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he\Documents\Python Scripts\land_moi\"/>
    </mc:Choice>
  </mc:AlternateContent>
  <xr:revisionPtr revIDLastSave="0" documentId="13_ncr:1_{03223C97-2EB8-4859-B9FD-C69729730C2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轉換後地址清單" sheetId="5" r:id="rId1"/>
    <sheet name="地址轉換" sheetId="2" r:id="rId2"/>
    <sheet name="段別參照" sheetId="3" r:id="rId3"/>
    <sheet name="樓別參照" sheetId="4" r:id="rId4"/>
  </sheets>
  <definedNames>
    <definedName name="_xlnm._FilterDatabase" localSheetId="1" hidden="1">地址轉換!$A$2:$BR$408</definedName>
    <definedName name="_xlnm._FilterDatabase" localSheetId="0" hidden="1">轉換後地址清單!$F$1:$K$616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5" l="1"/>
  <c r="H1" i="5"/>
  <c r="I1" i="5"/>
  <c r="J1" i="5"/>
  <c r="K1" i="5"/>
  <c r="L1" i="5"/>
  <c r="F1" i="5"/>
  <c r="E1" i="5"/>
  <c r="D1" i="5"/>
  <c r="C1" i="5"/>
  <c r="B1" i="5"/>
  <c r="A1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D2" i="5"/>
  <c r="E2" i="5"/>
  <c r="C2" i="5"/>
  <c r="A3" i="5" l="1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B2" i="5"/>
  <c r="A2" i="5"/>
  <c r="G4" i="2" l="1"/>
  <c r="F4" i="2" s="1"/>
  <c r="J4" i="2" s="1"/>
  <c r="G5" i="2"/>
  <c r="F5" i="2" s="1"/>
  <c r="J5" i="2" s="1"/>
  <c r="G6" i="2"/>
  <c r="F6" i="2" s="1"/>
  <c r="J6" i="2" s="1"/>
  <c r="G7" i="2"/>
  <c r="F7" i="2" s="1"/>
  <c r="J7" i="2" s="1"/>
  <c r="G8" i="2"/>
  <c r="F8" i="2" s="1"/>
  <c r="J8" i="2" s="1"/>
  <c r="G9" i="2"/>
  <c r="F9" i="2" s="1"/>
  <c r="J9" i="2" s="1"/>
  <c r="G10" i="2"/>
  <c r="F10" i="2" s="1"/>
  <c r="J10" i="2" s="1"/>
  <c r="G11" i="2"/>
  <c r="F11" i="2" s="1"/>
  <c r="G12" i="2"/>
  <c r="F12" i="2" s="1"/>
  <c r="J12" i="2" s="1"/>
  <c r="G13" i="2"/>
  <c r="F13" i="2" s="1"/>
  <c r="J13" i="2" s="1"/>
  <c r="G14" i="2"/>
  <c r="F14" i="2" s="1"/>
  <c r="J14" i="2" s="1"/>
  <c r="G15" i="2"/>
  <c r="F15" i="2" s="1"/>
  <c r="J15" i="2" s="1"/>
  <c r="G16" i="2"/>
  <c r="F16" i="2" s="1"/>
  <c r="J16" i="2" s="1"/>
  <c r="G17" i="2"/>
  <c r="F17" i="2" s="1"/>
  <c r="J17" i="2" s="1"/>
  <c r="G18" i="2"/>
  <c r="F18" i="2" s="1"/>
  <c r="J18" i="2" s="1"/>
  <c r="G19" i="2"/>
  <c r="F19" i="2" s="1"/>
  <c r="G20" i="2"/>
  <c r="F20" i="2" s="1"/>
  <c r="J20" i="2" s="1"/>
  <c r="G21" i="2"/>
  <c r="F21" i="2" s="1"/>
  <c r="J21" i="2" s="1"/>
  <c r="G22" i="2"/>
  <c r="F22" i="2" s="1"/>
  <c r="J22" i="2" s="1"/>
  <c r="G23" i="2"/>
  <c r="F23" i="2" s="1"/>
  <c r="J23" i="2" s="1"/>
  <c r="G24" i="2"/>
  <c r="F24" i="2" s="1"/>
  <c r="J24" i="2" s="1"/>
  <c r="G25" i="2"/>
  <c r="F25" i="2" s="1"/>
  <c r="J25" i="2" s="1"/>
  <c r="G26" i="2"/>
  <c r="F26" i="2" s="1"/>
  <c r="J26" i="2" s="1"/>
  <c r="G27" i="2"/>
  <c r="F27" i="2" s="1"/>
  <c r="G28" i="2"/>
  <c r="F28" i="2" s="1"/>
  <c r="J28" i="2" s="1"/>
  <c r="G29" i="2"/>
  <c r="F29" i="2" s="1"/>
  <c r="J29" i="2" s="1"/>
  <c r="G30" i="2"/>
  <c r="F30" i="2" s="1"/>
  <c r="J30" i="2" s="1"/>
  <c r="G31" i="2"/>
  <c r="F31" i="2" s="1"/>
  <c r="J31" i="2" s="1"/>
  <c r="G32" i="2"/>
  <c r="F32" i="2" s="1"/>
  <c r="J32" i="2" s="1"/>
  <c r="G33" i="2"/>
  <c r="F33" i="2" s="1"/>
  <c r="J33" i="2" s="1"/>
  <c r="G34" i="2"/>
  <c r="F34" i="2" s="1"/>
  <c r="J34" i="2" s="1"/>
  <c r="G35" i="2"/>
  <c r="F35" i="2" s="1"/>
  <c r="G36" i="2"/>
  <c r="F36" i="2" s="1"/>
  <c r="J36" i="2" s="1"/>
  <c r="G37" i="2"/>
  <c r="F37" i="2" s="1"/>
  <c r="J37" i="2" s="1"/>
  <c r="G38" i="2"/>
  <c r="F38" i="2" s="1"/>
  <c r="J38" i="2" s="1"/>
  <c r="G39" i="2"/>
  <c r="F39" i="2" s="1"/>
  <c r="J39" i="2" s="1"/>
  <c r="G40" i="2"/>
  <c r="F40" i="2" s="1"/>
  <c r="J40" i="2" s="1"/>
  <c r="G41" i="2"/>
  <c r="F41" i="2" s="1"/>
  <c r="J41" i="2" s="1"/>
  <c r="G42" i="2"/>
  <c r="F42" i="2" s="1"/>
  <c r="J42" i="2" s="1"/>
  <c r="G43" i="2"/>
  <c r="F43" i="2" s="1"/>
  <c r="J43" i="2" s="1"/>
  <c r="G44" i="2"/>
  <c r="F44" i="2" s="1"/>
  <c r="J44" i="2" s="1"/>
  <c r="G45" i="2"/>
  <c r="F45" i="2" s="1"/>
  <c r="J45" i="2" s="1"/>
  <c r="G46" i="2"/>
  <c r="F46" i="2" s="1"/>
  <c r="J46" i="2" s="1"/>
  <c r="G47" i="2"/>
  <c r="F47" i="2" s="1"/>
  <c r="J47" i="2" s="1"/>
  <c r="G48" i="2"/>
  <c r="F48" i="2" s="1"/>
  <c r="J48" i="2" s="1"/>
  <c r="G49" i="2"/>
  <c r="F49" i="2" s="1"/>
  <c r="J49" i="2" s="1"/>
  <c r="G50" i="2"/>
  <c r="F50" i="2" s="1"/>
  <c r="J50" i="2" s="1"/>
  <c r="G51" i="2"/>
  <c r="F51" i="2" s="1"/>
  <c r="J51" i="2" s="1"/>
  <c r="G52" i="2"/>
  <c r="F52" i="2" s="1"/>
  <c r="J52" i="2" s="1"/>
  <c r="G53" i="2"/>
  <c r="F53" i="2" s="1"/>
  <c r="J53" i="2" s="1"/>
  <c r="G54" i="2"/>
  <c r="F54" i="2" s="1"/>
  <c r="J54" i="2" s="1"/>
  <c r="G55" i="2"/>
  <c r="F55" i="2" s="1"/>
  <c r="J55" i="2" s="1"/>
  <c r="G56" i="2"/>
  <c r="F56" i="2" s="1"/>
  <c r="J56" i="2" s="1"/>
  <c r="G57" i="2"/>
  <c r="F57" i="2" s="1"/>
  <c r="J57" i="2" s="1"/>
  <c r="G58" i="2"/>
  <c r="F58" i="2" s="1"/>
  <c r="J58" i="2" s="1"/>
  <c r="G59" i="2"/>
  <c r="F59" i="2" s="1"/>
  <c r="G60" i="2"/>
  <c r="F60" i="2" s="1"/>
  <c r="J60" i="2" s="1"/>
  <c r="G61" i="2"/>
  <c r="F61" i="2" s="1"/>
  <c r="J61" i="2" s="1"/>
  <c r="G62" i="2"/>
  <c r="F62" i="2" s="1"/>
  <c r="J62" i="2" s="1"/>
  <c r="G63" i="2"/>
  <c r="F63" i="2" s="1"/>
  <c r="J63" i="2" s="1"/>
  <c r="G64" i="2"/>
  <c r="F64" i="2" s="1"/>
  <c r="J64" i="2" s="1"/>
  <c r="G65" i="2"/>
  <c r="F65" i="2" s="1"/>
  <c r="J65" i="2" s="1"/>
  <c r="G66" i="2"/>
  <c r="F66" i="2" s="1"/>
  <c r="J66" i="2" s="1"/>
  <c r="G67" i="2"/>
  <c r="F67" i="2" s="1"/>
  <c r="G68" i="2"/>
  <c r="F68" i="2" s="1"/>
  <c r="J68" i="2" s="1"/>
  <c r="G69" i="2"/>
  <c r="F69" i="2" s="1"/>
  <c r="J69" i="2" s="1"/>
  <c r="G70" i="2"/>
  <c r="F70" i="2" s="1"/>
  <c r="J70" i="2" s="1"/>
  <c r="G71" i="2"/>
  <c r="F71" i="2" s="1"/>
  <c r="J71" i="2" s="1"/>
  <c r="G72" i="2"/>
  <c r="F72" i="2" s="1"/>
  <c r="J72" i="2" s="1"/>
  <c r="G73" i="2"/>
  <c r="F73" i="2" s="1"/>
  <c r="J73" i="2" s="1"/>
  <c r="G74" i="2"/>
  <c r="F74" i="2" s="1"/>
  <c r="J74" i="2" s="1"/>
  <c r="G75" i="2"/>
  <c r="F75" i="2" s="1"/>
  <c r="G76" i="2"/>
  <c r="F76" i="2" s="1"/>
  <c r="J76" i="2" s="1"/>
  <c r="G77" i="2"/>
  <c r="F77" i="2" s="1"/>
  <c r="J77" i="2" s="1"/>
  <c r="G78" i="2"/>
  <c r="F78" i="2" s="1"/>
  <c r="J78" i="2" s="1"/>
  <c r="G79" i="2"/>
  <c r="F79" i="2" s="1"/>
  <c r="J79" i="2" s="1"/>
  <c r="G80" i="2"/>
  <c r="F80" i="2" s="1"/>
  <c r="J80" i="2" s="1"/>
  <c r="G81" i="2"/>
  <c r="F81" i="2" s="1"/>
  <c r="J81" i="2" s="1"/>
  <c r="G82" i="2"/>
  <c r="F82" i="2" s="1"/>
  <c r="J82" i="2" s="1"/>
  <c r="G83" i="2"/>
  <c r="F83" i="2" s="1"/>
  <c r="G84" i="2"/>
  <c r="F84" i="2" s="1"/>
  <c r="J84" i="2" s="1"/>
  <c r="G85" i="2"/>
  <c r="F85" i="2" s="1"/>
  <c r="J85" i="2" s="1"/>
  <c r="G86" i="2"/>
  <c r="F86" i="2" s="1"/>
  <c r="J86" i="2" s="1"/>
  <c r="G87" i="2"/>
  <c r="F87" i="2" s="1"/>
  <c r="J87" i="2" s="1"/>
  <c r="G88" i="2"/>
  <c r="F88" i="2" s="1"/>
  <c r="J88" i="2" s="1"/>
  <c r="G89" i="2"/>
  <c r="F89" i="2" s="1"/>
  <c r="J89" i="2" s="1"/>
  <c r="G90" i="2"/>
  <c r="F90" i="2" s="1"/>
  <c r="J90" i="2" s="1"/>
  <c r="G91" i="2"/>
  <c r="F91" i="2" s="1"/>
  <c r="J91" i="2" s="1"/>
  <c r="G92" i="2"/>
  <c r="F92" i="2" s="1"/>
  <c r="J92" i="2" s="1"/>
  <c r="G93" i="2"/>
  <c r="F93" i="2" s="1"/>
  <c r="J93" i="2" s="1"/>
  <c r="G94" i="2"/>
  <c r="F94" i="2" s="1"/>
  <c r="J94" i="2" s="1"/>
  <c r="G95" i="2"/>
  <c r="F95" i="2" s="1"/>
  <c r="J95" i="2" s="1"/>
  <c r="G96" i="2"/>
  <c r="F96" i="2" s="1"/>
  <c r="J96" i="2" s="1"/>
  <c r="G97" i="2"/>
  <c r="F97" i="2" s="1"/>
  <c r="J97" i="2" s="1"/>
  <c r="G98" i="2"/>
  <c r="F98" i="2" s="1"/>
  <c r="J98" i="2" s="1"/>
  <c r="G99" i="2"/>
  <c r="F99" i="2" s="1"/>
  <c r="G100" i="2"/>
  <c r="F100" i="2" s="1"/>
  <c r="J100" i="2" s="1"/>
  <c r="G101" i="2"/>
  <c r="F101" i="2" s="1"/>
  <c r="J101" i="2" s="1"/>
  <c r="G102" i="2"/>
  <c r="F102" i="2" s="1"/>
  <c r="J102" i="2" s="1"/>
  <c r="G103" i="2"/>
  <c r="F103" i="2" s="1"/>
  <c r="J103" i="2" s="1"/>
  <c r="G104" i="2"/>
  <c r="F104" i="2" s="1"/>
  <c r="J104" i="2" s="1"/>
  <c r="G105" i="2"/>
  <c r="F105" i="2" s="1"/>
  <c r="J105" i="2" s="1"/>
  <c r="G106" i="2"/>
  <c r="F106" i="2" s="1"/>
  <c r="J106" i="2" s="1"/>
  <c r="G107" i="2"/>
  <c r="F107" i="2" s="1"/>
  <c r="G108" i="2"/>
  <c r="F108" i="2" s="1"/>
  <c r="J108" i="2" s="1"/>
  <c r="G109" i="2"/>
  <c r="F109" i="2" s="1"/>
  <c r="J109" i="2" s="1"/>
  <c r="G110" i="2"/>
  <c r="F110" i="2" s="1"/>
  <c r="J110" i="2" s="1"/>
  <c r="G111" i="2"/>
  <c r="F111" i="2" s="1"/>
  <c r="J111" i="2" s="1"/>
  <c r="G112" i="2"/>
  <c r="F112" i="2" s="1"/>
  <c r="J112" i="2" s="1"/>
  <c r="G113" i="2"/>
  <c r="F113" i="2" s="1"/>
  <c r="J113" i="2" s="1"/>
  <c r="G114" i="2"/>
  <c r="F114" i="2" s="1"/>
  <c r="J114" i="2" s="1"/>
  <c r="G115" i="2"/>
  <c r="F115" i="2" s="1"/>
  <c r="J115" i="2" s="1"/>
  <c r="G116" i="2"/>
  <c r="F116" i="2" s="1"/>
  <c r="J116" i="2" s="1"/>
  <c r="G117" i="2"/>
  <c r="F117" i="2" s="1"/>
  <c r="J117" i="2" s="1"/>
  <c r="G118" i="2"/>
  <c r="F118" i="2" s="1"/>
  <c r="J118" i="2" s="1"/>
  <c r="G119" i="2"/>
  <c r="F119" i="2" s="1"/>
  <c r="J119" i="2" s="1"/>
  <c r="G120" i="2"/>
  <c r="F120" i="2" s="1"/>
  <c r="J120" i="2" s="1"/>
  <c r="G121" i="2"/>
  <c r="F121" i="2" s="1"/>
  <c r="J121" i="2" s="1"/>
  <c r="G122" i="2"/>
  <c r="F122" i="2" s="1"/>
  <c r="J122" i="2" s="1"/>
  <c r="G123" i="2"/>
  <c r="F123" i="2" s="1"/>
  <c r="G124" i="2"/>
  <c r="F124" i="2" s="1"/>
  <c r="J124" i="2" s="1"/>
  <c r="G125" i="2"/>
  <c r="F125" i="2" s="1"/>
  <c r="J125" i="2" s="1"/>
  <c r="G126" i="2"/>
  <c r="F126" i="2" s="1"/>
  <c r="J126" i="2" s="1"/>
  <c r="G127" i="2"/>
  <c r="F127" i="2" s="1"/>
  <c r="J127" i="2" s="1"/>
  <c r="G128" i="2"/>
  <c r="F128" i="2" s="1"/>
  <c r="J128" i="2" s="1"/>
  <c r="G129" i="2"/>
  <c r="F129" i="2" s="1"/>
  <c r="J129" i="2" s="1"/>
  <c r="G130" i="2"/>
  <c r="F130" i="2" s="1"/>
  <c r="J130" i="2" s="1"/>
  <c r="G131" i="2"/>
  <c r="F131" i="2" s="1"/>
  <c r="G132" i="2"/>
  <c r="F132" i="2" s="1"/>
  <c r="J132" i="2" s="1"/>
  <c r="G133" i="2"/>
  <c r="F133" i="2" s="1"/>
  <c r="J133" i="2" s="1"/>
  <c r="G134" i="2"/>
  <c r="F134" i="2" s="1"/>
  <c r="J134" i="2" s="1"/>
  <c r="G135" i="2"/>
  <c r="F135" i="2" s="1"/>
  <c r="J135" i="2" s="1"/>
  <c r="G136" i="2"/>
  <c r="F136" i="2" s="1"/>
  <c r="J136" i="2" s="1"/>
  <c r="G137" i="2"/>
  <c r="F137" i="2" s="1"/>
  <c r="J137" i="2" s="1"/>
  <c r="G138" i="2"/>
  <c r="F138" i="2" s="1"/>
  <c r="J138" i="2" s="1"/>
  <c r="G139" i="2"/>
  <c r="F139" i="2" s="1"/>
  <c r="G140" i="2"/>
  <c r="F140" i="2" s="1"/>
  <c r="J140" i="2" s="1"/>
  <c r="G141" i="2"/>
  <c r="F141" i="2" s="1"/>
  <c r="J141" i="2" s="1"/>
  <c r="G142" i="2"/>
  <c r="F142" i="2" s="1"/>
  <c r="J142" i="2" s="1"/>
  <c r="G143" i="2"/>
  <c r="F143" i="2" s="1"/>
  <c r="J143" i="2" s="1"/>
  <c r="G144" i="2"/>
  <c r="F144" i="2" s="1"/>
  <c r="J144" i="2" s="1"/>
  <c r="G145" i="2"/>
  <c r="F145" i="2" s="1"/>
  <c r="J145" i="2" s="1"/>
  <c r="G146" i="2"/>
  <c r="F146" i="2" s="1"/>
  <c r="J146" i="2" s="1"/>
  <c r="G147" i="2"/>
  <c r="F147" i="2" s="1"/>
  <c r="G148" i="2"/>
  <c r="F148" i="2" s="1"/>
  <c r="J148" i="2" s="1"/>
  <c r="G149" i="2"/>
  <c r="F149" i="2" s="1"/>
  <c r="J149" i="2" s="1"/>
  <c r="G150" i="2"/>
  <c r="F150" i="2" s="1"/>
  <c r="J150" i="2" s="1"/>
  <c r="G151" i="2"/>
  <c r="F151" i="2" s="1"/>
  <c r="J151" i="2" s="1"/>
  <c r="G152" i="2"/>
  <c r="F152" i="2" s="1"/>
  <c r="J152" i="2" s="1"/>
  <c r="G153" i="2"/>
  <c r="F153" i="2" s="1"/>
  <c r="J153" i="2" s="1"/>
  <c r="G154" i="2"/>
  <c r="F154" i="2" s="1"/>
  <c r="J154" i="2" s="1"/>
  <c r="G155" i="2"/>
  <c r="F155" i="2" s="1"/>
  <c r="G156" i="2"/>
  <c r="F156" i="2" s="1"/>
  <c r="J156" i="2" s="1"/>
  <c r="G157" i="2"/>
  <c r="F157" i="2" s="1"/>
  <c r="J157" i="2" s="1"/>
  <c r="G158" i="2"/>
  <c r="F158" i="2" s="1"/>
  <c r="J158" i="2" s="1"/>
  <c r="G159" i="2"/>
  <c r="F159" i="2" s="1"/>
  <c r="J159" i="2" s="1"/>
  <c r="G160" i="2"/>
  <c r="F160" i="2" s="1"/>
  <c r="J160" i="2" s="1"/>
  <c r="G161" i="2"/>
  <c r="F161" i="2" s="1"/>
  <c r="J161" i="2" s="1"/>
  <c r="G162" i="2"/>
  <c r="F162" i="2" s="1"/>
  <c r="J162" i="2" s="1"/>
  <c r="G163" i="2"/>
  <c r="F163" i="2" s="1"/>
  <c r="G164" i="2"/>
  <c r="F164" i="2" s="1"/>
  <c r="J164" i="2" s="1"/>
  <c r="G165" i="2"/>
  <c r="F165" i="2" s="1"/>
  <c r="J165" i="2" s="1"/>
  <c r="G166" i="2"/>
  <c r="F166" i="2" s="1"/>
  <c r="J166" i="2" s="1"/>
  <c r="G167" i="2"/>
  <c r="F167" i="2" s="1"/>
  <c r="J167" i="2" s="1"/>
  <c r="G168" i="2"/>
  <c r="F168" i="2" s="1"/>
  <c r="J168" i="2" s="1"/>
  <c r="G169" i="2"/>
  <c r="F169" i="2" s="1"/>
  <c r="J169" i="2" s="1"/>
  <c r="G170" i="2"/>
  <c r="F170" i="2" s="1"/>
  <c r="J170" i="2" s="1"/>
  <c r="G171" i="2"/>
  <c r="F171" i="2" s="1"/>
  <c r="G172" i="2"/>
  <c r="F172" i="2" s="1"/>
  <c r="J172" i="2" s="1"/>
  <c r="G173" i="2"/>
  <c r="F173" i="2" s="1"/>
  <c r="J173" i="2" s="1"/>
  <c r="G174" i="2"/>
  <c r="F174" i="2" s="1"/>
  <c r="J174" i="2" s="1"/>
  <c r="G175" i="2"/>
  <c r="F175" i="2" s="1"/>
  <c r="J175" i="2" s="1"/>
  <c r="G176" i="2"/>
  <c r="F176" i="2" s="1"/>
  <c r="J176" i="2" s="1"/>
  <c r="G177" i="2"/>
  <c r="F177" i="2" s="1"/>
  <c r="J177" i="2" s="1"/>
  <c r="G178" i="2"/>
  <c r="F178" i="2" s="1"/>
  <c r="J178" i="2" s="1"/>
  <c r="G179" i="2"/>
  <c r="F179" i="2" s="1"/>
  <c r="G180" i="2"/>
  <c r="F180" i="2" s="1"/>
  <c r="J180" i="2" s="1"/>
  <c r="G181" i="2"/>
  <c r="F181" i="2" s="1"/>
  <c r="J181" i="2" s="1"/>
  <c r="G182" i="2"/>
  <c r="F182" i="2" s="1"/>
  <c r="J182" i="2" s="1"/>
  <c r="G183" i="2"/>
  <c r="F183" i="2" s="1"/>
  <c r="J183" i="2" s="1"/>
  <c r="G184" i="2"/>
  <c r="F184" i="2" s="1"/>
  <c r="J184" i="2" s="1"/>
  <c r="G185" i="2"/>
  <c r="F185" i="2" s="1"/>
  <c r="J185" i="2" s="1"/>
  <c r="G186" i="2"/>
  <c r="F186" i="2" s="1"/>
  <c r="J186" i="2" s="1"/>
  <c r="G187" i="2"/>
  <c r="F187" i="2" s="1"/>
  <c r="G188" i="2"/>
  <c r="F188" i="2" s="1"/>
  <c r="J188" i="2" s="1"/>
  <c r="G189" i="2"/>
  <c r="F189" i="2" s="1"/>
  <c r="J189" i="2" s="1"/>
  <c r="G190" i="2"/>
  <c r="F190" i="2" s="1"/>
  <c r="J190" i="2" s="1"/>
  <c r="G191" i="2"/>
  <c r="F191" i="2" s="1"/>
  <c r="J191" i="2" s="1"/>
  <c r="G192" i="2"/>
  <c r="F192" i="2" s="1"/>
  <c r="J192" i="2" s="1"/>
  <c r="G193" i="2"/>
  <c r="F193" i="2" s="1"/>
  <c r="J193" i="2" s="1"/>
  <c r="G194" i="2"/>
  <c r="F194" i="2" s="1"/>
  <c r="J194" i="2" s="1"/>
  <c r="G195" i="2"/>
  <c r="F195" i="2" s="1"/>
  <c r="G196" i="2"/>
  <c r="F196" i="2" s="1"/>
  <c r="J196" i="2" s="1"/>
  <c r="G197" i="2"/>
  <c r="F197" i="2" s="1"/>
  <c r="J197" i="2" s="1"/>
  <c r="G198" i="2"/>
  <c r="F198" i="2" s="1"/>
  <c r="J198" i="2" s="1"/>
  <c r="G199" i="2"/>
  <c r="F199" i="2" s="1"/>
  <c r="J199" i="2" s="1"/>
  <c r="G200" i="2"/>
  <c r="F200" i="2" s="1"/>
  <c r="J200" i="2" s="1"/>
  <c r="G201" i="2"/>
  <c r="F201" i="2" s="1"/>
  <c r="J201" i="2" s="1"/>
  <c r="G202" i="2"/>
  <c r="F202" i="2" s="1"/>
  <c r="J202" i="2" s="1"/>
  <c r="G203" i="2"/>
  <c r="F203" i="2" s="1"/>
  <c r="G204" i="2"/>
  <c r="F204" i="2" s="1"/>
  <c r="J204" i="2" s="1"/>
  <c r="G205" i="2"/>
  <c r="F205" i="2" s="1"/>
  <c r="J205" i="2" s="1"/>
  <c r="G206" i="2"/>
  <c r="F206" i="2" s="1"/>
  <c r="J206" i="2" s="1"/>
  <c r="G207" i="2"/>
  <c r="F207" i="2" s="1"/>
  <c r="J207" i="2" s="1"/>
  <c r="G208" i="2"/>
  <c r="F208" i="2" s="1"/>
  <c r="J208" i="2" s="1"/>
  <c r="G209" i="2"/>
  <c r="F209" i="2" s="1"/>
  <c r="J209" i="2" s="1"/>
  <c r="G210" i="2"/>
  <c r="F210" i="2" s="1"/>
  <c r="J210" i="2" s="1"/>
  <c r="G211" i="2"/>
  <c r="F211" i="2" s="1"/>
  <c r="G212" i="2"/>
  <c r="F212" i="2" s="1"/>
  <c r="J212" i="2" s="1"/>
  <c r="G213" i="2"/>
  <c r="F213" i="2" s="1"/>
  <c r="J213" i="2" s="1"/>
  <c r="G214" i="2"/>
  <c r="F214" i="2" s="1"/>
  <c r="J214" i="2" s="1"/>
  <c r="G215" i="2"/>
  <c r="F215" i="2" s="1"/>
  <c r="J215" i="2" s="1"/>
  <c r="G216" i="2"/>
  <c r="F216" i="2" s="1"/>
  <c r="J216" i="2" s="1"/>
  <c r="G217" i="2"/>
  <c r="F217" i="2" s="1"/>
  <c r="J217" i="2" s="1"/>
  <c r="G218" i="2"/>
  <c r="F218" i="2" s="1"/>
  <c r="J218" i="2" s="1"/>
  <c r="G219" i="2"/>
  <c r="F219" i="2" s="1"/>
  <c r="G220" i="2"/>
  <c r="F220" i="2" s="1"/>
  <c r="J220" i="2" s="1"/>
  <c r="G221" i="2"/>
  <c r="F221" i="2" s="1"/>
  <c r="J221" i="2" s="1"/>
  <c r="G222" i="2"/>
  <c r="F222" i="2" s="1"/>
  <c r="J222" i="2" s="1"/>
  <c r="G223" i="2"/>
  <c r="F223" i="2" s="1"/>
  <c r="J223" i="2" s="1"/>
  <c r="G224" i="2"/>
  <c r="F224" i="2" s="1"/>
  <c r="J224" i="2" s="1"/>
  <c r="G225" i="2"/>
  <c r="F225" i="2" s="1"/>
  <c r="J225" i="2" s="1"/>
  <c r="G226" i="2"/>
  <c r="F226" i="2" s="1"/>
  <c r="J226" i="2" s="1"/>
  <c r="G227" i="2"/>
  <c r="F227" i="2" s="1"/>
  <c r="G228" i="2"/>
  <c r="F228" i="2" s="1"/>
  <c r="J228" i="2" s="1"/>
  <c r="G229" i="2"/>
  <c r="F229" i="2" s="1"/>
  <c r="J229" i="2" s="1"/>
  <c r="G230" i="2"/>
  <c r="F230" i="2" s="1"/>
  <c r="J230" i="2" s="1"/>
  <c r="G231" i="2"/>
  <c r="F231" i="2" s="1"/>
  <c r="J231" i="2" s="1"/>
  <c r="G232" i="2"/>
  <c r="F232" i="2" s="1"/>
  <c r="J232" i="2" s="1"/>
  <c r="G233" i="2"/>
  <c r="F233" i="2" s="1"/>
  <c r="J233" i="2" s="1"/>
  <c r="G234" i="2"/>
  <c r="F234" i="2" s="1"/>
  <c r="J234" i="2" s="1"/>
  <c r="G235" i="2"/>
  <c r="F235" i="2" s="1"/>
  <c r="G236" i="2"/>
  <c r="F236" i="2" s="1"/>
  <c r="J236" i="2" s="1"/>
  <c r="G237" i="2"/>
  <c r="F237" i="2" s="1"/>
  <c r="J237" i="2" s="1"/>
  <c r="G238" i="2"/>
  <c r="F238" i="2" s="1"/>
  <c r="J238" i="2" s="1"/>
  <c r="G239" i="2"/>
  <c r="F239" i="2" s="1"/>
  <c r="J239" i="2" s="1"/>
  <c r="G240" i="2"/>
  <c r="F240" i="2" s="1"/>
  <c r="J240" i="2" s="1"/>
  <c r="G241" i="2"/>
  <c r="F241" i="2" s="1"/>
  <c r="J241" i="2" s="1"/>
  <c r="G242" i="2"/>
  <c r="F242" i="2" s="1"/>
  <c r="J242" i="2" s="1"/>
  <c r="G243" i="2"/>
  <c r="F243" i="2" s="1"/>
  <c r="G244" i="2"/>
  <c r="F244" i="2" s="1"/>
  <c r="J244" i="2" s="1"/>
  <c r="G245" i="2"/>
  <c r="F245" i="2" s="1"/>
  <c r="J245" i="2" s="1"/>
  <c r="G246" i="2"/>
  <c r="F246" i="2" s="1"/>
  <c r="J246" i="2" s="1"/>
  <c r="G247" i="2"/>
  <c r="F247" i="2" s="1"/>
  <c r="J247" i="2" s="1"/>
  <c r="G248" i="2"/>
  <c r="F248" i="2" s="1"/>
  <c r="J248" i="2" s="1"/>
  <c r="G249" i="2"/>
  <c r="F249" i="2" s="1"/>
  <c r="J249" i="2" s="1"/>
  <c r="G250" i="2"/>
  <c r="F250" i="2" s="1"/>
  <c r="J250" i="2" s="1"/>
  <c r="G251" i="2"/>
  <c r="F251" i="2" s="1"/>
  <c r="G252" i="2"/>
  <c r="F252" i="2" s="1"/>
  <c r="J252" i="2" s="1"/>
  <c r="G253" i="2"/>
  <c r="F253" i="2" s="1"/>
  <c r="J253" i="2" s="1"/>
  <c r="G254" i="2"/>
  <c r="F254" i="2" s="1"/>
  <c r="J254" i="2" s="1"/>
  <c r="G255" i="2"/>
  <c r="F255" i="2" s="1"/>
  <c r="J255" i="2" s="1"/>
  <c r="G256" i="2"/>
  <c r="F256" i="2" s="1"/>
  <c r="J256" i="2" s="1"/>
  <c r="G257" i="2"/>
  <c r="F257" i="2" s="1"/>
  <c r="J257" i="2" s="1"/>
  <c r="G258" i="2"/>
  <c r="F258" i="2" s="1"/>
  <c r="J258" i="2" s="1"/>
  <c r="G259" i="2"/>
  <c r="F259" i="2" s="1"/>
  <c r="G260" i="2"/>
  <c r="F260" i="2" s="1"/>
  <c r="J260" i="2" s="1"/>
  <c r="G261" i="2"/>
  <c r="F261" i="2" s="1"/>
  <c r="J261" i="2" s="1"/>
  <c r="G262" i="2"/>
  <c r="F262" i="2" s="1"/>
  <c r="J262" i="2" s="1"/>
  <c r="G263" i="2"/>
  <c r="F263" i="2" s="1"/>
  <c r="J263" i="2" s="1"/>
  <c r="G264" i="2"/>
  <c r="F264" i="2" s="1"/>
  <c r="J264" i="2" s="1"/>
  <c r="G265" i="2"/>
  <c r="F265" i="2" s="1"/>
  <c r="J265" i="2" s="1"/>
  <c r="G266" i="2"/>
  <c r="F266" i="2" s="1"/>
  <c r="J266" i="2" s="1"/>
  <c r="G267" i="2"/>
  <c r="F267" i="2" s="1"/>
  <c r="G268" i="2"/>
  <c r="F268" i="2" s="1"/>
  <c r="J268" i="2" s="1"/>
  <c r="G269" i="2"/>
  <c r="F269" i="2" s="1"/>
  <c r="J269" i="2" s="1"/>
  <c r="G270" i="2"/>
  <c r="F270" i="2" s="1"/>
  <c r="J270" i="2" s="1"/>
  <c r="G271" i="2"/>
  <c r="F271" i="2" s="1"/>
  <c r="J271" i="2" s="1"/>
  <c r="G272" i="2"/>
  <c r="F272" i="2" s="1"/>
  <c r="J272" i="2" s="1"/>
  <c r="G273" i="2"/>
  <c r="F273" i="2" s="1"/>
  <c r="J273" i="2" s="1"/>
  <c r="G274" i="2"/>
  <c r="F274" i="2" s="1"/>
  <c r="J274" i="2" s="1"/>
  <c r="G275" i="2"/>
  <c r="F275" i="2" s="1"/>
  <c r="G276" i="2"/>
  <c r="F276" i="2" s="1"/>
  <c r="J276" i="2" s="1"/>
  <c r="G277" i="2"/>
  <c r="F277" i="2" s="1"/>
  <c r="J277" i="2" s="1"/>
  <c r="G278" i="2"/>
  <c r="F278" i="2" s="1"/>
  <c r="J278" i="2" s="1"/>
  <c r="G279" i="2"/>
  <c r="F279" i="2" s="1"/>
  <c r="J279" i="2" s="1"/>
  <c r="G280" i="2"/>
  <c r="F280" i="2" s="1"/>
  <c r="J280" i="2" s="1"/>
  <c r="G281" i="2"/>
  <c r="F281" i="2" s="1"/>
  <c r="J281" i="2" s="1"/>
  <c r="G282" i="2"/>
  <c r="F282" i="2" s="1"/>
  <c r="J282" i="2" s="1"/>
  <c r="G283" i="2"/>
  <c r="F283" i="2" s="1"/>
  <c r="G284" i="2"/>
  <c r="F284" i="2" s="1"/>
  <c r="J284" i="2" s="1"/>
  <c r="G285" i="2"/>
  <c r="F285" i="2" s="1"/>
  <c r="J285" i="2" s="1"/>
  <c r="G286" i="2"/>
  <c r="F286" i="2" s="1"/>
  <c r="J286" i="2" s="1"/>
  <c r="G287" i="2"/>
  <c r="F287" i="2" s="1"/>
  <c r="J287" i="2" s="1"/>
  <c r="G288" i="2"/>
  <c r="F288" i="2" s="1"/>
  <c r="J288" i="2" s="1"/>
  <c r="G289" i="2"/>
  <c r="F289" i="2" s="1"/>
  <c r="J289" i="2" s="1"/>
  <c r="G290" i="2"/>
  <c r="F290" i="2" s="1"/>
  <c r="J290" i="2" s="1"/>
  <c r="G291" i="2"/>
  <c r="F291" i="2" s="1"/>
  <c r="G292" i="2"/>
  <c r="F292" i="2" s="1"/>
  <c r="J292" i="2" s="1"/>
  <c r="G293" i="2"/>
  <c r="F293" i="2" s="1"/>
  <c r="J293" i="2" s="1"/>
  <c r="G294" i="2"/>
  <c r="F294" i="2" s="1"/>
  <c r="J294" i="2" s="1"/>
  <c r="G295" i="2"/>
  <c r="F295" i="2" s="1"/>
  <c r="J295" i="2" s="1"/>
  <c r="G296" i="2"/>
  <c r="F296" i="2" s="1"/>
  <c r="J296" i="2" s="1"/>
  <c r="G297" i="2"/>
  <c r="F297" i="2" s="1"/>
  <c r="J297" i="2" s="1"/>
  <c r="G298" i="2"/>
  <c r="F298" i="2" s="1"/>
  <c r="J298" i="2" s="1"/>
  <c r="G299" i="2"/>
  <c r="F299" i="2" s="1"/>
  <c r="G300" i="2"/>
  <c r="F300" i="2" s="1"/>
  <c r="J300" i="2" s="1"/>
  <c r="G301" i="2"/>
  <c r="F301" i="2" s="1"/>
  <c r="J301" i="2" s="1"/>
  <c r="G302" i="2"/>
  <c r="F302" i="2" s="1"/>
  <c r="J302" i="2" s="1"/>
  <c r="G303" i="2"/>
  <c r="F303" i="2" s="1"/>
  <c r="J303" i="2" s="1"/>
  <c r="G304" i="2"/>
  <c r="F304" i="2" s="1"/>
  <c r="J304" i="2" s="1"/>
  <c r="G305" i="2"/>
  <c r="F305" i="2" s="1"/>
  <c r="J305" i="2" s="1"/>
  <c r="G306" i="2"/>
  <c r="F306" i="2" s="1"/>
  <c r="J306" i="2" s="1"/>
  <c r="G307" i="2"/>
  <c r="F307" i="2" s="1"/>
  <c r="G308" i="2"/>
  <c r="F308" i="2" s="1"/>
  <c r="J308" i="2" s="1"/>
  <c r="G309" i="2"/>
  <c r="F309" i="2" s="1"/>
  <c r="J309" i="2" s="1"/>
  <c r="G310" i="2"/>
  <c r="F310" i="2" s="1"/>
  <c r="J310" i="2" s="1"/>
  <c r="G311" i="2"/>
  <c r="F311" i="2" s="1"/>
  <c r="J311" i="2" s="1"/>
  <c r="G312" i="2"/>
  <c r="F312" i="2" s="1"/>
  <c r="J312" i="2" s="1"/>
  <c r="G313" i="2"/>
  <c r="F313" i="2" s="1"/>
  <c r="J313" i="2" s="1"/>
  <c r="G314" i="2"/>
  <c r="F314" i="2" s="1"/>
  <c r="J314" i="2" s="1"/>
  <c r="G315" i="2"/>
  <c r="F315" i="2" s="1"/>
  <c r="G316" i="2"/>
  <c r="F316" i="2" s="1"/>
  <c r="J316" i="2" s="1"/>
  <c r="G317" i="2"/>
  <c r="F317" i="2" s="1"/>
  <c r="J317" i="2" s="1"/>
  <c r="G318" i="2"/>
  <c r="F318" i="2" s="1"/>
  <c r="J318" i="2" s="1"/>
  <c r="G319" i="2"/>
  <c r="F319" i="2" s="1"/>
  <c r="J319" i="2" s="1"/>
  <c r="G320" i="2"/>
  <c r="F320" i="2" s="1"/>
  <c r="J320" i="2" s="1"/>
  <c r="G321" i="2"/>
  <c r="F321" i="2" s="1"/>
  <c r="J321" i="2" s="1"/>
  <c r="G322" i="2"/>
  <c r="F322" i="2" s="1"/>
  <c r="J322" i="2" s="1"/>
  <c r="G323" i="2"/>
  <c r="F323" i="2" s="1"/>
  <c r="G324" i="2"/>
  <c r="F324" i="2" s="1"/>
  <c r="J324" i="2" s="1"/>
  <c r="G325" i="2"/>
  <c r="F325" i="2" s="1"/>
  <c r="J325" i="2" s="1"/>
  <c r="G326" i="2"/>
  <c r="F326" i="2" s="1"/>
  <c r="J326" i="2" s="1"/>
  <c r="G327" i="2"/>
  <c r="F327" i="2" s="1"/>
  <c r="J327" i="2" s="1"/>
  <c r="G328" i="2"/>
  <c r="F328" i="2" s="1"/>
  <c r="J328" i="2" s="1"/>
  <c r="G329" i="2"/>
  <c r="F329" i="2" s="1"/>
  <c r="J329" i="2" s="1"/>
  <c r="G330" i="2"/>
  <c r="F330" i="2" s="1"/>
  <c r="J330" i="2" s="1"/>
  <c r="G331" i="2"/>
  <c r="F331" i="2" s="1"/>
  <c r="G332" i="2"/>
  <c r="F332" i="2" s="1"/>
  <c r="J332" i="2" s="1"/>
  <c r="G333" i="2"/>
  <c r="F333" i="2" s="1"/>
  <c r="J333" i="2" s="1"/>
  <c r="G334" i="2"/>
  <c r="F334" i="2" s="1"/>
  <c r="J334" i="2" s="1"/>
  <c r="G335" i="2"/>
  <c r="F335" i="2" s="1"/>
  <c r="J335" i="2" s="1"/>
  <c r="G336" i="2"/>
  <c r="F336" i="2" s="1"/>
  <c r="J336" i="2" s="1"/>
  <c r="G337" i="2"/>
  <c r="F337" i="2" s="1"/>
  <c r="J337" i="2" s="1"/>
  <c r="G338" i="2"/>
  <c r="F338" i="2" s="1"/>
  <c r="J338" i="2" s="1"/>
  <c r="G339" i="2"/>
  <c r="F339" i="2" s="1"/>
  <c r="G340" i="2"/>
  <c r="F340" i="2" s="1"/>
  <c r="J340" i="2" s="1"/>
  <c r="G341" i="2"/>
  <c r="F341" i="2" s="1"/>
  <c r="J341" i="2" s="1"/>
  <c r="G342" i="2"/>
  <c r="F342" i="2" s="1"/>
  <c r="J342" i="2" s="1"/>
  <c r="G343" i="2"/>
  <c r="F343" i="2" s="1"/>
  <c r="J343" i="2" s="1"/>
  <c r="G344" i="2"/>
  <c r="F344" i="2" s="1"/>
  <c r="J344" i="2" s="1"/>
  <c r="G345" i="2"/>
  <c r="F345" i="2" s="1"/>
  <c r="J345" i="2" s="1"/>
  <c r="G346" i="2"/>
  <c r="F346" i="2" s="1"/>
  <c r="J346" i="2" s="1"/>
  <c r="G347" i="2"/>
  <c r="F347" i="2" s="1"/>
  <c r="G348" i="2"/>
  <c r="F348" i="2" s="1"/>
  <c r="J348" i="2" s="1"/>
  <c r="G349" i="2"/>
  <c r="F349" i="2" s="1"/>
  <c r="J349" i="2" s="1"/>
  <c r="G350" i="2"/>
  <c r="F350" i="2" s="1"/>
  <c r="J350" i="2" s="1"/>
  <c r="G351" i="2"/>
  <c r="F351" i="2" s="1"/>
  <c r="J351" i="2" s="1"/>
  <c r="G352" i="2"/>
  <c r="F352" i="2" s="1"/>
  <c r="J352" i="2" s="1"/>
  <c r="G353" i="2"/>
  <c r="F353" i="2" s="1"/>
  <c r="J353" i="2" s="1"/>
  <c r="G354" i="2"/>
  <c r="F354" i="2" s="1"/>
  <c r="J354" i="2" s="1"/>
  <c r="G355" i="2"/>
  <c r="F355" i="2" s="1"/>
  <c r="G356" i="2"/>
  <c r="F356" i="2" s="1"/>
  <c r="J356" i="2" s="1"/>
  <c r="G357" i="2"/>
  <c r="F357" i="2" s="1"/>
  <c r="J357" i="2" s="1"/>
  <c r="G358" i="2"/>
  <c r="F358" i="2" s="1"/>
  <c r="J358" i="2" s="1"/>
  <c r="G359" i="2"/>
  <c r="F359" i="2" s="1"/>
  <c r="J359" i="2" s="1"/>
  <c r="G360" i="2"/>
  <c r="F360" i="2" s="1"/>
  <c r="J360" i="2" s="1"/>
  <c r="G361" i="2"/>
  <c r="F361" i="2" s="1"/>
  <c r="J361" i="2" s="1"/>
  <c r="G362" i="2"/>
  <c r="F362" i="2" s="1"/>
  <c r="J362" i="2" s="1"/>
  <c r="G363" i="2"/>
  <c r="F363" i="2" s="1"/>
  <c r="G364" i="2"/>
  <c r="F364" i="2" s="1"/>
  <c r="J364" i="2" s="1"/>
  <c r="G365" i="2"/>
  <c r="F365" i="2" s="1"/>
  <c r="J365" i="2" s="1"/>
  <c r="G366" i="2"/>
  <c r="F366" i="2" s="1"/>
  <c r="J366" i="2" s="1"/>
  <c r="G367" i="2"/>
  <c r="F367" i="2" s="1"/>
  <c r="J367" i="2" s="1"/>
  <c r="G368" i="2"/>
  <c r="F368" i="2" s="1"/>
  <c r="J368" i="2" s="1"/>
  <c r="G369" i="2"/>
  <c r="F369" i="2" s="1"/>
  <c r="J369" i="2" s="1"/>
  <c r="G370" i="2"/>
  <c r="F370" i="2" s="1"/>
  <c r="J370" i="2" s="1"/>
  <c r="G371" i="2"/>
  <c r="F371" i="2" s="1"/>
  <c r="G372" i="2"/>
  <c r="F372" i="2" s="1"/>
  <c r="J372" i="2" s="1"/>
  <c r="G373" i="2"/>
  <c r="F373" i="2" s="1"/>
  <c r="J373" i="2" s="1"/>
  <c r="G374" i="2"/>
  <c r="F374" i="2" s="1"/>
  <c r="J374" i="2" s="1"/>
  <c r="G375" i="2"/>
  <c r="F375" i="2" s="1"/>
  <c r="J375" i="2" s="1"/>
  <c r="G376" i="2"/>
  <c r="F376" i="2" s="1"/>
  <c r="J376" i="2" s="1"/>
  <c r="G377" i="2"/>
  <c r="F377" i="2" s="1"/>
  <c r="J377" i="2" s="1"/>
  <c r="G378" i="2"/>
  <c r="F378" i="2" s="1"/>
  <c r="J378" i="2" s="1"/>
  <c r="G379" i="2"/>
  <c r="F379" i="2" s="1"/>
  <c r="G380" i="2"/>
  <c r="F380" i="2" s="1"/>
  <c r="J380" i="2" s="1"/>
  <c r="G381" i="2"/>
  <c r="F381" i="2" s="1"/>
  <c r="J381" i="2" s="1"/>
  <c r="G382" i="2"/>
  <c r="F382" i="2" s="1"/>
  <c r="J382" i="2" s="1"/>
  <c r="G383" i="2"/>
  <c r="F383" i="2" s="1"/>
  <c r="J383" i="2" s="1"/>
  <c r="G384" i="2"/>
  <c r="F384" i="2" s="1"/>
  <c r="J384" i="2" s="1"/>
  <c r="G385" i="2"/>
  <c r="F385" i="2" s="1"/>
  <c r="J385" i="2" s="1"/>
  <c r="G386" i="2"/>
  <c r="F386" i="2" s="1"/>
  <c r="J386" i="2" s="1"/>
  <c r="G387" i="2"/>
  <c r="F387" i="2" s="1"/>
  <c r="G388" i="2"/>
  <c r="F388" i="2" s="1"/>
  <c r="J388" i="2" s="1"/>
  <c r="G389" i="2"/>
  <c r="F389" i="2" s="1"/>
  <c r="J389" i="2" s="1"/>
  <c r="G390" i="2"/>
  <c r="F390" i="2" s="1"/>
  <c r="J390" i="2" s="1"/>
  <c r="G391" i="2"/>
  <c r="F391" i="2" s="1"/>
  <c r="J391" i="2" s="1"/>
  <c r="G392" i="2"/>
  <c r="F392" i="2" s="1"/>
  <c r="J392" i="2" s="1"/>
  <c r="G393" i="2"/>
  <c r="F393" i="2" s="1"/>
  <c r="J393" i="2" s="1"/>
  <c r="G394" i="2"/>
  <c r="F394" i="2" s="1"/>
  <c r="J394" i="2" s="1"/>
  <c r="G395" i="2"/>
  <c r="F395" i="2" s="1"/>
  <c r="G396" i="2"/>
  <c r="F396" i="2" s="1"/>
  <c r="J396" i="2" s="1"/>
  <c r="G397" i="2"/>
  <c r="F397" i="2" s="1"/>
  <c r="J397" i="2" s="1"/>
  <c r="G398" i="2"/>
  <c r="F398" i="2" s="1"/>
  <c r="J398" i="2" s="1"/>
  <c r="G399" i="2"/>
  <c r="F399" i="2" s="1"/>
  <c r="J399" i="2" s="1"/>
  <c r="G400" i="2"/>
  <c r="F400" i="2" s="1"/>
  <c r="J400" i="2" s="1"/>
  <c r="G401" i="2"/>
  <c r="F401" i="2" s="1"/>
  <c r="J401" i="2" s="1"/>
  <c r="G402" i="2"/>
  <c r="F402" i="2" s="1"/>
  <c r="J402" i="2" s="1"/>
  <c r="G403" i="2"/>
  <c r="F403" i="2" s="1"/>
  <c r="G404" i="2"/>
  <c r="F404" i="2" s="1"/>
  <c r="J404" i="2" s="1"/>
  <c r="G405" i="2"/>
  <c r="F405" i="2" s="1"/>
  <c r="J405" i="2" s="1"/>
  <c r="G406" i="2"/>
  <c r="F406" i="2" s="1"/>
  <c r="J406" i="2" s="1"/>
  <c r="G407" i="2"/>
  <c r="F407" i="2" s="1"/>
  <c r="J407" i="2" s="1"/>
  <c r="G408" i="2"/>
  <c r="F408" i="2" s="1"/>
  <c r="J408" i="2" s="1"/>
  <c r="G3" i="2"/>
  <c r="F3" i="2" s="1"/>
  <c r="J3" i="2" s="1"/>
  <c r="I403" i="2" l="1"/>
  <c r="J403" i="2"/>
  <c r="I395" i="2"/>
  <c r="J395" i="2"/>
  <c r="I387" i="2"/>
  <c r="J387" i="2"/>
  <c r="I379" i="2"/>
  <c r="J379" i="2"/>
  <c r="I371" i="2"/>
  <c r="J371" i="2"/>
  <c r="I363" i="2"/>
  <c r="J363" i="2"/>
  <c r="I355" i="2"/>
  <c r="J355" i="2"/>
  <c r="I347" i="2"/>
  <c r="J347" i="2"/>
  <c r="I339" i="2"/>
  <c r="J339" i="2"/>
  <c r="I331" i="2"/>
  <c r="J331" i="2"/>
  <c r="I323" i="2"/>
  <c r="J323" i="2"/>
  <c r="I315" i="2"/>
  <c r="J315" i="2"/>
  <c r="I307" i="2"/>
  <c r="J307" i="2"/>
  <c r="I299" i="2"/>
  <c r="J299" i="2"/>
  <c r="I291" i="2"/>
  <c r="J291" i="2"/>
  <c r="I283" i="2"/>
  <c r="J283" i="2"/>
  <c r="I275" i="2"/>
  <c r="J275" i="2"/>
  <c r="I267" i="2"/>
  <c r="J267" i="2"/>
  <c r="I259" i="2"/>
  <c r="J259" i="2"/>
  <c r="I251" i="2"/>
  <c r="J251" i="2"/>
  <c r="I243" i="2"/>
  <c r="J243" i="2"/>
  <c r="I235" i="2"/>
  <c r="J235" i="2"/>
  <c r="I227" i="2"/>
  <c r="J227" i="2"/>
  <c r="I219" i="2"/>
  <c r="J219" i="2"/>
  <c r="I211" i="2"/>
  <c r="J211" i="2"/>
  <c r="I203" i="2"/>
  <c r="J203" i="2"/>
  <c r="I195" i="2"/>
  <c r="J195" i="2"/>
  <c r="I187" i="2"/>
  <c r="J187" i="2"/>
  <c r="I179" i="2"/>
  <c r="J179" i="2"/>
  <c r="I171" i="2"/>
  <c r="J171" i="2"/>
  <c r="I163" i="2"/>
  <c r="J163" i="2"/>
  <c r="I155" i="2"/>
  <c r="J155" i="2"/>
  <c r="I147" i="2"/>
  <c r="J147" i="2"/>
  <c r="I139" i="2"/>
  <c r="J139" i="2"/>
  <c r="I131" i="2"/>
  <c r="J131" i="2"/>
  <c r="I123" i="2"/>
  <c r="J123" i="2"/>
  <c r="I107" i="2"/>
  <c r="J107" i="2"/>
  <c r="I99" i="2"/>
  <c r="J99" i="2"/>
  <c r="I83" i="2"/>
  <c r="J83" i="2"/>
  <c r="I75" i="2"/>
  <c r="J75" i="2"/>
  <c r="I67" i="2"/>
  <c r="J67" i="2"/>
  <c r="I59" i="2"/>
  <c r="J59" i="2"/>
  <c r="I35" i="2"/>
  <c r="J35" i="2"/>
  <c r="I27" i="2"/>
  <c r="J27" i="2"/>
  <c r="I19" i="2"/>
  <c r="J19" i="2"/>
  <c r="I11" i="2"/>
  <c r="J11" i="2"/>
  <c r="H73" i="2"/>
  <c r="BJ73" i="2" s="1"/>
  <c r="F72" i="5" s="1"/>
  <c r="I378" i="2"/>
  <c r="I338" i="2"/>
  <c r="I290" i="2"/>
  <c r="BK290" i="2"/>
  <c r="G289" i="5" s="1"/>
  <c r="I242" i="2"/>
  <c r="I194" i="2"/>
  <c r="I146" i="2"/>
  <c r="I98" i="2"/>
  <c r="I82" i="2"/>
  <c r="I50" i="2"/>
  <c r="I26" i="2"/>
  <c r="I18" i="2"/>
  <c r="BK18" i="2" s="1"/>
  <c r="G17" i="5" s="1"/>
  <c r="I10" i="2"/>
  <c r="H3" i="2"/>
  <c r="BJ3" i="2" s="1"/>
  <c r="F2" i="5" s="1"/>
  <c r="I3" i="2"/>
  <c r="H401" i="2"/>
  <c r="BJ401" i="2" s="1"/>
  <c r="F400" i="5" s="1"/>
  <c r="I401" i="2"/>
  <c r="H393" i="2"/>
  <c r="BJ393" i="2" s="1"/>
  <c r="F392" i="5" s="1"/>
  <c r="I393" i="2"/>
  <c r="I385" i="2"/>
  <c r="H377" i="2"/>
  <c r="BJ377" i="2" s="1"/>
  <c r="F376" i="5" s="1"/>
  <c r="I377" i="2"/>
  <c r="I369" i="2"/>
  <c r="I361" i="2"/>
  <c r="H353" i="2"/>
  <c r="BJ353" i="2" s="1"/>
  <c r="F352" i="5" s="1"/>
  <c r="I353" i="2"/>
  <c r="I345" i="2"/>
  <c r="H337" i="2"/>
  <c r="BJ337" i="2" s="1"/>
  <c r="F336" i="5" s="1"/>
  <c r="I337" i="2"/>
  <c r="BK337" i="2" s="1"/>
  <c r="G336" i="5" s="1"/>
  <c r="H329" i="2"/>
  <c r="BJ329" i="2" s="1"/>
  <c r="F328" i="5" s="1"/>
  <c r="I329" i="2"/>
  <c r="BK329" i="2" s="1"/>
  <c r="G328" i="5" s="1"/>
  <c r="H321" i="2"/>
  <c r="BJ321" i="2" s="1"/>
  <c r="F320" i="5" s="1"/>
  <c r="I321" i="2"/>
  <c r="H313" i="2"/>
  <c r="BJ313" i="2" s="1"/>
  <c r="F312" i="5" s="1"/>
  <c r="I313" i="2"/>
  <c r="I305" i="2"/>
  <c r="H297" i="2"/>
  <c r="BJ297" i="2" s="1"/>
  <c r="F296" i="5" s="1"/>
  <c r="I297" i="2"/>
  <c r="H289" i="2"/>
  <c r="BJ289" i="2" s="1"/>
  <c r="F288" i="5" s="1"/>
  <c r="I289" i="2"/>
  <c r="H281" i="2"/>
  <c r="BJ281" i="2" s="1"/>
  <c r="F280" i="5" s="1"/>
  <c r="I281" i="2"/>
  <c r="I273" i="2"/>
  <c r="H265" i="2"/>
  <c r="BJ265" i="2" s="1"/>
  <c r="F264" i="5" s="1"/>
  <c r="I265" i="2"/>
  <c r="I257" i="2"/>
  <c r="H249" i="2"/>
  <c r="BJ249" i="2" s="1"/>
  <c r="F248" i="5" s="1"/>
  <c r="I249" i="2"/>
  <c r="I241" i="2"/>
  <c r="I233" i="2"/>
  <c r="H225" i="2"/>
  <c r="BJ225" i="2" s="1"/>
  <c r="F224" i="5" s="1"/>
  <c r="I225" i="2"/>
  <c r="H217" i="2"/>
  <c r="BJ217" i="2" s="1"/>
  <c r="F216" i="5" s="1"/>
  <c r="I217" i="2"/>
  <c r="H209" i="2"/>
  <c r="BJ209" i="2" s="1"/>
  <c r="F208" i="5" s="1"/>
  <c r="I209" i="2"/>
  <c r="H201" i="2"/>
  <c r="BJ201" i="2" s="1"/>
  <c r="F200" i="5" s="1"/>
  <c r="I201" i="2"/>
  <c r="I193" i="2"/>
  <c r="I185" i="2"/>
  <c r="I177" i="2"/>
  <c r="I169" i="2"/>
  <c r="H161" i="2"/>
  <c r="BJ161" i="2" s="1"/>
  <c r="F160" i="5" s="1"/>
  <c r="I161" i="2"/>
  <c r="H153" i="2"/>
  <c r="BJ153" i="2" s="1"/>
  <c r="F152" i="5" s="1"/>
  <c r="I153" i="2"/>
  <c r="H145" i="2"/>
  <c r="BJ145" i="2" s="1"/>
  <c r="F144" i="5" s="1"/>
  <c r="I145" i="2"/>
  <c r="H137" i="2"/>
  <c r="BJ137" i="2" s="1"/>
  <c r="F136" i="5" s="1"/>
  <c r="I137" i="2"/>
  <c r="I129" i="2"/>
  <c r="BK121" i="2"/>
  <c r="G120" i="5" s="1"/>
  <c r="I121" i="2"/>
  <c r="I113" i="2"/>
  <c r="I105" i="2"/>
  <c r="I97" i="2"/>
  <c r="BK89" i="2"/>
  <c r="G88" i="5" s="1"/>
  <c r="I89" i="2"/>
  <c r="I81" i="2"/>
  <c r="I73" i="2"/>
  <c r="I65" i="2"/>
  <c r="I57" i="2"/>
  <c r="I49" i="2"/>
  <c r="I41" i="2"/>
  <c r="H33" i="2"/>
  <c r="BJ33" i="2" s="1"/>
  <c r="F32" i="5" s="1"/>
  <c r="I33" i="2"/>
  <c r="H25" i="2"/>
  <c r="BJ25" i="2" s="1"/>
  <c r="F24" i="5" s="1"/>
  <c r="I25" i="2"/>
  <c r="I17" i="2"/>
  <c r="I9" i="2"/>
  <c r="BK9" i="2" s="1"/>
  <c r="G8" i="5" s="1"/>
  <c r="I386" i="2"/>
  <c r="I314" i="2"/>
  <c r="I266" i="2"/>
  <c r="I218" i="2"/>
  <c r="I178" i="2"/>
  <c r="I130" i="2"/>
  <c r="I66" i="2"/>
  <c r="I392" i="2"/>
  <c r="I328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I176" i="2"/>
  <c r="I168" i="2"/>
  <c r="I160" i="2"/>
  <c r="I152" i="2"/>
  <c r="I144" i="2"/>
  <c r="I136" i="2"/>
  <c r="H128" i="2"/>
  <c r="BJ128" i="2" s="1"/>
  <c r="F127" i="5" s="1"/>
  <c r="I128" i="2"/>
  <c r="I120" i="2"/>
  <c r="I112" i="2"/>
  <c r="I104" i="2"/>
  <c r="I96" i="2"/>
  <c r="I88" i="2"/>
  <c r="I80" i="2"/>
  <c r="I72" i="2"/>
  <c r="H64" i="2"/>
  <c r="BJ64" i="2" s="1"/>
  <c r="F63" i="5" s="1"/>
  <c r="BK64" i="2"/>
  <c r="G63" i="5" s="1"/>
  <c r="I64" i="2"/>
  <c r="I56" i="2"/>
  <c r="I48" i="2"/>
  <c r="I40" i="2"/>
  <c r="I32" i="2"/>
  <c r="I24" i="2"/>
  <c r="I16" i="2"/>
  <c r="I8" i="2"/>
  <c r="I362" i="2"/>
  <c r="I322" i="2"/>
  <c r="I274" i="2"/>
  <c r="I226" i="2"/>
  <c r="BK226" i="2" s="1"/>
  <c r="G225" i="5" s="1"/>
  <c r="I170" i="2"/>
  <c r="I122" i="2"/>
  <c r="I42" i="2"/>
  <c r="I376" i="2"/>
  <c r="I344" i="2"/>
  <c r="I407" i="2"/>
  <c r="H383" i="2"/>
  <c r="BJ383" i="2" s="1"/>
  <c r="F382" i="5" s="1"/>
  <c r="I383" i="2"/>
  <c r="H367" i="2"/>
  <c r="BJ367" i="2" s="1"/>
  <c r="F366" i="5" s="1"/>
  <c r="I367" i="2"/>
  <c r="H359" i="2"/>
  <c r="BJ359" i="2" s="1"/>
  <c r="F358" i="5" s="1"/>
  <c r="I359" i="2"/>
  <c r="H351" i="2"/>
  <c r="BJ351" i="2" s="1"/>
  <c r="F350" i="5" s="1"/>
  <c r="I351" i="2"/>
  <c r="H343" i="2"/>
  <c r="BJ343" i="2" s="1"/>
  <c r="F342" i="5" s="1"/>
  <c r="I343" i="2"/>
  <c r="H335" i="2"/>
  <c r="BJ335" i="2" s="1"/>
  <c r="F334" i="5" s="1"/>
  <c r="I335" i="2"/>
  <c r="H327" i="2"/>
  <c r="BJ327" i="2" s="1"/>
  <c r="F326" i="5" s="1"/>
  <c r="I327" i="2"/>
  <c r="I319" i="2"/>
  <c r="H311" i="2"/>
  <c r="BJ311" i="2" s="1"/>
  <c r="F310" i="5" s="1"/>
  <c r="I311" i="2"/>
  <c r="H303" i="2"/>
  <c r="BJ303" i="2" s="1"/>
  <c r="F302" i="5" s="1"/>
  <c r="I303" i="2"/>
  <c r="I295" i="2"/>
  <c r="H287" i="2"/>
  <c r="BJ287" i="2" s="1"/>
  <c r="F286" i="5" s="1"/>
  <c r="I287" i="2"/>
  <c r="H279" i="2"/>
  <c r="BJ279" i="2" s="1"/>
  <c r="F278" i="5" s="1"/>
  <c r="I279" i="2"/>
  <c r="H271" i="2"/>
  <c r="BJ271" i="2" s="1"/>
  <c r="F270" i="5" s="1"/>
  <c r="I271" i="2"/>
  <c r="H263" i="2"/>
  <c r="BJ263" i="2" s="1"/>
  <c r="F262" i="5" s="1"/>
  <c r="I263" i="2"/>
  <c r="H255" i="2"/>
  <c r="BJ255" i="2" s="1"/>
  <c r="F254" i="5" s="1"/>
  <c r="I255" i="2"/>
  <c r="H247" i="2"/>
  <c r="BJ247" i="2" s="1"/>
  <c r="F246" i="5" s="1"/>
  <c r="I247" i="2"/>
  <c r="H239" i="2"/>
  <c r="BJ239" i="2" s="1"/>
  <c r="F238" i="5" s="1"/>
  <c r="I239" i="2"/>
  <c r="H231" i="2"/>
  <c r="BJ231" i="2" s="1"/>
  <c r="F230" i="5" s="1"/>
  <c r="I231" i="2"/>
  <c r="H223" i="2"/>
  <c r="BJ223" i="2" s="1"/>
  <c r="F222" i="5" s="1"/>
  <c r="I223" i="2"/>
  <c r="H215" i="2"/>
  <c r="BJ215" i="2" s="1"/>
  <c r="F214" i="5" s="1"/>
  <c r="I215" i="2"/>
  <c r="I207" i="2"/>
  <c r="H199" i="2"/>
  <c r="BJ199" i="2" s="1"/>
  <c r="F198" i="5" s="1"/>
  <c r="I199" i="2"/>
  <c r="H191" i="2"/>
  <c r="BJ191" i="2" s="1"/>
  <c r="F190" i="5" s="1"/>
  <c r="I191" i="2"/>
  <c r="H183" i="2"/>
  <c r="BJ183" i="2" s="1"/>
  <c r="F182" i="5" s="1"/>
  <c r="I183" i="2"/>
  <c r="H175" i="2"/>
  <c r="BJ175" i="2" s="1"/>
  <c r="F174" i="5" s="1"/>
  <c r="I175" i="2"/>
  <c r="H167" i="2"/>
  <c r="BJ167" i="2" s="1"/>
  <c r="F166" i="5" s="1"/>
  <c r="I167" i="2"/>
  <c r="H159" i="2"/>
  <c r="BJ159" i="2" s="1"/>
  <c r="F158" i="5" s="1"/>
  <c r="I159" i="2"/>
  <c r="H151" i="2"/>
  <c r="BJ151" i="2" s="1"/>
  <c r="F150" i="5" s="1"/>
  <c r="I151" i="2"/>
  <c r="I143" i="2"/>
  <c r="H135" i="2"/>
  <c r="BJ135" i="2" s="1"/>
  <c r="F134" i="5" s="1"/>
  <c r="I135" i="2"/>
  <c r="I127" i="2"/>
  <c r="BK127" i="2" s="1"/>
  <c r="G126" i="5" s="1"/>
  <c r="I119" i="2"/>
  <c r="I111" i="2"/>
  <c r="I103" i="2"/>
  <c r="I95" i="2"/>
  <c r="I87" i="2"/>
  <c r="I79" i="2"/>
  <c r="H71" i="2"/>
  <c r="BJ71" i="2" s="1"/>
  <c r="F70" i="5" s="1"/>
  <c r="I71" i="2"/>
  <c r="I63" i="2"/>
  <c r="H55" i="2"/>
  <c r="BJ55" i="2" s="1"/>
  <c r="F54" i="5" s="1"/>
  <c r="I55" i="2"/>
  <c r="I47" i="2"/>
  <c r="BK47" i="2" s="1"/>
  <c r="G46" i="5" s="1"/>
  <c r="I39" i="2"/>
  <c r="I31" i="2"/>
  <c r="I23" i="2"/>
  <c r="I15" i="2"/>
  <c r="H7" i="2"/>
  <c r="BJ7" i="2" s="1"/>
  <c r="F6" i="5" s="1"/>
  <c r="I7" i="2"/>
  <c r="I402" i="2"/>
  <c r="I354" i="2"/>
  <c r="I298" i="2"/>
  <c r="I250" i="2"/>
  <c r="I210" i="2"/>
  <c r="I162" i="2"/>
  <c r="I114" i="2"/>
  <c r="I34" i="2"/>
  <c r="I384" i="2"/>
  <c r="I352" i="2"/>
  <c r="I312" i="2"/>
  <c r="H391" i="2"/>
  <c r="BJ391" i="2" s="1"/>
  <c r="F390" i="5" s="1"/>
  <c r="I391" i="2"/>
  <c r="I406" i="2"/>
  <c r="I390" i="2"/>
  <c r="H382" i="2"/>
  <c r="BJ382" i="2" s="1"/>
  <c r="F381" i="5" s="1"/>
  <c r="I382" i="2"/>
  <c r="I374" i="2"/>
  <c r="I366" i="2"/>
  <c r="I358" i="2"/>
  <c r="H350" i="2"/>
  <c r="BJ350" i="2" s="1"/>
  <c r="F349" i="5" s="1"/>
  <c r="I350" i="2"/>
  <c r="I342" i="2"/>
  <c r="H334" i="2"/>
  <c r="BJ334" i="2" s="1"/>
  <c r="F333" i="5" s="1"/>
  <c r="I334" i="2"/>
  <c r="I326" i="2"/>
  <c r="I318" i="2"/>
  <c r="H310" i="2"/>
  <c r="BJ310" i="2" s="1"/>
  <c r="F309" i="5" s="1"/>
  <c r="I310" i="2"/>
  <c r="I302" i="2"/>
  <c r="I294" i="2"/>
  <c r="I286" i="2"/>
  <c r="BK286" i="2" s="1"/>
  <c r="G285" i="5" s="1"/>
  <c r="I278" i="2"/>
  <c r="I270" i="2"/>
  <c r="H262" i="2"/>
  <c r="BJ262" i="2" s="1"/>
  <c r="F261" i="5" s="1"/>
  <c r="I262" i="2"/>
  <c r="I254" i="2"/>
  <c r="H246" i="2"/>
  <c r="BJ246" i="2" s="1"/>
  <c r="F245" i="5" s="1"/>
  <c r="I246" i="2"/>
  <c r="I238" i="2"/>
  <c r="I230" i="2"/>
  <c r="H222" i="2"/>
  <c r="BJ222" i="2" s="1"/>
  <c r="F221" i="5" s="1"/>
  <c r="I222" i="2"/>
  <c r="I214" i="2"/>
  <c r="H206" i="2"/>
  <c r="BJ206" i="2" s="1"/>
  <c r="F205" i="5" s="1"/>
  <c r="I206" i="2"/>
  <c r="BK206" i="2" s="1"/>
  <c r="G205" i="5" s="1"/>
  <c r="I198" i="2"/>
  <c r="BK190" i="2"/>
  <c r="G189" i="5" s="1"/>
  <c r="I190" i="2"/>
  <c r="H182" i="2"/>
  <c r="BJ182" i="2" s="1"/>
  <c r="F181" i="5" s="1"/>
  <c r="I182" i="2"/>
  <c r="I174" i="2"/>
  <c r="BK174" i="2" s="1"/>
  <c r="G173" i="5" s="1"/>
  <c r="I166" i="2"/>
  <c r="I158" i="2"/>
  <c r="I150" i="2"/>
  <c r="I142" i="2"/>
  <c r="BK142" i="2" s="1"/>
  <c r="G141" i="5" s="1"/>
  <c r="H134" i="2"/>
  <c r="BJ134" i="2" s="1"/>
  <c r="F133" i="5" s="1"/>
  <c r="I134" i="2"/>
  <c r="I126" i="2"/>
  <c r="I118" i="2"/>
  <c r="H110" i="2"/>
  <c r="BJ110" i="2" s="1"/>
  <c r="F109" i="5" s="1"/>
  <c r="I110" i="2"/>
  <c r="BK110" i="2"/>
  <c r="G109" i="5" s="1"/>
  <c r="I102" i="2"/>
  <c r="I94" i="2"/>
  <c r="I86" i="2"/>
  <c r="I78" i="2"/>
  <c r="H70" i="2"/>
  <c r="BJ70" i="2" s="1"/>
  <c r="F69" i="5" s="1"/>
  <c r="I70" i="2"/>
  <c r="I62" i="2"/>
  <c r="I54" i="2"/>
  <c r="H46" i="2"/>
  <c r="BJ46" i="2" s="1"/>
  <c r="F45" i="5" s="1"/>
  <c r="I46" i="2"/>
  <c r="I38" i="2"/>
  <c r="I30" i="2"/>
  <c r="I22" i="2"/>
  <c r="BK22" i="2"/>
  <c r="G21" i="5" s="1"/>
  <c r="I14" i="2"/>
  <c r="H6" i="2"/>
  <c r="BJ6" i="2" s="1"/>
  <c r="F5" i="5" s="1"/>
  <c r="I6" i="2"/>
  <c r="I370" i="2"/>
  <c r="I330" i="2"/>
  <c r="I282" i="2"/>
  <c r="I234" i="2"/>
  <c r="I186" i="2"/>
  <c r="I138" i="2"/>
  <c r="I90" i="2"/>
  <c r="I58" i="2"/>
  <c r="I400" i="2"/>
  <c r="I360" i="2"/>
  <c r="I320" i="2"/>
  <c r="BK320" i="2" s="1"/>
  <c r="G319" i="5" s="1"/>
  <c r="H399" i="2"/>
  <c r="BJ399" i="2" s="1"/>
  <c r="F398" i="5" s="1"/>
  <c r="I399" i="2"/>
  <c r="H375" i="2"/>
  <c r="BJ375" i="2" s="1"/>
  <c r="F374" i="5" s="1"/>
  <c r="I375" i="2"/>
  <c r="I398" i="2"/>
  <c r="I405" i="2"/>
  <c r="I397" i="2"/>
  <c r="I389" i="2"/>
  <c r="I381" i="2"/>
  <c r="I373" i="2"/>
  <c r="I365" i="2"/>
  <c r="I357" i="2"/>
  <c r="I349" i="2"/>
  <c r="I341" i="2"/>
  <c r="I333" i="2"/>
  <c r="I325" i="2"/>
  <c r="I317" i="2"/>
  <c r="I309" i="2"/>
  <c r="I301" i="2"/>
  <c r="I293" i="2"/>
  <c r="I285" i="2"/>
  <c r="BK285" i="2" s="1"/>
  <c r="G284" i="5" s="1"/>
  <c r="I277" i="2"/>
  <c r="I269" i="2"/>
  <c r="I261" i="2"/>
  <c r="BK261" i="2" s="1"/>
  <c r="G260" i="5" s="1"/>
  <c r="I253" i="2"/>
  <c r="I245" i="2"/>
  <c r="I237" i="2"/>
  <c r="I229" i="2"/>
  <c r="I221" i="2"/>
  <c r="I213" i="2"/>
  <c r="I205" i="2"/>
  <c r="BK205" i="2" s="1"/>
  <c r="G204" i="5" s="1"/>
  <c r="I197" i="2"/>
  <c r="BK197" i="2" s="1"/>
  <c r="G196" i="5" s="1"/>
  <c r="I189" i="2"/>
  <c r="BK189" i="2" s="1"/>
  <c r="G188" i="5" s="1"/>
  <c r="I181" i="2"/>
  <c r="I173" i="2"/>
  <c r="I165" i="2"/>
  <c r="I157" i="2"/>
  <c r="BK157" i="2" s="1"/>
  <c r="G156" i="5" s="1"/>
  <c r="I149" i="2"/>
  <c r="I141" i="2"/>
  <c r="BK141" i="2" s="1"/>
  <c r="G140" i="5" s="1"/>
  <c r="I133" i="2"/>
  <c r="I125" i="2"/>
  <c r="BK125" i="2" s="1"/>
  <c r="G124" i="5" s="1"/>
  <c r="I117" i="2"/>
  <c r="I109" i="2"/>
  <c r="BK109" i="2" s="1"/>
  <c r="G108" i="5" s="1"/>
  <c r="I101" i="2"/>
  <c r="I93" i="2"/>
  <c r="BK93" i="2" s="1"/>
  <c r="G92" i="5" s="1"/>
  <c r="I85" i="2"/>
  <c r="I77" i="2"/>
  <c r="I69" i="2"/>
  <c r="BK69" i="2" s="1"/>
  <c r="G68" i="5" s="1"/>
  <c r="I61" i="2"/>
  <c r="I53" i="2"/>
  <c r="BK53" i="2" s="1"/>
  <c r="G52" i="5" s="1"/>
  <c r="I45" i="2"/>
  <c r="I37" i="2"/>
  <c r="BK37" i="2" s="1"/>
  <c r="G36" i="5" s="1"/>
  <c r="I29" i="2"/>
  <c r="I21" i="2"/>
  <c r="I13" i="2"/>
  <c r="BK13" i="2" s="1"/>
  <c r="G12" i="5" s="1"/>
  <c r="I5" i="2"/>
  <c r="I394" i="2"/>
  <c r="I346" i="2"/>
  <c r="I306" i="2"/>
  <c r="I258" i="2"/>
  <c r="I202" i="2"/>
  <c r="I154" i="2"/>
  <c r="I106" i="2"/>
  <c r="I74" i="2"/>
  <c r="I408" i="2"/>
  <c r="I368" i="2"/>
  <c r="I336" i="2"/>
  <c r="I304" i="2"/>
  <c r="I404" i="2"/>
  <c r="I396" i="2"/>
  <c r="I388" i="2"/>
  <c r="I380" i="2"/>
  <c r="I372" i="2"/>
  <c r="I364" i="2"/>
  <c r="I356" i="2"/>
  <c r="I348" i="2"/>
  <c r="I340" i="2"/>
  <c r="I332" i="2"/>
  <c r="I324" i="2"/>
  <c r="I316" i="2"/>
  <c r="I308" i="2"/>
  <c r="I300" i="2"/>
  <c r="I292" i="2"/>
  <c r="I284" i="2"/>
  <c r="BK284" i="2" s="1"/>
  <c r="G283" i="5" s="1"/>
  <c r="I276" i="2"/>
  <c r="I268" i="2"/>
  <c r="I260" i="2"/>
  <c r="I252" i="2"/>
  <c r="I244" i="2"/>
  <c r="I236" i="2"/>
  <c r="I228" i="2"/>
  <c r="I220" i="2"/>
  <c r="BK220" i="2" s="1"/>
  <c r="G219" i="5" s="1"/>
  <c r="I212" i="2"/>
  <c r="I204" i="2"/>
  <c r="I196" i="2"/>
  <c r="BK196" i="2" s="1"/>
  <c r="G195" i="5" s="1"/>
  <c r="I188" i="2"/>
  <c r="I180" i="2"/>
  <c r="I172" i="2"/>
  <c r="I164" i="2"/>
  <c r="I156" i="2"/>
  <c r="I148" i="2"/>
  <c r="I140" i="2"/>
  <c r="I132" i="2"/>
  <c r="H124" i="2"/>
  <c r="BJ124" i="2" s="1"/>
  <c r="F123" i="5" s="1"/>
  <c r="I124" i="2"/>
  <c r="BK124" i="2" s="1"/>
  <c r="G123" i="5" s="1"/>
  <c r="H116" i="2"/>
  <c r="BJ116" i="2" s="1"/>
  <c r="F115" i="5" s="1"/>
  <c r="I116" i="2"/>
  <c r="I108" i="2"/>
  <c r="BK108" i="2" s="1"/>
  <c r="G107" i="5" s="1"/>
  <c r="I100" i="2"/>
  <c r="BK100" i="2" s="1"/>
  <c r="G99" i="5" s="1"/>
  <c r="I92" i="2"/>
  <c r="I84" i="2"/>
  <c r="I76" i="2"/>
  <c r="I68" i="2"/>
  <c r="I60" i="2"/>
  <c r="I52" i="2"/>
  <c r="I44" i="2"/>
  <c r="H36" i="2"/>
  <c r="BJ36" i="2" s="1"/>
  <c r="F35" i="5" s="1"/>
  <c r="I36" i="2"/>
  <c r="I28" i="2"/>
  <c r="I20" i="2"/>
  <c r="I12" i="2"/>
  <c r="I4" i="2"/>
  <c r="BK243" i="2"/>
  <c r="G242" i="5" s="1"/>
  <c r="BK179" i="2"/>
  <c r="G178" i="5" s="1"/>
  <c r="H115" i="2"/>
  <c r="BJ115" i="2" s="1"/>
  <c r="F114" i="5" s="1"/>
  <c r="I115" i="2"/>
  <c r="H91" i="2"/>
  <c r="BJ91" i="2" s="1"/>
  <c r="F90" i="5" s="1"/>
  <c r="I91" i="2"/>
  <c r="BK67" i="2"/>
  <c r="G66" i="5" s="1"/>
  <c r="H51" i="2"/>
  <c r="BJ51" i="2" s="1"/>
  <c r="F50" i="5" s="1"/>
  <c r="I51" i="2"/>
  <c r="H43" i="2"/>
  <c r="BJ43" i="2" s="1"/>
  <c r="F42" i="5" s="1"/>
  <c r="I43" i="2"/>
  <c r="H305" i="2"/>
  <c r="BJ305" i="2" s="1"/>
  <c r="F304" i="5" s="1"/>
  <c r="H193" i="2"/>
  <c r="BJ193" i="2" s="1"/>
  <c r="F192" i="5" s="1"/>
  <c r="H177" i="2"/>
  <c r="BJ177" i="2" s="1"/>
  <c r="F176" i="5" s="1"/>
  <c r="H86" i="2"/>
  <c r="BJ86" i="2" s="1"/>
  <c r="F85" i="5" s="1"/>
  <c r="H54" i="2"/>
  <c r="BJ54" i="2" s="1"/>
  <c r="F53" i="5" s="1"/>
  <c r="H30" i="2"/>
  <c r="BJ30" i="2" s="1"/>
  <c r="F29" i="5" s="1"/>
  <c r="H405" i="2"/>
  <c r="BJ405" i="2" s="1"/>
  <c r="F404" i="5" s="1"/>
  <c r="H397" i="2"/>
  <c r="BJ397" i="2" s="1"/>
  <c r="F396" i="5" s="1"/>
  <c r="H389" i="2"/>
  <c r="BJ389" i="2" s="1"/>
  <c r="F388" i="5" s="1"/>
  <c r="H381" i="2"/>
  <c r="BJ381" i="2" s="1"/>
  <c r="F380" i="5" s="1"/>
  <c r="H373" i="2"/>
  <c r="BJ373" i="2" s="1"/>
  <c r="F372" i="5" s="1"/>
  <c r="H365" i="2"/>
  <c r="BJ365" i="2" s="1"/>
  <c r="F364" i="5" s="1"/>
  <c r="H357" i="2"/>
  <c r="BJ357" i="2" s="1"/>
  <c r="F356" i="5" s="1"/>
  <c r="H349" i="2"/>
  <c r="BJ349" i="2" s="1"/>
  <c r="F348" i="5" s="1"/>
  <c r="H341" i="2"/>
  <c r="BJ341" i="2" s="1"/>
  <c r="F340" i="5" s="1"/>
  <c r="H333" i="2"/>
  <c r="BJ333" i="2" s="1"/>
  <c r="F332" i="5" s="1"/>
  <c r="H325" i="2"/>
  <c r="BJ325" i="2" s="1"/>
  <c r="F324" i="5" s="1"/>
  <c r="H317" i="2"/>
  <c r="BJ317" i="2" s="1"/>
  <c r="F316" i="5" s="1"/>
  <c r="H309" i="2"/>
  <c r="BJ309" i="2" s="1"/>
  <c r="F308" i="5" s="1"/>
  <c r="H301" i="2"/>
  <c r="BJ301" i="2" s="1"/>
  <c r="F300" i="5" s="1"/>
  <c r="H293" i="2"/>
  <c r="BJ293" i="2" s="1"/>
  <c r="F292" i="5" s="1"/>
  <c r="H285" i="2"/>
  <c r="BJ285" i="2" s="1"/>
  <c r="F284" i="5" s="1"/>
  <c r="H277" i="2"/>
  <c r="BJ277" i="2" s="1"/>
  <c r="F276" i="5" s="1"/>
  <c r="H269" i="2"/>
  <c r="BJ269" i="2" s="1"/>
  <c r="F268" i="5" s="1"/>
  <c r="H261" i="2"/>
  <c r="BJ261" i="2" s="1"/>
  <c r="F260" i="5" s="1"/>
  <c r="H253" i="2"/>
  <c r="BJ253" i="2" s="1"/>
  <c r="F252" i="5" s="1"/>
  <c r="H245" i="2"/>
  <c r="BJ245" i="2" s="1"/>
  <c r="F244" i="5" s="1"/>
  <c r="H237" i="2"/>
  <c r="BJ237" i="2" s="1"/>
  <c r="F236" i="5" s="1"/>
  <c r="H229" i="2"/>
  <c r="BJ229" i="2" s="1"/>
  <c r="F228" i="5" s="1"/>
  <c r="H221" i="2"/>
  <c r="BJ221" i="2" s="1"/>
  <c r="F220" i="5" s="1"/>
  <c r="H213" i="2"/>
  <c r="BJ213" i="2" s="1"/>
  <c r="F212" i="5" s="1"/>
  <c r="H205" i="2"/>
  <c r="BJ205" i="2" s="1"/>
  <c r="F204" i="5" s="1"/>
  <c r="H197" i="2"/>
  <c r="BJ197" i="2" s="1"/>
  <c r="F196" i="5" s="1"/>
  <c r="H189" i="2"/>
  <c r="BJ189" i="2" s="1"/>
  <c r="F188" i="5" s="1"/>
  <c r="H181" i="2"/>
  <c r="BJ181" i="2" s="1"/>
  <c r="F180" i="5" s="1"/>
  <c r="H173" i="2"/>
  <c r="BJ173" i="2" s="1"/>
  <c r="F172" i="5" s="1"/>
  <c r="H165" i="2"/>
  <c r="BJ165" i="2" s="1"/>
  <c r="F164" i="5" s="1"/>
  <c r="H157" i="2"/>
  <c r="BJ157" i="2" s="1"/>
  <c r="F156" i="5" s="1"/>
  <c r="H149" i="2"/>
  <c r="BJ149" i="2" s="1"/>
  <c r="F148" i="5" s="1"/>
  <c r="H141" i="2"/>
  <c r="BJ141" i="2" s="1"/>
  <c r="F140" i="5" s="1"/>
  <c r="H133" i="2"/>
  <c r="BJ133" i="2" s="1"/>
  <c r="F132" i="5" s="1"/>
  <c r="H125" i="2"/>
  <c r="BJ125" i="2" s="1"/>
  <c r="F124" i="5" s="1"/>
  <c r="H117" i="2"/>
  <c r="BJ117" i="2" s="1"/>
  <c r="F116" i="5" s="1"/>
  <c r="H109" i="2"/>
  <c r="BJ109" i="2" s="1"/>
  <c r="F108" i="5" s="1"/>
  <c r="H101" i="2"/>
  <c r="BJ101" i="2" s="1"/>
  <c r="F100" i="5" s="1"/>
  <c r="H93" i="2"/>
  <c r="BJ93" i="2" s="1"/>
  <c r="F92" i="5" s="1"/>
  <c r="H85" i="2"/>
  <c r="BJ85" i="2" s="1"/>
  <c r="F84" i="5" s="1"/>
  <c r="H77" i="2"/>
  <c r="BJ77" i="2" s="1"/>
  <c r="F76" i="5" s="1"/>
  <c r="H69" i="2"/>
  <c r="BJ69" i="2" s="1"/>
  <c r="F68" i="5" s="1"/>
  <c r="H61" i="2"/>
  <c r="BJ61" i="2" s="1"/>
  <c r="F60" i="5" s="1"/>
  <c r="H53" i="2"/>
  <c r="BJ53" i="2" s="1"/>
  <c r="F52" i="5" s="1"/>
  <c r="H45" i="2"/>
  <c r="BJ45" i="2" s="1"/>
  <c r="F44" i="5" s="1"/>
  <c r="H37" i="2"/>
  <c r="BJ37" i="2" s="1"/>
  <c r="F36" i="5" s="1"/>
  <c r="H29" i="2"/>
  <c r="BJ29" i="2" s="1"/>
  <c r="F28" i="5" s="1"/>
  <c r="H21" i="2"/>
  <c r="BJ21" i="2" s="1"/>
  <c r="F20" i="5" s="1"/>
  <c r="H13" i="2"/>
  <c r="BJ13" i="2" s="1"/>
  <c r="F12" i="5" s="1"/>
  <c r="H5" i="2"/>
  <c r="BJ5" i="2" s="1"/>
  <c r="F4" i="5" s="1"/>
  <c r="H358" i="2"/>
  <c r="BJ358" i="2" s="1"/>
  <c r="F357" i="5" s="1"/>
  <c r="H270" i="2"/>
  <c r="BJ270" i="2" s="1"/>
  <c r="F269" i="5" s="1"/>
  <c r="H118" i="2"/>
  <c r="BJ118" i="2" s="1"/>
  <c r="F117" i="5" s="1"/>
  <c r="H94" i="2"/>
  <c r="BJ94" i="2" s="1"/>
  <c r="F93" i="5" s="1"/>
  <c r="H22" i="2"/>
  <c r="BJ22" i="2" s="1"/>
  <c r="F21" i="5" s="1"/>
  <c r="H404" i="2"/>
  <c r="BJ404" i="2" s="1"/>
  <c r="F403" i="5" s="1"/>
  <c r="H396" i="2"/>
  <c r="BJ396" i="2" s="1"/>
  <c r="F395" i="5" s="1"/>
  <c r="H388" i="2"/>
  <c r="BJ388" i="2" s="1"/>
  <c r="F387" i="5" s="1"/>
  <c r="H380" i="2"/>
  <c r="BJ380" i="2" s="1"/>
  <c r="F379" i="5" s="1"/>
  <c r="H372" i="2"/>
  <c r="BJ372" i="2" s="1"/>
  <c r="F371" i="5" s="1"/>
  <c r="H364" i="2"/>
  <c r="BJ364" i="2" s="1"/>
  <c r="F363" i="5" s="1"/>
  <c r="H356" i="2"/>
  <c r="BJ356" i="2" s="1"/>
  <c r="F355" i="5" s="1"/>
  <c r="H348" i="2"/>
  <c r="BJ348" i="2" s="1"/>
  <c r="F347" i="5" s="1"/>
  <c r="H340" i="2"/>
  <c r="BJ340" i="2" s="1"/>
  <c r="F339" i="5" s="1"/>
  <c r="H332" i="2"/>
  <c r="BJ332" i="2" s="1"/>
  <c r="F331" i="5" s="1"/>
  <c r="H324" i="2"/>
  <c r="BJ324" i="2" s="1"/>
  <c r="F323" i="5" s="1"/>
  <c r="H316" i="2"/>
  <c r="BJ316" i="2" s="1"/>
  <c r="F315" i="5" s="1"/>
  <c r="H308" i="2"/>
  <c r="BJ308" i="2" s="1"/>
  <c r="F307" i="5" s="1"/>
  <c r="H300" i="2"/>
  <c r="BJ300" i="2" s="1"/>
  <c r="F299" i="5" s="1"/>
  <c r="H292" i="2"/>
  <c r="BJ292" i="2" s="1"/>
  <c r="F291" i="5" s="1"/>
  <c r="H284" i="2"/>
  <c r="BJ284" i="2" s="1"/>
  <c r="F283" i="5" s="1"/>
  <c r="H276" i="2"/>
  <c r="BJ276" i="2" s="1"/>
  <c r="F275" i="5" s="1"/>
  <c r="H268" i="2"/>
  <c r="BJ268" i="2" s="1"/>
  <c r="F267" i="5" s="1"/>
  <c r="H260" i="2"/>
  <c r="BJ260" i="2" s="1"/>
  <c r="F259" i="5" s="1"/>
  <c r="H252" i="2"/>
  <c r="BJ252" i="2" s="1"/>
  <c r="F251" i="5" s="1"/>
  <c r="H244" i="2"/>
  <c r="BJ244" i="2" s="1"/>
  <c r="F243" i="5" s="1"/>
  <c r="H236" i="2"/>
  <c r="BJ236" i="2" s="1"/>
  <c r="F235" i="5" s="1"/>
  <c r="H228" i="2"/>
  <c r="BJ228" i="2" s="1"/>
  <c r="F227" i="5" s="1"/>
  <c r="H220" i="2"/>
  <c r="BJ220" i="2" s="1"/>
  <c r="F219" i="5" s="1"/>
  <c r="H212" i="2"/>
  <c r="BJ212" i="2" s="1"/>
  <c r="F211" i="5" s="1"/>
  <c r="H204" i="2"/>
  <c r="BJ204" i="2" s="1"/>
  <c r="F203" i="5" s="1"/>
  <c r="H196" i="2"/>
  <c r="BJ196" i="2" s="1"/>
  <c r="F195" i="5" s="1"/>
  <c r="H188" i="2"/>
  <c r="BJ188" i="2" s="1"/>
  <c r="F187" i="5" s="1"/>
  <c r="H180" i="2"/>
  <c r="BJ180" i="2" s="1"/>
  <c r="F179" i="5" s="1"/>
  <c r="H172" i="2"/>
  <c r="BJ172" i="2" s="1"/>
  <c r="F171" i="5" s="1"/>
  <c r="H164" i="2"/>
  <c r="BJ164" i="2" s="1"/>
  <c r="F163" i="5" s="1"/>
  <c r="H156" i="2"/>
  <c r="BJ156" i="2" s="1"/>
  <c r="F155" i="5" s="1"/>
  <c r="H148" i="2"/>
  <c r="BJ148" i="2" s="1"/>
  <c r="F147" i="5" s="1"/>
  <c r="H140" i="2"/>
  <c r="BJ140" i="2" s="1"/>
  <c r="F139" i="5" s="1"/>
  <c r="H132" i="2"/>
  <c r="BJ132" i="2" s="1"/>
  <c r="F131" i="5" s="1"/>
  <c r="H108" i="2"/>
  <c r="BJ108" i="2" s="1"/>
  <c r="F107" i="5" s="1"/>
  <c r="H92" i="2"/>
  <c r="BJ92" i="2" s="1"/>
  <c r="F91" i="5" s="1"/>
  <c r="H84" i="2"/>
  <c r="BJ84" i="2" s="1"/>
  <c r="F83" i="5" s="1"/>
  <c r="H76" i="2"/>
  <c r="BJ76" i="2" s="1"/>
  <c r="F75" i="5" s="1"/>
  <c r="H68" i="2"/>
  <c r="BJ68" i="2" s="1"/>
  <c r="F67" i="5" s="1"/>
  <c r="H44" i="2"/>
  <c r="BJ44" i="2" s="1"/>
  <c r="F43" i="5" s="1"/>
  <c r="H28" i="2"/>
  <c r="BJ28" i="2" s="1"/>
  <c r="F27" i="5" s="1"/>
  <c r="H20" i="2"/>
  <c r="BJ20" i="2" s="1"/>
  <c r="F19" i="5" s="1"/>
  <c r="H12" i="2"/>
  <c r="BJ12" i="2" s="1"/>
  <c r="F11" i="5" s="1"/>
  <c r="H4" i="2"/>
  <c r="BJ4" i="2" s="1"/>
  <c r="F3" i="5" s="1"/>
  <c r="H158" i="2"/>
  <c r="BJ158" i="2" s="1"/>
  <c r="F157" i="5" s="1"/>
  <c r="H387" i="2"/>
  <c r="BJ387" i="2" s="1"/>
  <c r="F386" i="5" s="1"/>
  <c r="H363" i="2"/>
  <c r="BJ363" i="2" s="1"/>
  <c r="F362" i="5" s="1"/>
  <c r="H339" i="2"/>
  <c r="BJ339" i="2" s="1"/>
  <c r="F338" i="5" s="1"/>
  <c r="H315" i="2"/>
  <c r="BJ315" i="2" s="1"/>
  <c r="F314" i="5" s="1"/>
  <c r="H291" i="2"/>
  <c r="BJ291" i="2" s="1"/>
  <c r="F290" i="5" s="1"/>
  <c r="H275" i="2"/>
  <c r="BJ275" i="2" s="1"/>
  <c r="F274" i="5" s="1"/>
  <c r="H251" i="2"/>
  <c r="BJ251" i="2" s="1"/>
  <c r="F250" i="5" s="1"/>
  <c r="H243" i="2"/>
  <c r="BJ243" i="2" s="1"/>
  <c r="F242" i="5" s="1"/>
  <c r="H227" i="2"/>
  <c r="BJ227" i="2" s="1"/>
  <c r="F226" i="5" s="1"/>
  <c r="H219" i="2"/>
  <c r="BJ219" i="2" s="1"/>
  <c r="F218" i="5" s="1"/>
  <c r="H211" i="2"/>
  <c r="BJ211" i="2" s="1"/>
  <c r="F210" i="5" s="1"/>
  <c r="H203" i="2"/>
  <c r="BJ203" i="2" s="1"/>
  <c r="F202" i="5" s="1"/>
  <c r="H195" i="2"/>
  <c r="BJ195" i="2" s="1"/>
  <c r="F194" i="5" s="1"/>
  <c r="H187" i="2"/>
  <c r="BJ187" i="2" s="1"/>
  <c r="F186" i="5" s="1"/>
  <c r="H179" i="2"/>
  <c r="BJ179" i="2" s="1"/>
  <c r="F178" i="5" s="1"/>
  <c r="H171" i="2"/>
  <c r="BJ171" i="2" s="1"/>
  <c r="F170" i="5" s="1"/>
  <c r="H163" i="2"/>
  <c r="BJ163" i="2" s="1"/>
  <c r="F162" i="5" s="1"/>
  <c r="H155" i="2"/>
  <c r="BJ155" i="2" s="1"/>
  <c r="F154" i="5" s="1"/>
  <c r="H147" i="2"/>
  <c r="BJ147" i="2" s="1"/>
  <c r="F146" i="5" s="1"/>
  <c r="H139" i="2"/>
  <c r="BJ139" i="2" s="1"/>
  <c r="F138" i="5" s="1"/>
  <c r="H131" i="2"/>
  <c r="BJ131" i="2" s="1"/>
  <c r="F130" i="5" s="1"/>
  <c r="H123" i="2"/>
  <c r="BJ123" i="2" s="1"/>
  <c r="F122" i="5" s="1"/>
  <c r="H99" i="2"/>
  <c r="BJ99" i="2" s="1"/>
  <c r="F98" i="5" s="1"/>
  <c r="H83" i="2"/>
  <c r="BJ83" i="2" s="1"/>
  <c r="F82" i="5" s="1"/>
  <c r="H75" i="2"/>
  <c r="BJ75" i="2" s="1"/>
  <c r="F74" i="5" s="1"/>
  <c r="H67" i="2"/>
  <c r="BJ67" i="2" s="1"/>
  <c r="F66" i="5" s="1"/>
  <c r="H59" i="2"/>
  <c r="BJ59" i="2" s="1"/>
  <c r="F58" i="5" s="1"/>
  <c r="H35" i="2"/>
  <c r="BJ35" i="2" s="1"/>
  <c r="F34" i="5" s="1"/>
  <c r="H19" i="2"/>
  <c r="BJ19" i="2" s="1"/>
  <c r="F18" i="5" s="1"/>
  <c r="H11" i="2"/>
  <c r="BJ11" i="2" s="1"/>
  <c r="F10" i="5" s="1"/>
  <c r="H398" i="2"/>
  <c r="BJ398" i="2" s="1"/>
  <c r="F397" i="5" s="1"/>
  <c r="H286" i="2"/>
  <c r="BJ286" i="2" s="1"/>
  <c r="F285" i="5" s="1"/>
  <c r="H198" i="2"/>
  <c r="BJ198" i="2" s="1"/>
  <c r="F197" i="5" s="1"/>
  <c r="H107" i="2"/>
  <c r="BJ107" i="2" s="1"/>
  <c r="F106" i="5" s="1"/>
  <c r="H14" i="2"/>
  <c r="BJ14" i="2" s="1"/>
  <c r="F13" i="5" s="1"/>
  <c r="H294" i="2"/>
  <c r="BJ294" i="2" s="1"/>
  <c r="F293" i="5" s="1"/>
  <c r="H395" i="2"/>
  <c r="BJ395" i="2" s="1"/>
  <c r="F394" i="5" s="1"/>
  <c r="H371" i="2"/>
  <c r="BJ371" i="2" s="1"/>
  <c r="F370" i="5" s="1"/>
  <c r="H347" i="2"/>
  <c r="BJ347" i="2" s="1"/>
  <c r="F346" i="5" s="1"/>
  <c r="H323" i="2"/>
  <c r="BJ323" i="2" s="1"/>
  <c r="F322" i="5" s="1"/>
  <c r="H307" i="2"/>
  <c r="BJ307" i="2" s="1"/>
  <c r="F306" i="5" s="1"/>
  <c r="H283" i="2"/>
  <c r="BJ283" i="2" s="1"/>
  <c r="F282" i="5" s="1"/>
  <c r="H267" i="2"/>
  <c r="BJ267" i="2" s="1"/>
  <c r="F266" i="5" s="1"/>
  <c r="H259" i="2"/>
  <c r="BJ259" i="2" s="1"/>
  <c r="F258" i="5" s="1"/>
  <c r="H235" i="2"/>
  <c r="BJ235" i="2" s="1"/>
  <c r="F234" i="5" s="1"/>
  <c r="H402" i="2"/>
  <c r="BJ402" i="2" s="1"/>
  <c r="F401" i="5" s="1"/>
  <c r="H394" i="2"/>
  <c r="BJ394" i="2" s="1"/>
  <c r="F393" i="5" s="1"/>
  <c r="H386" i="2"/>
  <c r="BJ386" i="2" s="1"/>
  <c r="F385" i="5" s="1"/>
  <c r="H378" i="2"/>
  <c r="BJ378" i="2" s="1"/>
  <c r="F377" i="5" s="1"/>
  <c r="H370" i="2"/>
  <c r="BJ370" i="2" s="1"/>
  <c r="F369" i="5" s="1"/>
  <c r="H362" i="2"/>
  <c r="BJ362" i="2" s="1"/>
  <c r="F361" i="5" s="1"/>
  <c r="H354" i="2"/>
  <c r="BJ354" i="2" s="1"/>
  <c r="F353" i="5" s="1"/>
  <c r="H346" i="2"/>
  <c r="BJ346" i="2" s="1"/>
  <c r="F345" i="5" s="1"/>
  <c r="H338" i="2"/>
  <c r="BJ338" i="2" s="1"/>
  <c r="F337" i="5" s="1"/>
  <c r="H330" i="2"/>
  <c r="BJ330" i="2" s="1"/>
  <c r="F329" i="5" s="1"/>
  <c r="H322" i="2"/>
  <c r="BJ322" i="2" s="1"/>
  <c r="F321" i="5" s="1"/>
  <c r="H314" i="2"/>
  <c r="BJ314" i="2" s="1"/>
  <c r="F313" i="5" s="1"/>
  <c r="H306" i="2"/>
  <c r="BJ306" i="2" s="1"/>
  <c r="F305" i="5" s="1"/>
  <c r="H298" i="2"/>
  <c r="BJ298" i="2" s="1"/>
  <c r="F297" i="5" s="1"/>
  <c r="H290" i="2"/>
  <c r="BJ290" i="2" s="1"/>
  <c r="F289" i="5" s="1"/>
  <c r="H282" i="2"/>
  <c r="BJ282" i="2" s="1"/>
  <c r="F281" i="5" s="1"/>
  <c r="H274" i="2"/>
  <c r="BJ274" i="2" s="1"/>
  <c r="F273" i="5" s="1"/>
  <c r="H266" i="2"/>
  <c r="BJ266" i="2" s="1"/>
  <c r="F265" i="5" s="1"/>
  <c r="H258" i="2"/>
  <c r="BJ258" i="2" s="1"/>
  <c r="F257" i="5" s="1"/>
  <c r="H250" i="2"/>
  <c r="BJ250" i="2" s="1"/>
  <c r="F249" i="5" s="1"/>
  <c r="H242" i="2"/>
  <c r="BJ242" i="2" s="1"/>
  <c r="F241" i="5" s="1"/>
  <c r="H234" i="2"/>
  <c r="BJ234" i="2" s="1"/>
  <c r="F233" i="5" s="1"/>
  <c r="H226" i="2"/>
  <c r="BJ226" i="2" s="1"/>
  <c r="F225" i="5" s="1"/>
  <c r="H218" i="2"/>
  <c r="BJ218" i="2" s="1"/>
  <c r="F217" i="5" s="1"/>
  <c r="H210" i="2"/>
  <c r="BJ210" i="2" s="1"/>
  <c r="F209" i="5" s="1"/>
  <c r="H202" i="2"/>
  <c r="BJ202" i="2" s="1"/>
  <c r="F201" i="5" s="1"/>
  <c r="H194" i="2"/>
  <c r="BJ194" i="2" s="1"/>
  <c r="F193" i="5" s="1"/>
  <c r="H186" i="2"/>
  <c r="BJ186" i="2" s="1"/>
  <c r="F185" i="5" s="1"/>
  <c r="H178" i="2"/>
  <c r="BJ178" i="2" s="1"/>
  <c r="F177" i="5" s="1"/>
  <c r="H170" i="2"/>
  <c r="BJ170" i="2" s="1"/>
  <c r="F169" i="5" s="1"/>
  <c r="H162" i="2"/>
  <c r="BJ162" i="2" s="1"/>
  <c r="F161" i="5" s="1"/>
  <c r="H154" i="2"/>
  <c r="BJ154" i="2" s="1"/>
  <c r="F153" i="5" s="1"/>
  <c r="H146" i="2"/>
  <c r="BJ146" i="2" s="1"/>
  <c r="F145" i="5" s="1"/>
  <c r="H138" i="2"/>
  <c r="BJ138" i="2" s="1"/>
  <c r="F137" i="5" s="1"/>
  <c r="H130" i="2"/>
  <c r="BJ130" i="2" s="1"/>
  <c r="F129" i="5" s="1"/>
  <c r="H122" i="2"/>
  <c r="BJ122" i="2" s="1"/>
  <c r="F121" i="5" s="1"/>
  <c r="H114" i="2"/>
  <c r="BJ114" i="2" s="1"/>
  <c r="F113" i="5" s="1"/>
  <c r="H106" i="2"/>
  <c r="BJ106" i="2" s="1"/>
  <c r="F105" i="5" s="1"/>
  <c r="H98" i="2"/>
  <c r="BJ98" i="2" s="1"/>
  <c r="F97" i="5" s="1"/>
  <c r="H90" i="2"/>
  <c r="BJ90" i="2" s="1"/>
  <c r="F89" i="5" s="1"/>
  <c r="H82" i="2"/>
  <c r="BJ82" i="2" s="1"/>
  <c r="F81" i="5" s="1"/>
  <c r="H74" i="2"/>
  <c r="BJ74" i="2" s="1"/>
  <c r="F73" i="5" s="1"/>
  <c r="H66" i="2"/>
  <c r="BJ66" i="2" s="1"/>
  <c r="F65" i="5" s="1"/>
  <c r="H58" i="2"/>
  <c r="BJ58" i="2" s="1"/>
  <c r="F57" i="5" s="1"/>
  <c r="H50" i="2"/>
  <c r="BJ50" i="2" s="1"/>
  <c r="F49" i="5" s="1"/>
  <c r="H42" i="2"/>
  <c r="BJ42" i="2" s="1"/>
  <c r="F41" i="5" s="1"/>
  <c r="H34" i="2"/>
  <c r="BJ34" i="2" s="1"/>
  <c r="F33" i="5" s="1"/>
  <c r="H26" i="2"/>
  <c r="BJ26" i="2" s="1"/>
  <c r="F25" i="5" s="1"/>
  <c r="H18" i="2"/>
  <c r="BJ18" i="2" s="1"/>
  <c r="F17" i="5" s="1"/>
  <c r="H10" i="2"/>
  <c r="BJ10" i="2" s="1"/>
  <c r="F9" i="5" s="1"/>
  <c r="H374" i="2"/>
  <c r="BJ374" i="2" s="1"/>
  <c r="F373" i="5" s="1"/>
  <c r="H238" i="2"/>
  <c r="BJ238" i="2" s="1"/>
  <c r="F237" i="5" s="1"/>
  <c r="H174" i="2"/>
  <c r="BJ174" i="2" s="1"/>
  <c r="F173" i="5" s="1"/>
  <c r="H100" i="2"/>
  <c r="BJ100" i="2" s="1"/>
  <c r="F99" i="5" s="1"/>
  <c r="H62" i="2"/>
  <c r="BJ62" i="2" s="1"/>
  <c r="F61" i="5" s="1"/>
  <c r="H78" i="2"/>
  <c r="BJ78" i="2" s="1"/>
  <c r="F77" i="5" s="1"/>
  <c r="H38" i="2"/>
  <c r="BJ38" i="2" s="1"/>
  <c r="F37" i="5" s="1"/>
  <c r="H406" i="2"/>
  <c r="BJ406" i="2" s="1"/>
  <c r="F405" i="5" s="1"/>
  <c r="H318" i="2"/>
  <c r="BJ318" i="2" s="1"/>
  <c r="F317" i="5" s="1"/>
  <c r="H142" i="2"/>
  <c r="BJ142" i="2" s="1"/>
  <c r="F141" i="5" s="1"/>
  <c r="H403" i="2"/>
  <c r="BJ403" i="2" s="1"/>
  <c r="F402" i="5" s="1"/>
  <c r="H379" i="2"/>
  <c r="BJ379" i="2" s="1"/>
  <c r="F378" i="5" s="1"/>
  <c r="H355" i="2"/>
  <c r="BJ355" i="2" s="1"/>
  <c r="F354" i="5" s="1"/>
  <c r="H331" i="2"/>
  <c r="BJ331" i="2" s="1"/>
  <c r="F330" i="5" s="1"/>
  <c r="H299" i="2"/>
  <c r="BJ299" i="2" s="1"/>
  <c r="F298" i="5" s="1"/>
  <c r="H369" i="2"/>
  <c r="BJ369" i="2" s="1"/>
  <c r="F368" i="5" s="1"/>
  <c r="H241" i="2"/>
  <c r="BJ241" i="2" s="1"/>
  <c r="F240" i="5" s="1"/>
  <c r="H129" i="2"/>
  <c r="BJ129" i="2" s="1"/>
  <c r="F128" i="5" s="1"/>
  <c r="H121" i="2"/>
  <c r="BJ121" i="2" s="1"/>
  <c r="F120" i="5" s="1"/>
  <c r="H113" i="2"/>
  <c r="BJ113" i="2" s="1"/>
  <c r="F112" i="5" s="1"/>
  <c r="H105" i="2"/>
  <c r="BJ105" i="2" s="1"/>
  <c r="F104" i="5" s="1"/>
  <c r="H81" i="2"/>
  <c r="BJ81" i="2" s="1"/>
  <c r="F80" i="5" s="1"/>
  <c r="H65" i="2"/>
  <c r="BJ65" i="2" s="1"/>
  <c r="F64" i="5" s="1"/>
  <c r="H57" i="2"/>
  <c r="BJ57" i="2" s="1"/>
  <c r="F56" i="5" s="1"/>
  <c r="H49" i="2"/>
  <c r="BJ49" i="2" s="1"/>
  <c r="F48" i="5" s="1"/>
  <c r="H41" i="2"/>
  <c r="BJ41" i="2" s="1"/>
  <c r="F40" i="5" s="1"/>
  <c r="H17" i="2"/>
  <c r="BJ17" i="2" s="1"/>
  <c r="F16" i="5" s="1"/>
  <c r="H345" i="2"/>
  <c r="BJ345" i="2" s="1"/>
  <c r="F344" i="5" s="1"/>
  <c r="H326" i="2"/>
  <c r="BJ326" i="2" s="1"/>
  <c r="F325" i="5" s="1"/>
  <c r="H302" i="2"/>
  <c r="BJ302" i="2" s="1"/>
  <c r="F301" i="5" s="1"/>
  <c r="H257" i="2"/>
  <c r="BJ257" i="2" s="1"/>
  <c r="F256" i="5" s="1"/>
  <c r="H233" i="2"/>
  <c r="BJ233" i="2" s="1"/>
  <c r="F232" i="5" s="1"/>
  <c r="H214" i="2"/>
  <c r="BJ214" i="2" s="1"/>
  <c r="F213" i="5" s="1"/>
  <c r="H169" i="2"/>
  <c r="BJ169" i="2" s="1"/>
  <c r="F168" i="5" s="1"/>
  <c r="H150" i="2"/>
  <c r="BJ150" i="2" s="1"/>
  <c r="F149" i="5" s="1"/>
  <c r="H126" i="2"/>
  <c r="BJ126" i="2" s="1"/>
  <c r="F125" i="5" s="1"/>
  <c r="H97" i="2"/>
  <c r="BJ97" i="2" s="1"/>
  <c r="F96" i="5" s="1"/>
  <c r="H60" i="2"/>
  <c r="BJ60" i="2" s="1"/>
  <c r="F59" i="5" s="1"/>
  <c r="H27" i="2"/>
  <c r="BJ27" i="2" s="1"/>
  <c r="F26" i="5" s="1"/>
  <c r="H400" i="2"/>
  <c r="BJ400" i="2" s="1"/>
  <c r="F399" i="5" s="1"/>
  <c r="H384" i="2"/>
  <c r="BJ384" i="2" s="1"/>
  <c r="F383" i="5" s="1"/>
  <c r="H368" i="2"/>
  <c r="BJ368" i="2" s="1"/>
  <c r="F367" i="5" s="1"/>
  <c r="H352" i="2"/>
  <c r="BJ352" i="2" s="1"/>
  <c r="F351" i="5" s="1"/>
  <c r="H336" i="2"/>
  <c r="BJ336" i="2" s="1"/>
  <c r="F335" i="5" s="1"/>
  <c r="H320" i="2"/>
  <c r="BJ320" i="2" s="1"/>
  <c r="F319" i="5" s="1"/>
  <c r="H304" i="2"/>
  <c r="BJ304" i="2" s="1"/>
  <c r="F303" i="5" s="1"/>
  <c r="H288" i="2"/>
  <c r="BJ288" i="2" s="1"/>
  <c r="F287" i="5" s="1"/>
  <c r="H272" i="2"/>
  <c r="BJ272" i="2" s="1"/>
  <c r="F271" i="5" s="1"/>
  <c r="H256" i="2"/>
  <c r="BJ256" i="2" s="1"/>
  <c r="F255" i="5" s="1"/>
  <c r="H240" i="2"/>
  <c r="BJ240" i="2" s="1"/>
  <c r="F239" i="5" s="1"/>
  <c r="H224" i="2"/>
  <c r="BJ224" i="2" s="1"/>
  <c r="F223" i="5" s="1"/>
  <c r="H208" i="2"/>
  <c r="BJ208" i="2" s="1"/>
  <c r="F207" i="5" s="1"/>
  <c r="H200" i="2"/>
  <c r="BJ200" i="2" s="1"/>
  <c r="F199" i="5" s="1"/>
  <c r="H184" i="2"/>
  <c r="BJ184" i="2" s="1"/>
  <c r="F183" i="5" s="1"/>
  <c r="H168" i="2"/>
  <c r="BJ168" i="2" s="1"/>
  <c r="F167" i="5" s="1"/>
  <c r="H152" i="2"/>
  <c r="BJ152" i="2" s="1"/>
  <c r="F151" i="5" s="1"/>
  <c r="H136" i="2"/>
  <c r="BJ136" i="2" s="1"/>
  <c r="F135" i="5" s="1"/>
  <c r="H120" i="2"/>
  <c r="BJ120" i="2" s="1"/>
  <c r="F119" i="5" s="1"/>
  <c r="H96" i="2"/>
  <c r="BJ96" i="2" s="1"/>
  <c r="F95" i="5" s="1"/>
  <c r="H80" i="2"/>
  <c r="BJ80" i="2" s="1"/>
  <c r="F79" i="5" s="1"/>
  <c r="H48" i="2"/>
  <c r="BJ48" i="2" s="1"/>
  <c r="F47" i="5" s="1"/>
  <c r="H32" i="2"/>
  <c r="BJ32" i="2" s="1"/>
  <c r="F31" i="5" s="1"/>
  <c r="H16" i="2"/>
  <c r="BJ16" i="2" s="1"/>
  <c r="F15" i="5" s="1"/>
  <c r="H390" i="2"/>
  <c r="BJ390" i="2" s="1"/>
  <c r="F389" i="5" s="1"/>
  <c r="H366" i="2"/>
  <c r="BJ366" i="2" s="1"/>
  <c r="F365" i="5" s="1"/>
  <c r="H190" i="2"/>
  <c r="BJ190" i="2" s="1"/>
  <c r="F189" i="5" s="1"/>
  <c r="H102" i="2"/>
  <c r="BJ102" i="2" s="1"/>
  <c r="F101" i="5" s="1"/>
  <c r="H408" i="2"/>
  <c r="BJ408" i="2" s="1"/>
  <c r="F407" i="5" s="1"/>
  <c r="H392" i="2"/>
  <c r="BJ392" i="2" s="1"/>
  <c r="F391" i="5" s="1"/>
  <c r="H376" i="2"/>
  <c r="BJ376" i="2" s="1"/>
  <c r="F375" i="5" s="1"/>
  <c r="H360" i="2"/>
  <c r="BJ360" i="2" s="1"/>
  <c r="F359" i="5" s="1"/>
  <c r="H344" i="2"/>
  <c r="BJ344" i="2" s="1"/>
  <c r="F343" i="5" s="1"/>
  <c r="H328" i="2"/>
  <c r="BJ328" i="2" s="1"/>
  <c r="F327" i="5" s="1"/>
  <c r="H312" i="2"/>
  <c r="BJ312" i="2" s="1"/>
  <c r="F311" i="5" s="1"/>
  <c r="H296" i="2"/>
  <c r="BJ296" i="2" s="1"/>
  <c r="F295" i="5" s="1"/>
  <c r="H280" i="2"/>
  <c r="BJ280" i="2" s="1"/>
  <c r="F279" i="5" s="1"/>
  <c r="H264" i="2"/>
  <c r="BJ264" i="2" s="1"/>
  <c r="F263" i="5" s="1"/>
  <c r="H248" i="2"/>
  <c r="BJ248" i="2" s="1"/>
  <c r="F247" i="5" s="1"/>
  <c r="H232" i="2"/>
  <c r="BJ232" i="2" s="1"/>
  <c r="F231" i="5" s="1"/>
  <c r="H216" i="2"/>
  <c r="BJ216" i="2" s="1"/>
  <c r="F215" i="5" s="1"/>
  <c r="H192" i="2"/>
  <c r="BJ192" i="2" s="1"/>
  <c r="F191" i="5" s="1"/>
  <c r="H176" i="2"/>
  <c r="BJ176" i="2" s="1"/>
  <c r="F175" i="5" s="1"/>
  <c r="H160" i="2"/>
  <c r="BJ160" i="2" s="1"/>
  <c r="F159" i="5" s="1"/>
  <c r="H144" i="2"/>
  <c r="BJ144" i="2" s="1"/>
  <c r="F143" i="5" s="1"/>
  <c r="H112" i="2"/>
  <c r="BJ112" i="2" s="1"/>
  <c r="F111" i="5" s="1"/>
  <c r="H104" i="2"/>
  <c r="BJ104" i="2" s="1"/>
  <c r="F103" i="5" s="1"/>
  <c r="H88" i="2"/>
  <c r="BJ88" i="2" s="1"/>
  <c r="F87" i="5" s="1"/>
  <c r="H72" i="2"/>
  <c r="BJ72" i="2" s="1"/>
  <c r="F71" i="5" s="1"/>
  <c r="H56" i="2"/>
  <c r="BJ56" i="2" s="1"/>
  <c r="F55" i="5" s="1"/>
  <c r="H40" i="2"/>
  <c r="BJ40" i="2" s="1"/>
  <c r="F39" i="5" s="1"/>
  <c r="H24" i="2"/>
  <c r="BJ24" i="2" s="1"/>
  <c r="F23" i="5" s="1"/>
  <c r="H8" i="2"/>
  <c r="BJ8" i="2" s="1"/>
  <c r="F7" i="5" s="1"/>
  <c r="H278" i="2"/>
  <c r="BJ278" i="2" s="1"/>
  <c r="F277" i="5" s="1"/>
  <c r="H127" i="2"/>
  <c r="BJ127" i="2" s="1"/>
  <c r="F126" i="5" s="1"/>
  <c r="H111" i="2"/>
  <c r="BJ111" i="2" s="1"/>
  <c r="F110" i="5" s="1"/>
  <c r="H103" i="2"/>
  <c r="BJ103" i="2" s="1"/>
  <c r="F102" i="5" s="1"/>
  <c r="H95" i="2"/>
  <c r="BJ95" i="2" s="1"/>
  <c r="F94" i="5" s="1"/>
  <c r="H87" i="2"/>
  <c r="BJ87" i="2" s="1"/>
  <c r="F86" i="5" s="1"/>
  <c r="H79" i="2"/>
  <c r="BJ79" i="2" s="1"/>
  <c r="F78" i="5" s="1"/>
  <c r="H63" i="2"/>
  <c r="BJ63" i="2" s="1"/>
  <c r="F62" i="5" s="1"/>
  <c r="H47" i="2"/>
  <c r="BJ47" i="2" s="1"/>
  <c r="F46" i="5" s="1"/>
  <c r="H39" i="2"/>
  <c r="BJ39" i="2" s="1"/>
  <c r="F38" i="5" s="1"/>
  <c r="H31" i="2"/>
  <c r="BJ31" i="2" s="1"/>
  <c r="F30" i="5" s="1"/>
  <c r="H23" i="2"/>
  <c r="BJ23" i="2" s="1"/>
  <c r="F22" i="5" s="1"/>
  <c r="H15" i="2"/>
  <c r="BJ15" i="2" s="1"/>
  <c r="F14" i="5" s="1"/>
  <c r="H407" i="2"/>
  <c r="BJ407" i="2" s="1"/>
  <c r="F406" i="5" s="1"/>
  <c r="H385" i="2"/>
  <c r="BJ385" i="2" s="1"/>
  <c r="F384" i="5" s="1"/>
  <c r="H361" i="2"/>
  <c r="BJ361" i="2" s="1"/>
  <c r="F360" i="5" s="1"/>
  <c r="H342" i="2"/>
  <c r="BJ342" i="2" s="1"/>
  <c r="F341" i="5" s="1"/>
  <c r="H319" i="2"/>
  <c r="BJ319" i="2" s="1"/>
  <c r="F318" i="5" s="1"/>
  <c r="H295" i="2"/>
  <c r="BJ295" i="2" s="1"/>
  <c r="F294" i="5" s="1"/>
  <c r="H273" i="2"/>
  <c r="BJ273" i="2" s="1"/>
  <c r="F272" i="5" s="1"/>
  <c r="H254" i="2"/>
  <c r="BJ254" i="2" s="1"/>
  <c r="F253" i="5" s="1"/>
  <c r="H230" i="2"/>
  <c r="BJ230" i="2" s="1"/>
  <c r="F229" i="5" s="1"/>
  <c r="H207" i="2"/>
  <c r="BJ207" i="2" s="1"/>
  <c r="F206" i="5" s="1"/>
  <c r="H185" i="2"/>
  <c r="BJ185" i="2" s="1"/>
  <c r="F184" i="5" s="1"/>
  <c r="H166" i="2"/>
  <c r="BJ166" i="2" s="1"/>
  <c r="F165" i="5" s="1"/>
  <c r="H143" i="2"/>
  <c r="BJ143" i="2" s="1"/>
  <c r="F142" i="5" s="1"/>
  <c r="H119" i="2"/>
  <c r="BJ119" i="2" s="1"/>
  <c r="F118" i="5" s="1"/>
  <c r="H89" i="2"/>
  <c r="BJ89" i="2" s="1"/>
  <c r="F88" i="5" s="1"/>
  <c r="H52" i="2"/>
  <c r="BJ52" i="2" s="1"/>
  <c r="F51" i="5" s="1"/>
  <c r="H9" i="2"/>
  <c r="BJ9" i="2" s="1"/>
  <c r="F8" i="5" s="1"/>
  <c r="BK217" i="2"/>
  <c r="G216" i="5" s="1"/>
  <c r="BK218" i="2"/>
  <c r="G217" i="5" s="1"/>
  <c r="BK262" i="2"/>
  <c r="G261" i="5" s="1"/>
  <c r="BK28" i="2"/>
  <c r="G27" i="5" s="1"/>
  <c r="BK27" i="2" l="1"/>
  <c r="G26" i="5" s="1"/>
  <c r="BK75" i="2"/>
  <c r="G74" i="5" s="1"/>
  <c r="BK251" i="2"/>
  <c r="G250" i="5" s="1"/>
  <c r="BK92" i="2"/>
  <c r="G91" i="5" s="1"/>
  <c r="BK180" i="2"/>
  <c r="G179" i="5" s="1"/>
  <c r="BK212" i="2"/>
  <c r="G211" i="5" s="1"/>
  <c r="BK408" i="2"/>
  <c r="G407" i="5" s="1"/>
  <c r="BK21" i="2"/>
  <c r="G20" i="5" s="1"/>
  <c r="BK35" i="2"/>
  <c r="G34" i="5" s="1"/>
  <c r="BK91" i="2"/>
  <c r="G90" i="5" s="1"/>
  <c r="BK139" i="2"/>
  <c r="G138" i="5" s="1"/>
  <c r="BK203" i="2"/>
  <c r="G202" i="5" s="1"/>
  <c r="BK267" i="2"/>
  <c r="G266" i="5" s="1"/>
  <c r="BK257" i="2"/>
  <c r="G256" i="5" s="1"/>
  <c r="BK12" i="2"/>
  <c r="G11" i="5" s="1"/>
  <c r="BK38" i="2"/>
  <c r="G37" i="5" s="1"/>
  <c r="BK62" i="2"/>
  <c r="G61" i="5" s="1"/>
  <c r="BK94" i="2"/>
  <c r="G93" i="5" s="1"/>
  <c r="BK23" i="2"/>
  <c r="G22" i="5" s="1"/>
  <c r="BK185" i="2"/>
  <c r="G184" i="5" s="1"/>
  <c r="BK99" i="2"/>
  <c r="G98" i="5" s="1"/>
  <c r="BK155" i="2"/>
  <c r="G154" i="5" s="1"/>
  <c r="BK219" i="2"/>
  <c r="G218" i="5" s="1"/>
  <c r="BK107" i="2"/>
  <c r="G106" i="5" s="1"/>
  <c r="BK291" i="2"/>
  <c r="G290" i="5" s="1"/>
  <c r="BK20" i="2"/>
  <c r="G19" i="5" s="1"/>
  <c r="BK14" i="2"/>
  <c r="G13" i="5" s="1"/>
  <c r="BK46" i="2"/>
  <c r="G45" i="5" s="1"/>
  <c r="BK158" i="2"/>
  <c r="G157" i="5" s="1"/>
  <c r="BK250" i="2"/>
  <c r="G249" i="5" s="1"/>
  <c r="BK303" i="2"/>
  <c r="G302" i="5" s="1"/>
  <c r="BK315" i="2"/>
  <c r="G314" i="5" s="1"/>
  <c r="BK171" i="2"/>
  <c r="G170" i="5" s="1"/>
  <c r="BK366" i="2"/>
  <c r="G365" i="5" s="1"/>
  <c r="BK60" i="2"/>
  <c r="G59" i="5" s="1"/>
  <c r="BK187" i="2"/>
  <c r="G186" i="5" s="1"/>
  <c r="BK278" i="2"/>
  <c r="G277" i="5" s="1"/>
  <c r="BK368" i="2"/>
  <c r="G367" i="5" s="1"/>
  <c r="BK77" i="2"/>
  <c r="G76" i="5" s="1"/>
  <c r="K153" i="2"/>
  <c r="P153" i="2" s="1"/>
  <c r="BK131" i="2"/>
  <c r="G130" i="5" s="1"/>
  <c r="K109" i="2"/>
  <c r="M109" i="2" s="1"/>
  <c r="K124" i="2"/>
  <c r="L124" i="2" s="1"/>
  <c r="K53" i="2"/>
  <c r="M53" i="2" s="1"/>
  <c r="K180" i="2"/>
  <c r="O180" i="2" s="1"/>
  <c r="Q180" i="2" s="1"/>
  <c r="K12" i="2"/>
  <c r="M12" i="2" s="1"/>
  <c r="K291" i="2"/>
  <c r="P291" i="2" s="1"/>
  <c r="K179" i="2"/>
  <c r="L179" i="2" s="1"/>
  <c r="N179" i="2" s="1"/>
  <c r="K62" i="2"/>
  <c r="M62" i="2" s="1"/>
  <c r="K212" i="2"/>
  <c r="O212" i="2" s="1"/>
  <c r="K158" i="2"/>
  <c r="M158" i="2" s="1"/>
  <c r="K125" i="2"/>
  <c r="M125" i="2" s="1"/>
  <c r="K99" i="2"/>
  <c r="M99" i="2" s="1"/>
  <c r="K110" i="2"/>
  <c r="M110" i="2" s="1"/>
  <c r="K243" i="2"/>
  <c r="P243" i="2" s="1"/>
  <c r="K142" i="2"/>
  <c r="M142" i="2" s="1"/>
  <c r="K100" i="2"/>
  <c r="P100" i="2" s="1"/>
  <c r="K21" i="2"/>
  <c r="M21" i="2" s="1"/>
  <c r="K303" i="2"/>
  <c r="L303" i="2" s="1"/>
  <c r="K190" i="2"/>
  <c r="M190" i="2" s="1"/>
  <c r="K206" i="2"/>
  <c r="P206" i="2" s="1"/>
  <c r="K157" i="2"/>
  <c r="M157" i="2" s="1"/>
  <c r="K285" i="2"/>
  <c r="M285" i="2" s="1"/>
  <c r="K408" i="2"/>
  <c r="P408" i="2" s="1"/>
  <c r="K174" i="2"/>
  <c r="P174" i="2" s="1"/>
  <c r="K46" i="2"/>
  <c r="P46" i="2" s="1"/>
  <c r="K189" i="2"/>
  <c r="P189" i="2" s="1"/>
  <c r="K23" i="2"/>
  <c r="O23" i="2" s="1"/>
  <c r="K267" i="2"/>
  <c r="L267" i="2" s="1"/>
  <c r="N267" i="2" s="1"/>
  <c r="K64" i="2"/>
  <c r="L64" i="2" s="1"/>
  <c r="N64" i="2" s="1"/>
  <c r="K320" i="2"/>
  <c r="L320" i="2" s="1"/>
  <c r="N320" i="2" s="1"/>
  <c r="BK296" i="2"/>
  <c r="G295" i="5" s="1"/>
  <c r="BK97" i="2"/>
  <c r="G96" i="5" s="1"/>
  <c r="BK361" i="2"/>
  <c r="G360" i="5" s="1"/>
  <c r="BK240" i="2"/>
  <c r="G239" i="5" s="1"/>
  <c r="BK160" i="2"/>
  <c r="G159" i="5" s="1"/>
  <c r="K14" i="2"/>
  <c r="P14" i="2" s="1"/>
  <c r="K93" i="2"/>
  <c r="O93" i="2" s="1"/>
  <c r="Q93" i="2" s="1"/>
  <c r="BK280" i="2"/>
  <c r="G279" i="5" s="1"/>
  <c r="BK275" i="2"/>
  <c r="G274" i="5" s="1"/>
  <c r="BK221" i="2"/>
  <c r="G220" i="5" s="1"/>
  <c r="BK390" i="2"/>
  <c r="G389" i="5" s="1"/>
  <c r="BK154" i="2"/>
  <c r="G153" i="5" s="1"/>
  <c r="BK344" i="2"/>
  <c r="G343" i="5" s="1"/>
  <c r="BK195" i="2"/>
  <c r="G194" i="5" s="1"/>
  <c r="BK237" i="2"/>
  <c r="G236" i="5" s="1"/>
  <c r="BK186" i="2"/>
  <c r="G185" i="5" s="1"/>
  <c r="BK168" i="2"/>
  <c r="G167" i="5" s="1"/>
  <c r="BK76" i="2"/>
  <c r="G75" i="5" s="1"/>
  <c r="BK123" i="2"/>
  <c r="G122" i="5" s="1"/>
  <c r="K321" i="2"/>
  <c r="L321" i="2" s="1"/>
  <c r="BK26" i="2"/>
  <c r="G25" i="5" s="1"/>
  <c r="BK269" i="2"/>
  <c r="G268" i="5" s="1"/>
  <c r="K219" i="2"/>
  <c r="K155" i="2"/>
  <c r="BK227" i="2"/>
  <c r="G226" i="5" s="1"/>
  <c r="BK407" i="2"/>
  <c r="G406" i="5" s="1"/>
  <c r="BK84" i="2"/>
  <c r="G83" i="5" s="1"/>
  <c r="BK61" i="2"/>
  <c r="G60" i="5" s="1"/>
  <c r="BK87" i="2"/>
  <c r="G86" i="5" s="1"/>
  <c r="K18" i="2"/>
  <c r="P18" i="2" s="1"/>
  <c r="BK352" i="2"/>
  <c r="G351" i="5" s="1"/>
  <c r="K38" i="2"/>
  <c r="K315" i="2"/>
  <c r="BK68" i="2"/>
  <c r="G67" i="5" s="1"/>
  <c r="K13" i="2"/>
  <c r="K290" i="2"/>
  <c r="BK301" i="2"/>
  <c r="G300" i="5" s="1"/>
  <c r="BK56" i="2"/>
  <c r="G55" i="5" s="1"/>
  <c r="BK49" i="2"/>
  <c r="G48" i="5" s="1"/>
  <c r="BK387" i="2"/>
  <c r="G386" i="5" s="1"/>
  <c r="K127" i="2"/>
  <c r="M127" i="2" s="1"/>
  <c r="K286" i="2"/>
  <c r="M286" i="2" s="1"/>
  <c r="BK331" i="2"/>
  <c r="G330" i="5" s="1"/>
  <c r="K337" i="2"/>
  <c r="BK389" i="2"/>
  <c r="G388" i="5" s="1"/>
  <c r="K69" i="2"/>
  <c r="O69" i="2" s="1"/>
  <c r="BK147" i="2"/>
  <c r="G146" i="5" s="1"/>
  <c r="BK339" i="2"/>
  <c r="G338" i="5" s="1"/>
  <c r="BK173" i="2"/>
  <c r="G172" i="5" s="1"/>
  <c r="BK104" i="2"/>
  <c r="G103" i="5" s="1"/>
  <c r="K251" i="2"/>
  <c r="M251" i="2" s="1"/>
  <c r="BK126" i="2"/>
  <c r="G125" i="5" s="1"/>
  <c r="BK211" i="2"/>
  <c r="G210" i="5" s="1"/>
  <c r="BK163" i="2"/>
  <c r="G162" i="5" s="1"/>
  <c r="BK238" i="2"/>
  <c r="G237" i="5" s="1"/>
  <c r="BK319" i="2"/>
  <c r="G318" i="5" s="1"/>
  <c r="BK48" i="2"/>
  <c r="G47" i="5" s="1"/>
  <c r="BK120" i="2"/>
  <c r="G119" i="5" s="1"/>
  <c r="BK113" i="2"/>
  <c r="G112" i="5" s="1"/>
  <c r="BK360" i="2"/>
  <c r="G359" i="5" s="1"/>
  <c r="K284" i="2"/>
  <c r="M284" i="2" s="1"/>
  <c r="K261" i="2"/>
  <c r="K115" i="2"/>
  <c r="BK253" i="2"/>
  <c r="G252" i="5" s="1"/>
  <c r="BK44" i="2"/>
  <c r="G43" i="5" s="1"/>
  <c r="BK230" i="2"/>
  <c r="G229" i="5" s="1"/>
  <c r="K107" i="2"/>
  <c r="K171" i="2"/>
  <c r="K22" i="2"/>
  <c r="K262" i="2"/>
  <c r="K60" i="2"/>
  <c r="L60" i="2" s="1"/>
  <c r="N60" i="2" s="1"/>
  <c r="K141" i="2"/>
  <c r="K196" i="2"/>
  <c r="P196" i="2" s="1"/>
  <c r="BK78" i="2"/>
  <c r="G77" i="5" s="1"/>
  <c r="BK45" i="2"/>
  <c r="G44" i="5" s="1"/>
  <c r="BK63" i="2"/>
  <c r="G62" i="5" s="1"/>
  <c r="BK119" i="2"/>
  <c r="G118" i="5" s="1"/>
  <c r="K185" i="2"/>
  <c r="O185" i="2" s="1"/>
  <c r="Q185" i="2" s="1"/>
  <c r="K366" i="2"/>
  <c r="K220" i="2"/>
  <c r="L220" i="2" s="1"/>
  <c r="K27" i="2"/>
  <c r="K218" i="2"/>
  <c r="BK363" i="2"/>
  <c r="G362" i="5" s="1"/>
  <c r="BK11" i="2"/>
  <c r="G10" i="5" s="1"/>
  <c r="K75" i="2"/>
  <c r="BK342" i="2"/>
  <c r="G341" i="5" s="1"/>
  <c r="BK277" i="2"/>
  <c r="G276" i="5" s="1"/>
  <c r="BK385" i="2"/>
  <c r="G384" i="5" s="1"/>
  <c r="K94" i="2"/>
  <c r="P94" i="2" s="1"/>
  <c r="K20" i="2"/>
  <c r="BK40" i="2"/>
  <c r="G39" i="5" s="1"/>
  <c r="BK144" i="2"/>
  <c r="G143" i="5" s="1"/>
  <c r="K37" i="2"/>
  <c r="P37" i="2" s="1"/>
  <c r="K28" i="2"/>
  <c r="K92" i="2"/>
  <c r="P92" i="2" s="1"/>
  <c r="K47" i="2"/>
  <c r="K121" i="2"/>
  <c r="K67" i="2"/>
  <c r="K108" i="2"/>
  <c r="P108" i="2" s="1"/>
  <c r="BK232" i="2"/>
  <c r="G231" i="5" s="1"/>
  <c r="P180" i="2"/>
  <c r="P99" i="2"/>
  <c r="P12" i="2"/>
  <c r="L12" i="2"/>
  <c r="N12" i="2" s="1"/>
  <c r="BK214" i="2"/>
  <c r="G213" i="5" s="1"/>
  <c r="BK169" i="2"/>
  <c r="G168" i="5" s="1"/>
  <c r="M267" i="2"/>
  <c r="BK122" i="2"/>
  <c r="G121" i="5" s="1"/>
  <c r="BK193" i="2"/>
  <c r="G192" i="5" s="1"/>
  <c r="BK86" i="2"/>
  <c r="G85" i="5" s="1"/>
  <c r="BK299" i="2"/>
  <c r="G298" i="5" s="1"/>
  <c r="BK85" i="2"/>
  <c r="G84" i="5" s="1"/>
  <c r="BK317" i="2"/>
  <c r="G316" i="5" s="1"/>
  <c r="BK95" i="2"/>
  <c r="G94" i="5" s="1"/>
  <c r="BK374" i="2"/>
  <c r="G373" i="5" s="1"/>
  <c r="BK19" i="2"/>
  <c r="G18" i="5" s="1"/>
  <c r="BK270" i="2"/>
  <c r="G269" i="5" s="1"/>
  <c r="BK294" i="2"/>
  <c r="G293" i="5" s="1"/>
  <c r="BK102" i="2"/>
  <c r="G101" i="5" s="1"/>
  <c r="BK166" i="2"/>
  <c r="G165" i="5" s="1"/>
  <c r="BK5" i="2"/>
  <c r="G4" i="5" s="1"/>
  <c r="BK133" i="2"/>
  <c r="G132" i="5" s="1"/>
  <c r="BK198" i="2"/>
  <c r="G197" i="5" s="1"/>
  <c r="BK54" i="2"/>
  <c r="G53" i="5" s="1"/>
  <c r="BK29" i="2"/>
  <c r="G28" i="5" s="1"/>
  <c r="BK373" i="2"/>
  <c r="G372" i="5" s="1"/>
  <c r="BK397" i="2"/>
  <c r="G396" i="5" s="1"/>
  <c r="BK15" i="2"/>
  <c r="G14" i="5" s="1"/>
  <c r="BK295" i="2"/>
  <c r="G294" i="5" s="1"/>
  <c r="BK216" i="2"/>
  <c r="G215" i="5" s="1"/>
  <c r="BK406" i="2"/>
  <c r="G405" i="5" s="1"/>
  <c r="BK150" i="2"/>
  <c r="G149" i="5" s="1"/>
  <c r="BK254" i="2"/>
  <c r="G253" i="5" s="1"/>
  <c r="BK224" i="2"/>
  <c r="G223" i="5" s="1"/>
  <c r="BK118" i="2"/>
  <c r="G117" i="5" s="1"/>
  <c r="BK101" i="2"/>
  <c r="G100" i="5" s="1"/>
  <c r="BK213" i="2"/>
  <c r="G212" i="5" s="1"/>
  <c r="BK293" i="2"/>
  <c r="G292" i="5" s="1"/>
  <c r="BK349" i="2"/>
  <c r="G348" i="5" s="1"/>
  <c r="BK405" i="2"/>
  <c r="G404" i="5" s="1"/>
  <c r="BK57" i="2"/>
  <c r="G56" i="5" s="1"/>
  <c r="BK96" i="2"/>
  <c r="G95" i="5" s="1"/>
  <c r="BK149" i="2"/>
  <c r="G148" i="5" s="1"/>
  <c r="BK357" i="2"/>
  <c r="G356" i="5" s="1"/>
  <c r="BK318" i="2"/>
  <c r="G317" i="5" s="1"/>
  <c r="BK325" i="2"/>
  <c r="G324" i="5" s="1"/>
  <c r="BK333" i="2"/>
  <c r="G332" i="5" s="1"/>
  <c r="BK365" i="2"/>
  <c r="G364" i="5" s="1"/>
  <c r="M64" i="2"/>
  <c r="BK17" i="2"/>
  <c r="G16" i="5" s="1"/>
  <c r="BK165" i="2"/>
  <c r="G164" i="5" s="1"/>
  <c r="BK181" i="2"/>
  <c r="G180" i="5" s="1"/>
  <c r="BK52" i="2"/>
  <c r="G51" i="5" s="1"/>
  <c r="BK117" i="2"/>
  <c r="G116" i="5" s="1"/>
  <c r="BK229" i="2"/>
  <c r="G228" i="5" s="1"/>
  <c r="BK341" i="2"/>
  <c r="G340" i="5" s="1"/>
  <c r="BK326" i="2"/>
  <c r="G325" i="5" s="1"/>
  <c r="BK112" i="2"/>
  <c r="G111" i="5" s="1"/>
  <c r="BK81" i="2"/>
  <c r="G80" i="5" s="1"/>
  <c r="BK177" i="2"/>
  <c r="G176" i="5" s="1"/>
  <c r="BK288" i="2"/>
  <c r="G287" i="5" s="1"/>
  <c r="BK233" i="2"/>
  <c r="G232" i="5" s="1"/>
  <c r="BK305" i="2"/>
  <c r="G304" i="5" s="1"/>
  <c r="BK184" i="2"/>
  <c r="G183" i="5" s="1"/>
  <c r="BK58" i="2"/>
  <c r="G57" i="5" s="1"/>
  <c r="BK309" i="2"/>
  <c r="G308" i="5" s="1"/>
  <c r="BK403" i="2"/>
  <c r="G402" i="5" s="1"/>
  <c r="BK398" i="2"/>
  <c r="G397" i="5" s="1"/>
  <c r="BK358" i="2"/>
  <c r="G357" i="5" s="1"/>
  <c r="BK90" i="2"/>
  <c r="G89" i="5" s="1"/>
  <c r="BK304" i="2"/>
  <c r="G303" i="5" s="1"/>
  <c r="BK245" i="2"/>
  <c r="G244" i="5" s="1"/>
  <c r="P64" i="2" l="1"/>
  <c r="O12" i="2"/>
  <c r="Q12" i="2" s="1"/>
  <c r="L110" i="2"/>
  <c r="N110" i="2" s="1"/>
  <c r="O157" i="2"/>
  <c r="L62" i="2"/>
  <c r="N62" i="2" s="1"/>
  <c r="O174" i="2"/>
  <c r="Q174" i="2" s="1"/>
  <c r="M23" i="2"/>
  <c r="O267" i="2"/>
  <c r="Q267" i="2" s="1"/>
  <c r="R267" i="2" s="1"/>
  <c r="P23" i="2"/>
  <c r="P185" i="2"/>
  <c r="L190" i="2"/>
  <c r="N190" i="2" s="1"/>
  <c r="K168" i="2"/>
  <c r="O168" i="2" s="1"/>
  <c r="O190" i="2"/>
  <c r="Q190" i="2" s="1"/>
  <c r="P190" i="2"/>
  <c r="P267" i="2"/>
  <c r="O251" i="2"/>
  <c r="Q251" i="2" s="1"/>
  <c r="O53" i="2"/>
  <c r="Q53" i="2" s="1"/>
  <c r="L206" i="2"/>
  <c r="O99" i="2"/>
  <c r="O206" i="2"/>
  <c r="Q206" i="2" s="1"/>
  <c r="L180" i="2"/>
  <c r="N180" i="2" s="1"/>
  <c r="K77" i="2"/>
  <c r="L77" i="2" s="1"/>
  <c r="N77" i="2" s="1"/>
  <c r="L23" i="2"/>
  <c r="N23" i="2" s="1"/>
  <c r="L99" i="2"/>
  <c r="N99" i="2" s="1"/>
  <c r="M206" i="2"/>
  <c r="M180" i="2"/>
  <c r="BK345" i="2"/>
  <c r="G344" i="5" s="1"/>
  <c r="BK375" i="2"/>
  <c r="G374" i="5" s="1"/>
  <c r="BK39" i="2"/>
  <c r="G38" i="5" s="1"/>
  <c r="BK382" i="2"/>
  <c r="G381" i="5" s="1"/>
  <c r="BK71" i="2"/>
  <c r="G70" i="5" s="1"/>
  <c r="BK31" i="2"/>
  <c r="G30" i="5" s="1"/>
  <c r="BK258" i="2"/>
  <c r="G257" i="5" s="1"/>
  <c r="BK146" i="2"/>
  <c r="G145" i="5" s="1"/>
  <c r="BK32" i="2"/>
  <c r="G31" i="5" s="1"/>
  <c r="BK346" i="2"/>
  <c r="G345" i="5" s="1"/>
  <c r="BK402" i="2"/>
  <c r="G401" i="5" s="1"/>
  <c r="BK33" i="2"/>
  <c r="G32" i="5" s="1"/>
  <c r="BK336" i="2"/>
  <c r="G335" i="5" s="1"/>
  <c r="BK3" i="2"/>
  <c r="G2" i="5" s="1"/>
  <c r="BK24" i="2"/>
  <c r="G23" i="5" s="1"/>
  <c r="BK369" i="2"/>
  <c r="G368" i="5" s="1"/>
  <c r="BK145" i="2"/>
  <c r="G144" i="5" s="1"/>
  <c r="BK335" i="2"/>
  <c r="G334" i="5" s="1"/>
  <c r="BK314" i="2"/>
  <c r="G313" i="5" s="1"/>
  <c r="BK399" i="2"/>
  <c r="G398" i="5" s="1"/>
  <c r="BK279" i="2"/>
  <c r="G278" i="5" s="1"/>
  <c r="P212" i="2"/>
  <c r="Q212" i="2" s="1"/>
  <c r="R212" i="2" s="1"/>
  <c r="BK259" i="2"/>
  <c r="G258" i="5" s="1"/>
  <c r="BK370" i="2"/>
  <c r="G369" i="5" s="1"/>
  <c r="BK400" i="2"/>
  <c r="G399" i="5" s="1"/>
  <c r="BK222" i="2"/>
  <c r="G221" i="5" s="1"/>
  <c r="BK43" i="2"/>
  <c r="G42" i="5" s="1"/>
  <c r="BK364" i="2"/>
  <c r="G363" i="5" s="1"/>
  <c r="BK273" i="2"/>
  <c r="G272" i="5" s="1"/>
  <c r="BK393" i="2"/>
  <c r="G392" i="5" s="1"/>
  <c r="BK307" i="2"/>
  <c r="G306" i="5" s="1"/>
  <c r="BK114" i="2"/>
  <c r="G113" i="5" s="1"/>
  <c r="BK343" i="2"/>
  <c r="G342" i="5" s="1"/>
  <c r="BK283" i="2"/>
  <c r="G282" i="5" s="1"/>
  <c r="BK383" i="2"/>
  <c r="G382" i="5" s="1"/>
  <c r="BK72" i="2"/>
  <c r="G71" i="5" s="1"/>
  <c r="BK50" i="2"/>
  <c r="G49" i="5" s="1"/>
  <c r="BK249" i="2"/>
  <c r="G248" i="5" s="1"/>
  <c r="BK98" i="2"/>
  <c r="G97" i="5" s="1"/>
  <c r="BK116" i="2"/>
  <c r="G115" i="5" s="1"/>
  <c r="BK6" i="2"/>
  <c r="G5" i="5" s="1"/>
  <c r="BK25" i="2"/>
  <c r="G24" i="5" s="1"/>
  <c r="BK83" i="2"/>
  <c r="G82" i="5" s="1"/>
  <c r="BK384" i="2"/>
  <c r="G383" i="5" s="1"/>
  <c r="BK228" i="2"/>
  <c r="G227" i="5" s="1"/>
  <c r="BK7" i="2"/>
  <c r="G6" i="5" s="1"/>
  <c r="BK392" i="2"/>
  <c r="G391" i="5" s="1"/>
  <c r="BK152" i="2"/>
  <c r="G151" i="5" s="1"/>
  <c r="BK236" i="2"/>
  <c r="G235" i="5" s="1"/>
  <c r="BK242" i="2"/>
  <c r="G241" i="5" s="1"/>
  <c r="BK391" i="2"/>
  <c r="G390" i="5" s="1"/>
  <c r="BK199" i="2"/>
  <c r="G198" i="5" s="1"/>
  <c r="BK332" i="2"/>
  <c r="G331" i="5" s="1"/>
  <c r="BK159" i="2"/>
  <c r="G158" i="5" s="1"/>
  <c r="BK138" i="2"/>
  <c r="G137" i="5" s="1"/>
  <c r="BK381" i="2"/>
  <c r="G380" i="5" s="1"/>
  <c r="BK241" i="2"/>
  <c r="G240" i="5" s="1"/>
  <c r="BK266" i="2"/>
  <c r="G265" i="5" s="1"/>
  <c r="BK82" i="2"/>
  <c r="G81" i="5" s="1"/>
  <c r="BK4" i="2"/>
  <c r="G3" i="5" s="1"/>
  <c r="BK356" i="2"/>
  <c r="G355" i="5" s="1"/>
  <c r="BK208" i="2"/>
  <c r="G207" i="5" s="1"/>
  <c r="BK338" i="2"/>
  <c r="G337" i="5" s="1"/>
  <c r="BK132" i="2"/>
  <c r="G131" i="5" s="1"/>
  <c r="BK376" i="2"/>
  <c r="G375" i="5" s="1"/>
  <c r="BK372" i="2"/>
  <c r="G371" i="5" s="1"/>
  <c r="BK137" i="2"/>
  <c r="G136" i="5" s="1"/>
  <c r="BK156" i="2"/>
  <c r="G155" i="5" s="1"/>
  <c r="BK194" i="2"/>
  <c r="G193" i="5" s="1"/>
  <c r="BK274" i="2"/>
  <c r="G273" i="5" s="1"/>
  <c r="BK359" i="2"/>
  <c r="G358" i="5" s="1"/>
  <c r="BK80" i="2"/>
  <c r="G79" i="5" s="1"/>
  <c r="BK246" i="2"/>
  <c r="G245" i="5" s="1"/>
  <c r="BK65" i="2"/>
  <c r="G64" i="5" s="1"/>
  <c r="BK350" i="2"/>
  <c r="G349" i="5" s="1"/>
  <c r="BK248" i="2"/>
  <c r="G247" i="5" s="1"/>
  <c r="BK256" i="2"/>
  <c r="G255" i="5" s="1"/>
  <c r="BK380" i="2"/>
  <c r="G379" i="5" s="1"/>
  <c r="BK175" i="2"/>
  <c r="G174" i="5" s="1"/>
  <c r="BK334" i="2"/>
  <c r="G333" i="5" s="1"/>
  <c r="BK183" i="2"/>
  <c r="G182" i="5" s="1"/>
  <c r="BK225" i="2"/>
  <c r="G224" i="5" s="1"/>
  <c r="BK312" i="2"/>
  <c r="G311" i="5" s="1"/>
  <c r="BK223" i="2"/>
  <c r="G222" i="5" s="1"/>
  <c r="BK140" i="2"/>
  <c r="G139" i="5" s="1"/>
  <c r="BK327" i="2"/>
  <c r="G326" i="5" s="1"/>
  <c r="BK287" i="2"/>
  <c r="G286" i="5" s="1"/>
  <c r="M100" i="2"/>
  <c r="BK367" i="2"/>
  <c r="G366" i="5" s="1"/>
  <c r="BK282" i="2"/>
  <c r="G281" i="5" s="1"/>
  <c r="BK263" i="2"/>
  <c r="G262" i="5" s="1"/>
  <c r="BK161" i="2"/>
  <c r="G160" i="5" s="1"/>
  <c r="BK322" i="2"/>
  <c r="G321" i="5" s="1"/>
  <c r="BK377" i="2"/>
  <c r="G376" i="5" s="1"/>
  <c r="BK355" i="2"/>
  <c r="G354" i="5" s="1"/>
  <c r="BK143" i="2"/>
  <c r="G142" i="5" s="1"/>
  <c r="BK135" i="2"/>
  <c r="G134" i="5" s="1"/>
  <c r="BK239" i="2"/>
  <c r="G238" i="5" s="1"/>
  <c r="BK188" i="2"/>
  <c r="G187" i="5" s="1"/>
  <c r="BK178" i="2"/>
  <c r="G177" i="5" s="1"/>
  <c r="BK207" i="2"/>
  <c r="G206" i="5" s="1"/>
  <c r="BK182" i="2"/>
  <c r="G181" i="5" s="1"/>
  <c r="BK255" i="2"/>
  <c r="G254" i="5" s="1"/>
  <c r="BK347" i="2"/>
  <c r="G346" i="5" s="1"/>
  <c r="BK8" i="2"/>
  <c r="G7" i="5" s="1"/>
  <c r="BK404" i="2"/>
  <c r="G403" i="5" s="1"/>
  <c r="BK234" i="2"/>
  <c r="G233" i="5" s="1"/>
  <c r="BK136" i="2"/>
  <c r="G135" i="5" s="1"/>
  <c r="BK167" i="2"/>
  <c r="G166" i="5" s="1"/>
  <c r="BK111" i="2"/>
  <c r="G110" i="5" s="1"/>
  <c r="BK353" i="2"/>
  <c r="G352" i="5" s="1"/>
  <c r="BK379" i="2"/>
  <c r="G378" i="5" s="1"/>
  <c r="BK351" i="2"/>
  <c r="G350" i="5" s="1"/>
  <c r="BK264" i="2"/>
  <c r="G263" i="5" s="1"/>
  <c r="BK247" i="2"/>
  <c r="G246" i="5" s="1"/>
  <c r="BK34" i="2"/>
  <c r="G33" i="5" s="1"/>
  <c r="BK88" i="2"/>
  <c r="G87" i="5" s="1"/>
  <c r="BK348" i="2"/>
  <c r="G347" i="5" s="1"/>
  <c r="BK271" i="2"/>
  <c r="G270" i="5" s="1"/>
  <c r="BK103" i="2"/>
  <c r="G102" i="5" s="1"/>
  <c r="BK354" i="2"/>
  <c r="G353" i="5" s="1"/>
  <c r="BK328" i="2"/>
  <c r="G327" i="5" s="1"/>
  <c r="BK298" i="2"/>
  <c r="G297" i="5" s="1"/>
  <c r="BK200" i="2"/>
  <c r="G199" i="5" s="1"/>
  <c r="BK79" i="2"/>
  <c r="G78" i="5" s="1"/>
  <c r="BK302" i="2"/>
  <c r="G301" i="5" s="1"/>
  <c r="BK10" i="2"/>
  <c r="G9" i="5" s="1"/>
  <c r="BK59" i="2"/>
  <c r="G58" i="5" s="1"/>
  <c r="BK215" i="2"/>
  <c r="G214" i="5" s="1"/>
  <c r="BK324" i="2"/>
  <c r="G323" i="5" s="1"/>
  <c r="BK130" i="2"/>
  <c r="G129" i="5" s="1"/>
  <c r="BK321" i="2"/>
  <c r="G320" i="5" s="1"/>
  <c r="BK134" i="2"/>
  <c r="G133" i="5" s="1"/>
  <c r="BK386" i="2"/>
  <c r="G385" i="5" s="1"/>
  <c r="BK129" i="2"/>
  <c r="G128" i="5" s="1"/>
  <c r="BK396" i="2"/>
  <c r="G395" i="5" s="1"/>
  <c r="BK292" i="2"/>
  <c r="G291" i="5" s="1"/>
  <c r="BK210" i="2"/>
  <c r="G209" i="5" s="1"/>
  <c r="BK371" i="2"/>
  <c r="G370" i="5" s="1"/>
  <c r="BK74" i="2"/>
  <c r="G73" i="5" s="1"/>
  <c r="BK42" i="2"/>
  <c r="G41" i="5" s="1"/>
  <c r="BK170" i="2"/>
  <c r="G169" i="5" s="1"/>
  <c r="BK395" i="2"/>
  <c r="G394" i="5" s="1"/>
  <c r="BK311" i="2"/>
  <c r="G310" i="5" s="1"/>
  <c r="BK306" i="2"/>
  <c r="G305" i="5" s="1"/>
  <c r="BK128" i="2"/>
  <c r="G127" i="5" s="1"/>
  <c r="BK401" i="2"/>
  <c r="G400" i="5" s="1"/>
  <c r="BK151" i="2"/>
  <c r="G150" i="5" s="1"/>
  <c r="BK30" i="2"/>
  <c r="G29" i="5" s="1"/>
  <c r="BK289" i="2"/>
  <c r="G288" i="5" s="1"/>
  <c r="BK260" i="2"/>
  <c r="G259" i="5" s="1"/>
  <c r="BK300" i="2"/>
  <c r="G299" i="5" s="1"/>
  <c r="BK394" i="2"/>
  <c r="G393" i="5" s="1"/>
  <c r="BK310" i="2"/>
  <c r="G309" i="5" s="1"/>
  <c r="BK235" i="2"/>
  <c r="G234" i="5" s="1"/>
  <c r="BK172" i="2"/>
  <c r="G171" i="5" s="1"/>
  <c r="BK41" i="2"/>
  <c r="G40" i="5" s="1"/>
  <c r="BK106" i="2"/>
  <c r="G105" i="5" s="1"/>
  <c r="BK148" i="2"/>
  <c r="G147" i="5" s="1"/>
  <c r="BK362" i="2"/>
  <c r="G361" i="5" s="1"/>
  <c r="K8" i="2"/>
  <c r="BK153" i="2"/>
  <c r="G152" i="5" s="1"/>
  <c r="BK115" i="2"/>
  <c r="G114" i="5" s="1"/>
  <c r="BK313" i="2"/>
  <c r="G312" i="5" s="1"/>
  <c r="BK162" i="2"/>
  <c r="G161" i="5" s="1"/>
  <c r="BK231" i="2"/>
  <c r="G230" i="5" s="1"/>
  <c r="BK378" i="2"/>
  <c r="G377" i="5" s="1"/>
  <c r="BK55" i="2"/>
  <c r="G54" i="5" s="1"/>
  <c r="BK340" i="2"/>
  <c r="G339" i="5" s="1"/>
  <c r="BK176" i="2"/>
  <c r="G175" i="5" s="1"/>
  <c r="BK316" i="2"/>
  <c r="G315" i="5" s="1"/>
  <c r="BK191" i="2"/>
  <c r="G190" i="5" s="1"/>
  <c r="BK202" i="2"/>
  <c r="G201" i="5" s="1"/>
  <c r="BK209" i="2"/>
  <c r="G208" i="5" s="1"/>
  <c r="BK388" i="2"/>
  <c r="G387" i="5" s="1"/>
  <c r="BK73" i="2"/>
  <c r="G72" i="5" s="1"/>
  <c r="BK66" i="2"/>
  <c r="G65" i="5" s="1"/>
  <c r="BK323" i="2"/>
  <c r="G322" i="5" s="1"/>
  <c r="BK70" i="2"/>
  <c r="G69" i="5" s="1"/>
  <c r="BK192" i="2"/>
  <c r="G191" i="5" s="1"/>
  <c r="BK276" i="2"/>
  <c r="G275" i="5" s="1"/>
  <c r="BK16" i="2"/>
  <c r="G15" i="5" s="1"/>
  <c r="BK252" i="2"/>
  <c r="G251" i="5" s="1"/>
  <c r="BK281" i="2"/>
  <c r="G280" i="5" s="1"/>
  <c r="L109" i="2"/>
  <c r="N109" i="2" s="1"/>
  <c r="BK268" i="2"/>
  <c r="G267" i="5" s="1"/>
  <c r="BK201" i="2"/>
  <c r="G200" i="5" s="1"/>
  <c r="BK308" i="2"/>
  <c r="G307" i="5" s="1"/>
  <c r="BK36" i="2"/>
  <c r="G35" i="5" s="1"/>
  <c r="BK297" i="2"/>
  <c r="G296" i="5" s="1"/>
  <c r="BK204" i="2"/>
  <c r="G203" i="5" s="1"/>
  <c r="BK330" i="2"/>
  <c r="G329" i="5" s="1"/>
  <c r="BK164" i="2"/>
  <c r="G163" i="5" s="1"/>
  <c r="BK272" i="2"/>
  <c r="G271" i="5" s="1"/>
  <c r="BK105" i="2"/>
  <c r="G104" i="5" s="1"/>
  <c r="BK265" i="2"/>
  <c r="G264" i="5" s="1"/>
  <c r="BK244" i="2"/>
  <c r="G243" i="5" s="1"/>
  <c r="BK51" i="2"/>
  <c r="G50" i="5" s="1"/>
  <c r="M408" i="2"/>
  <c r="P62" i="2"/>
  <c r="L142" i="2"/>
  <c r="N142" i="2" s="1"/>
  <c r="P142" i="2"/>
  <c r="K359" i="2"/>
  <c r="L359" i="2" s="1"/>
  <c r="P251" i="2"/>
  <c r="K390" i="2"/>
  <c r="P390" i="2" s="1"/>
  <c r="K123" i="2"/>
  <c r="P123" i="2" s="1"/>
  <c r="L251" i="2"/>
  <c r="N251" i="2" s="1"/>
  <c r="M69" i="2"/>
  <c r="O109" i="2"/>
  <c r="Q109" i="2" s="1"/>
  <c r="L100" i="2"/>
  <c r="N100" i="2" s="1"/>
  <c r="L174" i="2"/>
  <c r="N174" i="2" s="1"/>
  <c r="P109" i="2"/>
  <c r="O100" i="2"/>
  <c r="Q100" i="2" s="1"/>
  <c r="M174" i="2"/>
  <c r="L212" i="2"/>
  <c r="M212" i="2"/>
  <c r="K278" i="2"/>
  <c r="L278" i="2" s="1"/>
  <c r="N278" i="2" s="1"/>
  <c r="O62" i="2"/>
  <c r="Q62" i="2" s="1"/>
  <c r="R62" i="2" s="1"/>
  <c r="O142" i="2"/>
  <c r="K160" i="2"/>
  <c r="O160" i="2" s="1"/>
  <c r="P179" i="2"/>
  <c r="K7" i="2"/>
  <c r="L7" i="2" s="1"/>
  <c r="N7" i="2" s="1"/>
  <c r="O408" i="2"/>
  <c r="P158" i="2"/>
  <c r="K215" i="2"/>
  <c r="M215" i="2" s="1"/>
  <c r="K368" i="2"/>
  <c r="M368" i="2" s="1"/>
  <c r="L408" i="2"/>
  <c r="K203" i="2"/>
  <c r="P203" i="2" s="1"/>
  <c r="K391" i="2"/>
  <c r="P391" i="2" s="1"/>
  <c r="K187" i="2"/>
  <c r="L187" i="2" s="1"/>
  <c r="K274" i="2"/>
  <c r="P274" i="2" s="1"/>
  <c r="O14" i="2"/>
  <c r="M124" i="2"/>
  <c r="N124" i="2" s="1"/>
  <c r="P124" i="2"/>
  <c r="L46" i="2"/>
  <c r="M46" i="2"/>
  <c r="M94" i="2"/>
  <c r="K269" i="2"/>
  <c r="O269" i="2" s="1"/>
  <c r="L108" i="2"/>
  <c r="L69" i="2"/>
  <c r="N69" i="2" s="1"/>
  <c r="L93" i="2"/>
  <c r="N93" i="2" s="1"/>
  <c r="M108" i="2"/>
  <c r="K186" i="2"/>
  <c r="M186" i="2" s="1"/>
  <c r="P69" i="2"/>
  <c r="Q69" i="2" s="1"/>
  <c r="R69" i="2" s="1"/>
  <c r="M93" i="2"/>
  <c r="K310" i="2"/>
  <c r="L310" i="2" s="1"/>
  <c r="N310" i="2" s="1"/>
  <c r="O18" i="2"/>
  <c r="Q18" i="2" s="1"/>
  <c r="K217" i="2"/>
  <c r="O217" i="2" s="1"/>
  <c r="P215" i="2"/>
  <c r="M220" i="2"/>
  <c r="N220" i="2" s="1"/>
  <c r="K131" i="2"/>
  <c r="O131" i="2" s="1"/>
  <c r="M320" i="2"/>
  <c r="O303" i="2"/>
  <c r="L125" i="2"/>
  <c r="N125" i="2" s="1"/>
  <c r="P303" i="2"/>
  <c r="P285" i="2"/>
  <c r="P125" i="2"/>
  <c r="O243" i="2"/>
  <c r="Q243" i="2" s="1"/>
  <c r="R243" i="2" s="1"/>
  <c r="L185" i="2"/>
  <c r="N185" i="2" s="1"/>
  <c r="R185" i="2" s="1"/>
  <c r="O179" i="2"/>
  <c r="Q179" i="2" s="1"/>
  <c r="R179" i="2" s="1"/>
  <c r="O64" i="2"/>
  <c r="Q64" i="2" s="1"/>
  <c r="R64" i="2" s="1"/>
  <c r="L157" i="2"/>
  <c r="N157" i="2" s="1"/>
  <c r="O125" i="2"/>
  <c r="Q125" i="2" s="1"/>
  <c r="L243" i="2"/>
  <c r="O37" i="2"/>
  <c r="Q37" i="2" s="1"/>
  <c r="R37" i="2" s="1"/>
  <c r="O46" i="2"/>
  <c r="Q46" i="2" s="1"/>
  <c r="M303" i="2"/>
  <c r="N303" i="2" s="1"/>
  <c r="L53" i="2"/>
  <c r="N53" i="2" s="1"/>
  <c r="R53" i="2" s="1"/>
  <c r="P93" i="2"/>
  <c r="O124" i="2"/>
  <c r="M179" i="2"/>
  <c r="K147" i="2"/>
  <c r="P147" i="2" s="1"/>
  <c r="K296" i="2"/>
  <c r="M243" i="2"/>
  <c r="P53" i="2"/>
  <c r="L21" i="2"/>
  <c r="N21" i="2" s="1"/>
  <c r="O110" i="2"/>
  <c r="Q110" i="2" s="1"/>
  <c r="R110" i="2" s="1"/>
  <c r="K324" i="2"/>
  <c r="L324" i="2" s="1"/>
  <c r="N324" i="2" s="1"/>
  <c r="K35" i="2"/>
  <c r="M35" i="2" s="1"/>
  <c r="O291" i="2"/>
  <c r="Q291" i="2" s="1"/>
  <c r="P157" i="2"/>
  <c r="Q157" i="2" s="1"/>
  <c r="O108" i="2"/>
  <c r="Q108" i="2" s="1"/>
  <c r="P110" i="2"/>
  <c r="L291" i="2"/>
  <c r="N291" i="2" s="1"/>
  <c r="L189" i="2"/>
  <c r="O21" i="2"/>
  <c r="M291" i="2"/>
  <c r="P320" i="2"/>
  <c r="O189" i="2"/>
  <c r="Q189" i="2" s="1"/>
  <c r="R189" i="2" s="1"/>
  <c r="L158" i="2"/>
  <c r="N158" i="2" s="1"/>
  <c r="P21" i="2"/>
  <c r="O285" i="2"/>
  <c r="Q285" i="2" s="1"/>
  <c r="K205" i="2"/>
  <c r="M205" i="2" s="1"/>
  <c r="O320" i="2"/>
  <c r="Q320" i="2" s="1"/>
  <c r="R320" i="2" s="1"/>
  <c r="M189" i="2"/>
  <c r="O158" i="2"/>
  <c r="Q158" i="2" s="1"/>
  <c r="L285" i="2"/>
  <c r="N285" i="2" s="1"/>
  <c r="K328" i="2"/>
  <c r="L328" i="2" s="1"/>
  <c r="K194" i="2"/>
  <c r="P194" i="2" s="1"/>
  <c r="K268" i="2"/>
  <c r="P268" i="2" s="1"/>
  <c r="K151" i="2"/>
  <c r="L151" i="2" s="1"/>
  <c r="K319" i="2"/>
  <c r="O319" i="2" s="1"/>
  <c r="Q319" i="2" s="1"/>
  <c r="K91" i="2"/>
  <c r="K387" i="2"/>
  <c r="M387" i="2" s="1"/>
  <c r="K301" i="2"/>
  <c r="K302" i="2"/>
  <c r="K239" i="2"/>
  <c r="K407" i="2"/>
  <c r="O407" i="2" s="1"/>
  <c r="Q407" i="2" s="1"/>
  <c r="K178" i="2"/>
  <c r="P178" i="2" s="1"/>
  <c r="K236" i="2"/>
  <c r="O236" i="2" s="1"/>
  <c r="K237" i="2"/>
  <c r="L237" i="2" s="1"/>
  <c r="N237" i="2" s="1"/>
  <c r="K255" i="2"/>
  <c r="K354" i="2"/>
  <c r="P354" i="2" s="1"/>
  <c r="K66" i="2"/>
  <c r="L66" i="2" s="1"/>
  <c r="N66" i="2" s="1"/>
  <c r="K183" i="2"/>
  <c r="O183" i="2" s="1"/>
  <c r="K385" i="2"/>
  <c r="O385" i="2" s="1"/>
  <c r="Q385" i="2" s="1"/>
  <c r="K149" i="2"/>
  <c r="L149" i="2" s="1"/>
  <c r="K45" i="2"/>
  <c r="P45" i="2" s="1"/>
  <c r="K169" i="2"/>
  <c r="P169" i="2" s="1"/>
  <c r="K162" i="2"/>
  <c r="O162" i="2" s="1"/>
  <c r="K119" i="2"/>
  <c r="M119" i="2" s="1"/>
  <c r="K113" i="2"/>
  <c r="M113" i="2" s="1"/>
  <c r="K360" i="2"/>
  <c r="P360" i="2" s="1"/>
  <c r="K36" i="2"/>
  <c r="M36" i="2" s="1"/>
  <c r="K300" i="2"/>
  <c r="L300" i="2" s="1"/>
  <c r="K104" i="2"/>
  <c r="O104" i="2" s="1"/>
  <c r="Q104" i="2" s="1"/>
  <c r="K355" i="2"/>
  <c r="P355" i="2" s="1"/>
  <c r="K384" i="2"/>
  <c r="O384" i="2" s="1"/>
  <c r="Q384" i="2" s="1"/>
  <c r="K129" i="2"/>
  <c r="L129" i="2" s="1"/>
  <c r="N129" i="2" s="1"/>
  <c r="K235" i="2"/>
  <c r="P235" i="2" s="1"/>
  <c r="K87" i="2"/>
  <c r="P87" i="2" s="1"/>
  <c r="K61" i="2"/>
  <c r="M61" i="2" s="1"/>
  <c r="K307" i="2"/>
  <c r="L307" i="2" s="1"/>
  <c r="K156" i="2"/>
  <c r="K344" i="2"/>
  <c r="P344" i="2" s="1"/>
  <c r="K226" i="2"/>
  <c r="K58" i="2"/>
  <c r="O58" i="2" s="1"/>
  <c r="Q58" i="2" s="1"/>
  <c r="K283" i="2"/>
  <c r="L283" i="2" s="1"/>
  <c r="K101" i="2"/>
  <c r="M101" i="2" s="1"/>
  <c r="K98" i="2"/>
  <c r="O98" i="2" s="1"/>
  <c r="Q98" i="2" s="1"/>
  <c r="K238" i="2"/>
  <c r="M238" i="2" s="1"/>
  <c r="K297" i="2"/>
  <c r="O297" i="2" s="1"/>
  <c r="K49" i="2"/>
  <c r="P49" i="2" s="1"/>
  <c r="K172" i="2"/>
  <c r="P172" i="2" s="1"/>
  <c r="K84" i="2"/>
  <c r="K227" i="2"/>
  <c r="L227" i="2" s="1"/>
  <c r="K106" i="2"/>
  <c r="O106" i="2" s="1"/>
  <c r="K207" i="2"/>
  <c r="M207" i="2" s="1"/>
  <c r="K182" i="2"/>
  <c r="P182" i="2" s="1"/>
  <c r="K114" i="2"/>
  <c r="L114" i="2" s="1"/>
  <c r="N114" i="2" s="1"/>
  <c r="K275" i="2"/>
  <c r="L275" i="2" s="1"/>
  <c r="K240" i="2"/>
  <c r="M240" i="2" s="1"/>
  <c r="K347" i="2"/>
  <c r="O347" i="2" s="1"/>
  <c r="K375" i="2"/>
  <c r="L375" i="2" s="1"/>
  <c r="N375" i="2" s="1"/>
  <c r="K117" i="2"/>
  <c r="P117" i="2" s="1"/>
  <c r="K398" i="2"/>
  <c r="L398" i="2" s="1"/>
  <c r="N398" i="2" s="1"/>
  <c r="K225" i="2"/>
  <c r="P225" i="2" s="1"/>
  <c r="K292" i="2"/>
  <c r="L292" i="2" s="1"/>
  <c r="N292" i="2" s="1"/>
  <c r="K405" i="2"/>
  <c r="O405" i="2" s="1"/>
  <c r="Q405" i="2" s="1"/>
  <c r="K249" i="2"/>
  <c r="P249" i="2" s="1"/>
  <c r="K393" i="2"/>
  <c r="P393" i="2" s="1"/>
  <c r="K163" i="2"/>
  <c r="P163" i="2" s="1"/>
  <c r="K204" i="2"/>
  <c r="L204" i="2" s="1"/>
  <c r="N204" i="2" s="1"/>
  <c r="K331" i="2"/>
  <c r="L331" i="2" s="1"/>
  <c r="K137" i="2"/>
  <c r="L137" i="2" s="1"/>
  <c r="N137" i="2" s="1"/>
  <c r="K164" i="2"/>
  <c r="M164" i="2" s="1"/>
  <c r="K10" i="2"/>
  <c r="M10" i="2" s="1"/>
  <c r="K250" i="2"/>
  <c r="P250" i="2" s="1"/>
  <c r="K26" i="2"/>
  <c r="P26" i="2" s="1"/>
  <c r="K195" i="2"/>
  <c r="P195" i="2" s="1"/>
  <c r="K242" i="2"/>
  <c r="M242" i="2" s="1"/>
  <c r="K244" i="2"/>
  <c r="K51" i="2"/>
  <c r="P51" i="2" s="1"/>
  <c r="K362" i="2"/>
  <c r="L362" i="2" s="1"/>
  <c r="N362" i="2" s="1"/>
  <c r="K358" i="2"/>
  <c r="M358" i="2" s="1"/>
  <c r="K197" i="2"/>
  <c r="M197" i="2" s="1"/>
  <c r="K19" i="2"/>
  <c r="M19" i="2" s="1"/>
  <c r="K258" i="2"/>
  <c r="M258" i="2" s="1"/>
  <c r="K259" i="2"/>
  <c r="O259" i="2" s="1"/>
  <c r="Q259" i="2" s="1"/>
  <c r="K175" i="2"/>
  <c r="L175" i="2" s="1"/>
  <c r="N175" i="2" s="1"/>
  <c r="K334" i="2"/>
  <c r="P334" i="2" s="1"/>
  <c r="K233" i="2"/>
  <c r="L233" i="2" s="1"/>
  <c r="K294" i="2"/>
  <c r="M294" i="2" s="1"/>
  <c r="K363" i="2"/>
  <c r="L363" i="2" s="1"/>
  <c r="N363" i="2" s="1"/>
  <c r="K329" i="2"/>
  <c r="M329" i="2" s="1"/>
  <c r="K350" i="2"/>
  <c r="P350" i="2" s="1"/>
  <c r="K30" i="2"/>
  <c r="O30" i="2" s="1"/>
  <c r="K211" i="2"/>
  <c r="P211" i="2" s="1"/>
  <c r="K332" i="2"/>
  <c r="O332" i="2" s="1"/>
  <c r="Q332" i="2" s="1"/>
  <c r="K339" i="2"/>
  <c r="L339" i="2" s="1"/>
  <c r="N339" i="2" s="1"/>
  <c r="K298" i="2"/>
  <c r="O298" i="2" s="1"/>
  <c r="K56" i="2"/>
  <c r="P56" i="2" s="1"/>
  <c r="K139" i="2"/>
  <c r="O139" i="2" s="1"/>
  <c r="Q139" i="2" s="1"/>
  <c r="K352" i="2"/>
  <c r="M352" i="2" s="1"/>
  <c r="K400" i="2"/>
  <c r="K76" i="2"/>
  <c r="M76" i="2" s="1"/>
  <c r="K257" i="2"/>
  <c r="L257" i="2" s="1"/>
  <c r="N257" i="2" s="1"/>
  <c r="K154" i="2"/>
  <c r="M154" i="2" s="1"/>
  <c r="K280" i="2"/>
  <c r="O280" i="2" s="1"/>
  <c r="K231" i="2"/>
  <c r="L231" i="2" s="1"/>
  <c r="N231" i="2" s="1"/>
  <c r="K209" i="2"/>
  <c r="P209" i="2" s="1"/>
  <c r="K309" i="2"/>
  <c r="O309" i="2" s="1"/>
  <c r="Q309" i="2" s="1"/>
  <c r="K184" i="2"/>
  <c r="M184" i="2" s="1"/>
  <c r="K379" i="2"/>
  <c r="L379" i="2" s="1"/>
  <c r="K404" i="2"/>
  <c r="M404" i="2" s="1"/>
  <c r="K165" i="2"/>
  <c r="O165" i="2" s="1"/>
  <c r="K140" i="2"/>
  <c r="O140" i="2" s="1"/>
  <c r="K198" i="2"/>
  <c r="L198" i="2" s="1"/>
  <c r="N198" i="2" s="1"/>
  <c r="K364" i="2"/>
  <c r="M364" i="2" s="1"/>
  <c r="K25" i="2"/>
  <c r="P25" i="2" s="1"/>
  <c r="K367" i="2"/>
  <c r="M367" i="2" s="1"/>
  <c r="K89" i="2"/>
  <c r="O89" i="2" s="1"/>
  <c r="K208" i="2"/>
  <c r="L208" i="2" s="1"/>
  <c r="N208" i="2" s="1"/>
  <c r="K126" i="2"/>
  <c r="P126" i="2" s="1"/>
  <c r="K200" i="2"/>
  <c r="M200" i="2" s="1"/>
  <c r="K135" i="2"/>
  <c r="O135" i="2" s="1"/>
  <c r="K228" i="2"/>
  <c r="K345" i="2"/>
  <c r="L345" i="2" s="1"/>
  <c r="N345" i="2" s="1"/>
  <c r="K152" i="2"/>
  <c r="O152" i="2" s="1"/>
  <c r="K343" i="2"/>
  <c r="L343" i="2" s="1"/>
  <c r="K361" i="2"/>
  <c r="M361" i="2" s="1"/>
  <c r="K371" i="2"/>
  <c r="P371" i="2" s="1"/>
  <c r="K299" i="2"/>
  <c r="O299" i="2" s="1"/>
  <c r="K143" i="2"/>
  <c r="O143" i="2" s="1"/>
  <c r="K9" i="2"/>
  <c r="L9" i="2" s="1"/>
  <c r="K388" i="2"/>
  <c r="O388" i="2" s="1"/>
  <c r="Q388" i="2" s="1"/>
  <c r="K394" i="2"/>
  <c r="P394" i="2" s="1"/>
  <c r="K97" i="2"/>
  <c r="L97" i="2" s="1"/>
  <c r="N97" i="2" s="1"/>
  <c r="K105" i="2"/>
  <c r="L105" i="2" s="1"/>
  <c r="N105" i="2" s="1"/>
  <c r="K277" i="2"/>
  <c r="O277" i="2" s="1"/>
  <c r="Q277" i="2" s="1"/>
  <c r="K282" i="2"/>
  <c r="O282" i="2" s="1"/>
  <c r="K4" i="2"/>
  <c r="P4" i="2" s="1"/>
  <c r="K120" i="2"/>
  <c r="M120" i="2" s="1"/>
  <c r="K130" i="2"/>
  <c r="P130" i="2" s="1"/>
  <c r="K338" i="2"/>
  <c r="M338" i="2" s="1"/>
  <c r="K330" i="2"/>
  <c r="M330" i="2" s="1"/>
  <c r="K79" i="2"/>
  <c r="P79" i="2" s="1"/>
  <c r="K132" i="2"/>
  <c r="M132" i="2" s="1"/>
  <c r="K376" i="2"/>
  <c r="P376" i="2" s="1"/>
  <c r="K272" i="2"/>
  <c r="P272" i="2" s="1"/>
  <c r="K188" i="2"/>
  <c r="M188" i="2" s="1"/>
  <c r="K222" i="2"/>
  <c r="P222" i="2" s="1"/>
  <c r="K148" i="2"/>
  <c r="P148" i="2" s="1"/>
  <c r="K396" i="2"/>
  <c r="M396" i="2" s="1"/>
  <c r="K305" i="2"/>
  <c r="M305" i="2" s="1"/>
  <c r="K348" i="2"/>
  <c r="M348" i="2" s="1"/>
  <c r="K403" i="2"/>
  <c r="M403" i="2" s="1"/>
  <c r="K395" i="2"/>
  <c r="P395" i="2" s="1"/>
  <c r="K33" i="2"/>
  <c r="P33" i="2" s="1"/>
  <c r="K52" i="2"/>
  <c r="L52" i="2" s="1"/>
  <c r="N52" i="2" s="1"/>
  <c r="K273" i="2"/>
  <c r="M273" i="2" s="1"/>
  <c r="K349" i="2"/>
  <c r="O349" i="2" s="1"/>
  <c r="Q349" i="2" s="1"/>
  <c r="K54" i="2"/>
  <c r="L54" i="2" s="1"/>
  <c r="N54" i="2" s="1"/>
  <c r="K245" i="2"/>
  <c r="P245" i="2" s="1"/>
  <c r="K304" i="2"/>
  <c r="L304" i="2" s="1"/>
  <c r="K372" i="2"/>
  <c r="M372" i="2" s="1"/>
  <c r="K248" i="2"/>
  <c r="L248" i="2" s="1"/>
  <c r="N248" i="2" s="1"/>
  <c r="K389" i="2"/>
  <c r="O389" i="2" s="1"/>
  <c r="Q389" i="2" s="1"/>
  <c r="K340" i="2"/>
  <c r="P340" i="2" s="1"/>
  <c r="K133" i="2"/>
  <c r="P133" i="2" s="1"/>
  <c r="K380" i="2"/>
  <c r="L380" i="2" s="1"/>
  <c r="K80" i="2"/>
  <c r="O80" i="2" s="1"/>
  <c r="K346" i="2"/>
  <c r="O346" i="2" s="1"/>
  <c r="Q346" i="2" s="1"/>
  <c r="K246" i="2"/>
  <c r="P246" i="2" s="1"/>
  <c r="K213" i="2"/>
  <c r="P213" i="2" s="1"/>
  <c r="K5" i="2"/>
  <c r="O5" i="2" s="1"/>
  <c r="Q5" i="2" s="1"/>
  <c r="K232" i="2"/>
  <c r="O232" i="2" s="1"/>
  <c r="Q232" i="2" s="1"/>
  <c r="K342" i="2"/>
  <c r="M342" i="2" s="1"/>
  <c r="K271" i="2"/>
  <c r="L271" i="2" s="1"/>
  <c r="N271" i="2" s="1"/>
  <c r="K78" i="2"/>
  <c r="M78" i="2" s="1"/>
  <c r="K392" i="2"/>
  <c r="K48" i="2"/>
  <c r="O48" i="2" s="1"/>
  <c r="K322" i="2"/>
  <c r="O322" i="2" s="1"/>
  <c r="K377" i="2"/>
  <c r="L377" i="2" s="1"/>
  <c r="K68" i="2"/>
  <c r="P68" i="2" s="1"/>
  <c r="K59" i="2"/>
  <c r="O59" i="2" s="1"/>
  <c r="Q59" i="2" s="1"/>
  <c r="K82" i="2"/>
  <c r="L82" i="2" s="1"/>
  <c r="N82" i="2" s="1"/>
  <c r="O321" i="2"/>
  <c r="P321" i="2"/>
  <c r="M321" i="2"/>
  <c r="N321" i="2" s="1"/>
  <c r="L92" i="2"/>
  <c r="N92" i="2" s="1"/>
  <c r="K265" i="2"/>
  <c r="L265" i="2" s="1"/>
  <c r="K43" i="2"/>
  <c r="O43" i="2" s="1"/>
  <c r="Q43" i="2" s="1"/>
  <c r="L14" i="2"/>
  <c r="M14" i="2"/>
  <c r="M153" i="2"/>
  <c r="K41" i="2"/>
  <c r="P41" i="2" s="1"/>
  <c r="P262" i="2"/>
  <c r="M115" i="2"/>
  <c r="K335" i="2"/>
  <c r="M37" i="2"/>
  <c r="L366" i="2"/>
  <c r="N366" i="2" s="1"/>
  <c r="O196" i="2"/>
  <c r="Q196" i="2" s="1"/>
  <c r="R196" i="2" s="1"/>
  <c r="L38" i="2"/>
  <c r="P121" i="2"/>
  <c r="P75" i="2"/>
  <c r="O115" i="2"/>
  <c r="P284" i="2"/>
  <c r="M185" i="2"/>
  <c r="M28" i="2"/>
  <c r="P60" i="2"/>
  <c r="M274" i="2"/>
  <c r="K221" i="2"/>
  <c r="O221" i="2" s="1"/>
  <c r="Q221" i="2" s="1"/>
  <c r="O284" i="2"/>
  <c r="Q284" i="2" s="1"/>
  <c r="P38" i="2"/>
  <c r="L37" i="2"/>
  <c r="L284" i="2"/>
  <c r="N284" i="2" s="1"/>
  <c r="M38" i="2"/>
  <c r="K11" i="2"/>
  <c r="M11" i="2" s="1"/>
  <c r="M60" i="2"/>
  <c r="M262" i="2"/>
  <c r="Q408" i="2"/>
  <c r="R408" i="2" s="1"/>
  <c r="L196" i="2"/>
  <c r="O60" i="2"/>
  <c r="Q60" i="2" s="1"/>
  <c r="R60" i="2" s="1"/>
  <c r="S60" i="2" s="1"/>
  <c r="U60" i="2" s="1"/>
  <c r="K170" i="2"/>
  <c r="K383" i="2"/>
  <c r="L383" i="2" s="1"/>
  <c r="N383" i="2" s="1"/>
  <c r="M196" i="2"/>
  <c r="O38" i="2"/>
  <c r="K29" i="2"/>
  <c r="R93" i="2"/>
  <c r="R190" i="2"/>
  <c r="K83" i="2"/>
  <c r="M83" i="2" s="1"/>
  <c r="R109" i="2"/>
  <c r="K3" i="2"/>
  <c r="K118" i="2"/>
  <c r="K71" i="2"/>
  <c r="R12" i="2"/>
  <c r="Q99" i="2"/>
  <c r="R180" i="2"/>
  <c r="K15" i="2"/>
  <c r="M15" i="2" s="1"/>
  <c r="K270" i="2"/>
  <c r="Q23" i="2"/>
  <c r="K85" i="2"/>
  <c r="K223" i="2"/>
  <c r="M223" i="2" s="1"/>
  <c r="L172" i="2"/>
  <c r="L162" i="2"/>
  <c r="N162" i="2" s="1"/>
  <c r="P162" i="2"/>
  <c r="M22" i="2"/>
  <c r="P286" i="2"/>
  <c r="K50" i="2"/>
  <c r="K44" i="2"/>
  <c r="K210" i="2"/>
  <c r="P220" i="2"/>
  <c r="L115" i="2"/>
  <c r="M18" i="2"/>
  <c r="K378" i="2"/>
  <c r="L378" i="2" s="1"/>
  <c r="N378" i="2" s="1"/>
  <c r="P22" i="2"/>
  <c r="P366" i="2"/>
  <c r="K42" i="2"/>
  <c r="L337" i="2"/>
  <c r="K102" i="2"/>
  <c r="K193" i="2"/>
  <c r="N206" i="2"/>
  <c r="O94" i="2"/>
  <c r="Q94" i="2" s="1"/>
  <c r="K103" i="2"/>
  <c r="M337" i="2"/>
  <c r="Q14" i="2"/>
  <c r="M92" i="2"/>
  <c r="O337" i="2"/>
  <c r="O286" i="2"/>
  <c r="M261" i="2"/>
  <c r="P28" i="2"/>
  <c r="P359" i="2"/>
  <c r="P337" i="2"/>
  <c r="L286" i="2"/>
  <c r="N286" i="2" s="1"/>
  <c r="P278" i="2"/>
  <c r="K311" i="2"/>
  <c r="P311" i="2" s="1"/>
  <c r="K333" i="2"/>
  <c r="M168" i="2"/>
  <c r="K122" i="2"/>
  <c r="K369" i="2"/>
  <c r="K357" i="2"/>
  <c r="O141" i="2"/>
  <c r="Q141" i="2" s="1"/>
  <c r="P141" i="2"/>
  <c r="O262" i="2"/>
  <c r="L262" i="2"/>
  <c r="P384" i="2"/>
  <c r="P127" i="2"/>
  <c r="O127" i="2"/>
  <c r="Q127" i="2" s="1"/>
  <c r="L127" i="2"/>
  <c r="N127" i="2" s="1"/>
  <c r="O153" i="2"/>
  <c r="Q153" i="2" s="1"/>
  <c r="L153" i="2"/>
  <c r="N153" i="2" s="1"/>
  <c r="K313" i="2"/>
  <c r="L261" i="2"/>
  <c r="O92" i="2"/>
  <c r="Q92" i="2" s="1"/>
  <c r="O220" i="2"/>
  <c r="P115" i="2"/>
  <c r="K289" i="2"/>
  <c r="K260" i="2"/>
  <c r="O260" i="2" s="1"/>
  <c r="O278" i="2"/>
  <c r="Q278" i="2" s="1"/>
  <c r="O359" i="2"/>
  <c r="K146" i="2"/>
  <c r="K224" i="2"/>
  <c r="K406" i="2"/>
  <c r="O406" i="2" s="1"/>
  <c r="K136" i="2"/>
  <c r="L136" i="2" s="1"/>
  <c r="N136" i="2" s="1"/>
  <c r="K166" i="2"/>
  <c r="O166" i="2" s="1"/>
  <c r="Q166" i="2" s="1"/>
  <c r="M278" i="2"/>
  <c r="M359" i="2"/>
  <c r="N359" i="2" s="1"/>
  <c r="K306" i="2"/>
  <c r="K252" i="2"/>
  <c r="K95" i="2"/>
  <c r="K281" i="2"/>
  <c r="K279" i="2"/>
  <c r="O261" i="2"/>
  <c r="K308" i="2"/>
  <c r="K70" i="2"/>
  <c r="L70" i="2" s="1"/>
  <c r="N70" i="2" s="1"/>
  <c r="K373" i="2"/>
  <c r="K177" i="2"/>
  <c r="K341" i="2"/>
  <c r="K381" i="2"/>
  <c r="K318" i="2"/>
  <c r="K65" i="2"/>
  <c r="K397" i="2"/>
  <c r="L18" i="2"/>
  <c r="K159" i="2"/>
  <c r="P261" i="2"/>
  <c r="K401" i="2"/>
  <c r="P401" i="2" s="1"/>
  <c r="L94" i="2"/>
  <c r="K370" i="2"/>
  <c r="K173" i="2"/>
  <c r="L249" i="2"/>
  <c r="M4" i="2"/>
  <c r="K256" i="2"/>
  <c r="K365" i="2"/>
  <c r="K6" i="2"/>
  <c r="P6" i="2" s="1"/>
  <c r="O28" i="2"/>
  <c r="Q28" i="2" s="1"/>
  <c r="K24" i="2"/>
  <c r="K234" i="2"/>
  <c r="M234" i="2" s="1"/>
  <c r="K374" i="2"/>
  <c r="K86" i="2"/>
  <c r="L141" i="2"/>
  <c r="N141" i="2" s="1"/>
  <c r="L22" i="2"/>
  <c r="N22" i="2" s="1"/>
  <c r="K90" i="2"/>
  <c r="K288" i="2"/>
  <c r="K326" i="2"/>
  <c r="K111" i="2"/>
  <c r="K351" i="2"/>
  <c r="K145" i="2"/>
  <c r="K128" i="2"/>
  <c r="M128" i="2" s="1"/>
  <c r="O67" i="2"/>
  <c r="Q67" i="2" s="1"/>
  <c r="L186" i="2"/>
  <c r="M20" i="2"/>
  <c r="K88" i="2"/>
  <c r="K253" i="2"/>
  <c r="K161" i="2"/>
  <c r="K74" i="2"/>
  <c r="K73" i="2"/>
  <c r="M73" i="2" s="1"/>
  <c r="K325" i="2"/>
  <c r="K55" i="2"/>
  <c r="K176" i="2"/>
  <c r="K327" i="2"/>
  <c r="O366" i="2"/>
  <c r="Q366" i="2" s="1"/>
  <c r="K34" i="2"/>
  <c r="O22" i="2"/>
  <c r="O345" i="2"/>
  <c r="Q345" i="2" s="1"/>
  <c r="L131" i="2"/>
  <c r="L67" i="2"/>
  <c r="L20" i="2"/>
  <c r="N20" i="2" s="1"/>
  <c r="K201" i="2"/>
  <c r="K40" i="2"/>
  <c r="K316" i="2"/>
  <c r="K167" i="2"/>
  <c r="M67" i="2"/>
  <c r="K63" i="2"/>
  <c r="O63" i="2" s="1"/>
  <c r="Q63" i="2" s="1"/>
  <c r="K353" i="2"/>
  <c r="K254" i="2"/>
  <c r="M366" i="2"/>
  <c r="O20" i="2"/>
  <c r="Q20" i="2" s="1"/>
  <c r="K263" i="2"/>
  <c r="K356" i="2"/>
  <c r="P20" i="2"/>
  <c r="K16" i="2"/>
  <c r="K150" i="2"/>
  <c r="K295" i="2"/>
  <c r="K314" i="2"/>
  <c r="K214" i="2"/>
  <c r="M141" i="2"/>
  <c r="P67" i="2"/>
  <c r="K202" i="2"/>
  <c r="K31" i="2"/>
  <c r="K134" i="2"/>
  <c r="O134" i="2" s="1"/>
  <c r="Q134" i="2" s="1"/>
  <c r="K72" i="2"/>
  <c r="K276" i="2"/>
  <c r="O276" i="2" s="1"/>
  <c r="Q276" i="2" s="1"/>
  <c r="K382" i="2"/>
  <c r="K96" i="2"/>
  <c r="K199" i="2"/>
  <c r="K293" i="2"/>
  <c r="O293" i="2" s="1"/>
  <c r="Q293" i="2" s="1"/>
  <c r="L121" i="2"/>
  <c r="K216" i="2"/>
  <c r="K191" i="2"/>
  <c r="K317" i="2"/>
  <c r="K287" i="2"/>
  <c r="P287" i="2" s="1"/>
  <c r="K229" i="2"/>
  <c r="M75" i="2"/>
  <c r="K144" i="2"/>
  <c r="K116" i="2"/>
  <c r="K386" i="2"/>
  <c r="L386" i="2" s="1"/>
  <c r="K266" i="2"/>
  <c r="O121" i="2"/>
  <c r="K17" i="2"/>
  <c r="L355" i="2"/>
  <c r="L75" i="2"/>
  <c r="N75" i="2" s="1"/>
  <c r="K32" i="2"/>
  <c r="K81" i="2"/>
  <c r="K402" i="2"/>
  <c r="L402" i="2" s="1"/>
  <c r="N402" i="2" s="1"/>
  <c r="K138" i="2"/>
  <c r="K336" i="2"/>
  <c r="K112" i="2"/>
  <c r="O130" i="2"/>
  <c r="Q130" i="2" s="1"/>
  <c r="K39" i="2"/>
  <c r="K323" i="2"/>
  <c r="L28" i="2"/>
  <c r="N28" i="2" s="1"/>
  <c r="K192" i="2"/>
  <c r="O390" i="2"/>
  <c r="K312" i="2"/>
  <c r="K57" i="2"/>
  <c r="M121" i="2"/>
  <c r="K264" i="2"/>
  <c r="K247" i="2"/>
  <c r="M247" i="2" s="1"/>
  <c r="K399" i="2"/>
  <c r="O75" i="2"/>
  <c r="Q75" i="2" s="1"/>
  <c r="K241" i="2"/>
  <c r="K181" i="2"/>
  <c r="K230" i="2"/>
  <c r="L26" i="2"/>
  <c r="N26" i="2" s="1"/>
  <c r="P66" i="2"/>
  <c r="O66" i="2"/>
  <c r="Q66" i="2" s="1"/>
  <c r="M140" i="2"/>
  <c r="M246" i="2"/>
  <c r="O246" i="2"/>
  <c r="Q246" i="2" s="1"/>
  <c r="M58" i="2"/>
  <c r="M395" i="2"/>
  <c r="L395" i="2"/>
  <c r="P389" i="2"/>
  <c r="M405" i="2"/>
  <c r="P372" i="2"/>
  <c r="L372" i="2"/>
  <c r="N372" i="2" s="1"/>
  <c r="M135" i="2"/>
  <c r="P135" i="2"/>
  <c r="L272" i="2"/>
  <c r="M218" i="2"/>
  <c r="P218" i="2"/>
  <c r="O218" i="2"/>
  <c r="Q218" i="2" s="1"/>
  <c r="L218" i="2"/>
  <c r="N218" i="2" s="1"/>
  <c r="P315" i="2"/>
  <c r="M315" i="2"/>
  <c r="L315" i="2"/>
  <c r="O315" i="2"/>
  <c r="O49" i="2"/>
  <c r="Q49" i="2" s="1"/>
  <c r="P27" i="2"/>
  <c r="M27" i="2"/>
  <c r="L27" i="2"/>
  <c r="N27" i="2" s="1"/>
  <c r="O27" i="2"/>
  <c r="P143" i="2"/>
  <c r="M143" i="2"/>
  <c r="L143" i="2"/>
  <c r="N143" i="2" s="1"/>
  <c r="P171" i="2"/>
  <c r="M171" i="2"/>
  <c r="L171" i="2"/>
  <c r="N171" i="2" s="1"/>
  <c r="O171" i="2"/>
  <c r="Q171" i="2" s="1"/>
  <c r="P107" i="2"/>
  <c r="M107" i="2"/>
  <c r="O107" i="2"/>
  <c r="L107" i="2"/>
  <c r="P328" i="2"/>
  <c r="M328" i="2"/>
  <c r="L197" i="2"/>
  <c r="N197" i="2" s="1"/>
  <c r="M290" i="2"/>
  <c r="P290" i="2"/>
  <c r="O290" i="2"/>
  <c r="Q290" i="2" s="1"/>
  <c r="L290" i="2"/>
  <c r="N290" i="2" s="1"/>
  <c r="O198" i="2"/>
  <c r="Q198" i="2" s="1"/>
  <c r="P10" i="2"/>
  <c r="P219" i="2"/>
  <c r="M219" i="2"/>
  <c r="L219" i="2"/>
  <c r="N219" i="2" s="1"/>
  <c r="O219" i="2"/>
  <c r="Q219" i="2" s="1"/>
  <c r="P47" i="2"/>
  <c r="M47" i="2"/>
  <c r="O47" i="2"/>
  <c r="Q47" i="2" s="1"/>
  <c r="L47" i="2"/>
  <c r="N47" i="2" s="1"/>
  <c r="P155" i="2"/>
  <c r="M155" i="2"/>
  <c r="L155" i="2"/>
  <c r="N155" i="2" s="1"/>
  <c r="O155" i="2"/>
  <c r="P13" i="2"/>
  <c r="M13" i="2"/>
  <c r="O13" i="2"/>
  <c r="Q13" i="2" s="1"/>
  <c r="L13" i="2"/>
  <c r="N13" i="2" s="1"/>
  <c r="L215" i="2" l="1"/>
  <c r="P236" i="2"/>
  <c r="R174" i="2"/>
  <c r="S174" i="2" s="1"/>
  <c r="Z174" i="2" s="1"/>
  <c r="P319" i="2"/>
  <c r="L45" i="2"/>
  <c r="N45" i="2" s="1"/>
  <c r="O45" i="2"/>
  <c r="Q45" i="2" s="1"/>
  <c r="O339" i="2"/>
  <c r="Q339" i="2" s="1"/>
  <c r="P277" i="2"/>
  <c r="M45" i="2"/>
  <c r="M319" i="2"/>
  <c r="L319" i="2"/>
  <c r="N319" i="2" s="1"/>
  <c r="M80" i="2"/>
  <c r="P297" i="2"/>
  <c r="N215" i="2"/>
  <c r="P58" i="2"/>
  <c r="P168" i="2"/>
  <c r="P322" i="2"/>
  <c r="Q322" i="2" s="1"/>
  <c r="R322" i="2" s="1"/>
  <c r="P188" i="2"/>
  <c r="M209" i="2"/>
  <c r="O19" i="2"/>
  <c r="L58" i="2"/>
  <c r="N58" i="2" s="1"/>
  <c r="L168" i="2"/>
  <c r="N168" i="2" s="1"/>
  <c r="P19" i="2"/>
  <c r="P9" i="2"/>
  <c r="M77" i="2"/>
  <c r="L367" i="2"/>
  <c r="N367" i="2" s="1"/>
  <c r="R251" i="2"/>
  <c r="S251" i="2" s="1"/>
  <c r="M187" i="2"/>
  <c r="L36" i="2"/>
  <c r="N36" i="2" s="1"/>
  <c r="L123" i="2"/>
  <c r="P7" i="2"/>
  <c r="L269" i="2"/>
  <c r="P78" i="2"/>
  <c r="P310" i="2"/>
  <c r="M390" i="2"/>
  <c r="M269" i="2"/>
  <c r="O187" i="2"/>
  <c r="L390" i="2"/>
  <c r="P184" i="2"/>
  <c r="M203" i="2"/>
  <c r="O77" i="2"/>
  <c r="P77" i="2"/>
  <c r="R125" i="2"/>
  <c r="S125" i="2" s="1"/>
  <c r="M322" i="2"/>
  <c r="O248" i="2"/>
  <c r="Q248" i="2" s="1"/>
  <c r="O33" i="2"/>
  <c r="Q33" i="2" s="1"/>
  <c r="L329" i="2"/>
  <c r="O393" i="2"/>
  <c r="S408" i="2"/>
  <c r="AB408" i="2" s="1"/>
  <c r="S189" i="2"/>
  <c r="S37" i="2"/>
  <c r="U37" i="2" s="1"/>
  <c r="S109" i="2"/>
  <c r="U109" i="2" s="1"/>
  <c r="S196" i="2"/>
  <c r="S320" i="2"/>
  <c r="T320" i="2" s="1"/>
  <c r="S62" i="2"/>
  <c r="U62" i="2" s="1"/>
  <c r="O26" i="2"/>
  <c r="Q26" i="2" s="1"/>
  <c r="L368" i="2"/>
  <c r="N368" i="2" s="1"/>
  <c r="S180" i="2"/>
  <c r="S110" i="2"/>
  <c r="T110" i="2" s="1"/>
  <c r="S64" i="2"/>
  <c r="U64" i="2" s="1"/>
  <c r="O213" i="2"/>
  <c r="Q213" i="2" s="1"/>
  <c r="S267" i="2"/>
  <c r="Z267" i="2" s="1"/>
  <c r="S190" i="2"/>
  <c r="T190" i="2" s="1"/>
  <c r="S53" i="2"/>
  <c r="U53" i="2" s="1"/>
  <c r="S179" i="2"/>
  <c r="AB179" i="2" s="1"/>
  <c r="S69" i="2"/>
  <c r="L8" i="2"/>
  <c r="N8" i="2" s="1"/>
  <c r="P8" i="2"/>
  <c r="M8" i="2"/>
  <c r="O8" i="2"/>
  <c r="Q8" i="2" s="1"/>
  <c r="M9" i="2"/>
  <c r="L209" i="2"/>
  <c r="N209" i="2" s="1"/>
  <c r="M26" i="2"/>
  <c r="S12" i="2"/>
  <c r="U12" i="2" s="1"/>
  <c r="S93" i="2"/>
  <c r="T93" i="2" s="1"/>
  <c r="S185" i="2"/>
  <c r="AB185" i="2" s="1"/>
  <c r="N408" i="2"/>
  <c r="S212" i="2"/>
  <c r="T212" i="2" s="1"/>
  <c r="S243" i="2"/>
  <c r="AB243" i="2" s="1"/>
  <c r="Q142" i="2"/>
  <c r="M272" i="2"/>
  <c r="N272" i="2" s="1"/>
  <c r="O395" i="2"/>
  <c r="L246" i="2"/>
  <c r="N246" i="2" s="1"/>
  <c r="R246" i="2" s="1"/>
  <c r="O358" i="2"/>
  <c r="Q358" i="2" s="1"/>
  <c r="L4" i="2"/>
  <c r="N4" i="2" s="1"/>
  <c r="P387" i="2"/>
  <c r="P240" i="2"/>
  <c r="L384" i="2"/>
  <c r="N384" i="2" s="1"/>
  <c r="R384" i="2" s="1"/>
  <c r="P187" i="2"/>
  <c r="P30" i="2"/>
  <c r="Q30" i="2" s="1"/>
  <c r="R30" i="2" s="1"/>
  <c r="O123" i="2"/>
  <c r="Q123" i="2" s="1"/>
  <c r="R123" i="2" s="1"/>
  <c r="O147" i="2"/>
  <c r="Q147" i="2" s="1"/>
  <c r="O197" i="2"/>
  <c r="Q197" i="2" s="1"/>
  <c r="O87" i="2"/>
  <c r="O272" i="2"/>
  <c r="Q272" i="2" s="1"/>
  <c r="O372" i="2"/>
  <c r="Q372" i="2" s="1"/>
  <c r="O363" i="2"/>
  <c r="Q363" i="2" s="1"/>
  <c r="M384" i="2"/>
  <c r="N46" i="2"/>
  <c r="P198" i="2"/>
  <c r="P197" i="2"/>
  <c r="O275" i="2"/>
  <c r="L160" i="2"/>
  <c r="N160" i="2" s="1"/>
  <c r="O194" i="2"/>
  <c r="P363" i="2"/>
  <c r="O249" i="2"/>
  <c r="M123" i="2"/>
  <c r="M310" i="2"/>
  <c r="M162" i="2"/>
  <c r="L240" i="2"/>
  <c r="N240" i="2" s="1"/>
  <c r="P175" i="2"/>
  <c r="L211" i="2"/>
  <c r="N211" i="2" s="1"/>
  <c r="O268" i="2"/>
  <c r="Q268" i="2" s="1"/>
  <c r="L385" i="2"/>
  <c r="N385" i="2" s="1"/>
  <c r="P385" i="2"/>
  <c r="P342" i="2"/>
  <c r="L349" i="2"/>
  <c r="N349" i="2" s="1"/>
  <c r="R349" i="2" s="1"/>
  <c r="L396" i="2"/>
  <c r="N396" i="2" s="1"/>
  <c r="M133" i="2"/>
  <c r="O396" i="2"/>
  <c r="Q396" i="2" s="1"/>
  <c r="L98" i="2"/>
  <c r="N98" i="2" s="1"/>
  <c r="R98" i="2" s="1"/>
  <c r="O343" i="2"/>
  <c r="L194" i="2"/>
  <c r="O204" i="2"/>
  <c r="Q204" i="2" s="1"/>
  <c r="R204" i="2" s="1"/>
  <c r="P160" i="2"/>
  <c r="Q160" i="2" s="1"/>
  <c r="O328" i="2"/>
  <c r="Q328" i="2" s="1"/>
  <c r="R328" i="2" s="1"/>
  <c r="P183" i="2"/>
  <c r="Q183" i="2" s="1"/>
  <c r="L389" i="2"/>
  <c r="N389" i="2" s="1"/>
  <c r="P52" i="2"/>
  <c r="M117" i="2"/>
  <c r="M66" i="2"/>
  <c r="O360" i="2"/>
  <c r="Q360" i="2" s="1"/>
  <c r="O186" i="2"/>
  <c r="O184" i="2"/>
  <c r="Q184" i="2" s="1"/>
  <c r="P113" i="2"/>
  <c r="L87" i="2"/>
  <c r="M160" i="2"/>
  <c r="M389" i="2"/>
  <c r="M259" i="2"/>
  <c r="L68" i="2"/>
  <c r="N68" i="2" s="1"/>
  <c r="O377" i="2"/>
  <c r="L203" i="2"/>
  <c r="N203" i="2" s="1"/>
  <c r="M106" i="2"/>
  <c r="M347" i="2"/>
  <c r="R100" i="2"/>
  <c r="M87" i="2"/>
  <c r="O203" i="2"/>
  <c r="Q203" i="2" s="1"/>
  <c r="P204" i="2"/>
  <c r="L242" i="2"/>
  <c r="N242" i="2" s="1"/>
  <c r="L222" i="2"/>
  <c r="P106" i="2"/>
  <c r="Q106" i="2" s="1"/>
  <c r="R106" i="2" s="1"/>
  <c r="O367" i="2"/>
  <c r="Q367" i="2" s="1"/>
  <c r="O68" i="2"/>
  <c r="Q68" i="2" s="1"/>
  <c r="L30" i="2"/>
  <c r="N30" i="2" s="1"/>
  <c r="L106" i="2"/>
  <c r="L101" i="2"/>
  <c r="N101" i="2" s="1"/>
  <c r="L183" i="2"/>
  <c r="M194" i="2"/>
  <c r="L117" i="2"/>
  <c r="N117" i="2" s="1"/>
  <c r="O101" i="2"/>
  <c r="Q101" i="2" s="1"/>
  <c r="P367" i="2"/>
  <c r="O329" i="2"/>
  <c r="P186" i="2"/>
  <c r="M139" i="2"/>
  <c r="O242" i="2"/>
  <c r="O340" i="2"/>
  <c r="Q340" i="2" s="1"/>
  <c r="M204" i="2"/>
  <c r="O113" i="2"/>
  <c r="Q113" i="2" s="1"/>
  <c r="M388" i="2"/>
  <c r="M183" i="2"/>
  <c r="O117" i="2"/>
  <c r="Q117" i="2" s="1"/>
  <c r="P101" i="2"/>
  <c r="M360" i="2"/>
  <c r="L360" i="2"/>
  <c r="N360" i="2" s="1"/>
  <c r="M130" i="2"/>
  <c r="P259" i="2"/>
  <c r="O222" i="2"/>
  <c r="P242" i="2"/>
  <c r="M30" i="2"/>
  <c r="R291" i="2"/>
  <c r="L184" i="2"/>
  <c r="N184" i="2" s="1"/>
  <c r="L113" i="2"/>
  <c r="N113" i="2" s="1"/>
  <c r="M52" i="2"/>
  <c r="M5" i="2"/>
  <c r="L259" i="2"/>
  <c r="N259" i="2" s="1"/>
  <c r="R259" i="2" s="1"/>
  <c r="Q21" i="2"/>
  <c r="R21" i="2" s="1"/>
  <c r="Q124" i="2"/>
  <c r="R124" i="2" s="1"/>
  <c r="P396" i="2"/>
  <c r="M349" i="2"/>
  <c r="M343" i="2"/>
  <c r="N343" i="2" s="1"/>
  <c r="P343" i="2"/>
  <c r="Q343" i="2" s="1"/>
  <c r="M391" i="2"/>
  <c r="P97" i="2"/>
  <c r="P36" i="2"/>
  <c r="P349" i="2"/>
  <c r="L207" i="2"/>
  <c r="N207" i="2" s="1"/>
  <c r="M385" i="2"/>
  <c r="O9" i="2"/>
  <c r="Q9" i="2" s="1"/>
  <c r="R9" i="2" s="1"/>
  <c r="L133" i="2"/>
  <c r="N133" i="2" s="1"/>
  <c r="O398" i="2"/>
  <c r="Q398" i="2" s="1"/>
  <c r="L213" i="2"/>
  <c r="N213" i="2" s="1"/>
  <c r="O97" i="2"/>
  <c r="Q97" i="2" s="1"/>
  <c r="R97" i="2" s="1"/>
  <c r="L268" i="2"/>
  <c r="N268" i="2" s="1"/>
  <c r="O207" i="2"/>
  <c r="Q207" i="2" s="1"/>
  <c r="R207" i="2" s="1"/>
  <c r="O61" i="2"/>
  <c r="Q61" i="2" s="1"/>
  <c r="L205" i="2"/>
  <c r="N205" i="2" s="1"/>
  <c r="M70" i="2"/>
  <c r="O133" i="2"/>
  <c r="P398" i="2"/>
  <c r="L342" i="2"/>
  <c r="N342" i="2" s="1"/>
  <c r="M97" i="2"/>
  <c r="M268" i="2"/>
  <c r="L89" i="2"/>
  <c r="P61" i="2"/>
  <c r="N212" i="2"/>
  <c r="M175" i="2"/>
  <c r="M398" i="2"/>
  <c r="O342" i="2"/>
  <c r="Q342" i="2" s="1"/>
  <c r="R342" i="2" s="1"/>
  <c r="M211" i="2"/>
  <c r="M98" i="2"/>
  <c r="O330" i="2"/>
  <c r="Q330" i="2" s="1"/>
  <c r="L407" i="2"/>
  <c r="N407" i="2" s="1"/>
  <c r="R407" i="2" s="1"/>
  <c r="O205" i="2"/>
  <c r="M407" i="2"/>
  <c r="O324" i="2"/>
  <c r="Q324" i="2" s="1"/>
  <c r="R324" i="2" s="1"/>
  <c r="L169" i="2"/>
  <c r="N169" i="2" s="1"/>
  <c r="P379" i="2"/>
  <c r="P269" i="2"/>
  <c r="Q269" i="2" s="1"/>
  <c r="R269" i="2" s="1"/>
  <c r="L405" i="2"/>
  <c r="N405" i="2" s="1"/>
  <c r="R405" i="2" s="1"/>
  <c r="M213" i="2"/>
  <c r="M63" i="2"/>
  <c r="O310" i="2"/>
  <c r="Q310" i="2" s="1"/>
  <c r="R310" i="2" s="1"/>
  <c r="N94" i="2"/>
  <c r="P207" i="2"/>
  <c r="M217" i="2"/>
  <c r="P205" i="2"/>
  <c r="N189" i="2"/>
  <c r="Q303" i="2"/>
  <c r="R303" i="2" s="1"/>
  <c r="N108" i="2"/>
  <c r="L140" i="2"/>
  <c r="N140" i="2" s="1"/>
  <c r="O7" i="2"/>
  <c r="Q7" i="2" s="1"/>
  <c r="R7" i="2" s="1"/>
  <c r="P378" i="2"/>
  <c r="O188" i="2"/>
  <c r="M275" i="2"/>
  <c r="N275" i="2" s="1"/>
  <c r="P70" i="2"/>
  <c r="O209" i="2"/>
  <c r="Q209" i="2" s="1"/>
  <c r="R209" i="2" s="1"/>
  <c r="P98" i="2"/>
  <c r="P330" i="2"/>
  <c r="L393" i="2"/>
  <c r="P324" i="2"/>
  <c r="L330" i="2"/>
  <c r="N330" i="2" s="1"/>
  <c r="P407" i="2"/>
  <c r="L139" i="2"/>
  <c r="N139" i="2" s="1"/>
  <c r="R139" i="2" s="1"/>
  <c r="O391" i="2"/>
  <c r="Q391" i="2" s="1"/>
  <c r="L276" i="2"/>
  <c r="N276" i="2" s="1"/>
  <c r="R276" i="2" s="1"/>
  <c r="O238" i="2"/>
  <c r="M324" i="2"/>
  <c r="O36" i="2"/>
  <c r="Q36" i="2" s="1"/>
  <c r="R36" i="2" s="1"/>
  <c r="L217" i="2"/>
  <c r="N217" i="2" s="1"/>
  <c r="O76" i="2"/>
  <c r="O334" i="2"/>
  <c r="Q334" i="2" s="1"/>
  <c r="P294" i="2"/>
  <c r="L358" i="2"/>
  <c r="N358" i="2" s="1"/>
  <c r="R358" i="2" s="1"/>
  <c r="M7" i="2"/>
  <c r="L391" i="2"/>
  <c r="N391" i="2" s="1"/>
  <c r="P275" i="2"/>
  <c r="P405" i="2"/>
  <c r="M169" i="2"/>
  <c r="P80" i="2"/>
  <c r="M49" i="2"/>
  <c r="M237" i="2"/>
  <c r="O274" i="2"/>
  <c r="Q274" i="2" s="1"/>
  <c r="O237" i="2"/>
  <c r="Q237" i="2" s="1"/>
  <c r="R237" i="2" s="1"/>
  <c r="M344" i="2"/>
  <c r="P237" i="2"/>
  <c r="O169" i="2"/>
  <c r="Q169" i="2" s="1"/>
  <c r="L49" i="2"/>
  <c r="N49" i="2" s="1"/>
  <c r="R49" i="2" s="1"/>
  <c r="O265" i="2"/>
  <c r="P358" i="2"/>
  <c r="P140" i="2"/>
  <c r="Q140" i="2" s="1"/>
  <c r="P348" i="2"/>
  <c r="O383" i="2"/>
  <c r="Q383" i="2" s="1"/>
  <c r="R383" i="2" s="1"/>
  <c r="M136" i="2"/>
  <c r="L322" i="2"/>
  <c r="N322" i="2" s="1"/>
  <c r="L10" i="2"/>
  <c r="N10" i="2" s="1"/>
  <c r="M383" i="2"/>
  <c r="L294" i="2"/>
  <c r="N294" i="2" s="1"/>
  <c r="L135" i="2"/>
  <c r="N135" i="2" s="1"/>
  <c r="M248" i="2"/>
  <c r="O231" i="2"/>
  <c r="Q231" i="2" s="1"/>
  <c r="R231" i="2" s="1"/>
  <c r="O54" i="2"/>
  <c r="Q54" i="2" s="1"/>
  <c r="R54" i="2" s="1"/>
  <c r="Q121" i="2"/>
  <c r="R121" i="2" s="1"/>
  <c r="M236" i="2"/>
  <c r="O4" i="2"/>
  <c r="Q4" i="2" s="1"/>
  <c r="R4" i="2" s="1"/>
  <c r="O132" i="2"/>
  <c r="Q132" i="2" s="1"/>
  <c r="O56" i="2"/>
  <c r="Q56" i="2" s="1"/>
  <c r="P298" i="2"/>
  <c r="Q298" i="2" s="1"/>
  <c r="R298" i="2" s="1"/>
  <c r="M298" i="2"/>
  <c r="O215" i="2"/>
  <c r="O136" i="2"/>
  <c r="O348" i="2"/>
  <c r="O10" i="2"/>
  <c r="Q10" i="2" s="1"/>
  <c r="P383" i="2"/>
  <c r="O294" i="2"/>
  <c r="P248" i="2"/>
  <c r="L33" i="2"/>
  <c r="N33" i="2" s="1"/>
  <c r="P63" i="2"/>
  <c r="O355" i="2"/>
  <c r="L236" i="2"/>
  <c r="N236" i="2" s="1"/>
  <c r="M79" i="2"/>
  <c r="L298" i="2"/>
  <c r="P217" i="2"/>
  <c r="Q217" i="2" s="1"/>
  <c r="R217" i="2" s="1"/>
  <c r="L250" i="2"/>
  <c r="N250" i="2" s="1"/>
  <c r="M355" i="2"/>
  <c r="N355" i="2" s="1"/>
  <c r="M82" i="2"/>
  <c r="M277" i="2"/>
  <c r="O344" i="2"/>
  <c r="Q344" i="2" s="1"/>
  <c r="R344" i="2" s="1"/>
  <c r="L344" i="2"/>
  <c r="N196" i="2"/>
  <c r="L280" i="2"/>
  <c r="L274" i="2"/>
  <c r="N274" i="2" s="1"/>
  <c r="P368" i="2"/>
  <c r="O368" i="2"/>
  <c r="Q368" i="2" s="1"/>
  <c r="O271" i="2"/>
  <c r="Q271" i="2" s="1"/>
  <c r="R271" i="2" s="1"/>
  <c r="M380" i="2"/>
  <c r="N380" i="2" s="1"/>
  <c r="L238" i="2"/>
  <c r="N238" i="2" s="1"/>
  <c r="M105" i="2"/>
  <c r="P271" i="2"/>
  <c r="P380" i="2"/>
  <c r="O404" i="2"/>
  <c r="L332" i="2"/>
  <c r="N332" i="2" s="1"/>
  <c r="R332" i="2" s="1"/>
  <c r="O105" i="2"/>
  <c r="Q105" i="2" s="1"/>
  <c r="R105" i="2" s="1"/>
  <c r="L79" i="2"/>
  <c r="N79" i="2" s="1"/>
  <c r="M257" i="2"/>
  <c r="O257" i="2"/>
  <c r="Q257" i="2" s="1"/>
  <c r="R257" i="2" s="1"/>
  <c r="L225" i="2"/>
  <c r="N225" i="2" s="1"/>
  <c r="L404" i="2"/>
  <c r="N404" i="2" s="1"/>
  <c r="L305" i="2"/>
  <c r="N305" i="2" s="1"/>
  <c r="P105" i="2"/>
  <c r="M225" i="2"/>
  <c r="P404" i="2"/>
  <c r="O305" i="2"/>
  <c r="P305" i="2"/>
  <c r="M208" i="2"/>
  <c r="P238" i="2"/>
  <c r="L182" i="2"/>
  <c r="O208" i="2"/>
  <c r="Q208" i="2" s="1"/>
  <c r="R208" i="2" s="1"/>
  <c r="P361" i="2"/>
  <c r="O182" i="2"/>
  <c r="Q182" i="2" s="1"/>
  <c r="L334" i="2"/>
  <c r="N334" i="2" s="1"/>
  <c r="M51" i="2"/>
  <c r="P208" i="2"/>
  <c r="M332" i="2"/>
  <c r="L361" i="2"/>
  <c r="N361" i="2" s="1"/>
  <c r="R285" i="2"/>
  <c r="O378" i="2"/>
  <c r="Q378" i="2" s="1"/>
  <c r="R378" i="2" s="1"/>
  <c r="N243" i="2"/>
  <c r="M378" i="2"/>
  <c r="L234" i="2"/>
  <c r="N234" i="2" s="1"/>
  <c r="M129" i="2"/>
  <c r="M334" i="2"/>
  <c r="O245" i="2"/>
  <c r="Q245" i="2" s="1"/>
  <c r="P82" i="2"/>
  <c r="O364" i="2"/>
  <c r="M393" i="2"/>
  <c r="M222" i="2"/>
  <c r="L147" i="2"/>
  <c r="O129" i="2"/>
  <c r="Q129" i="2" s="1"/>
  <c r="R129" i="2" s="1"/>
  <c r="P131" i="2"/>
  <c r="Q131" i="2" s="1"/>
  <c r="P139" i="2"/>
  <c r="M131" i="2"/>
  <c r="N131" i="2" s="1"/>
  <c r="M182" i="2"/>
  <c r="L19" i="2"/>
  <c r="N19" i="2" s="1"/>
  <c r="O234" i="2"/>
  <c r="Q234" i="2" s="1"/>
  <c r="O225" i="2"/>
  <c r="Q225" i="2" s="1"/>
  <c r="R225" i="2" s="1"/>
  <c r="L371" i="2"/>
  <c r="N371" i="2" s="1"/>
  <c r="P234" i="2"/>
  <c r="M245" i="2"/>
  <c r="P5" i="2"/>
  <c r="L130" i="2"/>
  <c r="O82" i="2"/>
  <c r="Q82" i="2" s="1"/>
  <c r="R82" i="2" s="1"/>
  <c r="L277" i="2"/>
  <c r="N277" i="2" s="1"/>
  <c r="R277" i="2" s="1"/>
  <c r="L364" i="2"/>
  <c r="N364" i="2" s="1"/>
  <c r="P129" i="2"/>
  <c r="P257" i="2"/>
  <c r="M345" i="2"/>
  <c r="M166" i="2"/>
  <c r="M300" i="2"/>
  <c r="N300" i="2" s="1"/>
  <c r="P332" i="2"/>
  <c r="P329" i="2"/>
  <c r="L51" i="2"/>
  <c r="N51" i="2" s="1"/>
  <c r="N14" i="2"/>
  <c r="O300" i="2"/>
  <c r="Q215" i="2"/>
  <c r="R215" i="2" s="1"/>
  <c r="M147" i="2"/>
  <c r="T180" i="2"/>
  <c r="U180" i="2"/>
  <c r="T69" i="2"/>
  <c r="U69" i="2"/>
  <c r="T196" i="2"/>
  <c r="U196" i="2"/>
  <c r="R158" i="2"/>
  <c r="M339" i="2"/>
  <c r="M340" i="2"/>
  <c r="O361" i="2"/>
  <c r="Q361" i="2" s="1"/>
  <c r="T189" i="2"/>
  <c r="U189" i="2"/>
  <c r="P338" i="2"/>
  <c r="O375" i="2"/>
  <c r="Q375" i="2" s="1"/>
  <c r="R375" i="2" s="1"/>
  <c r="M362" i="2"/>
  <c r="P134" i="2"/>
  <c r="M283" i="2"/>
  <c r="N283" i="2" s="1"/>
  <c r="Q321" i="2"/>
  <c r="R321" i="2" s="1"/>
  <c r="M375" i="2"/>
  <c r="P119" i="2"/>
  <c r="P166" i="2"/>
  <c r="O70" i="2"/>
  <c r="Q70" i="2" s="1"/>
  <c r="R70" i="2" s="1"/>
  <c r="P283" i="2"/>
  <c r="O178" i="2"/>
  <c r="Q178" i="2" s="1"/>
  <c r="P375" i="2"/>
  <c r="P339" i="2"/>
  <c r="O273" i="2"/>
  <c r="L41" i="2"/>
  <c r="N41" i="2" s="1"/>
  <c r="P151" i="2"/>
  <c r="M165" i="2"/>
  <c r="O126" i="2"/>
  <c r="Q126" i="2" s="1"/>
  <c r="L200" i="2"/>
  <c r="N200" i="2" s="1"/>
  <c r="M114" i="2"/>
  <c r="O362" i="2"/>
  <c r="Q362" i="2" s="1"/>
  <c r="R362" i="2" s="1"/>
  <c r="P388" i="2"/>
  <c r="P309" i="2"/>
  <c r="L154" i="2"/>
  <c r="N154" i="2" s="1"/>
  <c r="P233" i="2"/>
  <c r="P292" i="2"/>
  <c r="P403" i="2"/>
  <c r="P345" i="2"/>
  <c r="M198" i="2"/>
  <c r="M271" i="2"/>
  <c r="P114" i="2"/>
  <c r="P362" i="2"/>
  <c r="M297" i="2"/>
  <c r="O394" i="2"/>
  <c r="Q394" i="2" s="1"/>
  <c r="O283" i="2"/>
  <c r="P258" i="2"/>
  <c r="M231" i="2"/>
  <c r="M299" i="2"/>
  <c r="O164" i="2"/>
  <c r="P232" i="2"/>
  <c r="M249" i="2"/>
  <c r="N249" i="2" s="1"/>
  <c r="M126" i="2"/>
  <c r="P300" i="2"/>
  <c r="O41" i="2"/>
  <c r="Q41" i="2" s="1"/>
  <c r="L352" i="2"/>
  <c r="N352" i="2" s="1"/>
  <c r="O51" i="2"/>
  <c r="Q51" i="2" s="1"/>
  <c r="R51" i="2" s="1"/>
  <c r="L232" i="2"/>
  <c r="N232" i="2" s="1"/>
  <c r="O376" i="2"/>
  <c r="Q376" i="2" s="1"/>
  <c r="M282" i="2"/>
  <c r="M151" i="2"/>
  <c r="N151" i="2" s="1"/>
  <c r="L388" i="2"/>
  <c r="N388" i="2" s="1"/>
  <c r="R388" i="2" s="1"/>
  <c r="O354" i="2"/>
  <c r="Q354" i="2" s="1"/>
  <c r="P304" i="2"/>
  <c r="P273" i="2"/>
  <c r="P54" i="2"/>
  <c r="P346" i="2"/>
  <c r="Q359" i="2"/>
  <c r="R359" i="2" s="1"/>
  <c r="O352" i="2"/>
  <c r="Q352" i="2" s="1"/>
  <c r="O250" i="2"/>
  <c r="Q250" i="2" s="1"/>
  <c r="O304" i="2"/>
  <c r="O338" i="2"/>
  <c r="Q338" i="2" s="1"/>
  <c r="O296" i="2"/>
  <c r="Q296" i="2" s="1"/>
  <c r="P296" i="2"/>
  <c r="M296" i="2"/>
  <c r="L296" i="2"/>
  <c r="N296" i="2" s="1"/>
  <c r="O149" i="2"/>
  <c r="M33" i="2"/>
  <c r="O371" i="2"/>
  <c r="Q371" i="2" s="1"/>
  <c r="M25" i="2"/>
  <c r="M89" i="2"/>
  <c r="P164" i="2"/>
  <c r="M307" i="2"/>
  <c r="N307" i="2" s="1"/>
  <c r="O151" i="2"/>
  <c r="O175" i="2"/>
  <c r="Q175" i="2" s="1"/>
  <c r="R175" i="2" s="1"/>
  <c r="M379" i="2"/>
  <c r="N379" i="2" s="1"/>
  <c r="M354" i="2"/>
  <c r="O233" i="2"/>
  <c r="M292" i="2"/>
  <c r="O52" i="2"/>
  <c r="P149" i="2"/>
  <c r="M346" i="2"/>
  <c r="M363" i="2"/>
  <c r="M371" i="2"/>
  <c r="M350" i="2"/>
  <c r="P364" i="2"/>
  <c r="N18" i="2"/>
  <c r="M68" i="2"/>
  <c r="L126" i="2"/>
  <c r="P132" i="2"/>
  <c r="L163" i="2"/>
  <c r="N163" i="2" s="1"/>
  <c r="P352" i="2"/>
  <c r="P89" i="2"/>
  <c r="Q89" i="2" s="1"/>
  <c r="O79" i="2"/>
  <c r="Q79" i="2" s="1"/>
  <c r="L120" i="2"/>
  <c r="N120" i="2" s="1"/>
  <c r="M178" i="2"/>
  <c r="L119" i="2"/>
  <c r="N119" i="2" s="1"/>
  <c r="L56" i="2"/>
  <c r="L195" i="2"/>
  <c r="N195" i="2" s="1"/>
  <c r="P76" i="2"/>
  <c r="M195" i="2"/>
  <c r="P307" i="2"/>
  <c r="O307" i="2"/>
  <c r="O35" i="2"/>
  <c r="L35" i="2"/>
  <c r="N35" i="2" s="1"/>
  <c r="P35" i="2"/>
  <c r="L258" i="2"/>
  <c r="N258" i="2" s="1"/>
  <c r="O403" i="2"/>
  <c r="Q403" i="2" s="1"/>
  <c r="O350" i="2"/>
  <c r="Q350" i="2" s="1"/>
  <c r="O119" i="2"/>
  <c r="Q119" i="2" s="1"/>
  <c r="M227" i="2"/>
  <c r="N227" i="2" s="1"/>
  <c r="M309" i="2"/>
  <c r="O154" i="2"/>
  <c r="Q154" i="2" s="1"/>
  <c r="M233" i="2"/>
  <c r="N233" i="2" s="1"/>
  <c r="O292" i="2"/>
  <c r="Q292" i="2" s="1"/>
  <c r="R292" i="2" s="1"/>
  <c r="P165" i="2"/>
  <c r="Q165" i="2" s="1"/>
  <c r="O258" i="2"/>
  <c r="L164" i="2"/>
  <c r="N164" i="2" s="1"/>
  <c r="O120" i="2"/>
  <c r="Q120" i="2" s="1"/>
  <c r="M232" i="2"/>
  <c r="L178" i="2"/>
  <c r="N178" i="2" s="1"/>
  <c r="M41" i="2"/>
  <c r="O195" i="2"/>
  <c r="Q195" i="2" s="1"/>
  <c r="M56" i="2"/>
  <c r="M104" i="2"/>
  <c r="O227" i="2"/>
  <c r="L376" i="2"/>
  <c r="N376" i="2" s="1"/>
  <c r="P265" i="2"/>
  <c r="M394" i="2"/>
  <c r="Q262" i="2"/>
  <c r="R262" i="2" s="1"/>
  <c r="L104" i="2"/>
  <c r="N104" i="2" s="1"/>
  <c r="R104" i="2" s="1"/>
  <c r="M392" i="2"/>
  <c r="L392" i="2"/>
  <c r="N392" i="2" s="1"/>
  <c r="P392" i="2"/>
  <c r="O392" i="2"/>
  <c r="Q392" i="2" s="1"/>
  <c r="O156" i="2"/>
  <c r="Q156" i="2" s="1"/>
  <c r="M156" i="2"/>
  <c r="L156" i="2"/>
  <c r="N156" i="2" s="1"/>
  <c r="P156" i="2"/>
  <c r="M301" i="2"/>
  <c r="L301" i="2"/>
  <c r="N301" i="2" s="1"/>
  <c r="P301" i="2"/>
  <c r="O301" i="2"/>
  <c r="Q301" i="2" s="1"/>
  <c r="L128" i="2"/>
  <c r="N128" i="2" s="1"/>
  <c r="L293" i="2"/>
  <c r="N293" i="2" s="1"/>
  <c r="R293" i="2" s="1"/>
  <c r="L152" i="2"/>
  <c r="O235" i="2"/>
  <c r="Q235" i="2" s="1"/>
  <c r="R235" i="2" s="1"/>
  <c r="P136" i="2"/>
  <c r="M149" i="2"/>
  <c r="N149" i="2" s="1"/>
  <c r="P231" i="2"/>
  <c r="M54" i="2"/>
  <c r="L403" i="2"/>
  <c r="N403" i="2" s="1"/>
  <c r="Z190" i="2"/>
  <c r="M59" i="2"/>
  <c r="L59" i="2"/>
  <c r="N59" i="2" s="1"/>
  <c r="R59" i="2" s="1"/>
  <c r="L348" i="2"/>
  <c r="N348" i="2" s="1"/>
  <c r="P120" i="2"/>
  <c r="P59" i="2"/>
  <c r="M48" i="2"/>
  <c r="L338" i="2"/>
  <c r="N338" i="2" s="1"/>
  <c r="AB64" i="2"/>
  <c r="T64" i="2"/>
  <c r="M376" i="2"/>
  <c r="P227" i="2"/>
  <c r="P200" i="2"/>
  <c r="M250" i="2"/>
  <c r="AB60" i="2"/>
  <c r="T60" i="2"/>
  <c r="V60" i="2" s="1"/>
  <c r="M137" i="2"/>
  <c r="P137" i="2"/>
  <c r="O137" i="2"/>
  <c r="Q137" i="2" s="1"/>
  <c r="R137" i="2" s="1"/>
  <c r="P347" i="2"/>
  <c r="Q347" i="2" s="1"/>
  <c r="R347" i="2" s="1"/>
  <c r="L347" i="2"/>
  <c r="N347" i="2" s="1"/>
  <c r="O84" i="2"/>
  <c r="Q84" i="2" s="1"/>
  <c r="M84" i="2"/>
  <c r="P84" i="2"/>
  <c r="L84" i="2"/>
  <c r="N84" i="2" s="1"/>
  <c r="O255" i="2"/>
  <c r="L255" i="2"/>
  <c r="M255" i="2"/>
  <c r="P255" i="2"/>
  <c r="L387" i="2"/>
  <c r="N387" i="2" s="1"/>
  <c r="O387" i="2"/>
  <c r="Q387" i="2" s="1"/>
  <c r="L235" i="2"/>
  <c r="O128" i="2"/>
  <c r="Q128" i="2" s="1"/>
  <c r="M293" i="2"/>
  <c r="P152" i="2"/>
  <c r="Q152" i="2" s="1"/>
  <c r="M235" i="2"/>
  <c r="L245" i="2"/>
  <c r="L340" i="2"/>
  <c r="N340" i="2" s="1"/>
  <c r="O148" i="2"/>
  <c r="Q148" i="2" s="1"/>
  <c r="M148" i="2"/>
  <c r="L78" i="2"/>
  <c r="N78" i="2" s="1"/>
  <c r="O163" i="2"/>
  <c r="Q163" i="2" s="1"/>
  <c r="R163" i="2" s="1"/>
  <c r="O25" i="2"/>
  <c r="Q25" i="2" s="1"/>
  <c r="T53" i="2"/>
  <c r="L76" i="2"/>
  <c r="N76" i="2" s="1"/>
  <c r="P228" i="2"/>
  <c r="M228" i="2"/>
  <c r="P128" i="2"/>
  <c r="P293" i="2"/>
  <c r="M152" i="2"/>
  <c r="P299" i="2"/>
  <c r="Q299" i="2" s="1"/>
  <c r="R299" i="2" s="1"/>
  <c r="N186" i="2"/>
  <c r="O78" i="2"/>
  <c r="Q78" i="2" s="1"/>
  <c r="Q168" i="2"/>
  <c r="R168" i="2" s="1"/>
  <c r="P48" i="2"/>
  <c r="Q48" i="2" s="1"/>
  <c r="R48" i="2" s="1"/>
  <c r="O244" i="2"/>
  <c r="Q244" i="2" s="1"/>
  <c r="L244" i="2"/>
  <c r="N244" i="2" s="1"/>
  <c r="P244" i="2"/>
  <c r="M244" i="2"/>
  <c r="M331" i="2"/>
  <c r="N331" i="2" s="1"/>
  <c r="P331" i="2"/>
  <c r="O331" i="2"/>
  <c r="Q331" i="2" s="1"/>
  <c r="O226" i="2"/>
  <c r="L226" i="2"/>
  <c r="P226" i="2"/>
  <c r="M226" i="2"/>
  <c r="M239" i="2"/>
  <c r="O239" i="2"/>
  <c r="L239" i="2"/>
  <c r="P239" i="2"/>
  <c r="O91" i="2"/>
  <c r="Q91" i="2" s="1"/>
  <c r="P91" i="2"/>
  <c r="M91" i="2"/>
  <c r="L91" i="2"/>
  <c r="N91" i="2" s="1"/>
  <c r="L80" i="2"/>
  <c r="N80" i="2" s="1"/>
  <c r="L188" i="2"/>
  <c r="N188" i="2" s="1"/>
  <c r="O114" i="2"/>
  <c r="Q114" i="2" s="1"/>
  <c r="R114" i="2" s="1"/>
  <c r="O379" i="2"/>
  <c r="O380" i="2"/>
  <c r="L297" i="2"/>
  <c r="L309" i="2"/>
  <c r="N309" i="2" s="1"/>
  <c r="R309" i="2" s="1"/>
  <c r="L354" i="2"/>
  <c r="N354" i="2" s="1"/>
  <c r="L166" i="2"/>
  <c r="N166" i="2" s="1"/>
  <c r="R166" i="2" s="1"/>
  <c r="O223" i="2"/>
  <c r="Q223" i="2" s="1"/>
  <c r="L165" i="2"/>
  <c r="N165" i="2" s="1"/>
  <c r="M265" i="2"/>
  <c r="N265" i="2" s="1"/>
  <c r="P154" i="2"/>
  <c r="M304" i="2"/>
  <c r="N304" i="2" s="1"/>
  <c r="L394" i="2"/>
  <c r="N394" i="2" s="1"/>
  <c r="L273" i="2"/>
  <c r="N273" i="2" s="1"/>
  <c r="M401" i="2"/>
  <c r="L299" i="2"/>
  <c r="L346" i="2"/>
  <c r="N346" i="2" s="1"/>
  <c r="R346" i="2" s="1"/>
  <c r="L5" i="2"/>
  <c r="N5" i="2" s="1"/>
  <c r="R5" i="2" s="1"/>
  <c r="O211" i="2"/>
  <c r="Q211" i="2" s="1"/>
  <c r="R211" i="2" s="1"/>
  <c r="P282" i="2"/>
  <c r="Q282" i="2" s="1"/>
  <c r="M172" i="2"/>
  <c r="N172" i="2" s="1"/>
  <c r="Q115" i="2"/>
  <c r="R115" i="2" s="1"/>
  <c r="M377" i="2"/>
  <c r="N377" i="2" s="1"/>
  <c r="O240" i="2"/>
  <c r="L132" i="2"/>
  <c r="N132" i="2" s="1"/>
  <c r="O228" i="2"/>
  <c r="M163" i="2"/>
  <c r="L61" i="2"/>
  <c r="N61" i="2" s="1"/>
  <c r="R61" i="2" s="1"/>
  <c r="P104" i="2"/>
  <c r="O172" i="2"/>
  <c r="Q172" i="2" s="1"/>
  <c r="Z109" i="2"/>
  <c r="T109" i="2"/>
  <c r="V109" i="2" s="1"/>
  <c r="O200" i="2"/>
  <c r="Q200" i="2" s="1"/>
  <c r="L350" i="2"/>
  <c r="N350" i="2" s="1"/>
  <c r="L148" i="2"/>
  <c r="N148" i="2" s="1"/>
  <c r="L282" i="2"/>
  <c r="Q220" i="2"/>
  <c r="R220" i="2" s="1"/>
  <c r="P377" i="2"/>
  <c r="L228" i="2"/>
  <c r="L48" i="2"/>
  <c r="N48" i="2" s="1"/>
  <c r="AB12" i="2"/>
  <c r="T12" i="2"/>
  <c r="V12" i="2" s="1"/>
  <c r="L25" i="2"/>
  <c r="N25" i="2" s="1"/>
  <c r="M280" i="2"/>
  <c r="P280" i="2"/>
  <c r="Q280" i="2" s="1"/>
  <c r="R280" i="2" s="1"/>
  <c r="L400" i="2"/>
  <c r="N400" i="2" s="1"/>
  <c r="P400" i="2"/>
  <c r="M400" i="2"/>
  <c r="O400" i="2"/>
  <c r="Q400" i="2" s="1"/>
  <c r="P302" i="2"/>
  <c r="M302" i="2"/>
  <c r="O302" i="2"/>
  <c r="Q302" i="2" s="1"/>
  <c r="L302" i="2"/>
  <c r="N302" i="2" s="1"/>
  <c r="R284" i="2"/>
  <c r="L401" i="2"/>
  <c r="N401" i="2" s="1"/>
  <c r="O401" i="2"/>
  <c r="Q401" i="2" s="1"/>
  <c r="P43" i="2"/>
  <c r="P15" i="2"/>
  <c r="O287" i="2"/>
  <c r="Q287" i="2" s="1"/>
  <c r="N38" i="2"/>
  <c r="L221" i="2"/>
  <c r="N221" i="2" s="1"/>
  <c r="R221" i="2" s="1"/>
  <c r="M287" i="2"/>
  <c r="M43" i="2"/>
  <c r="L43" i="2"/>
  <c r="N43" i="2" s="1"/>
  <c r="R43" i="2" s="1"/>
  <c r="M311" i="2"/>
  <c r="L11" i="2"/>
  <c r="N11" i="2" s="1"/>
  <c r="O11" i="2"/>
  <c r="Q11" i="2" s="1"/>
  <c r="P11" i="2"/>
  <c r="N37" i="2"/>
  <c r="L15" i="2"/>
  <c r="N15" i="2" s="1"/>
  <c r="O15" i="2"/>
  <c r="Q15" i="2" s="1"/>
  <c r="L311" i="2"/>
  <c r="O311" i="2"/>
  <c r="Q311" i="2" s="1"/>
  <c r="R311" i="2" s="1"/>
  <c r="N115" i="2"/>
  <c r="AB69" i="2"/>
  <c r="Q261" i="2"/>
  <c r="R261" i="2" s="1"/>
  <c r="AB180" i="2"/>
  <c r="AB189" i="2"/>
  <c r="O6" i="2"/>
  <c r="Q6" i="2" s="1"/>
  <c r="R6" i="2" s="1"/>
  <c r="Q390" i="2"/>
  <c r="R390" i="2" s="1"/>
  <c r="AB196" i="2"/>
  <c r="AB190" i="2"/>
  <c r="AB109" i="2"/>
  <c r="Z196" i="2"/>
  <c r="M144" i="2"/>
  <c r="L134" i="2"/>
  <c r="N134" i="2" s="1"/>
  <c r="R134" i="2" s="1"/>
  <c r="L63" i="2"/>
  <c r="N63" i="2" s="1"/>
  <c r="R63" i="2" s="1"/>
  <c r="P247" i="2"/>
  <c r="P210" i="2"/>
  <c r="L223" i="2"/>
  <c r="N223" i="2" s="1"/>
  <c r="O29" i="2"/>
  <c r="L406" i="2"/>
  <c r="R319" i="2"/>
  <c r="N107" i="2"/>
  <c r="P314" i="2"/>
  <c r="O308" i="2"/>
  <c r="P44" i="2"/>
  <c r="M71" i="2"/>
  <c r="Q38" i="2"/>
  <c r="R38" i="2" s="1"/>
  <c r="M221" i="2"/>
  <c r="M96" i="2"/>
  <c r="L6" i="2"/>
  <c r="M370" i="2"/>
  <c r="P221" i="2"/>
  <c r="L287" i="2"/>
  <c r="N287" i="2" s="1"/>
  <c r="P382" i="2"/>
  <c r="M88" i="2"/>
  <c r="R363" i="2"/>
  <c r="M386" i="2"/>
  <c r="N386" i="2" s="1"/>
  <c r="P276" i="2"/>
  <c r="L16" i="2"/>
  <c r="P201" i="2"/>
  <c r="O397" i="2"/>
  <c r="L83" i="2"/>
  <c r="N83" i="2" s="1"/>
  <c r="O241" i="2"/>
  <c r="P288" i="2"/>
  <c r="M406" i="2"/>
  <c r="P223" i="2"/>
  <c r="P406" i="2"/>
  <c r="Q406" i="2" s="1"/>
  <c r="O370" i="2"/>
  <c r="O386" i="2"/>
  <c r="L96" i="2"/>
  <c r="L241" i="2"/>
  <c r="L29" i="2"/>
  <c r="Q22" i="2"/>
  <c r="R22" i="2" s="1"/>
  <c r="P386" i="2"/>
  <c r="O96" i="2"/>
  <c r="N262" i="2"/>
  <c r="O314" i="2"/>
  <c r="M276" i="2"/>
  <c r="P83" i="2"/>
  <c r="N337" i="2"/>
  <c r="L370" i="2"/>
  <c r="M6" i="2"/>
  <c r="L44" i="2"/>
  <c r="N44" i="2" s="1"/>
  <c r="L314" i="2"/>
  <c r="L71" i="2"/>
  <c r="N71" i="2" s="1"/>
  <c r="M241" i="2"/>
  <c r="O71" i="2"/>
  <c r="Q71" i="2" s="1"/>
  <c r="P29" i="2"/>
  <c r="O144" i="2"/>
  <c r="P71" i="2"/>
  <c r="O44" i="2"/>
  <c r="Q286" i="2"/>
  <c r="R286" i="2" s="1"/>
  <c r="Q155" i="2"/>
  <c r="R155" i="2" s="1"/>
  <c r="O83" i="2"/>
  <c r="Q83" i="2" s="1"/>
  <c r="M314" i="2"/>
  <c r="P96" i="2"/>
  <c r="P241" i="2"/>
  <c r="M29" i="2"/>
  <c r="P370" i="2"/>
  <c r="Q27" i="2"/>
  <c r="R27" i="2" s="1"/>
  <c r="M288" i="2"/>
  <c r="N9" i="2"/>
  <c r="N395" i="2"/>
  <c r="N261" i="2"/>
  <c r="R372" i="2"/>
  <c r="R198" i="2"/>
  <c r="R290" i="2"/>
  <c r="R197" i="2"/>
  <c r="Q297" i="2"/>
  <c r="Q107" i="2"/>
  <c r="R339" i="2"/>
  <c r="M16" i="2"/>
  <c r="R345" i="2"/>
  <c r="R366" i="2"/>
  <c r="R141" i="2"/>
  <c r="R248" i="2"/>
  <c r="R171" i="2"/>
  <c r="P16" i="2"/>
  <c r="R28" i="2"/>
  <c r="R18" i="2"/>
  <c r="R108" i="2"/>
  <c r="R99" i="2"/>
  <c r="R13" i="2"/>
  <c r="O16" i="2"/>
  <c r="L144" i="2"/>
  <c r="N144" i="2" s="1"/>
  <c r="L247" i="2"/>
  <c r="N247" i="2" s="1"/>
  <c r="Q135" i="2"/>
  <c r="R389" i="2"/>
  <c r="R367" i="2"/>
  <c r="R153" i="2"/>
  <c r="R206" i="2"/>
  <c r="R58" i="2"/>
  <c r="R232" i="2"/>
  <c r="R45" i="2"/>
  <c r="Q80" i="2"/>
  <c r="N328" i="2"/>
  <c r="P144" i="2"/>
  <c r="O247" i="2"/>
  <c r="R66" i="2"/>
  <c r="R142" i="2"/>
  <c r="R385" i="2"/>
  <c r="R92" i="2"/>
  <c r="R46" i="2"/>
  <c r="R47" i="2"/>
  <c r="R398" i="2"/>
  <c r="R26" i="2"/>
  <c r="R75" i="2"/>
  <c r="R278" i="2"/>
  <c r="R127" i="2"/>
  <c r="R219" i="2"/>
  <c r="R218" i="2"/>
  <c r="R20" i="2"/>
  <c r="R14" i="2"/>
  <c r="R94" i="2"/>
  <c r="R157" i="2"/>
  <c r="R23" i="2"/>
  <c r="O402" i="2"/>
  <c r="Q402" i="2" s="1"/>
  <c r="R402" i="2" s="1"/>
  <c r="N269" i="2"/>
  <c r="P73" i="2"/>
  <c r="M210" i="2"/>
  <c r="Q249" i="2"/>
  <c r="Q337" i="2"/>
  <c r="L382" i="2"/>
  <c r="N382" i="2" s="1"/>
  <c r="O201" i="2"/>
  <c r="Q201" i="2" s="1"/>
  <c r="L161" i="2"/>
  <c r="N161" i="2" s="1"/>
  <c r="Q236" i="2"/>
  <c r="L181" i="2"/>
  <c r="P402" i="2"/>
  <c r="M402" i="2"/>
  <c r="Q19" i="2"/>
  <c r="O382" i="2"/>
  <c r="Q382" i="2" s="1"/>
  <c r="Q395" i="2"/>
  <c r="L201" i="2"/>
  <c r="N201" i="2" s="1"/>
  <c r="N187" i="2"/>
  <c r="N67" i="2"/>
  <c r="R67" i="2" s="1"/>
  <c r="Q393" i="2"/>
  <c r="M382" i="2"/>
  <c r="Q143" i="2"/>
  <c r="Q315" i="2"/>
  <c r="N121" i="2"/>
  <c r="M134" i="2"/>
  <c r="P88" i="2"/>
  <c r="M103" i="2"/>
  <c r="P103" i="2"/>
  <c r="O103" i="2"/>
  <c r="Q103" i="2" s="1"/>
  <c r="L103" i="2"/>
  <c r="N103" i="2" s="1"/>
  <c r="M44" i="2"/>
  <c r="M201" i="2"/>
  <c r="N315" i="2"/>
  <c r="O181" i="2"/>
  <c r="Q222" i="2"/>
  <c r="M397" i="2"/>
  <c r="Q87" i="2"/>
  <c r="L288" i="2"/>
  <c r="L73" i="2"/>
  <c r="N73" i="2" s="1"/>
  <c r="L210" i="2"/>
  <c r="Q194" i="2"/>
  <c r="M181" i="2"/>
  <c r="Q355" i="2"/>
  <c r="O288" i="2"/>
  <c r="O73" i="2"/>
  <c r="O210" i="2"/>
  <c r="Q133" i="2"/>
  <c r="P181" i="2"/>
  <c r="N329" i="2"/>
  <c r="Q162" i="2"/>
  <c r="O161" i="2"/>
  <c r="Q161" i="2" s="1"/>
  <c r="P260" i="2"/>
  <c r="M260" i="2"/>
  <c r="L260" i="2"/>
  <c r="L88" i="2"/>
  <c r="L397" i="2"/>
  <c r="O88" i="2"/>
  <c r="Q88" i="2" s="1"/>
  <c r="P161" i="2"/>
  <c r="O289" i="2"/>
  <c r="M289" i="2"/>
  <c r="M308" i="2"/>
  <c r="P308" i="2"/>
  <c r="L308" i="2"/>
  <c r="P397" i="2"/>
  <c r="P173" i="2"/>
  <c r="L173" i="2"/>
  <c r="N173" i="2" s="1"/>
  <c r="M173" i="2"/>
  <c r="O173" i="2"/>
  <c r="Q173" i="2" s="1"/>
  <c r="L289" i="2"/>
  <c r="P289" i="2"/>
  <c r="M161" i="2"/>
  <c r="P230" i="2"/>
  <c r="M230" i="2"/>
  <c r="O230" i="2"/>
  <c r="Q230" i="2" s="1"/>
  <c r="L230" i="2"/>
  <c r="N230" i="2" s="1"/>
  <c r="O116" i="2"/>
  <c r="Q116" i="2" s="1"/>
  <c r="M116" i="2"/>
  <c r="L116" i="2"/>
  <c r="N116" i="2" s="1"/>
  <c r="P116" i="2"/>
  <c r="L266" i="2"/>
  <c r="M266" i="2"/>
  <c r="P266" i="2"/>
  <c r="O266" i="2"/>
  <c r="O356" i="2"/>
  <c r="L356" i="2"/>
  <c r="M356" i="2"/>
  <c r="P356" i="2"/>
  <c r="L40" i="2"/>
  <c r="P40" i="2"/>
  <c r="M40" i="2"/>
  <c r="O40" i="2"/>
  <c r="P253" i="2"/>
  <c r="M253" i="2"/>
  <c r="O253" i="2"/>
  <c r="L253" i="2"/>
  <c r="P263" i="2"/>
  <c r="L263" i="2"/>
  <c r="N263" i="2" s="1"/>
  <c r="M263" i="2"/>
  <c r="O263" i="2"/>
  <c r="Q263" i="2" s="1"/>
  <c r="Z69" i="2"/>
  <c r="Z189" i="2"/>
  <c r="Z12" i="2"/>
  <c r="Z64" i="2"/>
  <c r="Z212" i="2"/>
  <c r="Z60" i="2"/>
  <c r="Z408" i="2"/>
  <c r="Z180" i="2"/>
  <c r="Z53" i="2"/>
  <c r="Z185" i="2"/>
  <c r="P90" i="2"/>
  <c r="M90" i="2"/>
  <c r="L90" i="2"/>
  <c r="N90" i="2" s="1"/>
  <c r="O90" i="2"/>
  <c r="Q90" i="2" s="1"/>
  <c r="P214" i="2"/>
  <c r="M214" i="2"/>
  <c r="O214" i="2"/>
  <c r="Q214" i="2" s="1"/>
  <c r="L214" i="2"/>
  <c r="N214" i="2" s="1"/>
  <c r="P316" i="2"/>
  <c r="M316" i="2"/>
  <c r="L316" i="2"/>
  <c r="N316" i="2" s="1"/>
  <c r="O316" i="2"/>
  <c r="Q316" i="2" s="1"/>
  <c r="M95" i="2"/>
  <c r="P95" i="2"/>
  <c r="O95" i="2"/>
  <c r="L95" i="2"/>
  <c r="M146" i="2"/>
  <c r="P146" i="2"/>
  <c r="O146" i="2"/>
  <c r="L146" i="2"/>
  <c r="P176" i="2"/>
  <c r="M176" i="2"/>
  <c r="L176" i="2"/>
  <c r="N176" i="2" s="1"/>
  <c r="O176" i="2"/>
  <c r="Q176" i="2" s="1"/>
  <c r="M72" i="2"/>
  <c r="P72" i="2"/>
  <c r="O72" i="2"/>
  <c r="L72" i="2"/>
  <c r="N72" i="2" s="1"/>
  <c r="P341" i="2"/>
  <c r="M341" i="2"/>
  <c r="L341" i="2"/>
  <c r="N341" i="2" s="1"/>
  <c r="O341" i="2"/>
  <c r="Q341" i="2" s="1"/>
  <c r="P325" i="2"/>
  <c r="M325" i="2"/>
  <c r="O325" i="2"/>
  <c r="Q325" i="2" s="1"/>
  <c r="L325" i="2"/>
  <c r="N325" i="2" s="1"/>
  <c r="P323" i="2"/>
  <c r="M323" i="2"/>
  <c r="O323" i="2"/>
  <c r="Q323" i="2" s="1"/>
  <c r="L323" i="2"/>
  <c r="N323" i="2" s="1"/>
  <c r="P138" i="2"/>
  <c r="M138" i="2"/>
  <c r="O138" i="2"/>
  <c r="L138" i="2"/>
  <c r="N138" i="2" s="1"/>
  <c r="P50" i="2"/>
  <c r="M50" i="2"/>
  <c r="O50" i="2"/>
  <c r="L50" i="2"/>
  <c r="N50" i="2" s="1"/>
  <c r="P317" i="2"/>
  <c r="M317" i="2"/>
  <c r="O317" i="2"/>
  <c r="L317" i="2"/>
  <c r="P295" i="2"/>
  <c r="M295" i="2"/>
  <c r="O295" i="2"/>
  <c r="Q295" i="2" s="1"/>
  <c r="L295" i="2"/>
  <c r="N295" i="2" s="1"/>
  <c r="P256" i="2"/>
  <c r="M256" i="2"/>
  <c r="O256" i="2"/>
  <c r="L256" i="2"/>
  <c r="M32" i="2"/>
  <c r="P32" i="2"/>
  <c r="O32" i="2"/>
  <c r="L32" i="2"/>
  <c r="N32" i="2" s="1"/>
  <c r="P357" i="2"/>
  <c r="M357" i="2"/>
  <c r="O357" i="2"/>
  <c r="L357" i="2"/>
  <c r="P145" i="2"/>
  <c r="M145" i="2"/>
  <c r="O145" i="2"/>
  <c r="L145" i="2"/>
  <c r="P373" i="2"/>
  <c r="M373" i="2"/>
  <c r="O373" i="2"/>
  <c r="Q373" i="2" s="1"/>
  <c r="L373" i="2"/>
  <c r="N373" i="2" s="1"/>
  <c r="P192" i="2"/>
  <c r="M192" i="2"/>
  <c r="L192" i="2"/>
  <c r="O192" i="2"/>
  <c r="P365" i="2"/>
  <c r="M365" i="2"/>
  <c r="O365" i="2"/>
  <c r="L365" i="2"/>
  <c r="P254" i="2"/>
  <c r="M254" i="2"/>
  <c r="L254" i="2"/>
  <c r="O254" i="2"/>
  <c r="Q254" i="2" s="1"/>
  <c r="P353" i="2"/>
  <c r="O353" i="2"/>
  <c r="Q353" i="2" s="1"/>
  <c r="M353" i="2"/>
  <c r="L353" i="2"/>
  <c r="N353" i="2" s="1"/>
  <c r="M306" i="2"/>
  <c r="P306" i="2"/>
  <c r="O306" i="2"/>
  <c r="L306" i="2"/>
  <c r="P193" i="2"/>
  <c r="M193" i="2"/>
  <c r="L193" i="2"/>
  <c r="N193" i="2" s="1"/>
  <c r="O193" i="2"/>
  <c r="Q193" i="2" s="1"/>
  <c r="M112" i="2"/>
  <c r="P112" i="2"/>
  <c r="O112" i="2"/>
  <c r="Q112" i="2" s="1"/>
  <c r="L112" i="2"/>
  <c r="N112" i="2" s="1"/>
  <c r="M86" i="2"/>
  <c r="O86" i="2"/>
  <c r="P86" i="2"/>
  <c r="L86" i="2"/>
  <c r="P24" i="2"/>
  <c r="M24" i="2"/>
  <c r="O24" i="2"/>
  <c r="L24" i="2"/>
  <c r="N24" i="2" s="1"/>
  <c r="M312" i="2"/>
  <c r="P312" i="2"/>
  <c r="L312" i="2"/>
  <c r="N312" i="2" s="1"/>
  <c r="O312" i="2"/>
  <c r="Q312" i="2" s="1"/>
  <c r="P65" i="2"/>
  <c r="O65" i="2"/>
  <c r="Q65" i="2" s="1"/>
  <c r="L65" i="2"/>
  <c r="N65" i="2" s="1"/>
  <c r="M65" i="2"/>
  <c r="M111" i="2"/>
  <c r="P111" i="2"/>
  <c r="O111" i="2"/>
  <c r="Q111" i="2" s="1"/>
  <c r="L111" i="2"/>
  <c r="N111" i="2" s="1"/>
  <c r="P34" i="2"/>
  <c r="O34" i="2"/>
  <c r="M34" i="2"/>
  <c r="L34" i="2"/>
  <c r="P177" i="2"/>
  <c r="M177" i="2"/>
  <c r="O177" i="2"/>
  <c r="Q177" i="2" s="1"/>
  <c r="L177" i="2"/>
  <c r="N177" i="2" s="1"/>
  <c r="M170" i="2"/>
  <c r="P170" i="2"/>
  <c r="O170" i="2"/>
  <c r="Q170" i="2" s="1"/>
  <c r="L170" i="2"/>
  <c r="N170" i="2" s="1"/>
  <c r="M102" i="2"/>
  <c r="P102" i="2"/>
  <c r="O102" i="2"/>
  <c r="Q102" i="2" s="1"/>
  <c r="L102" i="2"/>
  <c r="N102" i="2" s="1"/>
  <c r="P381" i="2"/>
  <c r="M381" i="2"/>
  <c r="O381" i="2"/>
  <c r="Q381" i="2" s="1"/>
  <c r="L381" i="2"/>
  <c r="N381" i="2" s="1"/>
  <c r="M85" i="2"/>
  <c r="P85" i="2"/>
  <c r="O85" i="2"/>
  <c r="Q85" i="2" s="1"/>
  <c r="L85" i="2"/>
  <c r="N85" i="2" s="1"/>
  <c r="P17" i="2"/>
  <c r="M17" i="2"/>
  <c r="O17" i="2"/>
  <c r="L17" i="2"/>
  <c r="P252" i="2"/>
  <c r="M252" i="2"/>
  <c r="L252" i="2"/>
  <c r="O252" i="2"/>
  <c r="P351" i="2"/>
  <c r="M351" i="2"/>
  <c r="O351" i="2"/>
  <c r="Q351" i="2" s="1"/>
  <c r="L351" i="2"/>
  <c r="N351" i="2" s="1"/>
  <c r="M150" i="2"/>
  <c r="P150" i="2"/>
  <c r="O150" i="2"/>
  <c r="L150" i="2"/>
  <c r="P327" i="2"/>
  <c r="M327" i="2"/>
  <c r="O327" i="2"/>
  <c r="Q327" i="2" s="1"/>
  <c r="L327" i="2"/>
  <c r="N327" i="2" s="1"/>
  <c r="P3" i="2"/>
  <c r="M3" i="2"/>
  <c r="O3" i="2"/>
  <c r="Q3" i="2" s="1"/>
  <c r="L3" i="2"/>
  <c r="N3" i="2" s="1"/>
  <c r="P399" i="2"/>
  <c r="M399" i="2"/>
  <c r="O399" i="2"/>
  <c r="Q399" i="2" s="1"/>
  <c r="L399" i="2"/>
  <c r="N399" i="2" s="1"/>
  <c r="P333" i="2"/>
  <c r="M333" i="2"/>
  <c r="O333" i="2"/>
  <c r="Q333" i="2" s="1"/>
  <c r="L333" i="2"/>
  <c r="N333" i="2" s="1"/>
  <c r="P369" i="2"/>
  <c r="O369" i="2"/>
  <c r="M369" i="2"/>
  <c r="L369" i="2"/>
  <c r="P281" i="2"/>
  <c r="O281" i="2"/>
  <c r="Q281" i="2" s="1"/>
  <c r="M281" i="2"/>
  <c r="L281" i="2"/>
  <c r="N281" i="2" s="1"/>
  <c r="P229" i="2"/>
  <c r="M229" i="2"/>
  <c r="O229" i="2"/>
  <c r="Q229" i="2" s="1"/>
  <c r="L229" i="2"/>
  <c r="N229" i="2" s="1"/>
  <c r="P167" i="2"/>
  <c r="M167" i="2"/>
  <c r="O167" i="2"/>
  <c r="L167" i="2"/>
  <c r="N167" i="2" s="1"/>
  <c r="L336" i="2"/>
  <c r="N336" i="2" s="1"/>
  <c r="M336" i="2"/>
  <c r="O336" i="2"/>
  <c r="Q336" i="2" s="1"/>
  <c r="P336" i="2"/>
  <c r="M31" i="2"/>
  <c r="P31" i="2"/>
  <c r="O31" i="2"/>
  <c r="Q31" i="2" s="1"/>
  <c r="L31" i="2"/>
  <c r="N31" i="2" s="1"/>
  <c r="P326" i="2"/>
  <c r="M326" i="2"/>
  <c r="O326" i="2"/>
  <c r="Q326" i="2" s="1"/>
  <c r="L326" i="2"/>
  <c r="N326" i="2" s="1"/>
  <c r="P264" i="2"/>
  <c r="M264" i="2"/>
  <c r="L264" i="2"/>
  <c r="N264" i="2" s="1"/>
  <c r="O264" i="2"/>
  <c r="Q264" i="2" s="1"/>
  <c r="M39" i="2"/>
  <c r="P39" i="2"/>
  <c r="O39" i="2"/>
  <c r="Q39" i="2" s="1"/>
  <c r="L39" i="2"/>
  <c r="N39" i="2" s="1"/>
  <c r="P74" i="2"/>
  <c r="M74" i="2"/>
  <c r="O74" i="2"/>
  <c r="Q74" i="2" s="1"/>
  <c r="L74" i="2"/>
  <c r="N74" i="2" s="1"/>
  <c r="P374" i="2"/>
  <c r="M374" i="2"/>
  <c r="O374" i="2"/>
  <c r="Q374" i="2" s="1"/>
  <c r="L374" i="2"/>
  <c r="N374" i="2" s="1"/>
  <c r="P42" i="2"/>
  <c r="M42" i="2"/>
  <c r="O42" i="2"/>
  <c r="Q42" i="2" s="1"/>
  <c r="L42" i="2"/>
  <c r="N42" i="2" s="1"/>
  <c r="M202" i="2"/>
  <c r="P202" i="2"/>
  <c r="L202" i="2"/>
  <c r="O202" i="2"/>
  <c r="M118" i="2"/>
  <c r="P118" i="2"/>
  <c r="O118" i="2"/>
  <c r="L118" i="2"/>
  <c r="N118" i="2" s="1"/>
  <c r="P81" i="2"/>
  <c r="M81" i="2"/>
  <c r="L81" i="2"/>
  <c r="N81" i="2" s="1"/>
  <c r="O81" i="2"/>
  <c r="P57" i="2"/>
  <c r="M57" i="2"/>
  <c r="O57" i="2"/>
  <c r="Q57" i="2" s="1"/>
  <c r="L57" i="2"/>
  <c r="N57" i="2" s="1"/>
  <c r="P216" i="2"/>
  <c r="M216" i="2"/>
  <c r="O216" i="2"/>
  <c r="L216" i="2"/>
  <c r="M122" i="2"/>
  <c r="P122" i="2"/>
  <c r="L122" i="2"/>
  <c r="O122" i="2"/>
  <c r="P318" i="2"/>
  <c r="M318" i="2"/>
  <c r="O318" i="2"/>
  <c r="L318" i="2"/>
  <c r="P270" i="2"/>
  <c r="M270" i="2"/>
  <c r="L270" i="2"/>
  <c r="N270" i="2" s="1"/>
  <c r="O270" i="2"/>
  <c r="Q270" i="2" s="1"/>
  <c r="P159" i="2"/>
  <c r="O159" i="2"/>
  <c r="Q159" i="2" s="1"/>
  <c r="M159" i="2"/>
  <c r="L159" i="2"/>
  <c r="N159" i="2" s="1"/>
  <c r="P191" i="2"/>
  <c r="O191" i="2"/>
  <c r="M191" i="2"/>
  <c r="L191" i="2"/>
  <c r="P313" i="2"/>
  <c r="M313" i="2"/>
  <c r="O313" i="2"/>
  <c r="Q313" i="2" s="1"/>
  <c r="L313" i="2"/>
  <c r="N313" i="2" s="1"/>
  <c r="P279" i="2"/>
  <c r="M279" i="2"/>
  <c r="O279" i="2"/>
  <c r="Q279" i="2" s="1"/>
  <c r="L279" i="2"/>
  <c r="N279" i="2" s="1"/>
  <c r="P199" i="2"/>
  <c r="M199" i="2"/>
  <c r="O199" i="2"/>
  <c r="Q199" i="2" s="1"/>
  <c r="L199" i="2"/>
  <c r="N199" i="2" s="1"/>
  <c r="M335" i="2"/>
  <c r="O335" i="2"/>
  <c r="P335" i="2"/>
  <c r="L335" i="2"/>
  <c r="P224" i="2"/>
  <c r="O224" i="2"/>
  <c r="L224" i="2"/>
  <c r="M224" i="2"/>
  <c r="P55" i="2"/>
  <c r="M55" i="2"/>
  <c r="O55" i="2"/>
  <c r="Q55" i="2" s="1"/>
  <c r="L55" i="2"/>
  <c r="R200" i="2" l="1"/>
  <c r="Q77" i="2"/>
  <c r="R77" i="2" s="1"/>
  <c r="Z251" i="2"/>
  <c r="T251" i="2"/>
  <c r="AB251" i="2"/>
  <c r="U251" i="2"/>
  <c r="Z243" i="2"/>
  <c r="U408" i="2"/>
  <c r="U243" i="2"/>
  <c r="T408" i="2"/>
  <c r="T243" i="2"/>
  <c r="N130" i="2"/>
  <c r="R130" i="2" s="1"/>
  <c r="S130" i="2" s="1"/>
  <c r="U130" i="2" s="1"/>
  <c r="U174" i="2"/>
  <c r="U179" i="2"/>
  <c r="T179" i="2"/>
  <c r="R132" i="2"/>
  <c r="Z179" i="2"/>
  <c r="Q240" i="2"/>
  <c r="R240" i="2" s="1"/>
  <c r="U267" i="2"/>
  <c r="R368" i="2"/>
  <c r="S368" i="2" s="1"/>
  <c r="Q188" i="2"/>
  <c r="N123" i="2"/>
  <c r="T267" i="2"/>
  <c r="V267" i="2" s="1"/>
  <c r="AB267" i="2"/>
  <c r="AB53" i="2"/>
  <c r="R128" i="2"/>
  <c r="S128" i="2" s="1"/>
  <c r="N390" i="2"/>
  <c r="U212" i="2"/>
  <c r="AB212" i="2"/>
  <c r="Q187" i="2"/>
  <c r="R187" i="2" s="1"/>
  <c r="Z110" i="2"/>
  <c r="Z37" i="2"/>
  <c r="AB174" i="2"/>
  <c r="U190" i="2"/>
  <c r="V190" i="2" s="1"/>
  <c r="AB93" i="2"/>
  <c r="Q377" i="2"/>
  <c r="R377" i="2" s="1"/>
  <c r="U93" i="2"/>
  <c r="R334" i="2"/>
  <c r="S334" i="2" s="1"/>
  <c r="Z93" i="2"/>
  <c r="AB110" i="2"/>
  <c r="T174" i="2"/>
  <c r="Z62" i="2"/>
  <c r="T62" i="2"/>
  <c r="V62" i="2" s="1"/>
  <c r="T37" i="2"/>
  <c r="V37" i="2" s="1"/>
  <c r="W37" i="2" s="1"/>
  <c r="U110" i="2"/>
  <c r="R268" i="2"/>
  <c r="S268" i="2" s="1"/>
  <c r="R117" i="2"/>
  <c r="S117" i="2" s="1"/>
  <c r="T117" i="2" s="1"/>
  <c r="Q186" i="2"/>
  <c r="R186" i="2" s="1"/>
  <c r="S186" i="2" s="1"/>
  <c r="N106" i="2"/>
  <c r="AB62" i="2"/>
  <c r="AB37" i="2"/>
  <c r="U125" i="2"/>
  <c r="Z125" i="2"/>
  <c r="AB125" i="2"/>
  <c r="T125" i="2"/>
  <c r="Q379" i="2"/>
  <c r="R379" i="2" s="1"/>
  <c r="S379" i="2" s="1"/>
  <c r="T379" i="2" s="1"/>
  <c r="U185" i="2"/>
  <c r="R213" i="2"/>
  <c r="S213" i="2" s="1"/>
  <c r="T185" i="2"/>
  <c r="AB320" i="2"/>
  <c r="U320" i="2"/>
  <c r="Z320" i="2"/>
  <c r="S23" i="2"/>
  <c r="U23" i="2" s="1"/>
  <c r="S248" i="2"/>
  <c r="T248" i="2" s="1"/>
  <c r="S67" i="2"/>
  <c r="U67" i="2" s="1"/>
  <c r="S14" i="2"/>
  <c r="U14" i="2" s="1"/>
  <c r="S26" i="2"/>
  <c r="U26" i="2" s="1"/>
  <c r="S385" i="2"/>
  <c r="S45" i="2"/>
  <c r="U45" i="2" s="1"/>
  <c r="S389" i="2"/>
  <c r="U389" i="2" s="1"/>
  <c r="S18" i="2"/>
  <c r="U18" i="2" s="1"/>
  <c r="S366" i="2"/>
  <c r="S290" i="2"/>
  <c r="T290" i="2" s="1"/>
  <c r="S27" i="2"/>
  <c r="U27" i="2" s="1"/>
  <c r="S286" i="2"/>
  <c r="AB286" i="2" s="1"/>
  <c r="S6" i="2"/>
  <c r="U6" i="2" s="1"/>
  <c r="S309" i="2"/>
  <c r="AB309" i="2" s="1"/>
  <c r="S163" i="2"/>
  <c r="U163" i="2" s="1"/>
  <c r="S347" i="2"/>
  <c r="S59" i="2"/>
  <c r="U59" i="2" s="1"/>
  <c r="S235" i="2"/>
  <c r="T235" i="2" s="1"/>
  <c r="S51" i="2"/>
  <c r="U51" i="2" s="1"/>
  <c r="S158" i="2"/>
  <c r="U158" i="2" s="1"/>
  <c r="S225" i="2"/>
  <c r="S217" i="2"/>
  <c r="Z217" i="2" s="1"/>
  <c r="S310" i="2"/>
  <c r="U310" i="2" s="1"/>
  <c r="S384" i="2"/>
  <c r="S139" i="2"/>
  <c r="U139" i="2" s="1"/>
  <c r="S232" i="2"/>
  <c r="Z232" i="2" s="1"/>
  <c r="S28" i="2"/>
  <c r="U28" i="2" s="1"/>
  <c r="S345" i="2"/>
  <c r="T345" i="2" s="1"/>
  <c r="S198" i="2"/>
  <c r="Z198" i="2" s="1"/>
  <c r="S61" i="2"/>
  <c r="T61" i="2" s="1"/>
  <c r="S137" i="2"/>
  <c r="Z137" i="2" s="1"/>
  <c r="S106" i="2"/>
  <c r="AB106" i="2" s="1"/>
  <c r="S362" i="2"/>
  <c r="AB362" i="2" s="1"/>
  <c r="S276" i="2"/>
  <c r="T276" i="2" s="1"/>
  <c r="S20" i="2"/>
  <c r="U20" i="2" s="1"/>
  <c r="S405" i="2"/>
  <c r="T405" i="2" s="1"/>
  <c r="S142" i="2"/>
  <c r="T142" i="2" s="1"/>
  <c r="S349" i="2"/>
  <c r="AB349" i="2" s="1"/>
  <c r="S372" i="2"/>
  <c r="U372" i="2" s="1"/>
  <c r="S261" i="2"/>
  <c r="U261" i="2" s="1"/>
  <c r="S43" i="2"/>
  <c r="U43" i="2" s="1"/>
  <c r="S211" i="2"/>
  <c r="T211" i="2" s="1"/>
  <c r="S48" i="2"/>
  <c r="U48" i="2" s="1"/>
  <c r="S293" i="2"/>
  <c r="Z293" i="2" s="1"/>
  <c r="S104" i="2"/>
  <c r="T104" i="2" s="1"/>
  <c r="S388" i="2"/>
  <c r="Z388" i="2" s="1"/>
  <c r="S321" i="2"/>
  <c r="U321" i="2" s="1"/>
  <c r="S375" i="2"/>
  <c r="T375" i="2" s="1"/>
  <c r="S82" i="2"/>
  <c r="U82" i="2" s="1"/>
  <c r="S4" i="2"/>
  <c r="Z4" i="2" s="1"/>
  <c r="S209" i="2"/>
  <c r="AB209" i="2" s="1"/>
  <c r="S303" i="2"/>
  <c r="AB303" i="2" s="1"/>
  <c r="S407" i="2"/>
  <c r="U407" i="2" s="1"/>
  <c r="S9" i="2"/>
  <c r="U9" i="2" s="1"/>
  <c r="S328" i="2"/>
  <c r="U328" i="2" s="1"/>
  <c r="S218" i="2"/>
  <c r="U218" i="2" s="1"/>
  <c r="S398" i="2"/>
  <c r="S66" i="2"/>
  <c r="U66" i="2" s="1"/>
  <c r="S58" i="2"/>
  <c r="U58" i="2" s="1"/>
  <c r="S171" i="2"/>
  <c r="AB171" i="2" s="1"/>
  <c r="S63" i="2"/>
  <c r="U63" i="2" s="1"/>
  <c r="S200" i="2"/>
  <c r="S5" i="2"/>
  <c r="U5" i="2" s="1"/>
  <c r="S168" i="2"/>
  <c r="U168" i="2" s="1"/>
  <c r="S262" i="2"/>
  <c r="S292" i="2"/>
  <c r="AB292" i="2" s="1"/>
  <c r="S175" i="2"/>
  <c r="Z175" i="2" s="1"/>
  <c r="S77" i="2"/>
  <c r="S344" i="2"/>
  <c r="T344" i="2" s="1"/>
  <c r="S49" i="2"/>
  <c r="U49" i="2" s="1"/>
  <c r="R8" i="2"/>
  <c r="S402" i="2"/>
  <c r="S219" i="2"/>
  <c r="T219" i="2" s="1"/>
  <c r="S47" i="2"/>
  <c r="U47" i="2" s="1"/>
  <c r="Q247" i="2"/>
  <c r="R247" i="2" s="1"/>
  <c r="S206" i="2"/>
  <c r="T206" i="2" s="1"/>
  <c r="S358" i="2"/>
  <c r="T358" i="2" s="1"/>
  <c r="S339" i="2"/>
  <c r="U339" i="2" s="1"/>
  <c r="S22" i="2"/>
  <c r="U22" i="2" s="1"/>
  <c r="S134" i="2"/>
  <c r="S187" i="2"/>
  <c r="U187" i="2" s="1"/>
  <c r="S257" i="2"/>
  <c r="AB257" i="2" s="1"/>
  <c r="S123" i="2"/>
  <c r="AB123" i="2" s="1"/>
  <c r="S346" i="2"/>
  <c r="U346" i="2" s="1"/>
  <c r="S114" i="2"/>
  <c r="T114" i="2" s="1"/>
  <c r="S359" i="2"/>
  <c r="T359" i="2" s="1"/>
  <c r="S378" i="2"/>
  <c r="T378" i="2" s="1"/>
  <c r="S105" i="2"/>
  <c r="S271" i="2"/>
  <c r="S121" i="2"/>
  <c r="T121" i="2" s="1"/>
  <c r="S269" i="2"/>
  <c r="T269" i="2" s="1"/>
  <c r="S207" i="2"/>
  <c r="U207" i="2" s="1"/>
  <c r="S291" i="2"/>
  <c r="AB291" i="2" s="1"/>
  <c r="S204" i="2"/>
  <c r="Z204" i="2" s="1"/>
  <c r="S127" i="2"/>
  <c r="U127" i="2" s="1"/>
  <c r="S153" i="2"/>
  <c r="S13" i="2"/>
  <c r="U13" i="2" s="1"/>
  <c r="S363" i="2"/>
  <c r="T363" i="2" s="1"/>
  <c r="S319" i="2"/>
  <c r="U319" i="2" s="1"/>
  <c r="S240" i="2"/>
  <c r="Z240" i="2" s="1"/>
  <c r="S215" i="2"/>
  <c r="S285" i="2"/>
  <c r="U285" i="2" s="1"/>
  <c r="S208" i="2"/>
  <c r="U208" i="2" s="1"/>
  <c r="S332" i="2"/>
  <c r="U332" i="2" s="1"/>
  <c r="S54" i="2"/>
  <c r="U54" i="2" s="1"/>
  <c r="S124" i="2"/>
  <c r="S46" i="2"/>
  <c r="U46" i="2" s="1"/>
  <c r="S157" i="2"/>
  <c r="U157" i="2" s="1"/>
  <c r="S278" i="2"/>
  <c r="U278" i="2" s="1"/>
  <c r="S132" i="2"/>
  <c r="U132" i="2" s="1"/>
  <c r="S367" i="2"/>
  <c r="Z367" i="2" s="1"/>
  <c r="S99" i="2"/>
  <c r="AB99" i="2" s="1"/>
  <c r="S141" i="2"/>
  <c r="Z141" i="2" s="1"/>
  <c r="S221" i="2"/>
  <c r="AB221" i="2" s="1"/>
  <c r="S284" i="2"/>
  <c r="AB284" i="2" s="1"/>
  <c r="S166" i="2"/>
  <c r="T166" i="2" s="1"/>
  <c r="S299" i="2"/>
  <c r="S246" i="2"/>
  <c r="T246" i="2" s="1"/>
  <c r="S70" i="2"/>
  <c r="U70" i="2" s="1"/>
  <c r="S231" i="2"/>
  <c r="AB231" i="2" s="1"/>
  <c r="S383" i="2"/>
  <c r="T383" i="2" s="1"/>
  <c r="S36" i="2"/>
  <c r="U36" i="2" s="1"/>
  <c r="S342" i="2"/>
  <c r="T342" i="2" s="1"/>
  <c r="S97" i="2"/>
  <c r="T97" i="2" s="1"/>
  <c r="S21" i="2"/>
  <c r="U21" i="2" s="1"/>
  <c r="S30" i="2"/>
  <c r="S94" i="2"/>
  <c r="T94" i="2" s="1"/>
  <c r="S75" i="2"/>
  <c r="T75" i="2" s="1"/>
  <c r="S92" i="2"/>
  <c r="Z92" i="2" s="1"/>
  <c r="S277" i="2"/>
  <c r="Z277" i="2" s="1"/>
  <c r="S108" i="2"/>
  <c r="Z108" i="2" s="1"/>
  <c r="S98" i="2"/>
  <c r="U98" i="2" s="1"/>
  <c r="S197" i="2"/>
  <c r="S155" i="2"/>
  <c r="AB155" i="2" s="1"/>
  <c r="S38" i="2"/>
  <c r="T38" i="2" s="1"/>
  <c r="S390" i="2"/>
  <c r="U390" i="2" s="1"/>
  <c r="S311" i="2"/>
  <c r="T311" i="2" s="1"/>
  <c r="S280" i="2"/>
  <c r="AB280" i="2" s="1"/>
  <c r="S220" i="2"/>
  <c r="T220" i="2" s="1"/>
  <c r="S115" i="2"/>
  <c r="T115" i="2" s="1"/>
  <c r="S322" i="2"/>
  <c r="T322" i="2" s="1"/>
  <c r="S129" i="2"/>
  <c r="S298" i="2"/>
  <c r="Z298" i="2" s="1"/>
  <c r="S237" i="2"/>
  <c r="Z237" i="2" s="1"/>
  <c r="S7" i="2"/>
  <c r="U7" i="2" s="1"/>
  <c r="S324" i="2"/>
  <c r="Z324" i="2" s="1"/>
  <c r="S259" i="2"/>
  <c r="AB259" i="2" s="1"/>
  <c r="S100" i="2"/>
  <c r="Z100" i="2" s="1"/>
  <c r="Q205" i="2"/>
  <c r="R205" i="2" s="1"/>
  <c r="R101" i="2"/>
  <c r="R113" i="2"/>
  <c r="N194" i="2"/>
  <c r="R203" i="2"/>
  <c r="R184" i="2"/>
  <c r="R396" i="2"/>
  <c r="N282" i="2"/>
  <c r="R394" i="2"/>
  <c r="N89" i="2"/>
  <c r="R330" i="2"/>
  <c r="R79" i="2"/>
  <c r="Q364" i="2"/>
  <c r="R364" i="2" s="1"/>
  <c r="Q404" i="2"/>
  <c r="R404" i="2" s="1"/>
  <c r="Q275" i="2"/>
  <c r="R275" i="2" s="1"/>
  <c r="Q242" i="2"/>
  <c r="R242" i="2" s="1"/>
  <c r="N183" i="2"/>
  <c r="Q348" i="2"/>
  <c r="Q265" i="2"/>
  <c r="R265" i="2" s="1"/>
  <c r="R360" i="2"/>
  <c r="R119" i="2"/>
  <c r="Q76" i="2"/>
  <c r="R76" i="2" s="1"/>
  <c r="Q136" i="2"/>
  <c r="R136" i="2" s="1"/>
  <c r="Z106" i="2"/>
  <c r="R169" i="2"/>
  <c r="R68" i="2"/>
  <c r="R340" i="2"/>
  <c r="N344" i="2"/>
  <c r="Q329" i="2"/>
  <c r="R329" i="2" s="1"/>
  <c r="N87" i="2"/>
  <c r="R391" i="2"/>
  <c r="N393" i="2"/>
  <c r="Q52" i="2"/>
  <c r="R52" i="2" s="1"/>
  <c r="R154" i="2"/>
  <c r="R234" i="2"/>
  <c r="Q294" i="2"/>
  <c r="R294" i="2" s="1"/>
  <c r="N222" i="2"/>
  <c r="Q305" i="2"/>
  <c r="R403" i="2"/>
  <c r="N298" i="2"/>
  <c r="R78" i="2"/>
  <c r="Q397" i="2"/>
  <c r="R397" i="2" s="1"/>
  <c r="Z28" i="2"/>
  <c r="R401" i="2"/>
  <c r="R338" i="2"/>
  <c r="R250" i="2"/>
  <c r="N56" i="2"/>
  <c r="N88" i="2"/>
  <c r="R88" i="2" s="1"/>
  <c r="Q380" i="2"/>
  <c r="R380" i="2" s="1"/>
  <c r="R274" i="2"/>
  <c r="Q233" i="2"/>
  <c r="R233" i="2" s="1"/>
  <c r="R10" i="2"/>
  <c r="R120" i="2"/>
  <c r="Q283" i="2"/>
  <c r="R283" i="2" s="1"/>
  <c r="Q164" i="2"/>
  <c r="R164" i="2" s="1"/>
  <c r="R223" i="2"/>
  <c r="U200" i="2"/>
  <c r="Z200" i="2"/>
  <c r="N228" i="2"/>
  <c r="R354" i="2"/>
  <c r="N147" i="2"/>
  <c r="R147" i="2" s="1"/>
  <c r="N280" i="2"/>
  <c r="N297" i="2"/>
  <c r="N182" i="2"/>
  <c r="R350" i="2"/>
  <c r="Q238" i="2"/>
  <c r="R238" i="2" s="1"/>
  <c r="N235" i="2"/>
  <c r="R352" i="2"/>
  <c r="R178" i="2"/>
  <c r="Q300" i="2"/>
  <c r="R300" i="2" s="1"/>
  <c r="Q273" i="2"/>
  <c r="N370" i="2"/>
  <c r="Q370" i="2"/>
  <c r="R370" i="2" s="1"/>
  <c r="N226" i="2"/>
  <c r="R244" i="2"/>
  <c r="R361" i="2"/>
  <c r="R287" i="2"/>
  <c r="R371" i="2"/>
  <c r="X60" i="2"/>
  <c r="Y60" i="2" s="1"/>
  <c r="AA60" i="2" s="1"/>
  <c r="W60" i="2"/>
  <c r="R11" i="2"/>
  <c r="Q258" i="2"/>
  <c r="R258" i="2" s="1"/>
  <c r="X12" i="2"/>
  <c r="Y12" i="2" s="1"/>
  <c r="W12" i="2"/>
  <c r="X62" i="2"/>
  <c r="Y62" i="2" s="1"/>
  <c r="W62" i="2"/>
  <c r="X109" i="2"/>
  <c r="Y109" i="2" s="1"/>
  <c r="W109" i="2"/>
  <c r="R331" i="2"/>
  <c r="Q304" i="2"/>
  <c r="R304" i="2" s="1"/>
  <c r="Q228" i="2"/>
  <c r="R228" i="2" s="1"/>
  <c r="N245" i="2"/>
  <c r="V320" i="2"/>
  <c r="V189" i="2"/>
  <c r="V180" i="2"/>
  <c r="N126" i="2"/>
  <c r="N255" i="2"/>
  <c r="N96" i="2"/>
  <c r="Q29" i="2"/>
  <c r="R29" i="2" s="1"/>
  <c r="AB200" i="2"/>
  <c r="R301" i="2"/>
  <c r="R392" i="2"/>
  <c r="R195" i="2"/>
  <c r="Q149" i="2"/>
  <c r="R149" i="2" s="1"/>
  <c r="R41" i="2"/>
  <c r="V243" i="2"/>
  <c r="N16" i="2"/>
  <c r="R387" i="2"/>
  <c r="T347" i="2"/>
  <c r="U347" i="2"/>
  <c r="T134" i="2"/>
  <c r="U134" i="2"/>
  <c r="T139" i="2"/>
  <c r="T398" i="2"/>
  <c r="U398" i="2"/>
  <c r="T385" i="2"/>
  <c r="U385" i="2"/>
  <c r="T225" i="2"/>
  <c r="U225" i="2"/>
  <c r="R15" i="2"/>
  <c r="V212" i="2"/>
  <c r="V179" i="2"/>
  <c r="V69" i="2"/>
  <c r="T153" i="2"/>
  <c r="U153" i="2"/>
  <c r="Z153" i="2"/>
  <c r="T402" i="2"/>
  <c r="U402" i="2"/>
  <c r="T262" i="2"/>
  <c r="U262" i="2"/>
  <c r="T231" i="2"/>
  <c r="U322" i="2"/>
  <c r="V93" i="2"/>
  <c r="U246" i="2"/>
  <c r="U108" i="2"/>
  <c r="T366" i="2"/>
  <c r="U366" i="2"/>
  <c r="T197" i="2"/>
  <c r="U197" i="2"/>
  <c r="V174" i="2"/>
  <c r="T127" i="2"/>
  <c r="T218" i="2"/>
  <c r="T129" i="2"/>
  <c r="U129" i="2"/>
  <c r="T271" i="2"/>
  <c r="U271" i="2"/>
  <c r="T198" i="2"/>
  <c r="U198" i="2"/>
  <c r="Q386" i="2"/>
  <c r="R386" i="2" s="1"/>
  <c r="T299" i="2"/>
  <c r="U299" i="2"/>
  <c r="V53" i="2"/>
  <c r="Q227" i="2"/>
  <c r="R227" i="2" s="1"/>
  <c r="Q151" i="2"/>
  <c r="R151" i="2" s="1"/>
  <c r="V251" i="2"/>
  <c r="V110" i="2"/>
  <c r="V408" i="2"/>
  <c r="U209" i="2"/>
  <c r="T155" i="2"/>
  <c r="U155" i="2"/>
  <c r="T321" i="2"/>
  <c r="V196" i="2"/>
  <c r="T105" i="2"/>
  <c r="U105" i="2"/>
  <c r="U221" i="2"/>
  <c r="V64" i="2"/>
  <c r="N299" i="2"/>
  <c r="R91" i="2"/>
  <c r="Z262" i="2"/>
  <c r="R172" i="2"/>
  <c r="R376" i="2"/>
  <c r="Q35" i="2"/>
  <c r="R35" i="2" s="1"/>
  <c r="R296" i="2"/>
  <c r="Q241" i="2"/>
  <c r="R241" i="2" s="1"/>
  <c r="R148" i="2"/>
  <c r="Q255" i="2"/>
  <c r="R255" i="2" s="1"/>
  <c r="N152" i="2"/>
  <c r="Q307" i="2"/>
  <c r="R307" i="2" s="1"/>
  <c r="AB48" i="2"/>
  <c r="T48" i="2"/>
  <c r="Z48" i="2"/>
  <c r="AB9" i="2"/>
  <c r="T9" i="2"/>
  <c r="V9" i="2" s="1"/>
  <c r="Z278" i="2"/>
  <c r="T278" i="2"/>
  <c r="AB51" i="2"/>
  <c r="T51" i="2"/>
  <c r="V51" i="2" s="1"/>
  <c r="AB21" i="2"/>
  <c r="T21" i="2"/>
  <c r="V21" i="2" s="1"/>
  <c r="R302" i="2"/>
  <c r="R156" i="2"/>
  <c r="AB67" i="2"/>
  <c r="T67" i="2"/>
  <c r="V67" i="2" s="1"/>
  <c r="T43" i="2"/>
  <c r="V43" i="2" s="1"/>
  <c r="Q308" i="2"/>
  <c r="R308" i="2" s="1"/>
  <c r="Z139" i="2"/>
  <c r="T200" i="2"/>
  <c r="Q226" i="2"/>
  <c r="R226" i="2" s="1"/>
  <c r="R25" i="2"/>
  <c r="R84" i="2"/>
  <c r="AB14" i="2"/>
  <c r="T26" i="2"/>
  <c r="V26" i="2" s="1"/>
  <c r="Z261" i="2"/>
  <c r="T168" i="2"/>
  <c r="V168" i="2" s="1"/>
  <c r="AB28" i="2"/>
  <c r="T28" i="2"/>
  <c r="V28" i="2" s="1"/>
  <c r="R400" i="2"/>
  <c r="Z332" i="2"/>
  <c r="T332" i="2"/>
  <c r="N239" i="2"/>
  <c r="Z129" i="2"/>
  <c r="AB20" i="2"/>
  <c r="T20" i="2"/>
  <c r="V20" i="2" s="1"/>
  <c r="T45" i="2"/>
  <c r="AB59" i="2"/>
  <c r="T59" i="2"/>
  <c r="AB13" i="2"/>
  <c r="T13" i="2"/>
  <c r="V13" i="2" s="1"/>
  <c r="AB6" i="2"/>
  <c r="T6" i="2"/>
  <c r="V6" i="2" s="1"/>
  <c r="T187" i="2"/>
  <c r="V187" i="2" s="1"/>
  <c r="Q239" i="2"/>
  <c r="R239" i="2" s="1"/>
  <c r="Q81" i="2"/>
  <c r="R81" i="2" s="1"/>
  <c r="N306" i="2"/>
  <c r="N95" i="2"/>
  <c r="Q318" i="2"/>
  <c r="R318" i="2" s="1"/>
  <c r="Q216" i="2"/>
  <c r="R216" i="2" s="1"/>
  <c r="N202" i="2"/>
  <c r="Q306" i="2"/>
  <c r="R306" i="2" s="1"/>
  <c r="N254" i="2"/>
  <c r="R254" i="2" s="1"/>
  <c r="Q95" i="2"/>
  <c r="R95" i="2" s="1"/>
  <c r="Q44" i="2"/>
  <c r="R44" i="2" s="1"/>
  <c r="Z43" i="2"/>
  <c r="Q144" i="2"/>
  <c r="R144" i="2" s="1"/>
  <c r="Q96" i="2"/>
  <c r="R96" i="2" s="1"/>
  <c r="N406" i="2"/>
  <c r="AB187" i="2"/>
  <c r="N311" i="2"/>
  <c r="Z20" i="2"/>
  <c r="N6" i="2"/>
  <c r="Q314" i="2"/>
  <c r="R314" i="2" s="1"/>
  <c r="N17" i="2"/>
  <c r="N145" i="2"/>
  <c r="N288" i="2"/>
  <c r="AB332" i="2"/>
  <c r="AB262" i="2"/>
  <c r="AB385" i="2"/>
  <c r="AB290" i="2"/>
  <c r="N314" i="2"/>
  <c r="AB75" i="2"/>
  <c r="AB261" i="2"/>
  <c r="AB358" i="2"/>
  <c r="AB198" i="2"/>
  <c r="AB322" i="2"/>
  <c r="AB38" i="2"/>
  <c r="AB105" i="2"/>
  <c r="AB168" i="2"/>
  <c r="AB225" i="2"/>
  <c r="AB114" i="2"/>
  <c r="AB175" i="2"/>
  <c r="Z67" i="2"/>
  <c r="Q210" i="2"/>
  <c r="R210" i="2" s="1"/>
  <c r="AB299" i="2"/>
  <c r="AB153" i="2"/>
  <c r="AB347" i="2"/>
  <c r="N55" i="2"/>
  <c r="R55" i="2" s="1"/>
  <c r="N191" i="2"/>
  <c r="N365" i="2"/>
  <c r="N357" i="2"/>
  <c r="N256" i="2"/>
  <c r="N317" i="2"/>
  <c r="AB278" i="2"/>
  <c r="AB398" i="2"/>
  <c r="AB206" i="2"/>
  <c r="AB129" i="2"/>
  <c r="AB366" i="2"/>
  <c r="AB378" i="2"/>
  <c r="Q118" i="2"/>
  <c r="R118" i="2" s="1"/>
  <c r="Z347" i="2"/>
  <c r="Q288" i="2"/>
  <c r="R288" i="2" s="1"/>
  <c r="AB139" i="2"/>
  <c r="AB132" i="2"/>
  <c r="AB142" i="2"/>
  <c r="AB271" i="2"/>
  <c r="AB375" i="2"/>
  <c r="AB134" i="2"/>
  <c r="R71" i="2"/>
  <c r="AB197" i="2"/>
  <c r="AB402" i="2"/>
  <c r="Z22" i="2"/>
  <c r="Z14" i="2"/>
  <c r="Z21" i="2"/>
  <c r="Z59" i="2"/>
  <c r="Z51" i="2"/>
  <c r="N260" i="2"/>
  <c r="Z142" i="2"/>
  <c r="Z366" i="2"/>
  <c r="N253" i="2"/>
  <c r="R406" i="2"/>
  <c r="N150" i="2"/>
  <c r="N146" i="2"/>
  <c r="R348" i="2"/>
  <c r="R83" i="2"/>
  <c r="N335" i="2"/>
  <c r="Z105" i="2"/>
  <c r="Q86" i="2"/>
  <c r="R86" i="2" s="1"/>
  <c r="Z344" i="2"/>
  <c r="N210" i="2"/>
  <c r="N29" i="2"/>
  <c r="R382" i="2"/>
  <c r="N241" i="2"/>
  <c r="N86" i="2"/>
  <c r="R230" i="2"/>
  <c r="N397" i="2"/>
  <c r="R161" i="2"/>
  <c r="R162" i="2"/>
  <c r="R222" i="2"/>
  <c r="R272" i="2"/>
  <c r="R201" i="2"/>
  <c r="R126" i="2"/>
  <c r="R135" i="2"/>
  <c r="R341" i="2"/>
  <c r="R176" i="2"/>
  <c r="R305" i="2"/>
  <c r="R152" i="2"/>
  <c r="R56" i="2"/>
  <c r="N224" i="2"/>
  <c r="R326" i="2"/>
  <c r="R351" i="2"/>
  <c r="R381" i="2"/>
  <c r="R295" i="2"/>
  <c r="R323" i="2"/>
  <c r="R214" i="2"/>
  <c r="R140" i="2"/>
  <c r="R33" i="2"/>
  <c r="R87" i="2"/>
  <c r="R103" i="2"/>
  <c r="R183" i="2"/>
  <c r="R19" i="2"/>
  <c r="R236" i="2"/>
  <c r="R249" i="2"/>
  <c r="R107" i="2"/>
  <c r="R313" i="2"/>
  <c r="R39" i="2"/>
  <c r="R229" i="2"/>
  <c r="R327" i="2"/>
  <c r="R170" i="2"/>
  <c r="R112" i="2"/>
  <c r="R159" i="2"/>
  <c r="Q34" i="2"/>
  <c r="R65" i="2"/>
  <c r="R194" i="2"/>
  <c r="R315" i="2"/>
  <c r="R131" i="2"/>
  <c r="R182" i="2"/>
  <c r="Q16" i="2"/>
  <c r="R297" i="2"/>
  <c r="R199" i="2"/>
  <c r="R374" i="2"/>
  <c r="R336" i="2"/>
  <c r="R399" i="2"/>
  <c r="N289" i="2"/>
  <c r="R133" i="2"/>
  <c r="R143" i="2"/>
  <c r="R343" i="2"/>
  <c r="R337" i="2"/>
  <c r="R165" i="2"/>
  <c r="R80" i="2"/>
  <c r="R270" i="2"/>
  <c r="R312" i="2"/>
  <c r="R316" i="2"/>
  <c r="R90" i="2"/>
  <c r="R173" i="2"/>
  <c r="R89" i="2"/>
  <c r="R193" i="2"/>
  <c r="R279" i="2"/>
  <c r="R57" i="2"/>
  <c r="R42" i="2"/>
  <c r="R74" i="2"/>
  <c r="R31" i="2"/>
  <c r="Q167" i="2"/>
  <c r="R333" i="2"/>
  <c r="R3" i="2"/>
  <c r="R85" i="2"/>
  <c r="R102" i="2"/>
  <c r="R177" i="2"/>
  <c r="R111" i="2"/>
  <c r="Q365" i="2"/>
  <c r="R373" i="2"/>
  <c r="Q357" i="2"/>
  <c r="Q256" i="2"/>
  <c r="Q317" i="2"/>
  <c r="Q138" i="2"/>
  <c r="R325" i="2"/>
  <c r="R263" i="2"/>
  <c r="R116" i="2"/>
  <c r="Q73" i="2"/>
  <c r="R355" i="2"/>
  <c r="R273" i="2"/>
  <c r="R393" i="2"/>
  <c r="R395" i="2"/>
  <c r="R245" i="2"/>
  <c r="R264" i="2"/>
  <c r="R281" i="2"/>
  <c r="R353" i="2"/>
  <c r="R188" i="2"/>
  <c r="R282" i="2"/>
  <c r="R160" i="2"/>
  <c r="Q181" i="2"/>
  <c r="N318" i="2"/>
  <c r="N216" i="2"/>
  <c r="Q202" i="2"/>
  <c r="Q369" i="2"/>
  <c r="Q252" i="2"/>
  <c r="Q17" i="2"/>
  <c r="N252" i="2"/>
  <c r="N40" i="2"/>
  <c r="N356" i="2"/>
  <c r="Q289" i="2"/>
  <c r="N181" i="2"/>
  <c r="Q192" i="2"/>
  <c r="Q356" i="2"/>
  <c r="N34" i="2"/>
  <c r="N192" i="2"/>
  <c r="Q145" i="2"/>
  <c r="Q32" i="2"/>
  <c r="Q50" i="2"/>
  <c r="Q253" i="2"/>
  <c r="Q266" i="2"/>
  <c r="Q335" i="2"/>
  <c r="Q191" i="2"/>
  <c r="Q122" i="2"/>
  <c r="Q24" i="2"/>
  <c r="Q72" i="2"/>
  <c r="Q260" i="2"/>
  <c r="N122" i="2"/>
  <c r="N308" i="2"/>
  <c r="Q224" i="2"/>
  <c r="N369" i="2"/>
  <c r="Q150" i="2"/>
  <c r="Q146" i="2"/>
  <c r="Q40" i="2"/>
  <c r="N266" i="2"/>
  <c r="Z134" i="2"/>
  <c r="Z9" i="2"/>
  <c r="Z246" i="2"/>
  <c r="Z322" i="2"/>
  <c r="Z299" i="2"/>
  <c r="Z225" i="2"/>
  <c r="Z6" i="2"/>
  <c r="Z271" i="2"/>
  <c r="Z398" i="2"/>
  <c r="Z197" i="2"/>
  <c r="Z358" i="2"/>
  <c r="Z114" i="2"/>
  <c r="Z13" i="2"/>
  <c r="Z209" i="2"/>
  <c r="Z385" i="2"/>
  <c r="Z375" i="2"/>
  <c r="T237" i="2" l="1"/>
  <c r="AB70" i="2"/>
  <c r="Z94" i="2"/>
  <c r="Z38" i="2"/>
  <c r="Z328" i="2"/>
  <c r="AB137" i="2"/>
  <c r="U137" i="2"/>
  <c r="AB208" i="2"/>
  <c r="AB372" i="2"/>
  <c r="AB328" i="2"/>
  <c r="AB22" i="2"/>
  <c r="T5" i="2"/>
  <c r="U38" i="2"/>
  <c r="T137" i="2"/>
  <c r="Z70" i="2"/>
  <c r="AB367" i="2"/>
  <c r="AB5" i="2"/>
  <c r="T70" i="2"/>
  <c r="T372" i="2"/>
  <c r="Z372" i="2"/>
  <c r="Z378" i="2"/>
  <c r="Z23" i="2"/>
  <c r="V185" i="2"/>
  <c r="X185" i="2" s="1"/>
  <c r="Y185" i="2" s="1"/>
  <c r="U378" i="2"/>
  <c r="T389" i="2"/>
  <c r="V389" i="2" s="1"/>
  <c r="T328" i="2"/>
  <c r="AB127" i="2"/>
  <c r="AB94" i="2"/>
  <c r="Z368" i="2"/>
  <c r="T368" i="2"/>
  <c r="U368" i="2"/>
  <c r="V368" i="2" s="1"/>
  <c r="Z171" i="2"/>
  <c r="AB293" i="2"/>
  <c r="AB240" i="2"/>
  <c r="Z284" i="2"/>
  <c r="T346" i="2"/>
  <c r="Z342" i="2"/>
  <c r="Z405" i="2"/>
  <c r="Z46" i="2"/>
  <c r="Z345" i="2"/>
  <c r="Z220" i="2"/>
  <c r="T207" i="2"/>
  <c r="V207" i="2" s="1"/>
  <c r="U220" i="2"/>
  <c r="AB158" i="2"/>
  <c r="AB108" i="2"/>
  <c r="AB342" i="2"/>
  <c r="Z98" i="2"/>
  <c r="AB46" i="2"/>
  <c r="U284" i="2"/>
  <c r="T284" i="2"/>
  <c r="T213" i="2"/>
  <c r="AB213" i="2"/>
  <c r="Z213" i="2"/>
  <c r="Z130" i="2"/>
  <c r="AB232" i="2"/>
  <c r="AB276" i="2"/>
  <c r="T130" i="2"/>
  <c r="AB211" i="2"/>
  <c r="U232" i="2"/>
  <c r="AB130" i="2"/>
  <c r="T232" i="2"/>
  <c r="U276" i="2"/>
  <c r="Z276" i="2"/>
  <c r="T66" i="2"/>
  <c r="V66" i="2" s="1"/>
  <c r="T4" i="2"/>
  <c r="AB66" i="2"/>
  <c r="U211" i="2"/>
  <c r="U4" i="2"/>
  <c r="Z363" i="2"/>
  <c r="Z290" i="2"/>
  <c r="Z66" i="2"/>
  <c r="AB4" i="2"/>
  <c r="Z211" i="2"/>
  <c r="T128" i="2"/>
  <c r="U128" i="2"/>
  <c r="Z128" i="2"/>
  <c r="AB128" i="2"/>
  <c r="AB246" i="2"/>
  <c r="T22" i="2"/>
  <c r="V22" i="2" s="1"/>
  <c r="Z208" i="2"/>
  <c r="Z132" i="2"/>
  <c r="T319" i="2"/>
  <c r="U123" i="2"/>
  <c r="Z286" i="2"/>
  <c r="Z155" i="2"/>
  <c r="Z168" i="2"/>
  <c r="Z158" i="2"/>
  <c r="U100" i="2"/>
  <c r="T303" i="2"/>
  <c r="AB277" i="2"/>
  <c r="Z127" i="2"/>
  <c r="T261" i="2"/>
  <c r="V261" i="2" s="1"/>
  <c r="T208" i="2"/>
  <c r="V208" i="2" s="1"/>
  <c r="T132" i="2"/>
  <c r="V132" i="2" s="1"/>
  <c r="U375" i="2"/>
  <c r="V375" i="2" s="1"/>
  <c r="T106" i="2"/>
  <c r="U268" i="2"/>
  <c r="AB268" i="2"/>
  <c r="T334" i="2"/>
  <c r="U334" i="2"/>
  <c r="Z334" i="2"/>
  <c r="AB334" i="2"/>
  <c r="Z346" i="2"/>
  <c r="AB405" i="2"/>
  <c r="T390" i="2"/>
  <c r="V390" i="2" s="1"/>
  <c r="W390" i="2" s="1"/>
  <c r="AB26" i="2"/>
  <c r="AB324" i="2"/>
  <c r="T221" i="2"/>
  <c r="V221" i="2" s="1"/>
  <c r="U277" i="2"/>
  <c r="T277" i="2"/>
  <c r="AB345" i="2"/>
  <c r="Z36" i="2"/>
  <c r="AB45" i="2"/>
  <c r="T58" i="2"/>
  <c r="V58" i="2" s="1"/>
  <c r="Z207" i="2"/>
  <c r="U293" i="2"/>
  <c r="T209" i="2"/>
  <c r="U345" i="2"/>
  <c r="U240" i="2"/>
  <c r="U206" i="2"/>
  <c r="V206" i="2" s="1"/>
  <c r="U280" i="2"/>
  <c r="U286" i="2"/>
  <c r="Z280" i="2"/>
  <c r="AB58" i="2"/>
  <c r="T36" i="2"/>
  <c r="Z206" i="2"/>
  <c r="T293" i="2"/>
  <c r="T240" i="2"/>
  <c r="T280" i="2"/>
  <c r="V280" i="2" s="1"/>
  <c r="T286" i="2"/>
  <c r="V286" i="2" s="1"/>
  <c r="Z221" i="2"/>
  <c r="AB207" i="2"/>
  <c r="AB36" i="2"/>
  <c r="U405" i="2"/>
  <c r="U309" i="2"/>
  <c r="Z58" i="2"/>
  <c r="Z45" i="2"/>
  <c r="Z26" i="2"/>
  <c r="T54" i="2"/>
  <c r="V54" i="2" s="1"/>
  <c r="U324" i="2"/>
  <c r="U99" i="2"/>
  <c r="T309" i="2"/>
  <c r="X37" i="2"/>
  <c r="Y37" i="2" s="1"/>
  <c r="AC37" i="2" s="1"/>
  <c r="AB346" i="2"/>
  <c r="AB61" i="2"/>
  <c r="T324" i="2"/>
  <c r="U237" i="2"/>
  <c r="U231" i="2"/>
  <c r="V231" i="2" s="1"/>
  <c r="T158" i="2"/>
  <c r="V158" i="2" s="1"/>
  <c r="W158" i="2" s="1"/>
  <c r="V125" i="2"/>
  <c r="T186" i="2"/>
  <c r="AB186" i="2"/>
  <c r="Z186" i="2"/>
  <c r="U186" i="2"/>
  <c r="Z311" i="2"/>
  <c r="U388" i="2"/>
  <c r="Z389" i="2"/>
  <c r="Z75" i="2"/>
  <c r="AB319" i="2"/>
  <c r="Z99" i="2"/>
  <c r="Z390" i="2"/>
  <c r="AB54" i="2"/>
  <c r="T23" i="2"/>
  <c r="T47" i="2"/>
  <c r="V47" i="2" s="1"/>
  <c r="X47" i="2" s="1"/>
  <c r="Y47" i="2" s="1"/>
  <c r="AA47" i="2" s="1"/>
  <c r="T175" i="2"/>
  <c r="T99" i="2"/>
  <c r="U383" i="2"/>
  <c r="V383" i="2" s="1"/>
  <c r="T388" i="2"/>
  <c r="U292" i="2"/>
  <c r="U142" i="2"/>
  <c r="V142" i="2" s="1"/>
  <c r="U92" i="2"/>
  <c r="Z231" i="2"/>
  <c r="Z54" i="2"/>
  <c r="AB407" i="2"/>
  <c r="AB310" i="2"/>
  <c r="AB217" i="2"/>
  <c r="AB104" i="2"/>
  <c r="T63" i="2"/>
  <c r="V63" i="2" s="1"/>
  <c r="T310" i="2"/>
  <c r="V310" i="2" s="1"/>
  <c r="AB23" i="2"/>
  <c r="AB47" i="2"/>
  <c r="Z121" i="2"/>
  <c r="U349" i="2"/>
  <c r="U257" i="2"/>
  <c r="U217" i="2"/>
  <c r="T292" i="2"/>
  <c r="T92" i="2"/>
  <c r="AB311" i="2"/>
  <c r="U175" i="2"/>
  <c r="Z309" i="2"/>
  <c r="Z269" i="2"/>
  <c r="Z383" i="2"/>
  <c r="Z63" i="2"/>
  <c r="Z18" i="2"/>
  <c r="Z7" i="2"/>
  <c r="AB269" i="2"/>
  <c r="AB163" i="2"/>
  <c r="AB121" i="2"/>
  <c r="AB388" i="2"/>
  <c r="AB248" i="2"/>
  <c r="AB383" i="2"/>
  <c r="T18" i="2"/>
  <c r="V18" i="2" s="1"/>
  <c r="W18" i="2" s="1"/>
  <c r="AB63" i="2"/>
  <c r="Z310" i="2"/>
  <c r="Z257" i="2"/>
  <c r="T349" i="2"/>
  <c r="T257" i="2"/>
  <c r="T217" i="2"/>
  <c r="U121" i="2"/>
  <c r="V121" i="2" s="1"/>
  <c r="U311" i="2"/>
  <c r="V311" i="2" s="1"/>
  <c r="U248" i="2"/>
  <c r="U171" i="2"/>
  <c r="U303" i="2"/>
  <c r="Z61" i="2"/>
  <c r="Z268" i="2"/>
  <c r="Z349" i="2"/>
  <c r="Z319" i="2"/>
  <c r="AB389" i="2"/>
  <c r="AB92" i="2"/>
  <c r="AB18" i="2"/>
  <c r="T7" i="2"/>
  <c r="V7" i="2" s="1"/>
  <c r="U141" i="2"/>
  <c r="Z248" i="2"/>
  <c r="U363" i="2"/>
  <c r="V363" i="2" s="1"/>
  <c r="T171" i="2"/>
  <c r="Z47" i="2"/>
  <c r="AB363" i="2"/>
  <c r="Z104" i="2"/>
  <c r="AB141" i="2"/>
  <c r="AB7" i="2"/>
  <c r="T407" i="2"/>
  <c r="V407" i="2" s="1"/>
  <c r="X407" i="2" s="1"/>
  <c r="Y407" i="2" s="1"/>
  <c r="AA407" i="2" s="1"/>
  <c r="Z163" i="2"/>
  <c r="U61" i="2"/>
  <c r="V61" i="2" s="1"/>
  <c r="U104" i="2"/>
  <c r="V104" i="2" s="1"/>
  <c r="W104" i="2" s="1"/>
  <c r="U75" i="2"/>
  <c r="T268" i="2"/>
  <c r="T123" i="2"/>
  <c r="Z292" i="2"/>
  <c r="AB390" i="2"/>
  <c r="AB237" i="2"/>
  <c r="Z407" i="2"/>
  <c r="T163" i="2"/>
  <c r="V163" i="2" s="1"/>
  <c r="X163" i="2" s="1"/>
  <c r="Y163" i="2" s="1"/>
  <c r="AA163" i="2" s="1"/>
  <c r="AB97" i="2"/>
  <c r="AB43" i="2"/>
  <c r="Z362" i="2"/>
  <c r="T285" i="2"/>
  <c r="V285" i="2" s="1"/>
  <c r="W285" i="2" s="1"/>
  <c r="Z218" i="2"/>
  <c r="Z235" i="2"/>
  <c r="Z117" i="2"/>
  <c r="AB220" i="2"/>
  <c r="T49" i="2"/>
  <c r="V49" i="2" s="1"/>
  <c r="T141" i="2"/>
  <c r="U362" i="2"/>
  <c r="U106" i="2"/>
  <c r="U204" i="2"/>
  <c r="Z123" i="2"/>
  <c r="Z285" i="2"/>
  <c r="AB359" i="2"/>
  <c r="T362" i="2"/>
  <c r="T204" i="2"/>
  <c r="U359" i="2"/>
  <c r="AB285" i="2"/>
  <c r="AB218" i="2"/>
  <c r="AB98" i="2"/>
  <c r="AB117" i="2"/>
  <c r="T157" i="2"/>
  <c r="V157" i="2" s="1"/>
  <c r="X157" i="2" s="1"/>
  <c r="Y157" i="2" s="1"/>
  <c r="AB49" i="2"/>
  <c r="Z259" i="2"/>
  <c r="AB379" i="2"/>
  <c r="Z359" i="2"/>
  <c r="T82" i="2"/>
  <c r="V82" i="2" s="1"/>
  <c r="W82" i="2" s="1"/>
  <c r="Z157" i="2"/>
  <c r="T339" i="2"/>
  <c r="V339" i="2" s="1"/>
  <c r="X339" i="2" s="1"/>
  <c r="Y339" i="2" s="1"/>
  <c r="AC339" i="2" s="1"/>
  <c r="U379" i="2"/>
  <c r="V379" i="2" s="1"/>
  <c r="U259" i="2"/>
  <c r="U235" i="2"/>
  <c r="V235" i="2" s="1"/>
  <c r="Z379" i="2"/>
  <c r="AB204" i="2"/>
  <c r="AB235" i="2"/>
  <c r="Z82" i="2"/>
  <c r="Z115" i="2"/>
  <c r="Z339" i="2"/>
  <c r="T259" i="2"/>
  <c r="Z49" i="2"/>
  <c r="Z27" i="2"/>
  <c r="AB166" i="2"/>
  <c r="AB157" i="2"/>
  <c r="AB339" i="2"/>
  <c r="AB27" i="2"/>
  <c r="U166" i="2"/>
  <c r="V166" i="2" s="1"/>
  <c r="U290" i="2"/>
  <c r="U97" i="2"/>
  <c r="V97" i="2" s="1"/>
  <c r="U269" i="2"/>
  <c r="U342" i="2"/>
  <c r="V342" i="2" s="1"/>
  <c r="U358" i="2"/>
  <c r="V358" i="2" s="1"/>
  <c r="X358" i="2" s="1"/>
  <c r="Y358" i="2" s="1"/>
  <c r="U117" i="2"/>
  <c r="V117" i="2" s="1"/>
  <c r="U115" i="2"/>
  <c r="V115" i="2" s="1"/>
  <c r="T291" i="2"/>
  <c r="T27" i="2"/>
  <c r="V27" i="2" s="1"/>
  <c r="Z166" i="2"/>
  <c r="AB115" i="2"/>
  <c r="AB82" i="2"/>
  <c r="T98" i="2"/>
  <c r="V98" i="2" s="1"/>
  <c r="X98" i="2" s="1"/>
  <c r="Y98" i="2" s="1"/>
  <c r="T46" i="2"/>
  <c r="V46" i="2" s="1"/>
  <c r="W46" i="2" s="1"/>
  <c r="T14" i="2"/>
  <c r="V14" i="2" s="1"/>
  <c r="W14" i="2" s="1"/>
  <c r="Z5" i="2"/>
  <c r="Z97" i="2"/>
  <c r="U291" i="2"/>
  <c r="S337" i="2"/>
  <c r="S386" i="2"/>
  <c r="AB386" i="2" s="1"/>
  <c r="S301" i="2"/>
  <c r="Z301" i="2" s="1"/>
  <c r="S353" i="2"/>
  <c r="U353" i="2" s="1"/>
  <c r="S273" i="2"/>
  <c r="T273" i="2" s="1"/>
  <c r="S3" i="2"/>
  <c r="AB3" i="2" s="1"/>
  <c r="S80" i="2"/>
  <c r="Z80" i="2" s="1"/>
  <c r="S131" i="2"/>
  <c r="T131" i="2" s="1"/>
  <c r="S19" i="2"/>
  <c r="U19" i="2" s="1"/>
  <c r="S305" i="2"/>
  <c r="AB305" i="2" s="1"/>
  <c r="S281" i="2"/>
  <c r="U281" i="2" s="1"/>
  <c r="S355" i="2"/>
  <c r="T355" i="2" s="1"/>
  <c r="S333" i="2"/>
  <c r="AB333" i="2" s="1"/>
  <c r="S165" i="2"/>
  <c r="T165" i="2" s="1"/>
  <c r="S336" i="2"/>
  <c r="S315" i="2"/>
  <c r="T315" i="2" s="1"/>
  <c r="S327" i="2"/>
  <c r="S183" i="2"/>
  <c r="U183" i="2" s="1"/>
  <c r="S381" i="2"/>
  <c r="Z381" i="2" s="1"/>
  <c r="S176" i="2"/>
  <c r="Z176" i="2" s="1"/>
  <c r="S161" i="2"/>
  <c r="Z161" i="2" s="1"/>
  <c r="S400" i="2"/>
  <c r="U400" i="2" s="1"/>
  <c r="S255" i="2"/>
  <c r="Z255" i="2" s="1"/>
  <c r="U213" i="2"/>
  <c r="V213" i="2" s="1"/>
  <c r="S195" i="2"/>
  <c r="AB368" i="2"/>
  <c r="S283" i="2"/>
  <c r="T283" i="2" s="1"/>
  <c r="T100" i="2"/>
  <c r="V100" i="2" s="1"/>
  <c r="S329" i="2"/>
  <c r="S330" i="2"/>
  <c r="S184" i="2"/>
  <c r="S52" i="2"/>
  <c r="U52" i="2" s="1"/>
  <c r="S87" i="2"/>
  <c r="S264" i="2"/>
  <c r="U264" i="2" s="1"/>
  <c r="S373" i="2"/>
  <c r="AB373" i="2" s="1"/>
  <c r="S89" i="2"/>
  <c r="U89" i="2" s="1"/>
  <c r="S374" i="2"/>
  <c r="Z374" i="2" s="1"/>
  <c r="S275" i="2"/>
  <c r="AB275" i="2" s="1"/>
  <c r="S229" i="2"/>
  <c r="S103" i="2"/>
  <c r="T103" i="2" s="1"/>
  <c r="S351" i="2"/>
  <c r="S341" i="2"/>
  <c r="AB341" i="2" s="1"/>
  <c r="AB219" i="2"/>
  <c r="S71" i="2"/>
  <c r="Z71" i="2" s="1"/>
  <c r="S44" i="2"/>
  <c r="U44" i="2" s="1"/>
  <c r="S148" i="2"/>
  <c r="U148" i="2" s="1"/>
  <c r="S35" i="2"/>
  <c r="S392" i="2"/>
  <c r="U392" i="2" s="1"/>
  <c r="S331" i="2"/>
  <c r="U331" i="2" s="1"/>
  <c r="S370" i="2"/>
  <c r="U370" i="2" s="1"/>
  <c r="S120" i="2"/>
  <c r="Z120" i="2" s="1"/>
  <c r="AB298" i="2"/>
  <c r="S397" i="2"/>
  <c r="Z397" i="2" s="1"/>
  <c r="S294" i="2"/>
  <c r="AB294" i="2" s="1"/>
  <c r="S136" i="2"/>
  <c r="T298" i="2"/>
  <c r="S203" i="2"/>
  <c r="AB344" i="2"/>
  <c r="U344" i="2"/>
  <c r="V344" i="2" s="1"/>
  <c r="W344" i="2" s="1"/>
  <c r="S31" i="2"/>
  <c r="U31" i="2" s="1"/>
  <c r="S326" i="2"/>
  <c r="AB326" i="2" s="1"/>
  <c r="S387" i="2"/>
  <c r="Z387" i="2" s="1"/>
  <c r="S245" i="2"/>
  <c r="U245" i="2" s="1"/>
  <c r="S343" i="2"/>
  <c r="T343" i="2" s="1"/>
  <c r="S81" i="2"/>
  <c r="S84" i="2"/>
  <c r="U84" i="2" s="1"/>
  <c r="S371" i="2"/>
  <c r="T371" i="2" s="1"/>
  <c r="S233" i="2"/>
  <c r="AB233" i="2" s="1"/>
  <c r="S250" i="2"/>
  <c r="Z250" i="2" s="1"/>
  <c r="S78" i="2"/>
  <c r="U78" i="2" s="1"/>
  <c r="S154" i="2"/>
  <c r="U154" i="2" s="1"/>
  <c r="S242" i="2"/>
  <c r="S394" i="2"/>
  <c r="S113" i="2"/>
  <c r="T215" i="2"/>
  <c r="Z215" i="2"/>
  <c r="T77" i="2"/>
  <c r="Z77" i="2"/>
  <c r="AB321" i="2"/>
  <c r="Z321" i="2"/>
  <c r="AB384" i="2"/>
  <c r="T384" i="2"/>
  <c r="U384" i="2"/>
  <c r="Z384" i="2"/>
  <c r="S39" i="2"/>
  <c r="U39" i="2" s="1"/>
  <c r="S377" i="2"/>
  <c r="AB377" i="2" s="1"/>
  <c r="S74" i="2"/>
  <c r="S65" i="2"/>
  <c r="U65" i="2" s="1"/>
  <c r="S288" i="2"/>
  <c r="S156" i="2"/>
  <c r="U156" i="2" s="1"/>
  <c r="S172" i="2"/>
  <c r="U172" i="2" s="1"/>
  <c r="Z219" i="2"/>
  <c r="S282" i="2"/>
  <c r="T282" i="2" s="1"/>
  <c r="S300" i="2"/>
  <c r="U300" i="2" s="1"/>
  <c r="S325" i="2"/>
  <c r="S177" i="2"/>
  <c r="T177" i="2" s="1"/>
  <c r="S42" i="2"/>
  <c r="U42" i="2" s="1"/>
  <c r="S316" i="2"/>
  <c r="Z316" i="2" s="1"/>
  <c r="S143" i="2"/>
  <c r="U143" i="2" s="1"/>
  <c r="S107" i="2"/>
  <c r="U107" i="2" s="1"/>
  <c r="S140" i="2"/>
  <c r="AB140" i="2" s="1"/>
  <c r="S56" i="2"/>
  <c r="U56" i="2" s="1"/>
  <c r="S201" i="2"/>
  <c r="U201" i="2" s="1"/>
  <c r="S55" i="2"/>
  <c r="U55" i="2" s="1"/>
  <c r="S306" i="2"/>
  <c r="S239" i="2"/>
  <c r="U239" i="2" s="1"/>
  <c r="S25" i="2"/>
  <c r="U25" i="2" s="1"/>
  <c r="S308" i="2"/>
  <c r="U308" i="2" s="1"/>
  <c r="S302" i="2"/>
  <c r="U302" i="2" s="1"/>
  <c r="U94" i="2"/>
  <c r="V94" i="2" s="1"/>
  <c r="T108" i="2"/>
  <c r="U367" i="2"/>
  <c r="S29" i="2"/>
  <c r="S287" i="2"/>
  <c r="AB287" i="2" s="1"/>
  <c r="S238" i="2"/>
  <c r="S147" i="2"/>
  <c r="S274" i="2"/>
  <c r="U298" i="2"/>
  <c r="Z303" i="2"/>
  <c r="S76" i="2"/>
  <c r="S101" i="2"/>
  <c r="S160" i="2"/>
  <c r="AB160" i="2" s="1"/>
  <c r="S199" i="2"/>
  <c r="T199" i="2" s="1"/>
  <c r="S135" i="2"/>
  <c r="T135" i="2" s="1"/>
  <c r="S210" i="2"/>
  <c r="U210" i="2" s="1"/>
  <c r="S95" i="2"/>
  <c r="T95" i="2" s="1"/>
  <c r="S376" i="2"/>
  <c r="U376" i="2" s="1"/>
  <c r="S258" i="2"/>
  <c r="AB258" i="2" s="1"/>
  <c r="S234" i="2"/>
  <c r="S263" i="2"/>
  <c r="AB263" i="2" s="1"/>
  <c r="S90" i="2"/>
  <c r="U90" i="2" s="1"/>
  <c r="S313" i="2"/>
  <c r="Z313" i="2" s="1"/>
  <c r="S126" i="2"/>
  <c r="T126" i="2" s="1"/>
  <c r="S348" i="2"/>
  <c r="T348" i="2" s="1"/>
  <c r="S254" i="2"/>
  <c r="S188" i="2"/>
  <c r="AB188" i="2" s="1"/>
  <c r="S102" i="2"/>
  <c r="U102" i="2" s="1"/>
  <c r="S57" i="2"/>
  <c r="U57" i="2" s="1"/>
  <c r="S312" i="2"/>
  <c r="T312" i="2" s="1"/>
  <c r="S133" i="2"/>
  <c r="U133" i="2" s="1"/>
  <c r="S182" i="2"/>
  <c r="U182" i="2" s="1"/>
  <c r="S159" i="2"/>
  <c r="AB159" i="2" s="1"/>
  <c r="S249" i="2"/>
  <c r="S214" i="2"/>
  <c r="T214" i="2" s="1"/>
  <c r="S364" i="2"/>
  <c r="S272" i="2"/>
  <c r="AB272" i="2" s="1"/>
  <c r="S382" i="2"/>
  <c r="T382" i="2" s="1"/>
  <c r="S86" i="2"/>
  <c r="U86" i="2" s="1"/>
  <c r="S118" i="2"/>
  <c r="T118" i="2" s="1"/>
  <c r="S96" i="2"/>
  <c r="T96" i="2" s="1"/>
  <c r="S226" i="2"/>
  <c r="Z226" i="2" s="1"/>
  <c r="S241" i="2"/>
  <c r="AB241" i="2" s="1"/>
  <c r="U219" i="2"/>
  <c r="U114" i="2"/>
  <c r="T367" i="2"/>
  <c r="S15" i="2"/>
  <c r="U15" i="2" s="1"/>
  <c r="Z187" i="2"/>
  <c r="S178" i="2"/>
  <c r="U178" i="2" s="1"/>
  <c r="U77" i="2"/>
  <c r="S223" i="2"/>
  <c r="U223" i="2" s="1"/>
  <c r="S380" i="2"/>
  <c r="AB380" i="2" s="1"/>
  <c r="S338" i="2"/>
  <c r="T338" i="2" s="1"/>
  <c r="S403" i="2"/>
  <c r="Z403" i="2" s="1"/>
  <c r="S68" i="2"/>
  <c r="S119" i="2"/>
  <c r="S404" i="2"/>
  <c r="AB77" i="2"/>
  <c r="S205" i="2"/>
  <c r="U30" i="2"/>
  <c r="AB30" i="2"/>
  <c r="T30" i="2"/>
  <c r="Z30" i="2"/>
  <c r="T124" i="2"/>
  <c r="U124" i="2"/>
  <c r="AB124" i="2"/>
  <c r="Z124" i="2"/>
  <c r="S8" i="2"/>
  <c r="S116" i="2"/>
  <c r="Z116" i="2" s="1"/>
  <c r="S194" i="2"/>
  <c r="AB194" i="2" s="1"/>
  <c r="S83" i="2"/>
  <c r="U83" i="2" s="1"/>
  <c r="S340" i="2"/>
  <c r="S111" i="2"/>
  <c r="U111" i="2" s="1"/>
  <c r="S297" i="2"/>
  <c r="S33" i="2"/>
  <c r="U33" i="2" s="1"/>
  <c r="S395" i="2"/>
  <c r="U395" i="2" s="1"/>
  <c r="S304" i="2"/>
  <c r="U304" i="2" s="1"/>
  <c r="S393" i="2"/>
  <c r="AB393" i="2" s="1"/>
  <c r="S85" i="2"/>
  <c r="T85" i="2" s="1"/>
  <c r="S279" i="2"/>
  <c r="AB279" i="2" s="1"/>
  <c r="S270" i="2"/>
  <c r="AB270" i="2" s="1"/>
  <c r="S265" i="2"/>
  <c r="S112" i="2"/>
  <c r="Z112" i="2" s="1"/>
  <c r="S236" i="2"/>
  <c r="S323" i="2"/>
  <c r="T323" i="2" s="1"/>
  <c r="S152" i="2"/>
  <c r="AB152" i="2" s="1"/>
  <c r="S222" i="2"/>
  <c r="U222" i="2" s="1"/>
  <c r="S144" i="2"/>
  <c r="T144" i="2" s="1"/>
  <c r="S216" i="2"/>
  <c r="T216" i="2" s="1"/>
  <c r="S307" i="2"/>
  <c r="U307" i="2" s="1"/>
  <c r="S151" i="2"/>
  <c r="U151" i="2" s="1"/>
  <c r="S41" i="2"/>
  <c r="U41" i="2" s="1"/>
  <c r="U215" i="2"/>
  <c r="S228" i="2"/>
  <c r="U228" i="2" s="1"/>
  <c r="S361" i="2"/>
  <c r="AB361" i="2" s="1"/>
  <c r="S352" i="2"/>
  <c r="U352" i="2" s="1"/>
  <c r="S350" i="2"/>
  <c r="U350" i="2" s="1"/>
  <c r="S354" i="2"/>
  <c r="Z354" i="2" s="1"/>
  <c r="S164" i="2"/>
  <c r="AB215" i="2"/>
  <c r="S401" i="2"/>
  <c r="AB100" i="2"/>
  <c r="S391" i="2"/>
  <c r="S169" i="2"/>
  <c r="Z291" i="2"/>
  <c r="S247" i="2"/>
  <c r="S173" i="2"/>
  <c r="T173" i="2" s="1"/>
  <c r="S230" i="2"/>
  <c r="S10" i="2"/>
  <c r="Z10" i="2" s="1"/>
  <c r="S193" i="2"/>
  <c r="T193" i="2" s="1"/>
  <c r="S399" i="2"/>
  <c r="AB399" i="2" s="1"/>
  <c r="S170" i="2"/>
  <c r="Z170" i="2" s="1"/>
  <c r="S295" i="2"/>
  <c r="U295" i="2" s="1"/>
  <c r="S162" i="2"/>
  <c r="U162" i="2" s="1"/>
  <c r="S406" i="2"/>
  <c r="T406" i="2" s="1"/>
  <c r="S314" i="2"/>
  <c r="AB314" i="2" s="1"/>
  <c r="S318" i="2"/>
  <c r="U318" i="2" s="1"/>
  <c r="S296" i="2"/>
  <c r="U296" i="2" s="1"/>
  <c r="S91" i="2"/>
  <c r="U91" i="2" s="1"/>
  <c r="S227" i="2"/>
  <c r="T227" i="2" s="1"/>
  <c r="S149" i="2"/>
  <c r="Z149" i="2" s="1"/>
  <c r="S11" i="2"/>
  <c r="U11" i="2" s="1"/>
  <c r="S244" i="2"/>
  <c r="AB244" i="2" s="1"/>
  <c r="S88" i="2"/>
  <c r="U88" i="2" s="1"/>
  <c r="S360" i="2"/>
  <c r="U360" i="2" s="1"/>
  <c r="S79" i="2"/>
  <c r="U79" i="2" s="1"/>
  <c r="S396" i="2"/>
  <c r="V303" i="2"/>
  <c r="X303" i="2" s="1"/>
  <c r="Y303" i="2" s="1"/>
  <c r="U136" i="2"/>
  <c r="Z136" i="2"/>
  <c r="U234" i="2"/>
  <c r="X158" i="2"/>
  <c r="Y158" i="2" s="1"/>
  <c r="AC158" i="2" s="1"/>
  <c r="AB154" i="2"/>
  <c r="Z331" i="2"/>
  <c r="T331" i="2"/>
  <c r="V331" i="2" s="1"/>
  <c r="Z283" i="2"/>
  <c r="Z371" i="2"/>
  <c r="U195" i="2"/>
  <c r="T195" i="2"/>
  <c r="AA109" i="2"/>
  <c r="AC109" i="2"/>
  <c r="AB331" i="2"/>
  <c r="V130" i="2"/>
  <c r="W130" i="2" s="1"/>
  <c r="V225" i="2"/>
  <c r="X225" i="2" s="1"/>
  <c r="Y225" i="2" s="1"/>
  <c r="AA225" i="2" s="1"/>
  <c r="X168" i="2"/>
  <c r="Y168" i="2" s="1"/>
  <c r="AC168" i="2" s="1"/>
  <c r="W168" i="2"/>
  <c r="W26" i="2"/>
  <c r="X26" i="2" s="1"/>
  <c r="Y26" i="2" s="1"/>
  <c r="W132" i="2"/>
  <c r="X132" i="2" s="1"/>
  <c r="Y132" i="2" s="1"/>
  <c r="X251" i="2"/>
  <c r="Y251" i="2" s="1"/>
  <c r="AC251" i="2" s="1"/>
  <c r="W251" i="2"/>
  <c r="W93" i="2"/>
  <c r="X93" i="2"/>
  <c r="Y93" i="2" s="1"/>
  <c r="V334" i="2"/>
  <c r="W69" i="2"/>
  <c r="X69" i="2"/>
  <c r="Y69" i="2" s="1"/>
  <c r="W180" i="2"/>
  <c r="X180" i="2"/>
  <c r="Y180" i="2" s="1"/>
  <c r="X6" i="2"/>
  <c r="Y6" i="2" s="1"/>
  <c r="AC6" i="2" s="1"/>
  <c r="W6" i="2"/>
  <c r="X13" i="2"/>
  <c r="Y13" i="2" s="1"/>
  <c r="AA13" i="2" s="1"/>
  <c r="W13" i="2"/>
  <c r="X20" i="2"/>
  <c r="Y20" i="2" s="1"/>
  <c r="AC20" i="2" s="1"/>
  <c r="W20" i="2"/>
  <c r="X64" i="2"/>
  <c r="Y64" i="2" s="1"/>
  <c r="AC64" i="2" s="1"/>
  <c r="W64" i="2"/>
  <c r="V220" i="2"/>
  <c r="X243" i="2"/>
  <c r="Y243" i="2" s="1"/>
  <c r="AC243" i="2" s="1"/>
  <c r="W243" i="2"/>
  <c r="W189" i="2"/>
  <c r="X189" i="2"/>
  <c r="Y189" i="2" s="1"/>
  <c r="W310" i="2"/>
  <c r="X310" i="2"/>
  <c r="Y310" i="2" s="1"/>
  <c r="AA310" i="2" s="1"/>
  <c r="W43" i="2"/>
  <c r="X43" i="2"/>
  <c r="Y43" i="2" s="1"/>
  <c r="W67" i="2"/>
  <c r="X67" i="2"/>
  <c r="Y67" i="2" s="1"/>
  <c r="AC67" i="2" s="1"/>
  <c r="W207" i="2"/>
  <c r="X207" i="2" s="1"/>
  <c r="Y207" i="2" s="1"/>
  <c r="X49" i="2"/>
  <c r="W49" i="2"/>
  <c r="X179" i="2"/>
  <c r="Y179" i="2" s="1"/>
  <c r="AA179" i="2" s="1"/>
  <c r="W179" i="2"/>
  <c r="X344" i="2"/>
  <c r="Y344" i="2" s="1"/>
  <c r="X174" i="2"/>
  <c r="Y174" i="2" s="1"/>
  <c r="AC174" i="2" s="1"/>
  <c r="W174" i="2"/>
  <c r="W212" i="2"/>
  <c r="X212" i="2"/>
  <c r="Y212" i="2" s="1"/>
  <c r="X320" i="2"/>
  <c r="Y320" i="2" s="1"/>
  <c r="W320" i="2"/>
  <c r="W98" i="2"/>
  <c r="W54" i="2"/>
  <c r="X54" i="2" s="1"/>
  <c r="Y54" i="2" s="1"/>
  <c r="X7" i="2"/>
  <c r="Y7" i="2" s="1"/>
  <c r="W7" i="2"/>
  <c r="X208" i="2"/>
  <c r="Y208" i="2" s="1"/>
  <c r="AC208" i="2" s="1"/>
  <c r="W208" i="2"/>
  <c r="W196" i="2"/>
  <c r="X196" i="2"/>
  <c r="Y196" i="2" s="1"/>
  <c r="AA196" i="2" s="1"/>
  <c r="W190" i="2"/>
  <c r="X190" i="2"/>
  <c r="Y190" i="2" s="1"/>
  <c r="X187" i="2"/>
  <c r="Y187" i="2" s="1"/>
  <c r="AC187" i="2" s="1"/>
  <c r="W187" i="2"/>
  <c r="X82" i="2"/>
  <c r="Y82" i="2" s="1"/>
  <c r="AC82" i="2" s="1"/>
  <c r="X408" i="2"/>
  <c r="Y408" i="2" s="1"/>
  <c r="W408" i="2"/>
  <c r="X53" i="2"/>
  <c r="Y53" i="2" s="1"/>
  <c r="AA53" i="2" s="1"/>
  <c r="W53" i="2"/>
  <c r="X28" i="2"/>
  <c r="Y28" i="2" s="1"/>
  <c r="AC28" i="2" s="1"/>
  <c r="W28" i="2"/>
  <c r="W27" i="2"/>
  <c r="X27" i="2"/>
  <c r="Y27" i="2" s="1"/>
  <c r="W66" i="2"/>
  <c r="X66" i="2"/>
  <c r="Y66" i="2" s="1"/>
  <c r="AA66" i="2" s="1"/>
  <c r="X21" i="2"/>
  <c r="Y21" i="2" s="1"/>
  <c r="AC21" i="2" s="1"/>
  <c r="W21" i="2"/>
  <c r="W51" i="2"/>
  <c r="X51" i="2"/>
  <c r="Y51" i="2" s="1"/>
  <c r="X9" i="2"/>
  <c r="Y9" i="2" s="1"/>
  <c r="W9" i="2"/>
  <c r="X125" i="2"/>
  <c r="Y125" i="2" s="1"/>
  <c r="AA125" i="2" s="1"/>
  <c r="W125" i="2"/>
  <c r="X267" i="2"/>
  <c r="Y267" i="2" s="1"/>
  <c r="W267" i="2"/>
  <c r="W110" i="2"/>
  <c r="X110" i="2"/>
  <c r="Y110" i="2" s="1"/>
  <c r="AC110" i="2" s="1"/>
  <c r="V139" i="2"/>
  <c r="V299" i="2"/>
  <c r="V345" i="2"/>
  <c r="V405" i="2"/>
  <c r="V322" i="2"/>
  <c r="V92" i="2"/>
  <c r="V309" i="2"/>
  <c r="V398" i="2"/>
  <c r="V175" i="2"/>
  <c r="V262" i="2"/>
  <c r="V211" i="2"/>
  <c r="T308" i="2"/>
  <c r="T297" i="2"/>
  <c r="U297" i="2"/>
  <c r="T288" i="2"/>
  <c r="U288" i="2"/>
  <c r="T90" i="2"/>
  <c r="T327" i="2"/>
  <c r="U327" i="2"/>
  <c r="T306" i="2"/>
  <c r="U306" i="2"/>
  <c r="V59" i="2"/>
  <c r="V23" i="2"/>
  <c r="T325" i="2"/>
  <c r="U325" i="2"/>
  <c r="V200" i="2"/>
  <c r="U160" i="2"/>
  <c r="T88" i="2"/>
  <c r="T81" i="2"/>
  <c r="U81" i="2"/>
  <c r="T194" i="2"/>
  <c r="T229" i="2"/>
  <c r="U229" i="2"/>
  <c r="U305" i="2"/>
  <c r="V48" i="2"/>
  <c r="V219" i="2"/>
  <c r="V198" i="2"/>
  <c r="V70" i="2"/>
  <c r="V259" i="2"/>
  <c r="V114" i="2"/>
  <c r="V359" i="2"/>
  <c r="V347" i="2"/>
  <c r="T351" i="2"/>
  <c r="U351" i="2"/>
  <c r="T226" i="2"/>
  <c r="U226" i="2"/>
  <c r="V319" i="2"/>
  <c r="V232" i="2"/>
  <c r="V284" i="2"/>
  <c r="V197" i="2"/>
  <c r="V108" i="2"/>
  <c r="V269" i="2"/>
  <c r="V248" i="2"/>
  <c r="V246" i="2"/>
  <c r="Z29" i="2"/>
  <c r="U29" i="2"/>
  <c r="V278" i="2"/>
  <c r="V290" i="2"/>
  <c r="V328" i="2"/>
  <c r="V402" i="2"/>
  <c r="V372" i="2"/>
  <c r="V385" i="2"/>
  <c r="V134" i="2"/>
  <c r="U312" i="2"/>
  <c r="T87" i="2"/>
  <c r="U87" i="2"/>
  <c r="T255" i="2"/>
  <c r="U255" i="2"/>
  <c r="Z87" i="2"/>
  <c r="T80" i="2"/>
  <c r="U80" i="2"/>
  <c r="U140" i="2"/>
  <c r="T254" i="2"/>
  <c r="U254" i="2"/>
  <c r="T86" i="2"/>
  <c r="T264" i="2"/>
  <c r="U373" i="2"/>
  <c r="T265" i="2"/>
  <c r="U265" i="2"/>
  <c r="T249" i="2"/>
  <c r="U249" i="2"/>
  <c r="T230" i="2"/>
  <c r="U230" i="2"/>
  <c r="T307" i="2"/>
  <c r="V105" i="2"/>
  <c r="V276" i="2"/>
  <c r="V271" i="2"/>
  <c r="V127" i="2"/>
  <c r="V366" i="2"/>
  <c r="V277" i="2"/>
  <c r="V75" i="2"/>
  <c r="T393" i="2"/>
  <c r="T281" i="2"/>
  <c r="U116" i="2"/>
  <c r="T336" i="2"/>
  <c r="U336" i="2"/>
  <c r="T236" i="2"/>
  <c r="U236" i="2"/>
  <c r="AB226" i="2"/>
  <c r="AB255" i="2"/>
  <c r="AB307" i="2"/>
  <c r="Z307" i="2"/>
  <c r="T172" i="2"/>
  <c r="V321" i="2"/>
  <c r="V45" i="2"/>
  <c r="T111" i="2"/>
  <c r="T74" i="2"/>
  <c r="U74" i="2"/>
  <c r="T337" i="2"/>
  <c r="U337" i="2"/>
  <c r="T364" i="2"/>
  <c r="U364" i="2"/>
  <c r="T314" i="2"/>
  <c r="U314" i="2"/>
  <c r="V332" i="2"/>
  <c r="V36" i="2"/>
  <c r="V5" i="2"/>
  <c r="Z35" i="2"/>
  <c r="U35" i="2"/>
  <c r="V378" i="2"/>
  <c r="V155" i="2"/>
  <c r="V209" i="2"/>
  <c r="V362" i="2"/>
  <c r="V129" i="2"/>
  <c r="V218" i="2"/>
  <c r="V237" i="2"/>
  <c r="V38" i="2"/>
  <c r="V123" i="2"/>
  <c r="V346" i="2"/>
  <c r="V153" i="2"/>
  <c r="AB35" i="2"/>
  <c r="AB91" i="2"/>
  <c r="T35" i="2"/>
  <c r="T296" i="2"/>
  <c r="V296" i="2" s="1"/>
  <c r="T376" i="2"/>
  <c r="V376" i="2" s="1"/>
  <c r="AB376" i="2"/>
  <c r="Z376" i="2"/>
  <c r="Z194" i="2"/>
  <c r="T25" i="2"/>
  <c r="T33" i="2"/>
  <c r="V33" i="2" s="1"/>
  <c r="Z162" i="2"/>
  <c r="T162" i="2"/>
  <c r="AA158" i="2"/>
  <c r="AD158" i="2" s="1"/>
  <c r="AE158" i="2" s="1"/>
  <c r="AG158" i="2" s="1"/>
  <c r="Z107" i="2"/>
  <c r="T156" i="2"/>
  <c r="V156" i="2" s="1"/>
  <c r="AB29" i="2"/>
  <c r="T29" i="2"/>
  <c r="T318" i="2"/>
  <c r="V318" i="2" s="1"/>
  <c r="Z229" i="2"/>
  <c r="Z395" i="2"/>
  <c r="T395" i="2"/>
  <c r="V395" i="2" s="1"/>
  <c r="Z102" i="2"/>
  <c r="T102" i="2"/>
  <c r="AB19" i="2"/>
  <c r="T19" i="2"/>
  <c r="V19" i="2" s="1"/>
  <c r="Z245" i="2"/>
  <c r="T245" i="2"/>
  <c r="V245" i="2" s="1"/>
  <c r="AB42" i="2"/>
  <c r="T42" i="2"/>
  <c r="Z201" i="2"/>
  <c r="T201" i="2"/>
  <c r="V201" i="2" s="1"/>
  <c r="AC60" i="2"/>
  <c r="AD60" i="2" s="1"/>
  <c r="AE60" i="2" s="1"/>
  <c r="AA251" i="2"/>
  <c r="AD251" i="2" s="1"/>
  <c r="AE251" i="2" s="1"/>
  <c r="Y49" i="2"/>
  <c r="AC49" i="2" s="1"/>
  <c r="AB88" i="2"/>
  <c r="AB395" i="2"/>
  <c r="AB102" i="2"/>
  <c r="AB337" i="2"/>
  <c r="AB265" i="2"/>
  <c r="AB325" i="2"/>
  <c r="AB249" i="2"/>
  <c r="AB214" i="2"/>
  <c r="AB254" i="2"/>
  <c r="AB162" i="2"/>
  <c r="AB281" i="2"/>
  <c r="AB236" i="2"/>
  <c r="AB230" i="2"/>
  <c r="AC62" i="2"/>
  <c r="AA62" i="2"/>
  <c r="AB336" i="2"/>
  <c r="AB351" i="2"/>
  <c r="AC12" i="2"/>
  <c r="AA12" i="2"/>
  <c r="AB327" i="2"/>
  <c r="AB323" i="2"/>
  <c r="AB312" i="2"/>
  <c r="AB81" i="2"/>
  <c r="Z336" i="2"/>
  <c r="AB297" i="2"/>
  <c r="AB229" i="2"/>
  <c r="AB364" i="2"/>
  <c r="AB201" i="2"/>
  <c r="AB116" i="2"/>
  <c r="AB80" i="2"/>
  <c r="AB306" i="2"/>
  <c r="AB83" i="2"/>
  <c r="AB288" i="2"/>
  <c r="Z288" i="2"/>
  <c r="Z230" i="2"/>
  <c r="AB245" i="2"/>
  <c r="AB74" i="2"/>
  <c r="AB87" i="2"/>
  <c r="AB222" i="2"/>
  <c r="Z236" i="2"/>
  <c r="Z402" i="2"/>
  <c r="Z265" i="2"/>
  <c r="R34" i="2"/>
  <c r="R146" i="2"/>
  <c r="R260" i="2"/>
  <c r="R191" i="2"/>
  <c r="R32" i="2"/>
  <c r="R17" i="2"/>
  <c r="Z249" i="2"/>
  <c r="R16" i="2"/>
  <c r="R150" i="2"/>
  <c r="R335" i="2"/>
  <c r="R145" i="2"/>
  <c r="R192" i="2"/>
  <c r="R252" i="2"/>
  <c r="R181" i="2"/>
  <c r="R138" i="2"/>
  <c r="R40" i="2"/>
  <c r="R369" i="2"/>
  <c r="R317" i="2"/>
  <c r="Z88" i="2"/>
  <c r="R224" i="2"/>
  <c r="R266" i="2"/>
  <c r="R202" i="2"/>
  <c r="R73" i="2"/>
  <c r="R256" i="2"/>
  <c r="R253" i="2"/>
  <c r="R357" i="2"/>
  <c r="R167" i="2"/>
  <c r="Z364" i="2"/>
  <c r="R24" i="2"/>
  <c r="R72" i="2"/>
  <c r="R122" i="2"/>
  <c r="R50" i="2"/>
  <c r="R356" i="2"/>
  <c r="R289" i="2"/>
  <c r="Z241" i="2"/>
  <c r="R365" i="2"/>
  <c r="Z337" i="2"/>
  <c r="Z297" i="2"/>
  <c r="Z327" i="2"/>
  <c r="Z373" i="2"/>
  <c r="Z351" i="2"/>
  <c r="Z306" i="2"/>
  <c r="Z42" i="2"/>
  <c r="Z74" i="2"/>
  <c r="Z254" i="2"/>
  <c r="Z81" i="2"/>
  <c r="Z199" i="2"/>
  <c r="Z325" i="2"/>
  <c r="T354" i="2" l="1"/>
  <c r="V367" i="2"/>
  <c r="V137" i="2"/>
  <c r="Z19" i="2"/>
  <c r="W368" i="2"/>
  <c r="X368" i="2"/>
  <c r="Y368" i="2" s="1"/>
  <c r="Z312" i="2"/>
  <c r="Z126" i="2"/>
  <c r="Z393" i="2"/>
  <c r="AB282" i="2"/>
  <c r="AB382" i="2"/>
  <c r="T182" i="2"/>
  <c r="V182" i="2" s="1"/>
  <c r="W182" i="2" s="1"/>
  <c r="AB25" i="2"/>
  <c r="U393" i="2"/>
  <c r="U194" i="2"/>
  <c r="U354" i="2"/>
  <c r="U250" i="2"/>
  <c r="AB381" i="2"/>
  <c r="AA37" i="2"/>
  <c r="AB374" i="2"/>
  <c r="T373" i="2"/>
  <c r="U152" i="2"/>
  <c r="U283" i="2"/>
  <c r="V283" i="2" s="1"/>
  <c r="AB301" i="2"/>
  <c r="V215" i="2"/>
  <c r="X215" i="2" s="1"/>
  <c r="Y215" i="2" s="1"/>
  <c r="Z90" i="2"/>
  <c r="T302" i="2"/>
  <c r="V302" i="2" s="1"/>
  <c r="T152" i="2"/>
  <c r="AB283" i="2"/>
  <c r="T301" i="2"/>
  <c r="U301" i="2"/>
  <c r="U333" i="2"/>
  <c r="U397" i="2"/>
  <c r="Z193" i="2"/>
  <c r="AB397" i="2"/>
  <c r="AB193" i="2"/>
  <c r="T143" i="2"/>
  <c r="U382" i="2"/>
  <c r="U193" i="2"/>
  <c r="U381" i="2"/>
  <c r="U199" i="2"/>
  <c r="W407" i="2"/>
  <c r="AB371" i="2"/>
  <c r="AB120" i="2"/>
  <c r="V204" i="2"/>
  <c r="V141" i="2"/>
  <c r="V293" i="2"/>
  <c r="V4" i="2"/>
  <c r="W4" i="2" s="1"/>
  <c r="X4" i="2" s="1"/>
  <c r="Y4" i="2" s="1"/>
  <c r="Z152" i="2"/>
  <c r="AB199" i="2"/>
  <c r="AB90" i="2"/>
  <c r="Z143" i="2"/>
  <c r="Z382" i="2"/>
  <c r="Z296" i="2"/>
  <c r="T381" i="2"/>
  <c r="W185" i="2"/>
  <c r="T120" i="2"/>
  <c r="Z281" i="2"/>
  <c r="AB143" i="2"/>
  <c r="T210" i="2"/>
  <c r="V210" i="2" s="1"/>
  <c r="X210" i="2" s="1"/>
  <c r="Y210" i="2" s="1"/>
  <c r="AC210" i="2" s="1"/>
  <c r="AB296" i="2"/>
  <c r="Z25" i="2"/>
  <c r="U120" i="2"/>
  <c r="V186" i="2"/>
  <c r="V128" i="2"/>
  <c r="Z188" i="2"/>
  <c r="Z33" i="2"/>
  <c r="AB315" i="2"/>
  <c r="AB33" i="2"/>
  <c r="U112" i="2"/>
  <c r="V324" i="2"/>
  <c r="AB103" i="2"/>
  <c r="Z177" i="2"/>
  <c r="Z173" i="2"/>
  <c r="AB65" i="2"/>
  <c r="AB343" i="2"/>
  <c r="AB173" i="2"/>
  <c r="Z214" i="2"/>
  <c r="T65" i="2"/>
  <c r="U343" i="2"/>
  <c r="Z315" i="2"/>
  <c r="T52" i="2"/>
  <c r="Z55" i="2"/>
  <c r="Z343" i="2"/>
  <c r="Z52" i="2"/>
  <c r="Z65" i="2"/>
  <c r="AB52" i="2"/>
  <c r="AB131" i="2"/>
  <c r="Z103" i="2"/>
  <c r="AB151" i="2"/>
  <c r="T151" i="2"/>
  <c r="U315" i="2"/>
  <c r="U188" i="2"/>
  <c r="T223" i="2"/>
  <c r="V223" i="2" s="1"/>
  <c r="X223" i="2" s="1"/>
  <c r="Y223" i="2" s="1"/>
  <c r="AB406" i="2"/>
  <c r="Z131" i="2"/>
  <c r="AB149" i="2"/>
  <c r="U159" i="2"/>
  <c r="W163" i="2"/>
  <c r="AD109" i="2"/>
  <c r="AE109" i="2" s="1"/>
  <c r="AF109" i="2" s="1"/>
  <c r="AH109" i="2" s="1"/>
  <c r="AI109" i="2" s="1"/>
  <c r="AK109" i="2" s="1"/>
  <c r="BL109" i="2" s="1"/>
  <c r="H108" i="5" s="1"/>
  <c r="V292" i="2"/>
  <c r="X292" i="2" s="1"/>
  <c r="Y292" i="2" s="1"/>
  <c r="AC292" i="2" s="1"/>
  <c r="V268" i="2"/>
  <c r="W268" i="2" s="1"/>
  <c r="T400" i="2"/>
  <c r="V400" i="2" s="1"/>
  <c r="AA64" i="2"/>
  <c r="AD64" i="2" s="1"/>
  <c r="AE64" i="2" s="1"/>
  <c r="AG64" i="2" s="1"/>
  <c r="X18" i="2"/>
  <c r="Y18" i="2" s="1"/>
  <c r="AC18" i="2" s="1"/>
  <c r="T387" i="2"/>
  <c r="V99" i="2"/>
  <c r="AB96" i="2"/>
  <c r="T300" i="2"/>
  <c r="AB348" i="2"/>
  <c r="U149" i="2"/>
  <c r="AB223" i="2"/>
  <c r="Z333" i="2"/>
  <c r="AB170" i="2"/>
  <c r="Z182" i="2"/>
  <c r="Z210" i="2"/>
  <c r="U374" i="2"/>
  <c r="T140" i="2"/>
  <c r="V140" i="2" s="1"/>
  <c r="T333" i="2"/>
  <c r="T397" i="2"/>
  <c r="V397" i="2" s="1"/>
  <c r="U144" i="2"/>
  <c r="AB250" i="2"/>
  <c r="V217" i="2"/>
  <c r="V257" i="2"/>
  <c r="X257" i="2" s="1"/>
  <c r="Y257" i="2" s="1"/>
  <c r="AA257" i="2" s="1"/>
  <c r="V388" i="2"/>
  <c r="V240" i="2"/>
  <c r="X240" i="2" s="1"/>
  <c r="Y240" i="2" s="1"/>
  <c r="T44" i="2"/>
  <c r="V44" i="2" s="1"/>
  <c r="T374" i="2"/>
  <c r="V374" i="2" s="1"/>
  <c r="Z227" i="2"/>
  <c r="AB227" i="2"/>
  <c r="U227" i="2"/>
  <c r="W339" i="2"/>
  <c r="Z140" i="2"/>
  <c r="Z279" i="2"/>
  <c r="Z44" i="2"/>
  <c r="AB118" i="2"/>
  <c r="AB44" i="2"/>
  <c r="U326" i="2"/>
  <c r="X390" i="2"/>
  <c r="Y390" i="2" s="1"/>
  <c r="AA390" i="2" s="1"/>
  <c r="V349" i="2"/>
  <c r="W349" i="2" s="1"/>
  <c r="AB210" i="2"/>
  <c r="U279" i="2"/>
  <c r="Z326" i="2"/>
  <c r="AB182" i="2"/>
  <c r="AB144" i="2"/>
  <c r="AB161" i="2"/>
  <c r="Z273" i="2"/>
  <c r="T279" i="2"/>
  <c r="U282" i="2"/>
  <c r="T326" i="2"/>
  <c r="U371" i="2"/>
  <c r="V371" i="2" s="1"/>
  <c r="Z258" i="2"/>
  <c r="Z39" i="2"/>
  <c r="Z118" i="2"/>
  <c r="Z282" i="2"/>
  <c r="AB126" i="2"/>
  <c r="T39" i="2"/>
  <c r="V39" i="2" s="1"/>
  <c r="U170" i="2"/>
  <c r="U126" i="2"/>
  <c r="U273" i="2"/>
  <c r="V273" i="2" s="1"/>
  <c r="V171" i="2"/>
  <c r="AB273" i="2"/>
  <c r="Z302" i="2"/>
  <c r="AB39" i="2"/>
  <c r="T170" i="2"/>
  <c r="U161" i="2"/>
  <c r="U118" i="2"/>
  <c r="X14" i="2"/>
  <c r="Y14" i="2" s="1"/>
  <c r="T250" i="2"/>
  <c r="V250" i="2" s="1"/>
  <c r="Z144" i="2"/>
  <c r="AA82" i="2"/>
  <c r="AB302" i="2"/>
  <c r="T161" i="2"/>
  <c r="T352" i="2"/>
  <c r="V352" i="2" s="1"/>
  <c r="X352" i="2" s="1"/>
  <c r="Y352" i="2" s="1"/>
  <c r="U258" i="2"/>
  <c r="U348" i="2"/>
  <c r="V348" i="2" s="1"/>
  <c r="AB354" i="2"/>
  <c r="V106" i="2"/>
  <c r="X106" i="2" s="1"/>
  <c r="Y106" i="2" s="1"/>
  <c r="X100" i="2"/>
  <c r="Y100" i="2" s="1"/>
  <c r="W100" i="2"/>
  <c r="Z85" i="2"/>
  <c r="AB135" i="2"/>
  <c r="T91" i="2"/>
  <c r="V91" i="2" s="1"/>
  <c r="W91" i="2" s="1"/>
  <c r="U313" i="2"/>
  <c r="X46" i="2"/>
  <c r="Y46" i="2" s="1"/>
  <c r="Z233" i="2"/>
  <c r="AB133" i="2"/>
  <c r="AB355" i="2"/>
  <c r="AB85" i="2"/>
  <c r="T313" i="2"/>
  <c r="U399" i="2"/>
  <c r="U85" i="2"/>
  <c r="W358" i="2"/>
  <c r="Z355" i="2"/>
  <c r="AB313" i="2"/>
  <c r="AB176" i="2"/>
  <c r="AB353" i="2"/>
  <c r="T89" i="2"/>
  <c r="V89" i="2" s="1"/>
  <c r="W89" i="2" s="1"/>
  <c r="T83" i="2"/>
  <c r="V83" i="2" s="1"/>
  <c r="W83" i="2" s="1"/>
  <c r="Z135" i="2"/>
  <c r="U135" i="2"/>
  <c r="V135" i="2" s="1"/>
  <c r="X135" i="2" s="1"/>
  <c r="Y135" i="2" s="1"/>
  <c r="T399" i="2"/>
  <c r="U176" i="2"/>
  <c r="AB15" i="2"/>
  <c r="T233" i="2"/>
  <c r="AC179" i="2"/>
  <c r="AD179" i="2" s="1"/>
  <c r="AE179" i="2" s="1"/>
  <c r="AG179" i="2" s="1"/>
  <c r="AB308" i="2"/>
  <c r="AB86" i="2"/>
  <c r="Z89" i="2"/>
  <c r="Z83" i="2"/>
  <c r="T176" i="2"/>
  <c r="T15" i="2"/>
  <c r="V15" i="2" s="1"/>
  <c r="X15" i="2" s="1"/>
  <c r="Y15" i="2" s="1"/>
  <c r="AC15" i="2" s="1"/>
  <c r="Z308" i="2"/>
  <c r="AB71" i="2"/>
  <c r="AB107" i="2"/>
  <c r="T31" i="2"/>
  <c r="V31" i="2" s="1"/>
  <c r="T222" i="2"/>
  <c r="V222" i="2" s="1"/>
  <c r="X222" i="2" s="1"/>
  <c r="Y222" i="2" s="1"/>
  <c r="U71" i="2"/>
  <c r="Z15" i="2"/>
  <c r="U233" i="2"/>
  <c r="Z31" i="2"/>
  <c r="Z86" i="2"/>
  <c r="AB89" i="2"/>
  <c r="T353" i="2"/>
  <c r="V353" i="2" s="1"/>
  <c r="AB31" i="2"/>
  <c r="T133" i="2"/>
  <c r="V133" i="2" s="1"/>
  <c r="W133" i="2" s="1"/>
  <c r="Z222" i="2"/>
  <c r="T71" i="2"/>
  <c r="U355" i="2"/>
  <c r="V355" i="2" s="1"/>
  <c r="Z399" i="2"/>
  <c r="Z353" i="2"/>
  <c r="T107" i="2"/>
  <c r="Z133" i="2"/>
  <c r="Z91" i="2"/>
  <c r="X213" i="2"/>
  <c r="Y213" i="2" s="1"/>
  <c r="AC213" i="2" s="1"/>
  <c r="W213" i="2"/>
  <c r="AB304" i="2"/>
  <c r="AB318" i="2"/>
  <c r="T57" i="2"/>
  <c r="V57" i="2" s="1"/>
  <c r="W57" i="2" s="1"/>
  <c r="Z318" i="2"/>
  <c r="T370" i="2"/>
  <c r="T116" i="2"/>
  <c r="V116" i="2" s="1"/>
  <c r="T305" i="2"/>
  <c r="T160" i="2"/>
  <c r="V160" i="2" s="1"/>
  <c r="AB392" i="2"/>
  <c r="Z223" i="2"/>
  <c r="T258" i="2"/>
  <c r="V258" i="2" s="1"/>
  <c r="W258" i="2" s="1"/>
  <c r="U10" i="2"/>
  <c r="X285" i="2"/>
  <c r="Y285" i="2" s="1"/>
  <c r="AA285" i="2" s="1"/>
  <c r="AB10" i="2"/>
  <c r="Z287" i="2"/>
  <c r="Z263" i="2"/>
  <c r="AB57" i="2"/>
  <c r="AA67" i="2"/>
  <c r="Z151" i="2"/>
  <c r="T304" i="2"/>
  <c r="V304" i="2" s="1"/>
  <c r="Z406" i="2"/>
  <c r="Z84" i="2"/>
  <c r="U263" i="2"/>
  <c r="T112" i="2"/>
  <c r="T188" i="2"/>
  <c r="V188" i="2" s="1"/>
  <c r="U241" i="2"/>
  <c r="W47" i="2"/>
  <c r="Z392" i="2"/>
  <c r="T392" i="2"/>
  <c r="V392" i="2" s="1"/>
  <c r="X392" i="2" s="1"/>
  <c r="Y392" i="2" s="1"/>
  <c r="Z244" i="2"/>
  <c r="Z314" i="2"/>
  <c r="Z264" i="2"/>
  <c r="AB264" i="2"/>
  <c r="AB112" i="2"/>
  <c r="Z304" i="2"/>
  <c r="AB84" i="2"/>
  <c r="T55" i="2"/>
  <c r="V55" i="2" s="1"/>
  <c r="W55" i="2" s="1"/>
  <c r="T263" i="2"/>
  <c r="U131" i="2"/>
  <c r="U214" i="2"/>
  <c r="V214" i="2" s="1"/>
  <c r="U341" i="2"/>
  <c r="T241" i="2"/>
  <c r="V241" i="2" s="1"/>
  <c r="U103" i="2"/>
  <c r="V103" i="2" s="1"/>
  <c r="U316" i="2"/>
  <c r="U406" i="2"/>
  <c r="V406" i="2" s="1"/>
  <c r="U272" i="2"/>
  <c r="W215" i="2"/>
  <c r="U380" i="2"/>
  <c r="V298" i="2"/>
  <c r="W298" i="2" s="1"/>
  <c r="V291" i="2"/>
  <c r="Z341" i="2"/>
  <c r="Z57" i="2"/>
  <c r="Z305" i="2"/>
  <c r="Z160" i="2"/>
  <c r="AB177" i="2"/>
  <c r="T183" i="2"/>
  <c r="V183" i="2" s="1"/>
  <c r="X183" i="2" s="1"/>
  <c r="Y183" i="2" s="1"/>
  <c r="Z272" i="2"/>
  <c r="Z239" i="2"/>
  <c r="T84" i="2"/>
  <c r="V84" i="2" s="1"/>
  <c r="X84" i="2" s="1"/>
  <c r="Y84" i="2" s="1"/>
  <c r="AB55" i="2"/>
  <c r="U386" i="2"/>
  <c r="T341" i="2"/>
  <c r="T316" i="2"/>
  <c r="T272" i="2"/>
  <c r="T10" i="2"/>
  <c r="Z338" i="2"/>
  <c r="AB316" i="2"/>
  <c r="Z370" i="2"/>
  <c r="Z323" i="2"/>
  <c r="AB370" i="2"/>
  <c r="AB183" i="2"/>
  <c r="Z183" i="2"/>
  <c r="Z156" i="2"/>
  <c r="AB239" i="2"/>
  <c r="T386" i="2"/>
  <c r="U173" i="2"/>
  <c r="U323" i="2"/>
  <c r="V323" i="2" s="1"/>
  <c r="U177" i="2"/>
  <c r="V177" i="2" s="1"/>
  <c r="AB156" i="2"/>
  <c r="T239" i="2"/>
  <c r="V239" i="2" s="1"/>
  <c r="X239" i="2" s="1"/>
  <c r="Y239" i="2" s="1"/>
  <c r="Z386" i="2"/>
  <c r="Z275" i="2"/>
  <c r="AB295" i="2"/>
  <c r="T56" i="2"/>
  <c r="V56" i="2" s="1"/>
  <c r="X56" i="2" s="1"/>
  <c r="Y56" i="2" s="1"/>
  <c r="AC56" i="2" s="1"/>
  <c r="Z348" i="2"/>
  <c r="T149" i="2"/>
  <c r="T159" i="2"/>
  <c r="U3" i="2"/>
  <c r="W303" i="2"/>
  <c r="Z165" i="2"/>
  <c r="AB165" i="2"/>
  <c r="AB56" i="2"/>
  <c r="T3" i="2"/>
  <c r="AB148" i="2"/>
  <c r="Z350" i="2"/>
  <c r="T294" i="2"/>
  <c r="Z3" i="2"/>
  <c r="Z95" i="2"/>
  <c r="AB95" i="2"/>
  <c r="T295" i="2"/>
  <c r="V295" i="2" s="1"/>
  <c r="W295" i="2" s="1"/>
  <c r="AB350" i="2"/>
  <c r="AB387" i="2"/>
  <c r="T78" i="2"/>
  <c r="V78" i="2" s="1"/>
  <c r="W157" i="2"/>
  <c r="Z56" i="2"/>
  <c r="Z216" i="2"/>
  <c r="Z159" i="2"/>
  <c r="Z111" i="2"/>
  <c r="Z270" i="2"/>
  <c r="Z300" i="2"/>
  <c r="Z295" i="2"/>
  <c r="Z148" i="2"/>
  <c r="U270" i="2"/>
  <c r="U377" i="2"/>
  <c r="U96" i="2"/>
  <c r="V96" i="2" s="1"/>
  <c r="T148" i="2"/>
  <c r="V148" i="2" s="1"/>
  <c r="X148" i="2" s="1"/>
  <c r="Y148" i="2" s="1"/>
  <c r="T350" i="2"/>
  <c r="V350" i="2" s="1"/>
  <c r="X350" i="2" s="1"/>
  <c r="Y350" i="2" s="1"/>
  <c r="AB111" i="2"/>
  <c r="AB300" i="2"/>
  <c r="T270" i="2"/>
  <c r="T377" i="2"/>
  <c r="U216" i="2"/>
  <c r="V216" i="2" s="1"/>
  <c r="U275" i="2"/>
  <c r="Z96" i="2"/>
  <c r="Z352" i="2"/>
  <c r="AB216" i="2"/>
  <c r="Z400" i="2"/>
  <c r="U165" i="2"/>
  <c r="V165" i="2" s="1"/>
  <c r="U95" i="2"/>
  <c r="V95" i="2" s="1"/>
  <c r="T275" i="2"/>
  <c r="Z377" i="2"/>
  <c r="AB400" i="2"/>
  <c r="S289" i="2"/>
  <c r="U289" i="2" s="1"/>
  <c r="S181" i="2"/>
  <c r="Z169" i="2"/>
  <c r="T169" i="2"/>
  <c r="U169" i="2"/>
  <c r="AB169" i="2"/>
  <c r="U164" i="2"/>
  <c r="Z164" i="2"/>
  <c r="AB164" i="2"/>
  <c r="T164" i="2"/>
  <c r="U361" i="2"/>
  <c r="T361" i="2"/>
  <c r="T403" i="2"/>
  <c r="AB403" i="2"/>
  <c r="AB136" i="2"/>
  <c r="T136" i="2"/>
  <c r="V136" i="2" s="1"/>
  <c r="X136" i="2" s="1"/>
  <c r="Y136" i="2" s="1"/>
  <c r="Z330" i="2"/>
  <c r="AB330" i="2"/>
  <c r="T330" i="2"/>
  <c r="U330" i="2"/>
  <c r="AB195" i="2"/>
  <c r="Z195" i="2"/>
  <c r="S365" i="2"/>
  <c r="S369" i="2"/>
  <c r="T369" i="2" s="1"/>
  <c r="S356" i="2"/>
  <c r="T356" i="2" s="1"/>
  <c r="S266" i="2"/>
  <c r="S252" i="2"/>
  <c r="U252" i="2" s="1"/>
  <c r="S17" i="2"/>
  <c r="U17" i="2" s="1"/>
  <c r="AB352" i="2"/>
  <c r="Z41" i="2"/>
  <c r="V124" i="2"/>
  <c r="T178" i="2"/>
  <c r="V178" i="2" s="1"/>
  <c r="X178" i="2" s="1"/>
  <c r="Y178" i="2" s="1"/>
  <c r="AC178" i="2" s="1"/>
  <c r="Z178" i="2"/>
  <c r="AB178" i="2"/>
  <c r="AB76" i="2"/>
  <c r="T76" i="2"/>
  <c r="U76" i="2"/>
  <c r="Z76" i="2"/>
  <c r="Z238" i="2"/>
  <c r="T238" i="2"/>
  <c r="U238" i="2"/>
  <c r="AB238" i="2"/>
  <c r="V77" i="2"/>
  <c r="U242" i="2"/>
  <c r="Z242" i="2"/>
  <c r="T242" i="2"/>
  <c r="AB242" i="2"/>
  <c r="S253" i="2"/>
  <c r="T253" i="2" s="1"/>
  <c r="S202" i="2"/>
  <c r="U202" i="2" s="1"/>
  <c r="S50" i="2"/>
  <c r="U50" i="2" s="1"/>
  <c r="S167" i="2"/>
  <c r="S224" i="2"/>
  <c r="T224" i="2" s="1"/>
  <c r="S192" i="2"/>
  <c r="U192" i="2" s="1"/>
  <c r="S32" i="2"/>
  <c r="U32" i="2" s="1"/>
  <c r="AB41" i="2"/>
  <c r="U403" i="2"/>
  <c r="T11" i="2"/>
  <c r="V11" i="2" s="1"/>
  <c r="U391" i="2"/>
  <c r="Z391" i="2"/>
  <c r="T391" i="2"/>
  <c r="AB391" i="2"/>
  <c r="T228" i="2"/>
  <c r="V228" i="2" s="1"/>
  <c r="AB228" i="2"/>
  <c r="Z228" i="2"/>
  <c r="T404" i="2"/>
  <c r="U404" i="2"/>
  <c r="Z404" i="2"/>
  <c r="AB404" i="2"/>
  <c r="U338" i="2"/>
  <c r="V338" i="2" s="1"/>
  <c r="AB338" i="2"/>
  <c r="Z294" i="2"/>
  <c r="U294" i="2"/>
  <c r="U329" i="2"/>
  <c r="Z329" i="2"/>
  <c r="AB329" i="2"/>
  <c r="T329" i="2"/>
  <c r="S146" i="2"/>
  <c r="AB146" i="2" s="1"/>
  <c r="S145" i="2"/>
  <c r="Z145" i="2" s="1"/>
  <c r="V354" i="2"/>
  <c r="W354" i="2" s="1"/>
  <c r="U396" i="2"/>
  <c r="AB396" i="2"/>
  <c r="T396" i="2"/>
  <c r="Z396" i="2"/>
  <c r="U244" i="2"/>
  <c r="T244" i="2"/>
  <c r="V30" i="2"/>
  <c r="T287" i="2"/>
  <c r="U287" i="2"/>
  <c r="Z154" i="2"/>
  <c r="T154" i="2"/>
  <c r="V154" i="2" s="1"/>
  <c r="X154" i="2" s="1"/>
  <c r="Y154" i="2" s="1"/>
  <c r="S24" i="2"/>
  <c r="U24" i="2" s="1"/>
  <c r="S122" i="2"/>
  <c r="U122" i="2" s="1"/>
  <c r="S357" i="2"/>
  <c r="U357" i="2" s="1"/>
  <c r="S40" i="2"/>
  <c r="U40" i="2" s="1"/>
  <c r="S191" i="2"/>
  <c r="AB191" i="2" s="1"/>
  <c r="S72" i="2"/>
  <c r="S335" i="2"/>
  <c r="AB335" i="2" s="1"/>
  <c r="S260" i="2"/>
  <c r="U260" i="2" s="1"/>
  <c r="Z361" i="2"/>
  <c r="T41" i="2"/>
  <c r="V41" i="2" s="1"/>
  <c r="W41" i="2" s="1"/>
  <c r="AB11" i="2"/>
  <c r="U387" i="2"/>
  <c r="V387" i="2" s="1"/>
  <c r="Z78" i="2"/>
  <c r="AB78" i="2"/>
  <c r="T119" i="2"/>
  <c r="U119" i="2"/>
  <c r="Z119" i="2"/>
  <c r="AB119" i="2"/>
  <c r="T380" i="2"/>
  <c r="Z380" i="2"/>
  <c r="V384" i="2"/>
  <c r="S150" i="2"/>
  <c r="Z79" i="2"/>
  <c r="T79" i="2"/>
  <c r="V79" i="2" s="1"/>
  <c r="W79" i="2" s="1"/>
  <c r="X79" i="2" s="1"/>
  <c r="Y79" i="2" s="1"/>
  <c r="AB79" i="2"/>
  <c r="U247" i="2"/>
  <c r="Z247" i="2"/>
  <c r="AB247" i="2"/>
  <c r="T247" i="2"/>
  <c r="T401" i="2"/>
  <c r="Z401" i="2"/>
  <c r="U401" i="2"/>
  <c r="AB401" i="2"/>
  <c r="T340" i="2"/>
  <c r="Z340" i="2"/>
  <c r="AB340" i="2"/>
  <c r="U8" i="2"/>
  <c r="AB8" i="2"/>
  <c r="T8" i="2"/>
  <c r="Z8" i="2"/>
  <c r="AB274" i="2"/>
  <c r="Z274" i="2"/>
  <c r="T274" i="2"/>
  <c r="U274" i="2"/>
  <c r="AB172" i="2"/>
  <c r="Z172" i="2"/>
  <c r="U113" i="2"/>
  <c r="AB113" i="2"/>
  <c r="Z113" i="2"/>
  <c r="T113" i="2"/>
  <c r="AB203" i="2"/>
  <c r="Z203" i="2"/>
  <c r="T203" i="2"/>
  <c r="U203" i="2"/>
  <c r="S256" i="2"/>
  <c r="S138" i="2"/>
  <c r="U138" i="2" s="1"/>
  <c r="S34" i="2"/>
  <c r="Z34" i="2" s="1"/>
  <c r="AB68" i="2"/>
  <c r="T68" i="2"/>
  <c r="Z68" i="2"/>
  <c r="U68" i="2"/>
  <c r="Z184" i="2"/>
  <c r="T184" i="2"/>
  <c r="AB184" i="2"/>
  <c r="U184" i="2"/>
  <c r="S317" i="2"/>
  <c r="U317" i="2" s="1"/>
  <c r="S73" i="2"/>
  <c r="U73" i="2" s="1"/>
  <c r="S16" i="2"/>
  <c r="U16" i="2" s="1"/>
  <c r="Z11" i="2"/>
  <c r="U340" i="2"/>
  <c r="T360" i="2"/>
  <c r="V360" i="2" s="1"/>
  <c r="AB360" i="2"/>
  <c r="Z360" i="2"/>
  <c r="Z205" i="2"/>
  <c r="AB205" i="2"/>
  <c r="T205" i="2"/>
  <c r="U205" i="2"/>
  <c r="T234" i="2"/>
  <c r="V234" i="2" s="1"/>
  <c r="X234" i="2" s="1"/>
  <c r="Y234" i="2" s="1"/>
  <c r="AC234" i="2" s="1"/>
  <c r="Z234" i="2"/>
  <c r="AB234" i="2"/>
  <c r="AB101" i="2"/>
  <c r="T101" i="2"/>
  <c r="Z101" i="2"/>
  <c r="U101" i="2"/>
  <c r="U147" i="2"/>
  <c r="AB147" i="2"/>
  <c r="Z147" i="2"/>
  <c r="T147" i="2"/>
  <c r="AB394" i="2"/>
  <c r="T394" i="2"/>
  <c r="Z394" i="2"/>
  <c r="U394" i="2"/>
  <c r="AC358" i="2"/>
  <c r="AA358" i="2"/>
  <c r="V301" i="2"/>
  <c r="X301" i="2" s="1"/>
  <c r="Y301" i="2" s="1"/>
  <c r="AC301" i="2" s="1"/>
  <c r="AA174" i="2"/>
  <c r="AD174" i="2" s="1"/>
  <c r="AE174" i="2" s="1"/>
  <c r="AC196" i="2"/>
  <c r="AD196" i="2" s="1"/>
  <c r="AE196" i="2" s="1"/>
  <c r="AG196" i="2" s="1"/>
  <c r="W225" i="2"/>
  <c r="AA110" i="2"/>
  <c r="AD110" i="2" s="1"/>
  <c r="AE110" i="2" s="1"/>
  <c r="AG110" i="2" s="1"/>
  <c r="AA20" i="2"/>
  <c r="AD20" i="2" s="1"/>
  <c r="AE20" i="2" s="1"/>
  <c r="AG20" i="2" s="1"/>
  <c r="AC407" i="2"/>
  <c r="X104" i="2"/>
  <c r="Y104" i="2" s="1"/>
  <c r="AC125" i="2"/>
  <c r="AD125" i="2" s="1"/>
  <c r="AE125" i="2" s="1"/>
  <c r="AF125" i="2" s="1"/>
  <c r="AH125" i="2" s="1"/>
  <c r="X130" i="2"/>
  <c r="Y130" i="2" s="1"/>
  <c r="AA130" i="2" s="1"/>
  <c r="W292" i="2"/>
  <c r="AA51" i="2"/>
  <c r="AC51" i="2"/>
  <c r="V195" i="2"/>
  <c r="X195" i="2" s="1"/>
  <c r="Y195" i="2" s="1"/>
  <c r="AA195" i="2" s="1"/>
  <c r="AA28" i="2"/>
  <c r="AC66" i="2"/>
  <c r="AD66" i="2" s="1"/>
  <c r="AE66" i="2" s="1"/>
  <c r="AC310" i="2"/>
  <c r="AD310" i="2" s="1"/>
  <c r="AE310" i="2" s="1"/>
  <c r="AF310" i="2" s="1"/>
  <c r="AH310" i="2" s="1"/>
  <c r="AA168" i="2"/>
  <c r="AD168" i="2" s="1"/>
  <c r="AE168" i="2" s="1"/>
  <c r="AF168" i="2" s="1"/>
  <c r="AH168" i="2" s="1"/>
  <c r="V199" i="2"/>
  <c r="X199" i="2" s="1"/>
  <c r="Y199" i="2" s="1"/>
  <c r="V308" i="2"/>
  <c r="W308" i="2" s="1"/>
  <c r="AC157" i="2"/>
  <c r="AA157" i="2"/>
  <c r="V265" i="2"/>
  <c r="W265" i="2" s="1"/>
  <c r="AC98" i="2"/>
  <c r="AA98" i="2"/>
  <c r="AA7" i="2"/>
  <c r="AC7" i="2"/>
  <c r="AA243" i="2"/>
  <c r="AA213" i="2"/>
  <c r="AD213" i="2" s="1"/>
  <c r="AE213" i="2" s="1"/>
  <c r="AA21" i="2"/>
  <c r="AD21" i="2" s="1"/>
  <c r="AE21" i="2" s="1"/>
  <c r="AG21" i="2" s="1"/>
  <c r="AA18" i="2"/>
  <c r="AD18" i="2" s="1"/>
  <c r="AE18" i="2" s="1"/>
  <c r="AG18" i="2" s="1"/>
  <c r="AC53" i="2"/>
  <c r="AD53" i="2" s="1"/>
  <c r="AE53" i="2" s="1"/>
  <c r="AG53" i="2" s="1"/>
  <c r="AC225" i="2"/>
  <c r="AD225" i="2" s="1"/>
  <c r="AE225" i="2" s="1"/>
  <c r="AC132" i="2"/>
  <c r="AA132" i="2"/>
  <c r="AC207" i="2"/>
  <c r="AA207" i="2"/>
  <c r="W318" i="2"/>
  <c r="X318" i="2"/>
  <c r="Y318" i="2" s="1"/>
  <c r="AC318" i="2" s="1"/>
  <c r="X156" i="2"/>
  <c r="Y156" i="2" s="1"/>
  <c r="W156" i="2"/>
  <c r="X39" i="2"/>
  <c r="Y39" i="2" s="1"/>
  <c r="AC39" i="2" s="1"/>
  <c r="W39" i="2"/>
  <c r="X153" i="2"/>
  <c r="Y153" i="2" s="1"/>
  <c r="AC153" i="2" s="1"/>
  <c r="W153" i="2"/>
  <c r="W362" i="2"/>
  <c r="X362" i="2"/>
  <c r="Y362" i="2" s="1"/>
  <c r="X63" i="2"/>
  <c r="Y63" i="2" s="1"/>
  <c r="W63" i="2"/>
  <c r="X186" i="2"/>
  <c r="Y186" i="2" s="1"/>
  <c r="W186" i="2"/>
  <c r="W372" i="2"/>
  <c r="X372" i="2"/>
  <c r="Y372" i="2" s="1"/>
  <c r="X248" i="2"/>
  <c r="Y248" i="2" s="1"/>
  <c r="W248" i="2"/>
  <c r="X375" i="2"/>
  <c r="Y375" i="2" s="1"/>
  <c r="W375" i="2"/>
  <c r="X235" i="2"/>
  <c r="Y235" i="2" s="1"/>
  <c r="W235" i="2"/>
  <c r="W141" i="2"/>
  <c r="X141" i="2"/>
  <c r="Y141" i="2" s="1"/>
  <c r="X211" i="2"/>
  <c r="Y211" i="2" s="1"/>
  <c r="W211" i="2"/>
  <c r="X175" i="2"/>
  <c r="Y175" i="2" s="1"/>
  <c r="W175" i="2"/>
  <c r="W405" i="2"/>
  <c r="X405" i="2"/>
  <c r="Y405" i="2" s="1"/>
  <c r="AC190" i="2"/>
  <c r="AA190" i="2"/>
  <c r="X231" i="2"/>
  <c r="Y231" i="2" s="1"/>
  <c r="AC231" i="2" s="1"/>
  <c r="W231" i="2"/>
  <c r="W142" i="2"/>
  <c r="X142" i="2"/>
  <c r="Y142" i="2" s="1"/>
  <c r="W38" i="2"/>
  <c r="X38" i="2"/>
  <c r="Y38" i="2" s="1"/>
  <c r="AC38" i="2" s="1"/>
  <c r="X209" i="2"/>
  <c r="Y209" i="2" s="1"/>
  <c r="W209" i="2"/>
  <c r="W5" i="2"/>
  <c r="X5" i="2"/>
  <c r="Y5" i="2" s="1"/>
  <c r="AC5" i="2" s="1"/>
  <c r="X45" i="2"/>
  <c r="Y45" i="2" s="1"/>
  <c r="W45" i="2"/>
  <c r="W106" i="2"/>
  <c r="W105" i="2"/>
  <c r="X105" i="2"/>
  <c r="Y105" i="2" s="1"/>
  <c r="X402" i="2"/>
  <c r="Y402" i="2" s="1"/>
  <c r="W402" i="2"/>
  <c r="X269" i="2"/>
  <c r="Y269" i="2" s="1"/>
  <c r="W269" i="2"/>
  <c r="X232" i="2"/>
  <c r="Y232" i="2" s="1"/>
  <c r="W232" i="2"/>
  <c r="W324" i="2"/>
  <c r="X324" i="2"/>
  <c r="Y324" i="2" s="1"/>
  <c r="AC324" i="2" s="1"/>
  <c r="X259" i="2"/>
  <c r="Y259" i="2" s="1"/>
  <c r="W259" i="2"/>
  <c r="W198" i="2"/>
  <c r="X198" i="2"/>
  <c r="Y198" i="2" s="1"/>
  <c r="W221" i="2"/>
  <c r="X221" i="2"/>
  <c r="Y221" i="2" s="1"/>
  <c r="AC221" i="2" s="1"/>
  <c r="X22" i="2"/>
  <c r="Y22" i="2" s="1"/>
  <c r="AC22" i="2" s="1"/>
  <c r="W22" i="2"/>
  <c r="W223" i="2"/>
  <c r="W204" i="2"/>
  <c r="X204" i="2"/>
  <c r="Y204" i="2" s="1"/>
  <c r="AA215" i="2"/>
  <c r="AC215" i="2"/>
  <c r="X302" i="2"/>
  <c r="Y302" i="2" s="1"/>
  <c r="W302" i="2"/>
  <c r="W342" i="2"/>
  <c r="X342" i="2"/>
  <c r="Y342" i="2" s="1"/>
  <c r="X237" i="2"/>
  <c r="Y237" i="2" s="1"/>
  <c r="W237" i="2"/>
  <c r="W155" i="2"/>
  <c r="X155" i="2"/>
  <c r="Y155" i="2" s="1"/>
  <c r="W137" i="2"/>
  <c r="X137" i="2" s="1"/>
  <c r="Y137" i="2" s="1"/>
  <c r="W293" i="2"/>
  <c r="X293" i="2"/>
  <c r="Y293" i="2" s="1"/>
  <c r="V87" i="2"/>
  <c r="W117" i="2"/>
  <c r="X117" i="2"/>
  <c r="Y117" i="2" s="1"/>
  <c r="W278" i="2"/>
  <c r="X278" i="2"/>
  <c r="Y278" i="2" s="1"/>
  <c r="X97" i="2"/>
  <c r="Y97" i="2" s="1"/>
  <c r="AA97" i="2" s="1"/>
  <c r="W97" i="2"/>
  <c r="X383" i="2"/>
  <c r="Y383" i="2" s="1"/>
  <c r="W383" i="2"/>
  <c r="X371" i="2"/>
  <c r="Y371" i="2" s="1"/>
  <c r="W371" i="2"/>
  <c r="X23" i="2"/>
  <c r="Y23" i="2" s="1"/>
  <c r="AC23" i="2" s="1"/>
  <c r="W23" i="2"/>
  <c r="X398" i="2"/>
  <c r="Y398" i="2" s="1"/>
  <c r="W398" i="2"/>
  <c r="X345" i="2"/>
  <c r="Y345" i="2" s="1"/>
  <c r="W345" i="2"/>
  <c r="X139" i="2"/>
  <c r="Y139" i="2" s="1"/>
  <c r="AC139" i="2" s="1"/>
  <c r="W139" i="2"/>
  <c r="AC212" i="2"/>
  <c r="AA212" i="2"/>
  <c r="AC285" i="2"/>
  <c r="AC303" i="2"/>
  <c r="AA303" i="2"/>
  <c r="X334" i="2"/>
  <c r="Y334" i="2" s="1"/>
  <c r="W334" i="2"/>
  <c r="X395" i="2"/>
  <c r="Y395" i="2" s="1"/>
  <c r="AC395" i="2" s="1"/>
  <c r="W395" i="2"/>
  <c r="X304" i="2"/>
  <c r="Y304" i="2" s="1"/>
  <c r="AA304" i="2" s="1"/>
  <c r="W304" i="2"/>
  <c r="X33" i="2"/>
  <c r="Y33" i="2" s="1"/>
  <c r="AC33" i="2" s="1"/>
  <c r="W33" i="2"/>
  <c r="X346" i="2"/>
  <c r="Y346" i="2" s="1"/>
  <c r="W346" i="2"/>
  <c r="X218" i="2"/>
  <c r="Y218" i="2" s="1"/>
  <c r="W218" i="2"/>
  <c r="X378" i="2"/>
  <c r="Y378" i="2" s="1"/>
  <c r="W378" i="2"/>
  <c r="W350" i="2"/>
  <c r="W388" i="2"/>
  <c r="X388" i="2"/>
  <c r="Y388" i="2" s="1"/>
  <c r="X367" i="2"/>
  <c r="Y367" i="2" s="1"/>
  <c r="W367" i="2"/>
  <c r="W234" i="2"/>
  <c r="X379" i="2"/>
  <c r="Y379" i="2" s="1"/>
  <c r="W379" i="2"/>
  <c r="W392" i="2"/>
  <c r="X311" i="2"/>
  <c r="Y311" i="2" s="1"/>
  <c r="W311" i="2"/>
  <c r="W389" i="2"/>
  <c r="X389" i="2"/>
  <c r="Y389" i="2" s="1"/>
  <c r="X283" i="2"/>
  <c r="Y283" i="2" s="1"/>
  <c r="W283" i="2"/>
  <c r="X363" i="2"/>
  <c r="Y363" i="2" s="1"/>
  <c r="W363" i="2"/>
  <c r="W115" i="2"/>
  <c r="X115" i="2"/>
  <c r="Y115" i="2" s="1"/>
  <c r="AA115" i="2" s="1"/>
  <c r="AC100" i="2"/>
  <c r="AA100" i="2"/>
  <c r="AC189" i="2"/>
  <c r="AA189" i="2"/>
  <c r="W220" i="2"/>
  <c r="X220" i="2"/>
  <c r="Y220" i="2" s="1"/>
  <c r="X400" i="2"/>
  <c r="Y400" i="2" s="1"/>
  <c r="W400" i="2"/>
  <c r="V29" i="2"/>
  <c r="X376" i="2"/>
  <c r="Y376" i="2" s="1"/>
  <c r="W376" i="2"/>
  <c r="X36" i="2"/>
  <c r="Y36" i="2" s="1"/>
  <c r="W36" i="2"/>
  <c r="X271" i="2"/>
  <c r="Y271" i="2" s="1"/>
  <c r="W271" i="2"/>
  <c r="W328" i="2"/>
  <c r="X328" i="2" s="1"/>
  <c r="Y328" i="2" s="1"/>
  <c r="X108" i="2"/>
  <c r="Y108" i="2" s="1"/>
  <c r="W108" i="2"/>
  <c r="W99" i="2"/>
  <c r="X99" i="2"/>
  <c r="Y99" i="2" s="1"/>
  <c r="X347" i="2"/>
  <c r="Y347" i="2" s="1"/>
  <c r="W347" i="2"/>
  <c r="X70" i="2"/>
  <c r="Y70" i="2" s="1"/>
  <c r="AC70" i="2" s="1"/>
  <c r="W70" i="2"/>
  <c r="X48" i="2"/>
  <c r="Y48" i="2" s="1"/>
  <c r="W48" i="2"/>
  <c r="W59" i="2"/>
  <c r="X59" i="2"/>
  <c r="Y59" i="2" s="1"/>
  <c r="AC59" i="2" s="1"/>
  <c r="W262" i="2"/>
  <c r="X262" i="2"/>
  <c r="Y262" i="2" s="1"/>
  <c r="W309" i="2"/>
  <c r="X309" i="2"/>
  <c r="Y309" i="2" s="1"/>
  <c r="X299" i="2"/>
  <c r="Y299" i="2" s="1"/>
  <c r="W299" i="2"/>
  <c r="AC93" i="2"/>
  <c r="AA93" i="2"/>
  <c r="X201" i="2"/>
  <c r="Y201" i="2" s="1"/>
  <c r="W201" i="2"/>
  <c r="W245" i="2"/>
  <c r="X245" i="2"/>
  <c r="Y245" i="2" s="1"/>
  <c r="AA245" i="2" s="1"/>
  <c r="X44" i="2"/>
  <c r="Y44" i="2" s="1"/>
  <c r="AC44" i="2" s="1"/>
  <c r="W44" i="2"/>
  <c r="W222" i="2"/>
  <c r="W123" i="2"/>
  <c r="X123" i="2"/>
  <c r="Y123" i="2" s="1"/>
  <c r="AA123" i="2" s="1"/>
  <c r="X129" i="2"/>
  <c r="Y129" i="2" s="1"/>
  <c r="AC129" i="2" s="1"/>
  <c r="W129" i="2"/>
  <c r="W75" i="2"/>
  <c r="X75" i="2"/>
  <c r="Y75" i="2" s="1"/>
  <c r="X366" i="2"/>
  <c r="Y366" i="2" s="1"/>
  <c r="W366" i="2"/>
  <c r="W94" i="2"/>
  <c r="X94" i="2"/>
  <c r="Y94" i="2" s="1"/>
  <c r="W134" i="2"/>
  <c r="X134" i="2" s="1"/>
  <c r="Y134" i="2" s="1"/>
  <c r="W121" i="2"/>
  <c r="X121" i="2"/>
  <c r="Y121" i="2" s="1"/>
  <c r="W197" i="2"/>
  <c r="X197" i="2"/>
  <c r="Y197" i="2" s="1"/>
  <c r="X359" i="2"/>
  <c r="Y359" i="2" s="1"/>
  <c r="W359" i="2"/>
  <c r="W166" i="2"/>
  <c r="X166" i="2"/>
  <c r="Y166" i="2" s="1"/>
  <c r="AC166" i="2" s="1"/>
  <c r="X128" i="2"/>
  <c r="Y128" i="2" s="1"/>
  <c r="AC128" i="2" s="1"/>
  <c r="W128" i="2"/>
  <c r="W78" i="2"/>
  <c r="X78" i="2"/>
  <c r="Y78" i="2" s="1"/>
  <c r="AC78" i="2" s="1"/>
  <c r="X92" i="2"/>
  <c r="Y92" i="2" s="1"/>
  <c r="W92" i="2"/>
  <c r="AC408" i="2"/>
  <c r="AA408" i="2"/>
  <c r="AC344" i="2"/>
  <c r="AA344" i="2"/>
  <c r="AC180" i="2"/>
  <c r="AA180" i="2"/>
  <c r="X321" i="2"/>
  <c r="Y321" i="2" s="1"/>
  <c r="AA321" i="2" s="1"/>
  <c r="W321" i="2"/>
  <c r="X385" i="2"/>
  <c r="Y385" i="2" s="1"/>
  <c r="W385" i="2"/>
  <c r="W246" i="2"/>
  <c r="X246" i="2"/>
  <c r="Y246" i="2" s="1"/>
  <c r="W284" i="2"/>
  <c r="X284" i="2"/>
  <c r="Y284" i="2" s="1"/>
  <c r="AA284" i="2" s="1"/>
  <c r="X319" i="2"/>
  <c r="Y319" i="2" s="1"/>
  <c r="AA319" i="2" s="1"/>
  <c r="W319" i="2"/>
  <c r="X206" i="2"/>
  <c r="Y206" i="2" s="1"/>
  <c r="W206" i="2"/>
  <c r="W261" i="2"/>
  <c r="X261" i="2"/>
  <c r="Y261" i="2" s="1"/>
  <c r="X280" i="2"/>
  <c r="Y280" i="2" s="1"/>
  <c r="W280" i="2"/>
  <c r="AC267" i="2"/>
  <c r="AA267" i="2"/>
  <c r="X353" i="2"/>
  <c r="Y353" i="2" s="1"/>
  <c r="AC353" i="2" s="1"/>
  <c r="W353" i="2"/>
  <c r="W19" i="2"/>
  <c r="X19" i="2"/>
  <c r="Y19" i="2" s="1"/>
  <c r="AC19" i="2" s="1"/>
  <c r="W31" i="2"/>
  <c r="X31" i="2" s="1"/>
  <c r="Y31" i="2" s="1"/>
  <c r="X55" i="2"/>
  <c r="Y55" i="2" s="1"/>
  <c r="AC55" i="2" s="1"/>
  <c r="X296" i="2"/>
  <c r="Y296" i="2" s="1"/>
  <c r="W296" i="2"/>
  <c r="W286" i="2"/>
  <c r="X286" i="2"/>
  <c r="Y286" i="2" s="1"/>
  <c r="X331" i="2"/>
  <c r="Y331" i="2" s="1"/>
  <c r="AC331" i="2" s="1"/>
  <c r="W331" i="2"/>
  <c r="W332" i="2"/>
  <c r="X332" i="2"/>
  <c r="Y332" i="2" s="1"/>
  <c r="W277" i="2"/>
  <c r="X277" i="2"/>
  <c r="Y277" i="2" s="1"/>
  <c r="AC277" i="2" s="1"/>
  <c r="W127" i="2"/>
  <c r="X127" i="2" s="1"/>
  <c r="Y127" i="2" s="1"/>
  <c r="W276" i="2"/>
  <c r="X276" i="2"/>
  <c r="Y276" i="2" s="1"/>
  <c r="X171" i="2"/>
  <c r="Y171" i="2" s="1"/>
  <c r="W171" i="2"/>
  <c r="W290" i="2"/>
  <c r="X290" i="2"/>
  <c r="Y290" i="2" s="1"/>
  <c r="AC290" i="2" s="1"/>
  <c r="W58" i="2"/>
  <c r="X58" i="2"/>
  <c r="Y58" i="2" s="1"/>
  <c r="AA58" i="2" s="1"/>
  <c r="W114" i="2"/>
  <c r="X114" i="2"/>
  <c r="Y114" i="2" s="1"/>
  <c r="X217" i="2"/>
  <c r="Y217" i="2" s="1"/>
  <c r="W217" i="2"/>
  <c r="X219" i="2"/>
  <c r="Y219" i="2" s="1"/>
  <c r="W219" i="2"/>
  <c r="X200" i="2"/>
  <c r="Y200" i="2" s="1"/>
  <c r="W200" i="2"/>
  <c r="X61" i="2"/>
  <c r="Y61" i="2" s="1"/>
  <c r="W61" i="2"/>
  <c r="W322" i="2"/>
  <c r="X322" i="2"/>
  <c r="Y322" i="2" s="1"/>
  <c r="AA368" i="2"/>
  <c r="AC368" i="2"/>
  <c r="AC185" i="2"/>
  <c r="AA185" i="2"/>
  <c r="AC320" i="2"/>
  <c r="AA320" i="2"/>
  <c r="AA69" i="2"/>
  <c r="AC69" i="2"/>
  <c r="AC4" i="2"/>
  <c r="AA4" i="2"/>
  <c r="AG109" i="2"/>
  <c r="AA339" i="2"/>
  <c r="AD339" i="2" s="1"/>
  <c r="AE339" i="2" s="1"/>
  <c r="AG339" i="2" s="1"/>
  <c r="AC163" i="2"/>
  <c r="AD163" i="2" s="1"/>
  <c r="AE163" i="2" s="1"/>
  <c r="AG163" i="2" s="1"/>
  <c r="AA6" i="2"/>
  <c r="AD6" i="2" s="1"/>
  <c r="AE6" i="2" s="1"/>
  <c r="AA187" i="2"/>
  <c r="AD187" i="2" s="1"/>
  <c r="AE187" i="2" s="1"/>
  <c r="AF187" i="2" s="1"/>
  <c r="AH187" i="2" s="1"/>
  <c r="AC47" i="2"/>
  <c r="AD47" i="2" s="1"/>
  <c r="AE47" i="2" s="1"/>
  <c r="V313" i="2"/>
  <c r="V230" i="2"/>
  <c r="V159" i="2"/>
  <c r="V373" i="2"/>
  <c r="V381" i="2"/>
  <c r="V81" i="2"/>
  <c r="AA208" i="2"/>
  <c r="AD208" i="2" s="1"/>
  <c r="AE208" i="2" s="1"/>
  <c r="AF208" i="2" s="1"/>
  <c r="AH208" i="2" s="1"/>
  <c r="V90" i="2"/>
  <c r="V288" i="2"/>
  <c r="V364" i="2"/>
  <c r="V337" i="2"/>
  <c r="V126" i="2"/>
  <c r="V131" i="2"/>
  <c r="V306" i="2"/>
  <c r="V176" i="2"/>
  <c r="V229" i="2"/>
  <c r="V88" i="2"/>
  <c r="T202" i="2"/>
  <c r="T181" i="2"/>
  <c r="U181" i="2"/>
  <c r="V264" i="2"/>
  <c r="V118" i="2"/>
  <c r="V316" i="2"/>
  <c r="T167" i="2"/>
  <c r="U167" i="2"/>
  <c r="T266" i="2"/>
  <c r="U266" i="2"/>
  <c r="V393" i="2"/>
  <c r="V307" i="2"/>
  <c r="V254" i="2"/>
  <c r="V35" i="2"/>
  <c r="V173" i="2"/>
  <c r="V336" i="2"/>
  <c r="V193" i="2"/>
  <c r="V327" i="2"/>
  <c r="V300" i="2"/>
  <c r="V297" i="2"/>
  <c r="T72" i="2"/>
  <c r="U72" i="2"/>
  <c r="U335" i="2"/>
  <c r="AA23" i="2"/>
  <c r="V102" i="2"/>
  <c r="V370" i="2"/>
  <c r="V107" i="2"/>
  <c r="V52" i="2"/>
  <c r="V162" i="2"/>
  <c r="V382" i="2"/>
  <c r="V249" i="2"/>
  <c r="V312" i="2"/>
  <c r="V333" i="2"/>
  <c r="V305" i="2"/>
  <c r="V194" i="2"/>
  <c r="V343" i="2"/>
  <c r="V85" i="2"/>
  <c r="T365" i="2"/>
  <c r="U365" i="2"/>
  <c r="T150" i="2"/>
  <c r="U150" i="2"/>
  <c r="U146" i="2"/>
  <c r="V143" i="2"/>
  <c r="V42" i="2"/>
  <c r="V151" i="2"/>
  <c r="V25" i="2"/>
  <c r="V314" i="2"/>
  <c r="V315" i="2"/>
  <c r="V74" i="2"/>
  <c r="V236" i="2"/>
  <c r="V281" i="2"/>
  <c r="V80" i="2"/>
  <c r="V65" i="2"/>
  <c r="V227" i="2"/>
  <c r="T34" i="2"/>
  <c r="U34" i="2"/>
  <c r="AA292" i="2"/>
  <c r="AD292" i="2" s="1"/>
  <c r="AE292" i="2" s="1"/>
  <c r="V255" i="2"/>
  <c r="V325" i="2"/>
  <c r="T256" i="2"/>
  <c r="U256" i="2"/>
  <c r="V111" i="2"/>
  <c r="V172" i="2"/>
  <c r="V112" i="2"/>
  <c r="V149" i="2"/>
  <c r="V86" i="2"/>
  <c r="V282" i="2"/>
  <c r="V226" i="2"/>
  <c r="V351" i="2"/>
  <c r="V144" i="2"/>
  <c r="AA49" i="2"/>
  <c r="AD49" i="2" s="1"/>
  <c r="AE49" i="2" s="1"/>
  <c r="Z289" i="2"/>
  <c r="T289" i="2"/>
  <c r="AB50" i="2"/>
  <c r="T50" i="2"/>
  <c r="Z138" i="2"/>
  <c r="T138" i="2"/>
  <c r="V138" i="2" s="1"/>
  <c r="Z252" i="2"/>
  <c r="T252" i="2"/>
  <c r="V252" i="2" s="1"/>
  <c r="T17" i="2"/>
  <c r="V17" i="2" s="1"/>
  <c r="T357" i="2"/>
  <c r="V357" i="2" s="1"/>
  <c r="AC13" i="2"/>
  <c r="AD13" i="2" s="1"/>
  <c r="AE13" i="2" s="1"/>
  <c r="Z260" i="2"/>
  <c r="T260" i="2"/>
  <c r="V260" i="2" s="1"/>
  <c r="AD358" i="2"/>
  <c r="AE358" i="2" s="1"/>
  <c r="AD12" i="2"/>
  <c r="AE12" i="2" s="1"/>
  <c r="AG12" i="2" s="1"/>
  <c r="AD67" i="2"/>
  <c r="AE67" i="2" s="1"/>
  <c r="AF67" i="2" s="1"/>
  <c r="AH67" i="2" s="1"/>
  <c r="AI67" i="2" s="1"/>
  <c r="AK67" i="2" s="1"/>
  <c r="BL67" i="2" s="1"/>
  <c r="H66" i="5" s="1"/>
  <c r="AF158" i="2"/>
  <c r="AH158" i="2" s="1"/>
  <c r="AC390" i="2"/>
  <c r="AD390" i="2" s="1"/>
  <c r="AE390" i="2" s="1"/>
  <c r="AG390" i="2" s="1"/>
  <c r="AA166" i="2"/>
  <c r="AD166" i="2" s="1"/>
  <c r="AE166" i="2" s="1"/>
  <c r="AA153" i="2"/>
  <c r="AD153" i="2" s="1"/>
  <c r="AE153" i="2" s="1"/>
  <c r="AD82" i="2"/>
  <c r="AD62" i="2"/>
  <c r="AE62" i="2" s="1"/>
  <c r="AG62" i="2" s="1"/>
  <c r="AD28" i="2"/>
  <c r="AE28" i="2" s="1"/>
  <c r="AF28" i="2" s="1"/>
  <c r="AD407" i="2"/>
  <c r="AE407" i="2" s="1"/>
  <c r="AG407" i="2" s="1"/>
  <c r="AC195" i="2"/>
  <c r="AD243" i="2"/>
  <c r="AE243" i="2" s="1"/>
  <c r="AG243" i="2" s="1"/>
  <c r="AD37" i="2"/>
  <c r="AE37" i="2" s="1"/>
  <c r="AG37" i="2" s="1"/>
  <c r="AC54" i="2"/>
  <c r="AA54" i="2"/>
  <c r="AC26" i="2"/>
  <c r="AA26" i="2"/>
  <c r="AB72" i="2"/>
  <c r="AB260" i="2"/>
  <c r="AC319" i="2"/>
  <c r="AB365" i="2"/>
  <c r="AB150" i="2"/>
  <c r="AB256" i="2"/>
  <c r="AB138" i="2"/>
  <c r="AB34" i="2"/>
  <c r="AB167" i="2"/>
  <c r="AA290" i="2"/>
  <c r="AC46" i="2"/>
  <c r="AA46" i="2"/>
  <c r="AB289" i="2"/>
  <c r="AB202" i="2"/>
  <c r="AB181" i="2"/>
  <c r="AC104" i="2"/>
  <c r="AA104" i="2"/>
  <c r="AC27" i="2"/>
  <c r="AA27" i="2"/>
  <c r="AB266" i="2"/>
  <c r="AB252" i="2"/>
  <c r="AC43" i="2"/>
  <c r="AA43" i="2"/>
  <c r="AC9" i="2"/>
  <c r="AA9" i="2"/>
  <c r="Z40" i="2"/>
  <c r="Z365" i="2"/>
  <c r="Z356" i="2"/>
  <c r="Z266" i="2"/>
  <c r="AF60" i="2"/>
  <c r="AH60" i="2" s="1"/>
  <c r="AG60" i="2"/>
  <c r="AG174" i="2"/>
  <c r="AF174" i="2"/>
  <c r="AH174" i="2" s="1"/>
  <c r="AG251" i="2"/>
  <c r="AF251" i="2"/>
  <c r="AH251" i="2" s="1"/>
  <c r="Z146" i="2"/>
  <c r="Z50" i="2"/>
  <c r="Z181" i="2"/>
  <c r="Z335" i="2"/>
  <c r="Z256" i="2"/>
  <c r="Z150" i="2"/>
  <c r="Z72" i="2"/>
  <c r="Z167" i="2"/>
  <c r="V152" i="2" l="1"/>
  <c r="V275" i="2"/>
  <c r="V161" i="2"/>
  <c r="V170" i="2"/>
  <c r="V326" i="2"/>
  <c r="AC183" i="2"/>
  <c r="AA183" i="2"/>
  <c r="X214" i="2"/>
  <c r="Y214" i="2" s="1"/>
  <c r="AC214" i="2" s="1"/>
  <c r="W214" i="2"/>
  <c r="X182" i="2"/>
  <c r="Y182" i="2" s="1"/>
  <c r="AC182" i="2" s="1"/>
  <c r="AB317" i="2"/>
  <c r="X349" i="2"/>
  <c r="Y349" i="2" s="1"/>
  <c r="W257" i="2"/>
  <c r="AJ109" i="2"/>
  <c r="W239" i="2"/>
  <c r="V120" i="2"/>
  <c r="Z224" i="2"/>
  <c r="W15" i="2"/>
  <c r="W183" i="2"/>
  <c r="W210" i="2"/>
  <c r="V279" i="2"/>
  <c r="W279" i="2" s="1"/>
  <c r="AB224" i="2"/>
  <c r="V380" i="2"/>
  <c r="X380" i="2" s="1"/>
  <c r="Y380" i="2" s="1"/>
  <c r="AC222" i="2"/>
  <c r="AA222" i="2"/>
  <c r="AF53" i="2"/>
  <c r="AB356" i="2"/>
  <c r="AC245" i="2"/>
  <c r="V386" i="2"/>
  <c r="W386" i="2" s="1"/>
  <c r="Z202" i="2"/>
  <c r="T335" i="2"/>
  <c r="V335" i="2" s="1"/>
  <c r="U356" i="2"/>
  <c r="W154" i="2"/>
  <c r="V233" i="2"/>
  <c r="X233" i="2" s="1"/>
  <c r="Y233" i="2" s="1"/>
  <c r="W301" i="2"/>
  <c r="X89" i="2"/>
  <c r="Y89" i="2" s="1"/>
  <c r="AC89" i="2" s="1"/>
  <c r="AA231" i="2"/>
  <c r="AD231" i="2" s="1"/>
  <c r="AE231" i="2" s="1"/>
  <c r="AA240" i="2"/>
  <c r="AC240" i="2"/>
  <c r="X250" i="2"/>
  <c r="Y250" i="2" s="1"/>
  <c r="AA250" i="2" s="1"/>
  <c r="W250" i="2"/>
  <c r="V377" i="2"/>
  <c r="V270" i="2"/>
  <c r="X298" i="2"/>
  <c r="Y298" i="2" s="1"/>
  <c r="AC298" i="2" s="1"/>
  <c r="T146" i="2"/>
  <c r="V146" i="2" s="1"/>
  <c r="AB357" i="2"/>
  <c r="T122" i="2"/>
  <c r="V122" i="2" s="1"/>
  <c r="W122" i="2" s="1"/>
  <c r="T73" i="2"/>
  <c r="W352" i="2"/>
  <c r="AB73" i="2"/>
  <c r="AB192" i="2"/>
  <c r="AB17" i="2"/>
  <c r="Z73" i="2"/>
  <c r="AA39" i="2"/>
  <c r="X83" i="2"/>
  <c r="Y83" i="2" s="1"/>
  <c r="AC83" i="2" s="1"/>
  <c r="X308" i="2"/>
  <c r="Y308" i="2" s="1"/>
  <c r="AA308" i="2" s="1"/>
  <c r="X268" i="2"/>
  <c r="Y268" i="2" s="1"/>
  <c r="V341" i="2"/>
  <c r="Z357" i="2"/>
  <c r="Z24" i="2"/>
  <c r="AA234" i="2"/>
  <c r="AD234" i="2" s="1"/>
  <c r="AE234" i="2" s="1"/>
  <c r="AF234" i="2" s="1"/>
  <c r="Z32" i="2"/>
  <c r="T32" i="2"/>
  <c r="V32" i="2" s="1"/>
  <c r="T24" i="2"/>
  <c r="V24" i="2" s="1"/>
  <c r="U224" i="2"/>
  <c r="W240" i="2"/>
  <c r="Z17" i="2"/>
  <c r="AB32" i="2"/>
  <c r="AB24" i="2"/>
  <c r="X57" i="2"/>
  <c r="Y57" i="2" s="1"/>
  <c r="AC14" i="2"/>
  <c r="AA14" i="2"/>
  <c r="X41" i="2"/>
  <c r="Y41" i="2" s="1"/>
  <c r="AC41" i="2" s="1"/>
  <c r="X91" i="2"/>
  <c r="Y91" i="2" s="1"/>
  <c r="AA353" i="2"/>
  <c r="Z122" i="2"/>
  <c r="T317" i="2"/>
  <c r="V317" i="2" s="1"/>
  <c r="X317" i="2" s="1"/>
  <c r="Y317" i="2" s="1"/>
  <c r="AA317" i="2" s="1"/>
  <c r="AA277" i="2"/>
  <c r="AD277" i="2" s="1"/>
  <c r="AE277" i="2" s="1"/>
  <c r="AG277" i="2" s="1"/>
  <c r="Z317" i="2"/>
  <c r="T192" i="2"/>
  <c r="W84" i="2"/>
  <c r="AB122" i="2"/>
  <c r="Z192" i="2"/>
  <c r="V244" i="2"/>
  <c r="W244" i="2" s="1"/>
  <c r="V10" i="2"/>
  <c r="V184" i="2"/>
  <c r="V238" i="2"/>
  <c r="X238" i="2" s="1"/>
  <c r="Y238" i="2" s="1"/>
  <c r="AC238" i="2" s="1"/>
  <c r="V272" i="2"/>
  <c r="V263" i="2"/>
  <c r="V71" i="2"/>
  <c r="V399" i="2"/>
  <c r="X399" i="2" s="1"/>
  <c r="Y399" i="2" s="1"/>
  <c r="AC399" i="2" s="1"/>
  <c r="AD51" i="2"/>
  <c r="AE51" i="2" s="1"/>
  <c r="AG51" i="2" s="1"/>
  <c r="AC233" i="2"/>
  <c r="AA233" i="2"/>
  <c r="X295" i="2"/>
  <c r="Y295" i="2" s="1"/>
  <c r="AA295" i="2" s="1"/>
  <c r="X354" i="2"/>
  <c r="Y354" i="2" s="1"/>
  <c r="U191" i="2"/>
  <c r="T191" i="2"/>
  <c r="W233" i="2"/>
  <c r="Z191" i="2"/>
  <c r="X258" i="2"/>
  <c r="Y258" i="2" s="1"/>
  <c r="AA258" i="2" s="1"/>
  <c r="AB253" i="2"/>
  <c r="X133" i="2"/>
  <c r="Y133" i="2" s="1"/>
  <c r="AC133" i="2" s="1"/>
  <c r="V3" i="2"/>
  <c r="X3" i="2" s="1"/>
  <c r="Y3" i="2" s="1"/>
  <c r="Z16" i="2"/>
  <c r="T40" i="2"/>
  <c r="V40" i="2" s="1"/>
  <c r="Z253" i="2"/>
  <c r="AB40" i="2"/>
  <c r="U369" i="2"/>
  <c r="V369" i="2" s="1"/>
  <c r="W56" i="2"/>
  <c r="V113" i="2"/>
  <c r="Z369" i="2"/>
  <c r="AB145" i="2"/>
  <c r="AB369" i="2"/>
  <c r="T16" i="2"/>
  <c r="V16" i="2" s="1"/>
  <c r="U145" i="2"/>
  <c r="W136" i="2"/>
  <c r="AC97" i="2"/>
  <c r="AB16" i="2"/>
  <c r="U253" i="2"/>
  <c r="T145" i="2"/>
  <c r="W178" i="2"/>
  <c r="W148" i="2"/>
  <c r="W291" i="2"/>
  <c r="X291" i="2"/>
  <c r="Y291" i="2" s="1"/>
  <c r="V401" i="2"/>
  <c r="V294" i="2"/>
  <c r="W228" i="2"/>
  <c r="X228" i="2"/>
  <c r="Y228" i="2" s="1"/>
  <c r="AF243" i="2"/>
  <c r="AH243" i="2" s="1"/>
  <c r="AI243" i="2" s="1"/>
  <c r="AK243" i="2" s="1"/>
  <c r="BL243" i="2" s="1"/>
  <c r="H242" i="5" s="1"/>
  <c r="V205" i="2"/>
  <c r="V203" i="2"/>
  <c r="V274" i="2"/>
  <c r="V340" i="2"/>
  <c r="V242" i="2"/>
  <c r="X242" i="2" s="1"/>
  <c r="Y242" i="2" s="1"/>
  <c r="V330" i="2"/>
  <c r="X360" i="2"/>
  <c r="Y360" i="2" s="1"/>
  <c r="W360" i="2"/>
  <c r="X387" i="2"/>
  <c r="Y387" i="2" s="1"/>
  <c r="AA387" i="2" s="1"/>
  <c r="W387" i="2"/>
  <c r="W380" i="2"/>
  <c r="V361" i="2"/>
  <c r="V169" i="2"/>
  <c r="W169" i="2" s="1"/>
  <c r="X169" i="2" s="1"/>
  <c r="Y169" i="2" s="1"/>
  <c r="AA169" i="2" s="1"/>
  <c r="AC284" i="2"/>
  <c r="V147" i="2"/>
  <c r="V68" i="2"/>
  <c r="V8" i="2"/>
  <c r="V396" i="2"/>
  <c r="V329" i="2"/>
  <c r="V391" i="2"/>
  <c r="AA210" i="2"/>
  <c r="AD210" i="2" s="1"/>
  <c r="AE210" i="2" s="1"/>
  <c r="AF210" i="2" s="1"/>
  <c r="AD207" i="2"/>
  <c r="AE207" i="2" s="1"/>
  <c r="AF207" i="2" s="1"/>
  <c r="AH207" i="2" s="1"/>
  <c r="V119" i="2"/>
  <c r="V76" i="2"/>
  <c r="V164" i="2"/>
  <c r="V247" i="2"/>
  <c r="X77" i="2"/>
  <c r="Y77" i="2" s="1"/>
  <c r="W77" i="2"/>
  <c r="AA15" i="2"/>
  <c r="AD15" i="2" s="1"/>
  <c r="AE15" i="2" s="1"/>
  <c r="AF15" i="2" s="1"/>
  <c r="AH15" i="2" s="1"/>
  <c r="X384" i="2"/>
  <c r="Y384" i="2" s="1"/>
  <c r="W384" i="2"/>
  <c r="V287" i="2"/>
  <c r="V404" i="2"/>
  <c r="AC257" i="2"/>
  <c r="AD257" i="2" s="1"/>
  <c r="AE257" i="2" s="1"/>
  <c r="W30" i="2"/>
  <c r="X30" i="2"/>
  <c r="Y30" i="2" s="1"/>
  <c r="X338" i="2"/>
  <c r="Y338" i="2" s="1"/>
  <c r="W338" i="2"/>
  <c r="AL109" i="2"/>
  <c r="AN109" i="2" s="1"/>
  <c r="W11" i="2"/>
  <c r="X11" i="2"/>
  <c r="Y11" i="2" s="1"/>
  <c r="W135" i="2"/>
  <c r="V394" i="2"/>
  <c r="V101" i="2"/>
  <c r="X124" i="2"/>
  <c r="Y124" i="2" s="1"/>
  <c r="W124" i="2"/>
  <c r="V403" i="2"/>
  <c r="AG168" i="2"/>
  <c r="AD132" i="2"/>
  <c r="AE132" i="2" s="1"/>
  <c r="AF132" i="2" s="1"/>
  <c r="AH132" i="2" s="1"/>
  <c r="AI132" i="2" s="1"/>
  <c r="AK132" i="2" s="1"/>
  <c r="BL132" i="2" s="1"/>
  <c r="H131" i="5" s="1"/>
  <c r="AD212" i="2"/>
  <c r="AE212" i="2" s="1"/>
  <c r="AF212" i="2" s="1"/>
  <c r="AH212" i="2" s="1"/>
  <c r="AG310" i="2"/>
  <c r="AG125" i="2"/>
  <c r="AC135" i="2"/>
  <c r="AD135" i="2" s="1"/>
  <c r="AE135" i="2" s="1"/>
  <c r="AG135" i="2" s="1"/>
  <c r="AA135" i="2"/>
  <c r="X265" i="2"/>
  <c r="Y265" i="2" s="1"/>
  <c r="AD7" i="2"/>
  <c r="AE7" i="2" s="1"/>
  <c r="AG7" i="2" s="1"/>
  <c r="AA89" i="2"/>
  <c r="AD89" i="2" s="1"/>
  <c r="AE89" i="2" s="1"/>
  <c r="AC304" i="2"/>
  <c r="AD304" i="2" s="1"/>
  <c r="AE304" i="2" s="1"/>
  <c r="AF304" i="2" s="1"/>
  <c r="AH304" i="2" s="1"/>
  <c r="AF62" i="2"/>
  <c r="AH62" i="2" s="1"/>
  <c r="AI62" i="2" s="1"/>
  <c r="AK62" i="2" s="1"/>
  <c r="BL62" i="2" s="1"/>
  <c r="H61" i="5" s="1"/>
  <c r="AC250" i="2"/>
  <c r="AD250" i="2" s="1"/>
  <c r="AE250" i="2" s="1"/>
  <c r="AD98" i="2"/>
  <c r="AE98" i="2" s="1"/>
  <c r="AG98" i="2" s="1"/>
  <c r="AD157" i="2"/>
  <c r="AE157" i="2" s="1"/>
  <c r="AG157" i="2" s="1"/>
  <c r="AC308" i="2"/>
  <c r="AD308" i="2" s="1"/>
  <c r="AE308" i="2" s="1"/>
  <c r="AG308" i="2" s="1"/>
  <c r="AA22" i="2"/>
  <c r="AD22" i="2" s="1"/>
  <c r="AE22" i="2" s="1"/>
  <c r="AG22" i="2" s="1"/>
  <c r="AC58" i="2"/>
  <c r="AD58" i="2" s="1"/>
  <c r="AE58" i="2" s="1"/>
  <c r="AG58" i="2" s="1"/>
  <c r="AC130" i="2"/>
  <c r="AD130" i="2" s="1"/>
  <c r="AE130" i="2" s="1"/>
  <c r="AF130" i="2" s="1"/>
  <c r="AA56" i="2"/>
  <c r="AD56" i="2" s="1"/>
  <c r="AE56" i="2" s="1"/>
  <c r="AC115" i="2"/>
  <c r="AD115" i="2" s="1"/>
  <c r="AE115" i="2" s="1"/>
  <c r="AF115" i="2" s="1"/>
  <c r="AH115" i="2" s="1"/>
  <c r="AI115" i="2" s="1"/>
  <c r="AK115" i="2" s="1"/>
  <c r="BL115" i="2" s="1"/>
  <c r="H114" i="5" s="1"/>
  <c r="AA5" i="2"/>
  <c r="AD5" i="2" s="1"/>
  <c r="W195" i="2"/>
  <c r="AC199" i="2"/>
  <c r="AA199" i="2"/>
  <c r="AA182" i="2"/>
  <c r="AD182" i="2" s="1"/>
  <c r="AE182" i="2" s="1"/>
  <c r="AG182" i="2" s="1"/>
  <c r="AD4" i="2"/>
  <c r="AE4" i="2" s="1"/>
  <c r="AG4" i="2" s="1"/>
  <c r="AD185" i="2"/>
  <c r="AE185" i="2" s="1"/>
  <c r="AG185" i="2" s="1"/>
  <c r="W199" i="2"/>
  <c r="AA318" i="2"/>
  <c r="AD318" i="2" s="1"/>
  <c r="AE318" i="2" s="1"/>
  <c r="AG318" i="2" s="1"/>
  <c r="AA44" i="2"/>
  <c r="AD44" i="2" s="1"/>
  <c r="AE44" i="2" s="1"/>
  <c r="AF44" i="2" s="1"/>
  <c r="AH44" i="2" s="1"/>
  <c r="AI44" i="2" s="1"/>
  <c r="AK44" i="2" s="1"/>
  <c r="BL44" i="2" s="1"/>
  <c r="H43" i="5" s="1"/>
  <c r="AC137" i="2"/>
  <c r="AA137" i="2"/>
  <c r="V356" i="2"/>
  <c r="W356" i="2" s="1"/>
  <c r="AD189" i="2"/>
  <c r="AE189" i="2" s="1"/>
  <c r="AG189" i="2" s="1"/>
  <c r="AA41" i="2"/>
  <c r="AD41" i="2" s="1"/>
  <c r="AE41" i="2" s="1"/>
  <c r="AA78" i="2"/>
  <c r="AD78" i="2" s="1"/>
  <c r="AE78" i="2" s="1"/>
  <c r="AF78" i="2" s="1"/>
  <c r="AH78" i="2" s="1"/>
  <c r="AD23" i="2"/>
  <c r="AE23" i="2" s="1"/>
  <c r="AA221" i="2"/>
  <c r="AD221" i="2" s="1"/>
  <c r="AE221" i="2" s="1"/>
  <c r="AG221" i="2" s="1"/>
  <c r="AA139" i="2"/>
  <c r="AD139" i="2" s="1"/>
  <c r="AE139" i="2" s="1"/>
  <c r="AF139" i="2" s="1"/>
  <c r="AH139" i="2" s="1"/>
  <c r="AI139" i="2" s="1"/>
  <c r="AK139" i="2" s="1"/>
  <c r="BL139" i="2" s="1"/>
  <c r="H138" i="5" s="1"/>
  <c r="AA354" i="2"/>
  <c r="AC354" i="2"/>
  <c r="AD267" i="2"/>
  <c r="AE267" i="2" s="1"/>
  <c r="V224" i="2"/>
  <c r="X224" i="2" s="1"/>
  <c r="Y224" i="2" s="1"/>
  <c r="AA38" i="2"/>
  <c r="AD38" i="2" s="1"/>
  <c r="AE38" i="2" s="1"/>
  <c r="AA59" i="2"/>
  <c r="AD59" i="2" s="1"/>
  <c r="AE59" i="2" s="1"/>
  <c r="AF59" i="2" s="1"/>
  <c r="AH59" i="2" s="1"/>
  <c r="AI59" i="2" s="1"/>
  <c r="AK59" i="2" s="1"/>
  <c r="BL59" i="2" s="1"/>
  <c r="H58" i="5" s="1"/>
  <c r="AA19" i="2"/>
  <c r="AD19" i="2" s="1"/>
  <c r="AE19" i="2" s="1"/>
  <c r="AG19" i="2" s="1"/>
  <c r="AD180" i="2"/>
  <c r="AE180" i="2" s="1"/>
  <c r="AD190" i="2"/>
  <c r="AA128" i="2"/>
  <c r="AD128" i="2" s="1"/>
  <c r="AE128" i="2" s="1"/>
  <c r="AF128" i="2" s="1"/>
  <c r="AH128" i="2" s="1"/>
  <c r="AA70" i="2"/>
  <c r="AD70" i="2" s="1"/>
  <c r="AE70" i="2" s="1"/>
  <c r="AA178" i="2"/>
  <c r="AD178" i="2" s="1"/>
  <c r="AE178" i="2" s="1"/>
  <c r="AG178" i="2" s="1"/>
  <c r="AD320" i="2"/>
  <c r="AE320" i="2" s="1"/>
  <c r="AF12" i="2"/>
  <c r="AH12" i="2" s="1"/>
  <c r="AJ12" i="2" s="1"/>
  <c r="V365" i="2"/>
  <c r="W365" i="2" s="1"/>
  <c r="AA301" i="2"/>
  <c r="AD301" i="2" s="1"/>
  <c r="AE301" i="2" s="1"/>
  <c r="AD344" i="2"/>
  <c r="AE344" i="2" s="1"/>
  <c r="AA395" i="2"/>
  <c r="AD395" i="2" s="1"/>
  <c r="AE395" i="2" s="1"/>
  <c r="AG395" i="2" s="1"/>
  <c r="AA399" i="2"/>
  <c r="AD399" i="2" s="1"/>
  <c r="AE399" i="2" s="1"/>
  <c r="AA324" i="2"/>
  <c r="AD324" i="2" s="1"/>
  <c r="AE324" i="2" s="1"/>
  <c r="AC321" i="2"/>
  <c r="AD321" i="2" s="1"/>
  <c r="AE321" i="2" s="1"/>
  <c r="AC123" i="2"/>
  <c r="AD123" i="2" s="1"/>
  <c r="AE123" i="2" s="1"/>
  <c r="AA129" i="2"/>
  <c r="AD129" i="2" s="1"/>
  <c r="AE129" i="2" s="1"/>
  <c r="AG129" i="2" s="1"/>
  <c r="V202" i="2"/>
  <c r="X202" i="2" s="1"/>
  <c r="Y202" i="2" s="1"/>
  <c r="AD69" i="2"/>
  <c r="AE69" i="2" s="1"/>
  <c r="AA31" i="2"/>
  <c r="AC31" i="2"/>
  <c r="AC79" i="2"/>
  <c r="AA79" i="2"/>
  <c r="X112" i="2"/>
  <c r="Y112" i="2" s="1"/>
  <c r="AC112" i="2" s="1"/>
  <c r="W112" i="2"/>
  <c r="X255" i="2"/>
  <c r="Y255" i="2" s="1"/>
  <c r="AA255" i="2" s="1"/>
  <c r="W255" i="2"/>
  <c r="X80" i="2"/>
  <c r="Y80" i="2" s="1"/>
  <c r="W80" i="2"/>
  <c r="W194" i="2"/>
  <c r="X194" i="2"/>
  <c r="Y194" i="2" s="1"/>
  <c r="AA194" i="2" s="1"/>
  <c r="W165" i="2"/>
  <c r="X165" i="2"/>
  <c r="Y165" i="2" s="1"/>
  <c r="AC165" i="2" s="1"/>
  <c r="X370" i="2"/>
  <c r="Y370" i="2" s="1"/>
  <c r="W370" i="2"/>
  <c r="W300" i="2"/>
  <c r="X300" i="2"/>
  <c r="Y300" i="2" s="1"/>
  <c r="X173" i="2"/>
  <c r="Y173" i="2" s="1"/>
  <c r="W173" i="2"/>
  <c r="X161" i="2"/>
  <c r="Y161" i="2" s="1"/>
  <c r="W161" i="2"/>
  <c r="W229" i="2"/>
  <c r="X229" i="2"/>
  <c r="Y229" i="2" s="1"/>
  <c r="W364" i="2"/>
  <c r="X364" i="2"/>
  <c r="Y364" i="2" s="1"/>
  <c r="W381" i="2"/>
  <c r="X381" i="2"/>
  <c r="Y381" i="2" s="1"/>
  <c r="AC381" i="2" s="1"/>
  <c r="X313" i="2"/>
  <c r="Y313" i="2" s="1"/>
  <c r="W313" i="2"/>
  <c r="AC276" i="2"/>
  <c r="AA276" i="2"/>
  <c r="AC134" i="2"/>
  <c r="AA134" i="2"/>
  <c r="AA75" i="2"/>
  <c r="AC75" i="2"/>
  <c r="AC99" i="2"/>
  <c r="AA99" i="2"/>
  <c r="AA350" i="2"/>
  <c r="AC350" i="2"/>
  <c r="AA342" i="2"/>
  <c r="AC342" i="2"/>
  <c r="AC269" i="2"/>
  <c r="AA269" i="2"/>
  <c r="AC209" i="2"/>
  <c r="AA209" i="2"/>
  <c r="AC211" i="2"/>
  <c r="AA211" i="2"/>
  <c r="AC235" i="2"/>
  <c r="AA235" i="2"/>
  <c r="W348" i="2"/>
  <c r="X348" i="2"/>
  <c r="Y348" i="2" s="1"/>
  <c r="AC186" i="2"/>
  <c r="AA186" i="2"/>
  <c r="X40" i="2"/>
  <c r="Y40" i="2" s="1"/>
  <c r="W40" i="2"/>
  <c r="W17" i="2"/>
  <c r="X17" i="2"/>
  <c r="Y17" i="2" s="1"/>
  <c r="AA17" i="2" s="1"/>
  <c r="X351" i="2"/>
  <c r="Y351" i="2" s="1"/>
  <c r="W351" i="2"/>
  <c r="X281" i="2"/>
  <c r="Y281" i="2" s="1"/>
  <c r="W281" i="2"/>
  <c r="X151" i="2"/>
  <c r="Y151" i="2" s="1"/>
  <c r="W151" i="2"/>
  <c r="X305" i="2"/>
  <c r="Y305" i="2" s="1"/>
  <c r="W305" i="2"/>
  <c r="X249" i="2"/>
  <c r="Y249" i="2" s="1"/>
  <c r="AC249" i="2" s="1"/>
  <c r="W249" i="2"/>
  <c r="X327" i="2"/>
  <c r="Y327" i="2" s="1"/>
  <c r="W327" i="2"/>
  <c r="X170" i="2"/>
  <c r="Y170" i="2" s="1"/>
  <c r="W170" i="2"/>
  <c r="X176" i="2"/>
  <c r="Y176" i="2" s="1"/>
  <c r="W176" i="2"/>
  <c r="X288" i="2"/>
  <c r="Y288" i="2" s="1"/>
  <c r="AC288" i="2" s="1"/>
  <c r="W288" i="2"/>
  <c r="X377" i="2"/>
  <c r="Y377" i="2" s="1"/>
  <c r="W377" i="2"/>
  <c r="AC61" i="2"/>
  <c r="AA61" i="2"/>
  <c r="AC217" i="2"/>
  <c r="AA217" i="2"/>
  <c r="AC360" i="2"/>
  <c r="AA360" i="2"/>
  <c r="AC385" i="2"/>
  <c r="AA385" i="2"/>
  <c r="AC92" i="2"/>
  <c r="AA92" i="2"/>
  <c r="AA197" i="2"/>
  <c r="AC197" i="2"/>
  <c r="AA299" i="2"/>
  <c r="AC299" i="2"/>
  <c r="AC48" i="2"/>
  <c r="AA48" i="2"/>
  <c r="AA238" i="2"/>
  <c r="AC379" i="2"/>
  <c r="AA379" i="2"/>
  <c r="X87" i="2"/>
  <c r="Y87" i="2" s="1"/>
  <c r="W87" i="2"/>
  <c r="AC380" i="2"/>
  <c r="AA380" i="2"/>
  <c r="AC148" i="2"/>
  <c r="AA148" i="2"/>
  <c r="AA259" i="2"/>
  <c r="AC259" i="2"/>
  <c r="AC106" i="2"/>
  <c r="AA106" i="2"/>
  <c r="X138" i="2"/>
  <c r="Y138" i="2" s="1"/>
  <c r="W138" i="2"/>
  <c r="X172" i="2"/>
  <c r="Y172" i="2" s="1"/>
  <c r="AC172" i="2" s="1"/>
  <c r="W172" i="2"/>
  <c r="X241" i="2"/>
  <c r="Y241" i="2" s="1"/>
  <c r="W241" i="2"/>
  <c r="X116" i="2"/>
  <c r="Y116" i="2" s="1"/>
  <c r="W116" i="2"/>
  <c r="W102" i="2"/>
  <c r="X102" i="2"/>
  <c r="Y102" i="2" s="1"/>
  <c r="AC102" i="2" s="1"/>
  <c r="X140" i="2"/>
  <c r="Y140" i="2" s="1"/>
  <c r="W140" i="2"/>
  <c r="W35" i="2"/>
  <c r="X35" i="2"/>
  <c r="Y35" i="2" s="1"/>
  <c r="AC35" i="2" s="1"/>
  <c r="X152" i="2"/>
  <c r="Y152" i="2" s="1"/>
  <c r="W152" i="2"/>
  <c r="X177" i="2"/>
  <c r="Y177" i="2" s="1"/>
  <c r="W177" i="2"/>
  <c r="W90" i="2"/>
  <c r="X90" i="2" s="1"/>
  <c r="Y90" i="2" s="1"/>
  <c r="X270" i="2"/>
  <c r="Y270" i="2" s="1"/>
  <c r="W270" i="2"/>
  <c r="AA331" i="2"/>
  <c r="AD331" i="2" s="1"/>
  <c r="AE331" i="2" s="1"/>
  <c r="AG331" i="2" s="1"/>
  <c r="AC114" i="2"/>
  <c r="AA114" i="2"/>
  <c r="AC349" i="2"/>
  <c r="AA349" i="2"/>
  <c r="AC309" i="2"/>
  <c r="AA309" i="2"/>
  <c r="AA220" i="2"/>
  <c r="AC220" i="2"/>
  <c r="AC389" i="2"/>
  <c r="AA389" i="2"/>
  <c r="AA383" i="2"/>
  <c r="AC383" i="2"/>
  <c r="W341" i="2"/>
  <c r="X341" i="2"/>
  <c r="Y341" i="2" s="1"/>
  <c r="AD215" i="2"/>
  <c r="AE215" i="2" s="1"/>
  <c r="AC402" i="2"/>
  <c r="AA402" i="2"/>
  <c r="AC375" i="2"/>
  <c r="AA375" i="2"/>
  <c r="W357" i="2"/>
  <c r="X357" i="2"/>
  <c r="Y357" i="2" s="1"/>
  <c r="AC357" i="2" s="1"/>
  <c r="W252" i="2"/>
  <c r="X252" i="2"/>
  <c r="Y252" i="2" s="1"/>
  <c r="W226" i="2"/>
  <c r="X226" i="2"/>
  <c r="Y226" i="2" s="1"/>
  <c r="AA226" i="2" s="1"/>
  <c r="X111" i="2"/>
  <c r="Y111" i="2" s="1"/>
  <c r="AC111" i="2" s="1"/>
  <c r="W111" i="2"/>
  <c r="W325" i="2"/>
  <c r="X325" i="2"/>
  <c r="Y325" i="2" s="1"/>
  <c r="W236" i="2"/>
  <c r="X236" i="2"/>
  <c r="Y236" i="2" s="1"/>
  <c r="X96" i="2"/>
  <c r="Y96" i="2" s="1"/>
  <c r="AC96" i="2" s="1"/>
  <c r="W96" i="2"/>
  <c r="W254" i="2"/>
  <c r="X254" i="2"/>
  <c r="Y254" i="2" s="1"/>
  <c r="W316" i="2"/>
  <c r="X316" i="2"/>
  <c r="Y316" i="2" s="1"/>
  <c r="X306" i="2"/>
  <c r="Y306" i="2" s="1"/>
  <c r="W306" i="2"/>
  <c r="X272" i="2"/>
  <c r="Y272" i="2" s="1"/>
  <c r="AA272" i="2" s="1"/>
  <c r="W272" i="2"/>
  <c r="X355" i="2"/>
  <c r="Y355" i="2" s="1"/>
  <c r="W355" i="2"/>
  <c r="AC127" i="2"/>
  <c r="AA127" i="2"/>
  <c r="AC108" i="2"/>
  <c r="AA108" i="2"/>
  <c r="AC363" i="2"/>
  <c r="AA363" i="2"/>
  <c r="AC378" i="2"/>
  <c r="AA378" i="2"/>
  <c r="AA334" i="2"/>
  <c r="AC334" i="2"/>
  <c r="AC293" i="2"/>
  <c r="AA293" i="2"/>
  <c r="AC142" i="2"/>
  <c r="AA142" i="2"/>
  <c r="AA405" i="2"/>
  <c r="AC405" i="2"/>
  <c r="AC141" i="2"/>
  <c r="AA141" i="2"/>
  <c r="AC372" i="2"/>
  <c r="AA372" i="2"/>
  <c r="X282" i="2"/>
  <c r="Y282" i="2" s="1"/>
  <c r="W282" i="2"/>
  <c r="W374" i="2"/>
  <c r="X374" i="2"/>
  <c r="Y374" i="2" s="1"/>
  <c r="X397" i="2"/>
  <c r="Y397" i="2" s="1"/>
  <c r="AC397" i="2" s="1"/>
  <c r="W397" i="2"/>
  <c r="X386" i="2"/>
  <c r="Y386" i="2" s="1"/>
  <c r="AC386" i="2" s="1"/>
  <c r="X227" i="2"/>
  <c r="Y227" i="2" s="1"/>
  <c r="W227" i="2"/>
  <c r="W74" i="2"/>
  <c r="X74" i="2"/>
  <c r="Y74" i="2" s="1"/>
  <c r="W42" i="2"/>
  <c r="X42" i="2"/>
  <c r="Y42" i="2" s="1"/>
  <c r="X85" i="2"/>
  <c r="Y85" i="2" s="1"/>
  <c r="W85" i="2"/>
  <c r="W326" i="2"/>
  <c r="X326" i="2"/>
  <c r="Y326" i="2" s="1"/>
  <c r="W382" i="2"/>
  <c r="X382" i="2"/>
  <c r="Y382" i="2" s="1"/>
  <c r="X71" i="2"/>
  <c r="Y71" i="2" s="1"/>
  <c r="AC71" i="2" s="1"/>
  <c r="W71" i="2"/>
  <c r="X273" i="2"/>
  <c r="Y273" i="2" s="1"/>
  <c r="W273" i="2"/>
  <c r="W131" i="2"/>
  <c r="X131" i="2"/>
  <c r="Y131" i="2" s="1"/>
  <c r="AC131" i="2" s="1"/>
  <c r="X95" i="2"/>
  <c r="Y95" i="2" s="1"/>
  <c r="W95" i="2"/>
  <c r="AD368" i="2"/>
  <c r="AE368" i="2" s="1"/>
  <c r="AA286" i="2"/>
  <c r="AC286" i="2"/>
  <c r="AC246" i="2"/>
  <c r="AA246" i="2"/>
  <c r="AC136" i="2"/>
  <c r="AA136" i="2"/>
  <c r="AC94" i="2"/>
  <c r="AA94" i="2"/>
  <c r="AC262" i="2"/>
  <c r="AA262" i="2"/>
  <c r="X279" i="2"/>
  <c r="Y279" i="2" s="1"/>
  <c r="AC268" i="2"/>
  <c r="AA268" i="2"/>
  <c r="AC388" i="2"/>
  <c r="AA388" i="2"/>
  <c r="X103" i="2"/>
  <c r="Y103" i="2" s="1"/>
  <c r="W103" i="2"/>
  <c r="AC155" i="2"/>
  <c r="AA155" i="2"/>
  <c r="AC204" i="2"/>
  <c r="AA204" i="2"/>
  <c r="AC45" i="2"/>
  <c r="AA45" i="2"/>
  <c r="AC154" i="2"/>
  <c r="AA154" i="2"/>
  <c r="W260" i="2"/>
  <c r="X260" i="2"/>
  <c r="Y260" i="2" s="1"/>
  <c r="AA260" i="2" s="1"/>
  <c r="X24" i="2"/>
  <c r="Y24" i="2" s="1"/>
  <c r="W24" i="2"/>
  <c r="X86" i="2"/>
  <c r="Y86" i="2" s="1"/>
  <c r="AC86" i="2" s="1"/>
  <c r="W86" i="2"/>
  <c r="X315" i="2"/>
  <c r="Y315" i="2" s="1"/>
  <c r="W315" i="2"/>
  <c r="X343" i="2"/>
  <c r="Y343" i="2" s="1"/>
  <c r="W343" i="2"/>
  <c r="X333" i="2"/>
  <c r="Y333" i="2" s="1"/>
  <c r="W333" i="2"/>
  <c r="X162" i="2"/>
  <c r="Y162" i="2" s="1"/>
  <c r="AC162" i="2" s="1"/>
  <c r="W162" i="2"/>
  <c r="X193" i="2"/>
  <c r="Y193" i="2" s="1"/>
  <c r="W193" i="2"/>
  <c r="X118" i="2"/>
  <c r="Y118" i="2" s="1"/>
  <c r="W118" i="2"/>
  <c r="X275" i="2"/>
  <c r="Y275" i="2" s="1"/>
  <c r="W275" i="2"/>
  <c r="X126" i="2"/>
  <c r="Y126" i="2" s="1"/>
  <c r="AC126" i="2" s="1"/>
  <c r="W126" i="2"/>
  <c r="W373" i="2"/>
  <c r="X373" i="2"/>
  <c r="Y373" i="2" s="1"/>
  <c r="AA200" i="2"/>
  <c r="AC200" i="2"/>
  <c r="AC171" i="2"/>
  <c r="AA171" i="2"/>
  <c r="AA280" i="2"/>
  <c r="AC280" i="2"/>
  <c r="AC206" i="2"/>
  <c r="AA206" i="2"/>
  <c r="AC121" i="2"/>
  <c r="AA121" i="2"/>
  <c r="AC328" i="2"/>
  <c r="AA328" i="2"/>
  <c r="W29" i="2"/>
  <c r="X29" i="2"/>
  <c r="Y29" i="2" s="1"/>
  <c r="AC311" i="2"/>
  <c r="AA311" i="2"/>
  <c r="AC367" i="2"/>
  <c r="AA367" i="2"/>
  <c r="AC218" i="2"/>
  <c r="AA218" i="2"/>
  <c r="AD303" i="2"/>
  <c r="AE303" i="2" s="1"/>
  <c r="AC345" i="2"/>
  <c r="AA345" i="2"/>
  <c r="AA278" i="2"/>
  <c r="AC278" i="2"/>
  <c r="AC228" i="2"/>
  <c r="AA228" i="2"/>
  <c r="AC63" i="2"/>
  <c r="AA63" i="2"/>
  <c r="X144" i="2"/>
  <c r="Y144" i="2" s="1"/>
  <c r="W144" i="2"/>
  <c r="X149" i="2"/>
  <c r="Y149" i="2" s="1"/>
  <c r="W149" i="2"/>
  <c r="X314" i="2"/>
  <c r="Y314" i="2" s="1"/>
  <c r="W314" i="2"/>
  <c r="X143" i="2"/>
  <c r="Y143" i="2" s="1"/>
  <c r="W143" i="2"/>
  <c r="V253" i="2"/>
  <c r="W406" i="2"/>
  <c r="X406" i="2"/>
  <c r="Y406" i="2" s="1"/>
  <c r="X312" i="2"/>
  <c r="Y312" i="2" s="1"/>
  <c r="W312" i="2"/>
  <c r="X52" i="2"/>
  <c r="Y52" i="2" s="1"/>
  <c r="AC52" i="2" s="1"/>
  <c r="W52" i="2"/>
  <c r="X336" i="2"/>
  <c r="Y336" i="2" s="1"/>
  <c r="W336" i="2"/>
  <c r="X307" i="2"/>
  <c r="Y307" i="2" s="1"/>
  <c r="AC307" i="2" s="1"/>
  <c r="W307" i="2"/>
  <c r="X264" i="2"/>
  <c r="Y264" i="2" s="1"/>
  <c r="W264" i="2"/>
  <c r="X216" i="2"/>
  <c r="Y216" i="2" s="1"/>
  <c r="W216" i="2"/>
  <c r="X263" i="2"/>
  <c r="Y263" i="2" s="1"/>
  <c r="W263" i="2"/>
  <c r="X159" i="2"/>
  <c r="Y159" i="2" s="1"/>
  <c r="W159" i="2"/>
  <c r="AC322" i="2"/>
  <c r="AA322" i="2"/>
  <c r="AC332" i="2"/>
  <c r="AA332" i="2"/>
  <c r="AC261" i="2"/>
  <c r="AA261" i="2"/>
  <c r="AC359" i="2"/>
  <c r="AA359" i="2"/>
  <c r="AC36" i="2"/>
  <c r="AA36" i="2"/>
  <c r="AC371" i="2"/>
  <c r="AA371" i="2"/>
  <c r="AA198" i="2"/>
  <c r="AC198" i="2"/>
  <c r="AC232" i="2"/>
  <c r="AA232" i="2"/>
  <c r="AA175" i="2"/>
  <c r="AC175" i="2"/>
  <c r="AC248" i="2"/>
  <c r="AA248" i="2"/>
  <c r="AC362" i="2"/>
  <c r="AA362" i="2"/>
  <c r="W188" i="2"/>
  <c r="X188" i="2"/>
  <c r="Y188" i="2" s="1"/>
  <c r="X65" i="2"/>
  <c r="Y65" i="2" s="1"/>
  <c r="W65" i="2"/>
  <c r="W25" i="2"/>
  <c r="X25" i="2" s="1"/>
  <c r="Y25" i="2" s="1"/>
  <c r="X160" i="2"/>
  <c r="Y160" i="2" s="1"/>
  <c r="AA160" i="2" s="1"/>
  <c r="W160" i="2"/>
  <c r="W107" i="2"/>
  <c r="X107" i="2"/>
  <c r="Y107" i="2" s="1"/>
  <c r="AA107" i="2" s="1"/>
  <c r="X297" i="2"/>
  <c r="Y297" i="2" s="1"/>
  <c r="W297" i="2"/>
  <c r="X323" i="2"/>
  <c r="Y323" i="2" s="1"/>
  <c r="W323" i="2"/>
  <c r="X393" i="2"/>
  <c r="Y393" i="2" s="1"/>
  <c r="W393" i="2"/>
  <c r="X88" i="2"/>
  <c r="Y88" i="2" s="1"/>
  <c r="W88" i="2"/>
  <c r="X337" i="2"/>
  <c r="Y337" i="2" s="1"/>
  <c r="W337" i="2"/>
  <c r="W81" i="2"/>
  <c r="X81" i="2"/>
  <c r="Y81" i="2" s="1"/>
  <c r="AC81" i="2" s="1"/>
  <c r="W230" i="2"/>
  <c r="X230" i="2"/>
  <c r="Y230" i="2" s="1"/>
  <c r="AC219" i="2"/>
  <c r="AA219" i="2"/>
  <c r="AA352" i="2"/>
  <c r="AC352" i="2"/>
  <c r="AD408" i="2"/>
  <c r="AE408" i="2" s="1"/>
  <c r="AC366" i="2"/>
  <c r="AA366" i="2"/>
  <c r="AD93" i="2"/>
  <c r="AE93" i="2" s="1"/>
  <c r="AC347" i="2"/>
  <c r="AA347" i="2"/>
  <c r="AC271" i="2"/>
  <c r="AA271" i="2"/>
  <c r="AD100" i="2"/>
  <c r="AE100" i="2" s="1"/>
  <c r="AC283" i="2"/>
  <c r="AA283" i="2"/>
  <c r="AC392" i="2"/>
  <c r="AA392" i="2"/>
  <c r="AC346" i="2"/>
  <c r="AA346" i="2"/>
  <c r="AD285" i="2"/>
  <c r="AE285" i="2" s="1"/>
  <c r="AA398" i="2"/>
  <c r="AC398" i="2"/>
  <c r="AC117" i="2"/>
  <c r="AA117" i="2"/>
  <c r="AC237" i="2"/>
  <c r="AA237" i="2"/>
  <c r="AC223" i="2"/>
  <c r="AA223" i="2"/>
  <c r="AC105" i="2"/>
  <c r="AA105" i="2"/>
  <c r="AG28" i="2"/>
  <c r="AH28" i="2" s="1"/>
  <c r="AF20" i="2"/>
  <c r="AH20" i="2" s="1"/>
  <c r="AI20" i="2" s="1"/>
  <c r="AK20" i="2" s="1"/>
  <c r="BL20" i="2" s="1"/>
  <c r="H19" i="5" s="1"/>
  <c r="AA55" i="2"/>
  <c r="AD55" i="2" s="1"/>
  <c r="AE55" i="2" s="1"/>
  <c r="AA214" i="2"/>
  <c r="AD214" i="2" s="1"/>
  <c r="AE214" i="2" s="1"/>
  <c r="AG208" i="2"/>
  <c r="AF18" i="2"/>
  <c r="AH18" i="2" s="1"/>
  <c r="AI18" i="2" s="1"/>
  <c r="AK18" i="2" s="1"/>
  <c r="BL18" i="2" s="1"/>
  <c r="H17" i="5" s="1"/>
  <c r="V181" i="2"/>
  <c r="V73" i="2"/>
  <c r="V72" i="2"/>
  <c r="AD284" i="2"/>
  <c r="AE284" i="2" s="1"/>
  <c r="AG67" i="2"/>
  <c r="AF163" i="2"/>
  <c r="AH163" i="2" s="1"/>
  <c r="AI163" i="2" s="1"/>
  <c r="AK163" i="2" s="1"/>
  <c r="BL163" i="2" s="1"/>
  <c r="H162" i="5" s="1"/>
  <c r="V256" i="2"/>
  <c r="V191" i="2"/>
  <c r="V266" i="2"/>
  <c r="V50" i="2"/>
  <c r="V192" i="2"/>
  <c r="V289" i="2"/>
  <c r="V34" i="2"/>
  <c r="V150" i="2"/>
  <c r="V167" i="2"/>
  <c r="AF21" i="2"/>
  <c r="AH21" i="2" s="1"/>
  <c r="AC296" i="2"/>
  <c r="AA296" i="2"/>
  <c r="AC91" i="2"/>
  <c r="AA91" i="2"/>
  <c r="AC376" i="2"/>
  <c r="AA376" i="2"/>
  <c r="AA302" i="2"/>
  <c r="AC302" i="2"/>
  <c r="AC400" i="2"/>
  <c r="AA400" i="2"/>
  <c r="AC84" i="2"/>
  <c r="AA84" i="2"/>
  <c r="AA156" i="2"/>
  <c r="AC156" i="2"/>
  <c r="AG187" i="2"/>
  <c r="AC239" i="2"/>
  <c r="AA239" i="2"/>
  <c r="AF110" i="2"/>
  <c r="AH110" i="2" s="1"/>
  <c r="AI110" i="2" s="1"/>
  <c r="AK110" i="2" s="1"/>
  <c r="BL110" i="2" s="1"/>
  <c r="H109" i="5" s="1"/>
  <c r="AF64" i="2"/>
  <c r="AH64" i="2" s="1"/>
  <c r="AF339" i="2"/>
  <c r="AH339" i="2" s="1"/>
  <c r="AI339" i="2" s="1"/>
  <c r="AK339" i="2" s="1"/>
  <c r="BL339" i="2" s="1"/>
  <c r="H338" i="5" s="1"/>
  <c r="AF37" i="2"/>
  <c r="AH37" i="2" s="1"/>
  <c r="AI37" i="2" s="1"/>
  <c r="AK37" i="2" s="1"/>
  <c r="BL37" i="2" s="1"/>
  <c r="H36" i="5" s="1"/>
  <c r="AG207" i="2"/>
  <c r="AD245" i="2"/>
  <c r="AE245" i="2" s="1"/>
  <c r="AG245" i="2" s="1"/>
  <c r="AF196" i="2"/>
  <c r="AH196" i="2" s="1"/>
  <c r="AF407" i="2"/>
  <c r="AH407" i="2" s="1"/>
  <c r="AI407" i="2" s="1"/>
  <c r="AK407" i="2" s="1"/>
  <c r="BL407" i="2" s="1"/>
  <c r="H406" i="5" s="1"/>
  <c r="AF390" i="2"/>
  <c r="AH390" i="2" s="1"/>
  <c r="AI390" i="2" s="1"/>
  <c r="AK390" i="2" s="1"/>
  <c r="BL390" i="2" s="1"/>
  <c r="H389" i="5" s="1"/>
  <c r="AD97" i="2"/>
  <c r="AE97" i="2" s="1"/>
  <c r="AG97" i="2" s="1"/>
  <c r="AD319" i="2"/>
  <c r="AE319" i="2" s="1"/>
  <c r="AG319" i="2" s="1"/>
  <c r="AD222" i="2"/>
  <c r="AE222" i="2" s="1"/>
  <c r="AF222" i="2" s="1"/>
  <c r="AH222" i="2" s="1"/>
  <c r="AD54" i="2"/>
  <c r="AE54" i="2" s="1"/>
  <c r="AG54" i="2" s="1"/>
  <c r="AD46" i="2"/>
  <c r="AE46" i="2" s="1"/>
  <c r="AF46" i="2" s="1"/>
  <c r="AD183" i="2"/>
  <c r="AE183" i="2" s="1"/>
  <c r="AF183" i="2" s="1"/>
  <c r="AF277" i="2"/>
  <c r="AH277" i="2" s="1"/>
  <c r="AI277" i="2" s="1"/>
  <c r="AK277" i="2" s="1"/>
  <c r="BL277" i="2" s="1"/>
  <c r="H276" i="5" s="1"/>
  <c r="AD104" i="2"/>
  <c r="AE104" i="2" s="1"/>
  <c r="AG104" i="2" s="1"/>
  <c r="AE82" i="2"/>
  <c r="AG82" i="2" s="1"/>
  <c r="AF153" i="2"/>
  <c r="AG153" i="2"/>
  <c r="AD195" i="2"/>
  <c r="AE195" i="2" s="1"/>
  <c r="AF179" i="2"/>
  <c r="AH179" i="2" s="1"/>
  <c r="AD290" i="2"/>
  <c r="AE290" i="2" s="1"/>
  <c r="AG290" i="2" s="1"/>
  <c r="AD43" i="2"/>
  <c r="AE43" i="2" s="1"/>
  <c r="AG43" i="2" s="1"/>
  <c r="AA33" i="2"/>
  <c r="AD33" i="2" s="1"/>
  <c r="AE33" i="2" s="1"/>
  <c r="AD39" i="2"/>
  <c r="AE39" i="2" s="1"/>
  <c r="AG39" i="2" s="1"/>
  <c r="AD26" i="2"/>
  <c r="AE26" i="2" s="1"/>
  <c r="AG26" i="2" s="1"/>
  <c r="AD27" i="2"/>
  <c r="AE27" i="2" s="1"/>
  <c r="AF27" i="2" s="1"/>
  <c r="AD9" i="2"/>
  <c r="AE9" i="2" s="1"/>
  <c r="AG9" i="2" s="1"/>
  <c r="AD353" i="2"/>
  <c r="AE353" i="2" s="1"/>
  <c r="AG353" i="2" s="1"/>
  <c r="AC272" i="2"/>
  <c r="AC260" i="2"/>
  <c r="AC57" i="2"/>
  <c r="AA57" i="2"/>
  <c r="AC201" i="2"/>
  <c r="AA201" i="2"/>
  <c r="AI208" i="2"/>
  <c r="AK208" i="2" s="1"/>
  <c r="BL208" i="2" s="1"/>
  <c r="H207" i="5" s="1"/>
  <c r="AJ208" i="2"/>
  <c r="AI168" i="2"/>
  <c r="AK168" i="2" s="1"/>
  <c r="BL168" i="2" s="1"/>
  <c r="H167" i="5" s="1"/>
  <c r="AJ168" i="2"/>
  <c r="AI174" i="2"/>
  <c r="AK174" i="2" s="1"/>
  <c r="BL174" i="2" s="1"/>
  <c r="H173" i="5" s="1"/>
  <c r="AJ174" i="2"/>
  <c r="AI125" i="2"/>
  <c r="AK125" i="2" s="1"/>
  <c r="BL125" i="2" s="1"/>
  <c r="H124" i="5" s="1"/>
  <c r="AJ125" i="2"/>
  <c r="AI310" i="2"/>
  <c r="AK310" i="2" s="1"/>
  <c r="BL310" i="2" s="1"/>
  <c r="H309" i="5" s="1"/>
  <c r="AJ310" i="2"/>
  <c r="AI207" i="2"/>
  <c r="AK207" i="2" s="1"/>
  <c r="BL207" i="2" s="1"/>
  <c r="H206" i="5" s="1"/>
  <c r="AJ207" i="2"/>
  <c r="AI187" i="2"/>
  <c r="AK187" i="2" s="1"/>
  <c r="BL187" i="2" s="1"/>
  <c r="H186" i="5" s="1"/>
  <c r="AJ187" i="2"/>
  <c r="AI158" i="2"/>
  <c r="AK158" i="2" s="1"/>
  <c r="BL158" i="2" s="1"/>
  <c r="H157" i="5" s="1"/>
  <c r="AJ158" i="2"/>
  <c r="AI212" i="2"/>
  <c r="AK212" i="2" s="1"/>
  <c r="BL212" i="2" s="1"/>
  <c r="H211" i="5" s="1"/>
  <c r="AI251" i="2"/>
  <c r="AK251" i="2" s="1"/>
  <c r="BL251" i="2" s="1"/>
  <c r="H250" i="5" s="1"/>
  <c r="AJ251" i="2"/>
  <c r="AI60" i="2"/>
  <c r="AK60" i="2" s="1"/>
  <c r="BL60" i="2" s="1"/>
  <c r="H59" i="5" s="1"/>
  <c r="AJ60" i="2"/>
  <c r="AJ67" i="2"/>
  <c r="AI12" i="2"/>
  <c r="AK12" i="2" s="1"/>
  <c r="BL12" i="2" s="1"/>
  <c r="H11" i="5" s="1"/>
  <c r="AG292" i="2"/>
  <c r="AF292" i="2"/>
  <c r="AH292" i="2" s="1"/>
  <c r="AG13" i="2"/>
  <c r="AF13" i="2"/>
  <c r="AH13" i="2" s="1"/>
  <c r="AG49" i="2"/>
  <c r="AF49" i="2"/>
  <c r="AH49" i="2" s="1"/>
  <c r="AG213" i="2"/>
  <c r="AF213" i="2"/>
  <c r="AH213" i="2" s="1"/>
  <c r="AG231" i="2"/>
  <c r="AF231" i="2"/>
  <c r="AG6" i="2"/>
  <c r="AF6" i="2"/>
  <c r="AH6" i="2" s="1"/>
  <c r="AH53" i="2"/>
  <c r="AG47" i="2"/>
  <c r="AF47" i="2"/>
  <c r="AH47" i="2" s="1"/>
  <c r="AG166" i="2"/>
  <c r="AF166" i="2"/>
  <c r="AG66" i="2"/>
  <c r="AF66" i="2"/>
  <c r="AG225" i="2"/>
  <c r="AF225" i="2"/>
  <c r="AH225" i="2" s="1"/>
  <c r="AG358" i="2"/>
  <c r="AF358" i="2"/>
  <c r="AH358" i="2" s="1"/>
  <c r="AC258" i="2" l="1"/>
  <c r="W317" i="2"/>
  <c r="AC226" i="2"/>
  <c r="X120" i="2"/>
  <c r="Y120" i="2" s="1"/>
  <c r="W120" i="2"/>
  <c r="AF98" i="2"/>
  <c r="AH98" i="2" s="1"/>
  <c r="AI98" i="2" s="1"/>
  <c r="AK98" i="2" s="1"/>
  <c r="BL98" i="2" s="1"/>
  <c r="H97" i="5" s="1"/>
  <c r="AA133" i="2"/>
  <c r="AA83" i="2"/>
  <c r="AD83" i="2" s="1"/>
  <c r="AE83" i="2" s="1"/>
  <c r="AF83" i="2" s="1"/>
  <c r="AH83" i="2" s="1"/>
  <c r="AI83" i="2" s="1"/>
  <c r="AK83" i="2" s="1"/>
  <c r="BL83" i="2" s="1"/>
  <c r="H82" i="5" s="1"/>
  <c r="X244" i="2"/>
  <c r="Y244" i="2" s="1"/>
  <c r="AA244" i="2" s="1"/>
  <c r="AA298" i="2"/>
  <c r="AD298" i="2" s="1"/>
  <c r="AE298" i="2" s="1"/>
  <c r="AF51" i="2"/>
  <c r="AH51" i="2" s="1"/>
  <c r="AI51" i="2" s="1"/>
  <c r="AK51" i="2" s="1"/>
  <c r="BL51" i="2" s="1"/>
  <c r="H50" i="5" s="1"/>
  <c r="AD14" i="2"/>
  <c r="AE14" i="2" s="1"/>
  <c r="AD240" i="2"/>
  <c r="AE240" i="2" s="1"/>
  <c r="AF7" i="2"/>
  <c r="AH7" i="2" s="1"/>
  <c r="AI7" i="2" s="1"/>
  <c r="AK7" i="2" s="1"/>
  <c r="BL7" i="2" s="1"/>
  <c r="H6" i="5" s="1"/>
  <c r="W399" i="2"/>
  <c r="AA35" i="2"/>
  <c r="V145" i="2"/>
  <c r="AJ212" i="2"/>
  <c r="AL212" i="2" s="1"/>
  <c r="AN212" i="2" s="1"/>
  <c r="AC169" i="2"/>
  <c r="AD169" i="2" s="1"/>
  <c r="AE169" i="2" s="1"/>
  <c r="AF169" i="2" s="1"/>
  <c r="AF331" i="2"/>
  <c r="AH331" i="2" s="1"/>
  <c r="W238" i="2"/>
  <c r="X184" i="2"/>
  <c r="Y184" i="2" s="1"/>
  <c r="W184" i="2"/>
  <c r="AC295" i="2"/>
  <c r="AD295" i="2" s="1"/>
  <c r="AE295" i="2" s="1"/>
  <c r="AG295" i="2" s="1"/>
  <c r="W10" i="2"/>
  <c r="X10" i="2"/>
  <c r="Y10" i="2" s="1"/>
  <c r="AJ243" i="2"/>
  <c r="AL243" i="2" s="1"/>
  <c r="AN243" i="2" s="1"/>
  <c r="AD233" i="2"/>
  <c r="AE233" i="2" s="1"/>
  <c r="AC387" i="2"/>
  <c r="AD387" i="2" s="1"/>
  <c r="AE387" i="2" s="1"/>
  <c r="AG387" i="2" s="1"/>
  <c r="W3" i="2"/>
  <c r="W294" i="2"/>
  <c r="X294" i="2"/>
  <c r="Y294" i="2" s="1"/>
  <c r="W401" i="2"/>
  <c r="X401" i="2"/>
  <c r="Y401" i="2" s="1"/>
  <c r="X113" i="2"/>
  <c r="Y113" i="2" s="1"/>
  <c r="W113" i="2"/>
  <c r="AF178" i="2"/>
  <c r="AH178" i="2" s="1"/>
  <c r="AJ178" i="2" s="1"/>
  <c r="AC291" i="2"/>
  <c r="AA291" i="2"/>
  <c r="AJ132" i="2"/>
  <c r="AL132" i="2" s="1"/>
  <c r="AG139" i="2"/>
  <c r="AG132" i="2"/>
  <c r="AC255" i="2"/>
  <c r="AD255" i="2" s="1"/>
  <c r="AE255" i="2" s="1"/>
  <c r="AA381" i="2"/>
  <c r="W340" i="2"/>
  <c r="X340" i="2"/>
  <c r="Y340" i="2" s="1"/>
  <c r="X274" i="2"/>
  <c r="Y274" i="2" s="1"/>
  <c r="W274" i="2"/>
  <c r="X203" i="2"/>
  <c r="Y203" i="2" s="1"/>
  <c r="W203" i="2"/>
  <c r="X205" i="2"/>
  <c r="Y205" i="2" s="1"/>
  <c r="W205" i="2"/>
  <c r="AF129" i="2"/>
  <c r="AH129" i="2" s="1"/>
  <c r="AI129" i="2" s="1"/>
  <c r="AK129" i="2" s="1"/>
  <c r="BL129" i="2" s="1"/>
  <c r="H128" i="5" s="1"/>
  <c r="AA102" i="2"/>
  <c r="AD102" i="2" s="1"/>
  <c r="AE102" i="2" s="1"/>
  <c r="AG102" i="2" s="1"/>
  <c r="W242" i="2"/>
  <c r="X330" i="2"/>
  <c r="Y330" i="2" s="1"/>
  <c r="W330" i="2"/>
  <c r="AF4" i="2"/>
  <c r="AH4" i="2" s="1"/>
  <c r="AI4" i="2" s="1"/>
  <c r="AK4" i="2" s="1"/>
  <c r="BL4" i="2" s="1"/>
  <c r="H3" i="5" s="1"/>
  <c r="AL60" i="2"/>
  <c r="AM60" i="2" s="1"/>
  <c r="AO60" i="2" s="1"/>
  <c r="BM60" i="2" s="1"/>
  <c r="I59" i="5" s="1"/>
  <c r="AL251" i="2"/>
  <c r="W404" i="2"/>
  <c r="X404" i="2"/>
  <c r="Y404" i="2" s="1"/>
  <c r="X164" i="2"/>
  <c r="Y164" i="2" s="1"/>
  <c r="W164" i="2"/>
  <c r="X8" i="2"/>
  <c r="Y8" i="2" s="1"/>
  <c r="W8" i="2"/>
  <c r="AC242" i="2"/>
  <c r="AA242" i="2"/>
  <c r="AL174" i="2"/>
  <c r="AM174" i="2" s="1"/>
  <c r="AC160" i="2"/>
  <c r="X403" i="2"/>
  <c r="Y403" i="2" s="1"/>
  <c r="W403" i="2"/>
  <c r="X287" i="2"/>
  <c r="Y287" i="2" s="1"/>
  <c r="W287" i="2"/>
  <c r="X76" i="2"/>
  <c r="Y76" i="2" s="1"/>
  <c r="W76" i="2"/>
  <c r="X68" i="2"/>
  <c r="Y68" i="2" s="1"/>
  <c r="W68" i="2"/>
  <c r="AC124" i="2"/>
  <c r="AA124" i="2"/>
  <c r="AC384" i="2"/>
  <c r="AA384" i="2"/>
  <c r="AM109" i="2"/>
  <c r="AO109" i="2" s="1"/>
  <c r="AP109" i="2" s="1"/>
  <c r="AQ109" i="2" s="1"/>
  <c r="AS109" i="2" s="1"/>
  <c r="BN109" i="2" s="1"/>
  <c r="J108" i="5" s="1"/>
  <c r="AA111" i="2"/>
  <c r="AD111" i="2" s="1"/>
  <c r="AE111" i="2" s="1"/>
  <c r="AG111" i="2" s="1"/>
  <c r="W202" i="2"/>
  <c r="W101" i="2"/>
  <c r="X101" i="2"/>
  <c r="Y101" i="2" s="1"/>
  <c r="AC338" i="2"/>
  <c r="AA338" i="2"/>
  <c r="AL12" i="2"/>
  <c r="AM12" i="2" s="1"/>
  <c r="AO12" i="2" s="1"/>
  <c r="BM12" i="2" s="1"/>
  <c r="I11" i="5" s="1"/>
  <c r="X147" i="2"/>
  <c r="Y147" i="2" s="1"/>
  <c r="W147" i="2"/>
  <c r="AL67" i="2"/>
  <c r="AL187" i="2"/>
  <c r="AN187" i="2" s="1"/>
  <c r="AL310" i="2"/>
  <c r="AM310" i="2" s="1"/>
  <c r="AL168" i="2"/>
  <c r="AN168" i="2" s="1"/>
  <c r="W394" i="2"/>
  <c r="X394" i="2"/>
  <c r="Y394" i="2" s="1"/>
  <c r="AC30" i="2"/>
  <c r="AA30" i="2"/>
  <c r="X391" i="2"/>
  <c r="Y391" i="2" s="1"/>
  <c r="W391" i="2"/>
  <c r="AL158" i="2"/>
  <c r="X119" i="2"/>
  <c r="Y119" i="2" s="1"/>
  <c r="W119" i="2"/>
  <c r="AC77" i="2"/>
  <c r="AA77" i="2"/>
  <c r="X329" i="2"/>
  <c r="Y329" i="2" s="1"/>
  <c r="W329" i="2"/>
  <c r="X361" i="2"/>
  <c r="Y361" i="2" s="1"/>
  <c r="W361" i="2"/>
  <c r="AA249" i="2"/>
  <c r="AL207" i="2"/>
  <c r="AN207" i="2" s="1"/>
  <c r="AL125" i="2"/>
  <c r="AM125" i="2" s="1"/>
  <c r="AL208" i="2"/>
  <c r="AM208" i="2" s="1"/>
  <c r="AA112" i="2"/>
  <c r="AD112" i="2" s="1"/>
  <c r="AE112" i="2" s="1"/>
  <c r="AG112" i="2" s="1"/>
  <c r="AC11" i="2"/>
  <c r="AA11" i="2"/>
  <c r="X247" i="2"/>
  <c r="Y247" i="2" s="1"/>
  <c r="W247" i="2"/>
  <c r="W396" i="2"/>
  <c r="X396" i="2"/>
  <c r="Y396" i="2" s="1"/>
  <c r="AE5" i="2"/>
  <c r="AG130" i="2"/>
  <c r="AH130" i="2" s="1"/>
  <c r="AI130" i="2" s="1"/>
  <c r="AK130" i="2" s="1"/>
  <c r="BL130" i="2" s="1"/>
  <c r="H129" i="5" s="1"/>
  <c r="AD79" i="2"/>
  <c r="AE79" i="2" s="1"/>
  <c r="AF79" i="2" s="1"/>
  <c r="AH79" i="2" s="1"/>
  <c r="AI79" i="2" s="1"/>
  <c r="AK79" i="2" s="1"/>
  <c r="BL79" i="2" s="1"/>
  <c r="H78" i="5" s="1"/>
  <c r="AF185" i="2"/>
  <c r="AH185" i="2" s="1"/>
  <c r="AC194" i="2"/>
  <c r="AD194" i="2" s="1"/>
  <c r="AE194" i="2" s="1"/>
  <c r="AG194" i="2" s="1"/>
  <c r="AJ115" i="2"/>
  <c r="AC17" i="2"/>
  <c r="AD17" i="2" s="1"/>
  <c r="AE17" i="2" s="1"/>
  <c r="AG17" i="2" s="1"/>
  <c r="AG212" i="2"/>
  <c r="AG46" i="2"/>
  <c r="AH46" i="2" s="1"/>
  <c r="AC317" i="2"/>
  <c r="AD317" i="2" s="1"/>
  <c r="AE317" i="2" s="1"/>
  <c r="AG317" i="2" s="1"/>
  <c r="AG115" i="2"/>
  <c r="AF157" i="2"/>
  <c r="AH157" i="2" s="1"/>
  <c r="AI157" i="2" s="1"/>
  <c r="AK157" i="2" s="1"/>
  <c r="BL157" i="2" s="1"/>
  <c r="H156" i="5" s="1"/>
  <c r="AA172" i="2"/>
  <c r="AD172" i="2" s="1"/>
  <c r="AD133" i="2"/>
  <c r="AE133" i="2" s="1"/>
  <c r="AF133" i="2" s="1"/>
  <c r="AH133" i="2" s="1"/>
  <c r="AI133" i="2" s="1"/>
  <c r="AK133" i="2" s="1"/>
  <c r="BL133" i="2" s="1"/>
  <c r="H132" i="5" s="1"/>
  <c r="AD199" i="2"/>
  <c r="AE199" i="2" s="1"/>
  <c r="AG199" i="2" s="1"/>
  <c r="AF245" i="2"/>
  <c r="AH245" i="2" s="1"/>
  <c r="AI245" i="2" s="1"/>
  <c r="AK245" i="2" s="1"/>
  <c r="BL245" i="2" s="1"/>
  <c r="H244" i="5" s="1"/>
  <c r="AD137" i="2"/>
  <c r="AE137" i="2" s="1"/>
  <c r="AG137" i="2" s="1"/>
  <c r="AG222" i="2"/>
  <c r="AJ62" i="2"/>
  <c r="AA71" i="2"/>
  <c r="AA397" i="2"/>
  <c r="AD397" i="2" s="1"/>
  <c r="AE397" i="2" s="1"/>
  <c r="AA126" i="2"/>
  <c r="AD126" i="2" s="1"/>
  <c r="AE126" i="2" s="1"/>
  <c r="AG126" i="2" s="1"/>
  <c r="AC107" i="2"/>
  <c r="AD362" i="2"/>
  <c r="AE362" i="2" s="1"/>
  <c r="AF362" i="2" s="1"/>
  <c r="AH362" i="2" s="1"/>
  <c r="AI362" i="2" s="1"/>
  <c r="AK362" i="2" s="1"/>
  <c r="BL362" i="2" s="1"/>
  <c r="H361" i="5" s="1"/>
  <c r="AD367" i="2"/>
  <c r="AE367" i="2" s="1"/>
  <c r="AF367" i="2" s="1"/>
  <c r="AH367" i="2" s="1"/>
  <c r="AI367" i="2" s="1"/>
  <c r="AK367" i="2" s="1"/>
  <c r="BL367" i="2" s="1"/>
  <c r="H366" i="5" s="1"/>
  <c r="AD121" i="2"/>
  <c r="AE121" i="2" s="1"/>
  <c r="AG121" i="2" s="1"/>
  <c r="AC265" i="2"/>
  <c r="AA265" i="2"/>
  <c r="X356" i="2"/>
  <c r="Y356" i="2" s="1"/>
  <c r="AA165" i="2"/>
  <c r="AD165" i="2" s="1"/>
  <c r="AE165" i="2" s="1"/>
  <c r="AF395" i="2"/>
  <c r="AH395" i="2" s="1"/>
  <c r="AJ395" i="2" s="1"/>
  <c r="AJ20" i="2"/>
  <c r="AA288" i="2"/>
  <c r="AD288" i="2" s="1"/>
  <c r="AE288" i="2" s="1"/>
  <c r="AF288" i="2" s="1"/>
  <c r="AH288" i="2" s="1"/>
  <c r="AI288" i="2" s="1"/>
  <c r="AK288" i="2" s="1"/>
  <c r="BL288" i="2" s="1"/>
  <c r="H287" i="5" s="1"/>
  <c r="AF121" i="2"/>
  <c r="AH121" i="2" s="1"/>
  <c r="AJ121" i="2" s="1"/>
  <c r="AA86" i="2"/>
  <c r="AD86" i="2" s="1"/>
  <c r="AE86" i="2" s="1"/>
  <c r="AF86" i="2" s="1"/>
  <c r="AH86" i="2" s="1"/>
  <c r="AJ163" i="2"/>
  <c r="AA81" i="2"/>
  <c r="AD81" i="2" s="1"/>
  <c r="AE81" i="2" s="1"/>
  <c r="AG81" i="2" s="1"/>
  <c r="AF290" i="2"/>
  <c r="AH290" i="2" s="1"/>
  <c r="AI290" i="2" s="1"/>
  <c r="AK290" i="2" s="1"/>
  <c r="BL290" i="2" s="1"/>
  <c r="H289" i="5" s="1"/>
  <c r="AF182" i="2"/>
  <c r="AD226" i="2"/>
  <c r="AE226" i="2" s="1"/>
  <c r="AD354" i="2"/>
  <c r="AD105" i="2"/>
  <c r="AD219" i="2"/>
  <c r="AE219" i="2" s="1"/>
  <c r="AG219" i="2" s="1"/>
  <c r="AD286" i="2"/>
  <c r="AE286" i="2" s="1"/>
  <c r="AG286" i="2" s="1"/>
  <c r="W224" i="2"/>
  <c r="AG23" i="2"/>
  <c r="AF23" i="2"/>
  <c r="AF189" i="2"/>
  <c r="AH189" i="2" s="1"/>
  <c r="AC252" i="2"/>
  <c r="AA252" i="2"/>
  <c r="AF353" i="2"/>
  <c r="AH353" i="2" s="1"/>
  <c r="AI353" i="2" s="1"/>
  <c r="AK353" i="2" s="1"/>
  <c r="BL353" i="2" s="1"/>
  <c r="H352" i="5" s="1"/>
  <c r="AD388" i="2"/>
  <c r="AE388" i="2" s="1"/>
  <c r="AG388" i="2" s="1"/>
  <c r="AD94" i="2"/>
  <c r="X122" i="2"/>
  <c r="Y122" i="2" s="1"/>
  <c r="AC122" i="2" s="1"/>
  <c r="AD380" i="2"/>
  <c r="AE380" i="2" s="1"/>
  <c r="AD385" i="2"/>
  <c r="AE385" i="2" s="1"/>
  <c r="AD235" i="2"/>
  <c r="AE235" i="2" s="1"/>
  <c r="AD269" i="2"/>
  <c r="AE269" i="2" s="1"/>
  <c r="AD134" i="2"/>
  <c r="AE134" i="2" s="1"/>
  <c r="AD237" i="2"/>
  <c r="AE237" i="2" s="1"/>
  <c r="AD347" i="2"/>
  <c r="AF308" i="2"/>
  <c r="AH308" i="2" s="1"/>
  <c r="AI308" i="2" s="1"/>
  <c r="AK308" i="2" s="1"/>
  <c r="BL308" i="2" s="1"/>
  <c r="H307" i="5" s="1"/>
  <c r="AD359" i="2"/>
  <c r="AE359" i="2" s="1"/>
  <c r="AG359" i="2" s="1"/>
  <c r="AD332" i="2"/>
  <c r="AE332" i="2" s="1"/>
  <c r="AG332" i="2" s="1"/>
  <c r="AD155" i="2"/>
  <c r="AD246" i="2"/>
  <c r="AE246" i="2" s="1"/>
  <c r="AF246" i="2" s="1"/>
  <c r="AH246" i="2" s="1"/>
  <c r="AI246" i="2" s="1"/>
  <c r="AK246" i="2" s="1"/>
  <c r="BL246" i="2" s="1"/>
  <c r="H245" i="5" s="1"/>
  <c r="AD389" i="2"/>
  <c r="AE389" i="2" s="1"/>
  <c r="AG389" i="2" s="1"/>
  <c r="AD349" i="2"/>
  <c r="AE349" i="2" s="1"/>
  <c r="AG349" i="2" s="1"/>
  <c r="AD379" i="2"/>
  <c r="AE379" i="2" s="1"/>
  <c r="AG379" i="2" s="1"/>
  <c r="AD360" i="2"/>
  <c r="AE360" i="2" s="1"/>
  <c r="AG360" i="2" s="1"/>
  <c r="AD186" i="2"/>
  <c r="AE186" i="2" s="1"/>
  <c r="AG186" i="2" s="1"/>
  <c r="AD99" i="2"/>
  <c r="AE99" i="2" s="1"/>
  <c r="AG99" i="2" s="1"/>
  <c r="AD31" i="2"/>
  <c r="AE31" i="2" s="1"/>
  <c r="AF31" i="2" s="1"/>
  <c r="AH31" i="2" s="1"/>
  <c r="AD220" i="2"/>
  <c r="AE220" i="2" s="1"/>
  <c r="AG267" i="2"/>
  <c r="AF267" i="2"/>
  <c r="AH267" i="2" s="1"/>
  <c r="AA131" i="2"/>
  <c r="AD131" i="2" s="1"/>
  <c r="AE131" i="2" s="1"/>
  <c r="AF131" i="2" s="1"/>
  <c r="AD45" i="2"/>
  <c r="AE45" i="2" s="1"/>
  <c r="AD48" i="2"/>
  <c r="AD61" i="2"/>
  <c r="AE61" i="2" s="1"/>
  <c r="AG70" i="2"/>
  <c r="AF70" i="2"/>
  <c r="AA52" i="2"/>
  <c r="AD52" i="2" s="1"/>
  <c r="AE52" i="2" s="1"/>
  <c r="AG52" i="2" s="1"/>
  <c r="AD372" i="2"/>
  <c r="AE372" i="2" s="1"/>
  <c r="AD293" i="2"/>
  <c r="AE293" i="2" s="1"/>
  <c r="AD108" i="2"/>
  <c r="AD402" i="2"/>
  <c r="AE402" i="2" s="1"/>
  <c r="AG402" i="2" s="1"/>
  <c r="X365" i="2"/>
  <c r="Y365" i="2" s="1"/>
  <c r="AC365" i="2" s="1"/>
  <c r="AF26" i="2"/>
  <c r="AH26" i="2" s="1"/>
  <c r="AJ26" i="2" s="1"/>
  <c r="AF43" i="2"/>
  <c r="AH43" i="2" s="1"/>
  <c r="AI43" i="2" s="1"/>
  <c r="AK43" i="2" s="1"/>
  <c r="BL43" i="2" s="1"/>
  <c r="H42" i="5" s="1"/>
  <c r="AF39" i="2"/>
  <c r="AH39" i="2" s="1"/>
  <c r="AI39" i="2" s="1"/>
  <c r="AK39" i="2" s="1"/>
  <c r="BL39" i="2" s="1"/>
  <c r="H38" i="5" s="1"/>
  <c r="AJ18" i="2"/>
  <c r="AD148" i="2"/>
  <c r="AE148" i="2" s="1"/>
  <c r="AD238" i="2"/>
  <c r="AE238" i="2" s="1"/>
  <c r="AG238" i="2" s="1"/>
  <c r="AD92" i="2"/>
  <c r="AD217" i="2"/>
  <c r="AE217" i="2" s="1"/>
  <c r="AD209" i="2"/>
  <c r="AE209" i="2" s="1"/>
  <c r="AJ139" i="2"/>
  <c r="AA386" i="2"/>
  <c r="AD386" i="2" s="1"/>
  <c r="AE386" i="2" s="1"/>
  <c r="AD346" i="2"/>
  <c r="AE346" i="2" s="1"/>
  <c r="AD228" i="2"/>
  <c r="AD141" i="2"/>
  <c r="AE190" i="2"/>
  <c r="AF180" i="2"/>
  <c r="AG180" i="2"/>
  <c r="AA357" i="2"/>
  <c r="AD357" i="2" s="1"/>
  <c r="AE357" i="2" s="1"/>
  <c r="AA307" i="2"/>
  <c r="AD307" i="2" s="1"/>
  <c r="AE307" i="2" s="1"/>
  <c r="AD392" i="2"/>
  <c r="AE392" i="2" s="1"/>
  <c r="AG392" i="2" s="1"/>
  <c r="AD378" i="2"/>
  <c r="AE378" i="2" s="1"/>
  <c r="AD127" i="2"/>
  <c r="AE127" i="2" s="1"/>
  <c r="AG127" i="2" s="1"/>
  <c r="AD375" i="2"/>
  <c r="AE375" i="2" s="1"/>
  <c r="AD383" i="2"/>
  <c r="AE383" i="2" s="1"/>
  <c r="AG69" i="2"/>
  <c r="AF69" i="2"/>
  <c r="AH69" i="2" s="1"/>
  <c r="AG320" i="2"/>
  <c r="AF320" i="2"/>
  <c r="AH320" i="2" s="1"/>
  <c r="AJ390" i="2"/>
  <c r="AD211" i="2"/>
  <c r="AE211" i="2" s="1"/>
  <c r="AG211" i="2" s="1"/>
  <c r="AD276" i="2"/>
  <c r="AE276" i="2" s="1"/>
  <c r="AG344" i="2"/>
  <c r="AF344" i="2"/>
  <c r="AH344" i="2" s="1"/>
  <c r="AD283" i="2"/>
  <c r="AE283" i="2" s="1"/>
  <c r="AD366" i="2"/>
  <c r="AE366" i="2" s="1"/>
  <c r="AD63" i="2"/>
  <c r="AE63" i="2" s="1"/>
  <c r="AD345" i="2"/>
  <c r="AE345" i="2" s="1"/>
  <c r="AD142" i="2"/>
  <c r="AE142" i="2" s="1"/>
  <c r="AG142" i="2" s="1"/>
  <c r="AD363" i="2"/>
  <c r="AE363" i="2" s="1"/>
  <c r="AA90" i="2"/>
  <c r="AC90" i="2"/>
  <c r="AC138" i="2"/>
  <c r="AA138" i="2"/>
  <c r="W34" i="2"/>
  <c r="X34" i="2"/>
  <c r="Y34" i="2" s="1"/>
  <c r="AC34" i="2" s="1"/>
  <c r="W181" i="2"/>
  <c r="X181" i="2"/>
  <c r="Y181" i="2" s="1"/>
  <c r="AA96" i="2"/>
  <c r="AD96" i="2" s="1"/>
  <c r="AE96" i="2" s="1"/>
  <c r="AF96" i="2" s="1"/>
  <c r="AD398" i="2"/>
  <c r="AE398" i="2" s="1"/>
  <c r="AD175" i="2"/>
  <c r="AE175" i="2" s="1"/>
  <c r="AC143" i="2"/>
  <c r="AA143" i="2"/>
  <c r="AA29" i="2"/>
  <c r="AC29" i="2"/>
  <c r="AD280" i="2"/>
  <c r="AC373" i="2"/>
  <c r="AA373" i="2"/>
  <c r="AA227" i="2"/>
  <c r="AC227" i="2"/>
  <c r="AC282" i="2"/>
  <c r="AA282" i="2"/>
  <c r="AC355" i="2"/>
  <c r="AA355" i="2"/>
  <c r="AC152" i="2"/>
  <c r="AA152" i="2"/>
  <c r="AC116" i="2"/>
  <c r="AA116" i="2"/>
  <c r="AC87" i="2"/>
  <c r="AA87" i="2"/>
  <c r="AA377" i="2"/>
  <c r="AC377" i="2"/>
  <c r="AC170" i="2"/>
  <c r="AA170" i="2"/>
  <c r="AA151" i="2"/>
  <c r="AC151" i="2"/>
  <c r="AC173" i="2"/>
  <c r="AA173" i="2"/>
  <c r="X167" i="2"/>
  <c r="Y167" i="2" s="1"/>
  <c r="W167" i="2"/>
  <c r="W266" i="2"/>
  <c r="X266" i="2"/>
  <c r="Y266" i="2" s="1"/>
  <c r="AF100" i="2"/>
  <c r="AH100" i="2" s="1"/>
  <c r="AG100" i="2"/>
  <c r="AG408" i="2"/>
  <c r="AF408" i="2"/>
  <c r="AC88" i="2"/>
  <c r="AA88" i="2"/>
  <c r="AC65" i="2"/>
  <c r="AA65" i="2"/>
  <c r="AC216" i="2"/>
  <c r="AA216" i="2"/>
  <c r="AG303" i="2"/>
  <c r="AF303" i="2"/>
  <c r="AA343" i="2"/>
  <c r="AC343" i="2"/>
  <c r="AC279" i="2"/>
  <c r="AA279" i="2"/>
  <c r="AD259" i="2"/>
  <c r="AE259" i="2" s="1"/>
  <c r="AD197" i="2"/>
  <c r="AE197" i="2" s="1"/>
  <c r="AA229" i="2"/>
  <c r="AC229" i="2"/>
  <c r="AC300" i="2"/>
  <c r="AA300" i="2"/>
  <c r="X335" i="2"/>
  <c r="Y335" i="2" s="1"/>
  <c r="W335" i="2"/>
  <c r="X289" i="2"/>
  <c r="Y289" i="2" s="1"/>
  <c r="W289" i="2"/>
  <c r="X72" i="2"/>
  <c r="Y72" i="2" s="1"/>
  <c r="AC72" i="2" s="1"/>
  <c r="W72" i="2"/>
  <c r="AG285" i="2"/>
  <c r="AF285" i="2"/>
  <c r="AH285" i="2" s="1"/>
  <c r="AI285" i="2" s="1"/>
  <c r="AK285" i="2" s="1"/>
  <c r="BL285" i="2" s="1"/>
  <c r="H284" i="5" s="1"/>
  <c r="AC230" i="2"/>
  <c r="AA230" i="2"/>
  <c r="AC188" i="2"/>
  <c r="AA188" i="2"/>
  <c r="AC314" i="2"/>
  <c r="AA314" i="2"/>
  <c r="AC273" i="2"/>
  <c r="AA273" i="2"/>
  <c r="AC85" i="2"/>
  <c r="AA85" i="2"/>
  <c r="AA270" i="2"/>
  <c r="AC270" i="2"/>
  <c r="AA241" i="2"/>
  <c r="AC241" i="2"/>
  <c r="AC327" i="2"/>
  <c r="AA327" i="2"/>
  <c r="AC281" i="2"/>
  <c r="AA281" i="2"/>
  <c r="X191" i="2"/>
  <c r="Y191" i="2" s="1"/>
  <c r="W191" i="2"/>
  <c r="AD223" i="2"/>
  <c r="AE223" i="2" s="1"/>
  <c r="AD271" i="2"/>
  <c r="AE271" i="2" s="1"/>
  <c r="AC393" i="2"/>
  <c r="AA393" i="2"/>
  <c r="AC3" i="2"/>
  <c r="AA3" i="2"/>
  <c r="AD232" i="2"/>
  <c r="AD371" i="2"/>
  <c r="AE371" i="2" s="1"/>
  <c r="AD258" i="2"/>
  <c r="AE258" i="2" s="1"/>
  <c r="AD322" i="2"/>
  <c r="AE322" i="2" s="1"/>
  <c r="AC264" i="2"/>
  <c r="AA264" i="2"/>
  <c r="AC312" i="2"/>
  <c r="AA312" i="2"/>
  <c r="AD218" i="2"/>
  <c r="AE218" i="2" s="1"/>
  <c r="AD328" i="2"/>
  <c r="AD171" i="2"/>
  <c r="AE171" i="2" s="1"/>
  <c r="AC193" i="2"/>
  <c r="AA193" i="2"/>
  <c r="AA315" i="2"/>
  <c r="AC315" i="2"/>
  <c r="AD154" i="2"/>
  <c r="AE154" i="2" s="1"/>
  <c r="AC103" i="2"/>
  <c r="AA103" i="2"/>
  <c r="AD262" i="2"/>
  <c r="AE262" i="2" s="1"/>
  <c r="AC42" i="2"/>
  <c r="AA42" i="2"/>
  <c r="AD334" i="2"/>
  <c r="AE334" i="2" s="1"/>
  <c r="AC236" i="2"/>
  <c r="AA236" i="2"/>
  <c r="AG215" i="2"/>
  <c r="AF215" i="2"/>
  <c r="AC348" i="2"/>
  <c r="AA348" i="2"/>
  <c r="AD350" i="2"/>
  <c r="AD75" i="2"/>
  <c r="AE75" i="2" s="1"/>
  <c r="X32" i="2"/>
  <c r="Y32" i="2" s="1"/>
  <c r="AC32" i="2" s="1"/>
  <c r="W32" i="2"/>
  <c r="W146" i="2"/>
  <c r="X146" i="2"/>
  <c r="Y146" i="2" s="1"/>
  <c r="AD352" i="2"/>
  <c r="AD198" i="2"/>
  <c r="AE198" i="2" s="1"/>
  <c r="AC406" i="2"/>
  <c r="AA406" i="2"/>
  <c r="AC149" i="2"/>
  <c r="AA149" i="2"/>
  <c r="AD200" i="2"/>
  <c r="AG368" i="2"/>
  <c r="AF368" i="2"/>
  <c r="AH368" i="2" s="1"/>
  <c r="AA306" i="2"/>
  <c r="AC306" i="2"/>
  <c r="AA341" i="2"/>
  <c r="AC341" i="2"/>
  <c r="AA140" i="2"/>
  <c r="AC140" i="2"/>
  <c r="AC176" i="2"/>
  <c r="AA176" i="2"/>
  <c r="AC351" i="2"/>
  <c r="AA351" i="2"/>
  <c r="AC313" i="2"/>
  <c r="AA313" i="2"/>
  <c r="AA161" i="2"/>
  <c r="AC161" i="2"/>
  <c r="AC370" i="2"/>
  <c r="AA370" i="2"/>
  <c r="AC80" i="2"/>
  <c r="AA80" i="2"/>
  <c r="X145" i="2"/>
  <c r="Y145" i="2" s="1"/>
  <c r="W145" i="2"/>
  <c r="X192" i="2"/>
  <c r="Y192" i="2" s="1"/>
  <c r="W192" i="2"/>
  <c r="X369" i="2"/>
  <c r="Y369" i="2" s="1"/>
  <c r="W369" i="2"/>
  <c r="AC323" i="2"/>
  <c r="AA323" i="2"/>
  <c r="AC159" i="2"/>
  <c r="AA159" i="2"/>
  <c r="AD278" i="2"/>
  <c r="AC275" i="2"/>
  <c r="AA275" i="2"/>
  <c r="AC382" i="2"/>
  <c r="AA382" i="2"/>
  <c r="AC74" i="2"/>
  <c r="AA74" i="2"/>
  <c r="AC374" i="2"/>
  <c r="AA374" i="2"/>
  <c r="AD405" i="2"/>
  <c r="AE405" i="2" s="1"/>
  <c r="AC316" i="2"/>
  <c r="AA316" i="2"/>
  <c r="W50" i="2"/>
  <c r="X50" i="2"/>
  <c r="Y50" i="2" s="1"/>
  <c r="AA50" i="2" s="1"/>
  <c r="X256" i="2"/>
  <c r="Y256" i="2" s="1"/>
  <c r="W256" i="2"/>
  <c r="AG93" i="2"/>
  <c r="AF93" i="2"/>
  <c r="AH93" i="2" s="1"/>
  <c r="AC25" i="2"/>
  <c r="AA25" i="2"/>
  <c r="W253" i="2"/>
  <c r="X253" i="2"/>
  <c r="Y253" i="2" s="1"/>
  <c r="AC144" i="2"/>
  <c r="AA144" i="2"/>
  <c r="AC95" i="2"/>
  <c r="AA95" i="2"/>
  <c r="AA177" i="2"/>
  <c r="AC177" i="2"/>
  <c r="AA305" i="2"/>
  <c r="AC305" i="2"/>
  <c r="X150" i="2"/>
  <c r="Y150" i="2" s="1"/>
  <c r="W150" i="2"/>
  <c r="X16" i="2"/>
  <c r="Y16" i="2" s="1"/>
  <c r="AC16" i="2" s="1"/>
  <c r="W16" i="2"/>
  <c r="X73" i="2"/>
  <c r="Y73" i="2" s="1"/>
  <c r="AA73" i="2" s="1"/>
  <c r="W73" i="2"/>
  <c r="AA162" i="2"/>
  <c r="AD162" i="2" s="1"/>
  <c r="AE162" i="2" s="1"/>
  <c r="AD117" i="2"/>
  <c r="AE117" i="2" s="1"/>
  <c r="AA337" i="2"/>
  <c r="AC337" i="2"/>
  <c r="AC297" i="2"/>
  <c r="AA297" i="2"/>
  <c r="AD248" i="2"/>
  <c r="AD36" i="2"/>
  <c r="AD261" i="2"/>
  <c r="AE261" i="2" s="1"/>
  <c r="AC263" i="2"/>
  <c r="AA263" i="2"/>
  <c r="AC336" i="2"/>
  <c r="AA336" i="2"/>
  <c r="AD311" i="2"/>
  <c r="AE311" i="2" s="1"/>
  <c r="AD206" i="2"/>
  <c r="AE206" i="2" s="1"/>
  <c r="AC118" i="2"/>
  <c r="AA118" i="2"/>
  <c r="AC333" i="2"/>
  <c r="AA333" i="2"/>
  <c r="AD204" i="2"/>
  <c r="AD268" i="2"/>
  <c r="AE268" i="2" s="1"/>
  <c r="AD136" i="2"/>
  <c r="AE136" i="2" s="1"/>
  <c r="AC326" i="2"/>
  <c r="AA326" i="2"/>
  <c r="AA254" i="2"/>
  <c r="AC254" i="2"/>
  <c r="AC325" i="2"/>
  <c r="AA325" i="2"/>
  <c r="AD309" i="2"/>
  <c r="AE309" i="2" s="1"/>
  <c r="AD114" i="2"/>
  <c r="AE114" i="2" s="1"/>
  <c r="AD106" i="2"/>
  <c r="AD299" i="2"/>
  <c r="AE299" i="2" s="1"/>
  <c r="AD342" i="2"/>
  <c r="AE342" i="2" s="1"/>
  <c r="AC364" i="2"/>
  <c r="AA364" i="2"/>
  <c r="AF214" i="2"/>
  <c r="AH214" i="2" s="1"/>
  <c r="AI214" i="2" s="1"/>
  <c r="AK214" i="2" s="1"/>
  <c r="BL214" i="2" s="1"/>
  <c r="H213" i="5" s="1"/>
  <c r="AG214" i="2"/>
  <c r="AD35" i="2"/>
  <c r="AE35" i="2" s="1"/>
  <c r="AG15" i="2"/>
  <c r="AJ157" i="2"/>
  <c r="AJ37" i="2"/>
  <c r="AG183" i="2"/>
  <c r="AH183" i="2" s="1"/>
  <c r="AG210" i="2"/>
  <c r="AH210" i="2" s="1"/>
  <c r="AJ407" i="2"/>
  <c r="AF104" i="2"/>
  <c r="AH104" i="2" s="1"/>
  <c r="AJ104" i="2" s="1"/>
  <c r="AF22" i="2"/>
  <c r="AH22" i="2" s="1"/>
  <c r="AI22" i="2" s="1"/>
  <c r="AK22" i="2" s="1"/>
  <c r="BL22" i="2" s="1"/>
  <c r="H21" i="5" s="1"/>
  <c r="AG304" i="2"/>
  <c r="AG59" i="2"/>
  <c r="AI121" i="2"/>
  <c r="AK121" i="2" s="1"/>
  <c r="BL121" i="2" s="1"/>
  <c r="H120" i="5" s="1"/>
  <c r="AD156" i="2"/>
  <c r="AE156" i="2" s="1"/>
  <c r="AG250" i="2"/>
  <c r="AF250" i="2"/>
  <c r="AH250" i="2" s="1"/>
  <c r="AG257" i="2"/>
  <c r="AF257" i="2"/>
  <c r="AH257" i="2" s="1"/>
  <c r="AI257" i="2" s="1"/>
  <c r="AK257" i="2" s="1"/>
  <c r="BL257" i="2" s="1"/>
  <c r="H256" i="5" s="1"/>
  <c r="AG44" i="2"/>
  <c r="AF135" i="2"/>
  <c r="AH135" i="2" s="1"/>
  <c r="AF321" i="2"/>
  <c r="AG321" i="2"/>
  <c r="AD296" i="2"/>
  <c r="AE296" i="2" s="1"/>
  <c r="AG296" i="2" s="1"/>
  <c r="AD376" i="2"/>
  <c r="AE376" i="2" s="1"/>
  <c r="AF376" i="2" s="1"/>
  <c r="AH376" i="2" s="1"/>
  <c r="AF301" i="2"/>
  <c r="AH301" i="2" s="1"/>
  <c r="AG301" i="2"/>
  <c r="AF112" i="2"/>
  <c r="AH112" i="2" s="1"/>
  <c r="AI112" i="2" s="1"/>
  <c r="AK112" i="2" s="1"/>
  <c r="BL112" i="2" s="1"/>
  <c r="H111" i="5" s="1"/>
  <c r="AD302" i="2"/>
  <c r="AE302" i="2" s="1"/>
  <c r="AF324" i="2"/>
  <c r="AH324" i="2" s="1"/>
  <c r="AG324" i="2"/>
  <c r="AF284" i="2"/>
  <c r="AH284" i="2" s="1"/>
  <c r="AG284" i="2"/>
  <c r="AF123" i="2"/>
  <c r="AH123" i="2" s="1"/>
  <c r="AG123" i="2"/>
  <c r="AD91" i="2"/>
  <c r="AE91" i="2" s="1"/>
  <c r="AF91" i="2" s="1"/>
  <c r="AJ110" i="2"/>
  <c r="AF54" i="2"/>
  <c r="AH54" i="2" s="1"/>
  <c r="AF221" i="2"/>
  <c r="AH221" i="2" s="1"/>
  <c r="AI221" i="2" s="1"/>
  <c r="AK221" i="2" s="1"/>
  <c r="BL221" i="2" s="1"/>
  <c r="H220" i="5" s="1"/>
  <c r="AD239" i="2"/>
  <c r="AD84" i="2"/>
  <c r="AE84" i="2" s="1"/>
  <c r="AF58" i="2"/>
  <c r="AH58" i="2" s="1"/>
  <c r="AH153" i="2"/>
  <c r="AJ153" i="2" s="1"/>
  <c r="AD400" i="2"/>
  <c r="AF19" i="2"/>
  <c r="AH19" i="2" s="1"/>
  <c r="AI19" i="2" s="1"/>
  <c r="AK19" i="2" s="1"/>
  <c r="BL19" i="2" s="1"/>
  <c r="H18" i="5" s="1"/>
  <c r="AF318" i="2"/>
  <c r="AH318" i="2" s="1"/>
  <c r="AJ318" i="2" s="1"/>
  <c r="AF9" i="2"/>
  <c r="AH9" i="2" s="1"/>
  <c r="AJ9" i="2" s="1"/>
  <c r="AJ277" i="2"/>
  <c r="AF319" i="2"/>
  <c r="AH319" i="2" s="1"/>
  <c r="AI319" i="2" s="1"/>
  <c r="AK319" i="2" s="1"/>
  <c r="BL319" i="2" s="1"/>
  <c r="H318" i="5" s="1"/>
  <c r="AF97" i="2"/>
  <c r="AH97" i="2" s="1"/>
  <c r="AG78" i="2"/>
  <c r="AG27" i="2"/>
  <c r="AH27" i="2" s="1"/>
  <c r="AI78" i="2"/>
  <c r="AK78" i="2" s="1"/>
  <c r="BL78" i="2" s="1"/>
  <c r="H77" i="5" s="1"/>
  <c r="AJ78" i="2"/>
  <c r="AD260" i="2"/>
  <c r="AE260" i="2" s="1"/>
  <c r="AG260" i="2" s="1"/>
  <c r="AF82" i="2"/>
  <c r="AH82" i="2" s="1"/>
  <c r="AF165" i="2"/>
  <c r="AG165" i="2"/>
  <c r="AH165" i="2" s="1"/>
  <c r="AJ339" i="2"/>
  <c r="AD160" i="2"/>
  <c r="AE160" i="2" s="1"/>
  <c r="AF160" i="2" s="1"/>
  <c r="AD107" i="2"/>
  <c r="AE107" i="2" s="1"/>
  <c r="AF107" i="2" s="1"/>
  <c r="AD381" i="2"/>
  <c r="AE381" i="2" s="1"/>
  <c r="AG381" i="2" s="1"/>
  <c r="AD57" i="2"/>
  <c r="AE57" i="2" s="1"/>
  <c r="AF57" i="2" s="1"/>
  <c r="AH57" i="2" s="1"/>
  <c r="AI57" i="2" s="1"/>
  <c r="AK57" i="2" s="1"/>
  <c r="BL57" i="2" s="1"/>
  <c r="H56" i="5" s="1"/>
  <c r="AD272" i="2"/>
  <c r="AE272" i="2" s="1"/>
  <c r="AG272" i="2" s="1"/>
  <c r="AJ196" i="2"/>
  <c r="AI196" i="2"/>
  <c r="AK196" i="2" s="1"/>
  <c r="BL196" i="2" s="1"/>
  <c r="H195" i="5" s="1"/>
  <c r="AF195" i="2"/>
  <c r="AG195" i="2"/>
  <c r="AD71" i="2"/>
  <c r="AE71" i="2" s="1"/>
  <c r="AG71" i="2" s="1"/>
  <c r="AF126" i="2"/>
  <c r="AH126" i="2" s="1"/>
  <c r="AI126" i="2" s="1"/>
  <c r="AK126" i="2" s="1"/>
  <c r="BL126" i="2" s="1"/>
  <c r="H125" i="5" s="1"/>
  <c r="AF33" i="2"/>
  <c r="AH33" i="2" s="1"/>
  <c r="AI33" i="2" s="1"/>
  <c r="AK33" i="2" s="1"/>
  <c r="BL33" i="2" s="1"/>
  <c r="H32" i="5" s="1"/>
  <c r="AG33" i="2"/>
  <c r="AI128" i="2"/>
  <c r="AK128" i="2" s="1"/>
  <c r="BL128" i="2" s="1"/>
  <c r="H127" i="5" s="1"/>
  <c r="AJ128" i="2"/>
  <c r="AG234" i="2"/>
  <c r="AH234" i="2" s="1"/>
  <c r="AG128" i="2"/>
  <c r="AG89" i="2"/>
  <c r="AF89" i="2"/>
  <c r="AH89" i="2" s="1"/>
  <c r="AC24" i="2"/>
  <c r="AA24" i="2"/>
  <c r="AA202" i="2"/>
  <c r="AC202" i="2"/>
  <c r="AD249" i="2"/>
  <c r="AE249" i="2" s="1"/>
  <c r="AD201" i="2"/>
  <c r="AE201" i="2" s="1"/>
  <c r="AC224" i="2"/>
  <c r="AA224" i="2"/>
  <c r="AC40" i="2"/>
  <c r="AA40" i="2"/>
  <c r="AI292" i="2"/>
  <c r="AK292" i="2" s="1"/>
  <c r="BL292" i="2" s="1"/>
  <c r="H291" i="5" s="1"/>
  <c r="AJ292" i="2"/>
  <c r="AN125" i="2"/>
  <c r="AI331" i="2"/>
  <c r="AK331" i="2" s="1"/>
  <c r="BL331" i="2" s="1"/>
  <c r="H330" i="5" s="1"/>
  <c r="AJ331" i="2"/>
  <c r="AI222" i="2"/>
  <c r="AK222" i="2" s="1"/>
  <c r="BL222" i="2" s="1"/>
  <c r="H221" i="5" s="1"/>
  <c r="AJ222" i="2"/>
  <c r="AI304" i="2"/>
  <c r="AK304" i="2" s="1"/>
  <c r="BL304" i="2" s="1"/>
  <c r="H303" i="5" s="1"/>
  <c r="AJ304" i="2"/>
  <c r="AI213" i="2"/>
  <c r="AK213" i="2" s="1"/>
  <c r="BL213" i="2" s="1"/>
  <c r="H212" i="5" s="1"/>
  <c r="AJ213" i="2"/>
  <c r="AI178" i="2"/>
  <c r="AK178" i="2" s="1"/>
  <c r="BL178" i="2" s="1"/>
  <c r="H177" i="5" s="1"/>
  <c r="AI358" i="2"/>
  <c r="AK358" i="2" s="1"/>
  <c r="BL358" i="2" s="1"/>
  <c r="H357" i="5" s="1"/>
  <c r="AJ358" i="2"/>
  <c r="AJ129" i="2"/>
  <c r="AJ308" i="2"/>
  <c r="AN251" i="2"/>
  <c r="AM251" i="2"/>
  <c r="AO251" i="2" s="1"/>
  <c r="BM251" i="2" s="1"/>
  <c r="I250" i="5" s="1"/>
  <c r="AI395" i="2"/>
  <c r="AK395" i="2" s="1"/>
  <c r="BL395" i="2" s="1"/>
  <c r="H394" i="5" s="1"/>
  <c r="AI179" i="2"/>
  <c r="AK179" i="2" s="1"/>
  <c r="BL179" i="2" s="1"/>
  <c r="H178" i="5" s="1"/>
  <c r="AJ179" i="2"/>
  <c r="AI225" i="2"/>
  <c r="AK225" i="2" s="1"/>
  <c r="BL225" i="2" s="1"/>
  <c r="H224" i="5" s="1"/>
  <c r="AJ225" i="2"/>
  <c r="AJ133" i="2"/>
  <c r="AM158" i="2"/>
  <c r="AN158" i="2"/>
  <c r="AN208" i="2"/>
  <c r="AJ59" i="2"/>
  <c r="AJ44" i="2"/>
  <c r="AI15" i="2"/>
  <c r="AK15" i="2" s="1"/>
  <c r="BL15" i="2" s="1"/>
  <c r="H14" i="5" s="1"/>
  <c r="AJ15" i="2"/>
  <c r="AI49" i="2"/>
  <c r="AK49" i="2" s="1"/>
  <c r="BL49" i="2" s="1"/>
  <c r="H48" i="5" s="1"/>
  <c r="AJ49" i="2"/>
  <c r="AM67" i="2"/>
  <c r="AN67" i="2"/>
  <c r="AI53" i="2"/>
  <c r="AK53" i="2" s="1"/>
  <c r="BL53" i="2" s="1"/>
  <c r="H52" i="5" s="1"/>
  <c r="AJ53" i="2"/>
  <c r="AI21" i="2"/>
  <c r="AK21" i="2" s="1"/>
  <c r="BL21" i="2" s="1"/>
  <c r="H20" i="5" s="1"/>
  <c r="AJ21" i="2"/>
  <c r="AI28" i="2"/>
  <c r="AK28" i="2" s="1"/>
  <c r="BL28" i="2" s="1"/>
  <c r="H27" i="5" s="1"/>
  <c r="AJ28" i="2"/>
  <c r="AI13" i="2"/>
  <c r="AK13" i="2" s="1"/>
  <c r="BL13" i="2" s="1"/>
  <c r="H12" i="5" s="1"/>
  <c r="AJ13" i="2"/>
  <c r="AI47" i="2"/>
  <c r="AK47" i="2" s="1"/>
  <c r="BL47" i="2" s="1"/>
  <c r="H46" i="5" s="1"/>
  <c r="AJ47" i="2"/>
  <c r="AG38" i="2"/>
  <c r="AF38" i="2"/>
  <c r="AH38" i="2" s="1"/>
  <c r="AI6" i="2"/>
  <c r="AK6" i="2" s="1"/>
  <c r="BL6" i="2" s="1"/>
  <c r="H5" i="5" s="1"/>
  <c r="AJ6" i="2"/>
  <c r="AI64" i="2"/>
  <c r="AK64" i="2" s="1"/>
  <c r="BL64" i="2" s="1"/>
  <c r="H63" i="5" s="1"/>
  <c r="AJ64" i="2"/>
  <c r="AG41" i="2"/>
  <c r="AF41" i="2"/>
  <c r="AH182" i="2"/>
  <c r="AH231" i="2"/>
  <c r="AH66" i="2"/>
  <c r="AH166" i="2"/>
  <c r="AG56" i="2"/>
  <c r="AF56" i="2"/>
  <c r="AG31" i="2"/>
  <c r="AG55" i="2"/>
  <c r="AF55" i="2"/>
  <c r="AF399" i="2"/>
  <c r="AH399" i="2" s="1"/>
  <c r="AG399" i="2"/>
  <c r="AJ7" i="2" l="1"/>
  <c r="AJ130" i="2"/>
  <c r="AL130" i="2" s="1"/>
  <c r="AG362" i="2"/>
  <c r="AI318" i="2"/>
  <c r="AK318" i="2" s="1"/>
  <c r="BL318" i="2" s="1"/>
  <c r="H317" i="5" s="1"/>
  <c r="AG83" i="2"/>
  <c r="AC244" i="2"/>
  <c r="AF332" i="2"/>
  <c r="AH332" i="2" s="1"/>
  <c r="AC120" i="2"/>
  <c r="AA120" i="2"/>
  <c r="AJ98" i="2"/>
  <c r="AL98" i="2" s="1"/>
  <c r="AF298" i="2"/>
  <c r="AH298" i="2" s="1"/>
  <c r="AG298" i="2"/>
  <c r="AN310" i="2"/>
  <c r="AJ51" i="2"/>
  <c r="AN60" i="2"/>
  <c r="AJ353" i="2"/>
  <c r="AL353" i="2" s="1"/>
  <c r="AM353" i="2" s="1"/>
  <c r="AO353" i="2" s="1"/>
  <c r="BM353" i="2" s="1"/>
  <c r="I352" i="5" s="1"/>
  <c r="AN12" i="2"/>
  <c r="AH70" i="2"/>
  <c r="AF295" i="2"/>
  <c r="AH295" i="2" s="1"/>
  <c r="AI295" i="2" s="1"/>
  <c r="AK295" i="2" s="1"/>
  <c r="BL295" i="2" s="1"/>
  <c r="H294" i="5" s="1"/>
  <c r="AF240" i="2"/>
  <c r="AH240" i="2" s="1"/>
  <c r="AG240" i="2"/>
  <c r="AM168" i="2"/>
  <c r="AG14" i="2"/>
  <c r="AF14" i="2"/>
  <c r="AH14" i="2" s="1"/>
  <c r="AN174" i="2"/>
  <c r="AF286" i="2"/>
  <c r="AH286" i="2" s="1"/>
  <c r="AF387" i="2"/>
  <c r="AJ83" i="2"/>
  <c r="AL83" i="2" s="1"/>
  <c r="AN83" i="2" s="1"/>
  <c r="AM243" i="2"/>
  <c r="AO243" i="2" s="1"/>
  <c r="BM243" i="2" s="1"/>
  <c r="I242" i="5" s="1"/>
  <c r="AI26" i="2"/>
  <c r="AK26" i="2" s="1"/>
  <c r="BL26" i="2" s="1"/>
  <c r="H25" i="5" s="1"/>
  <c r="AF360" i="2"/>
  <c r="AH360" i="2" s="1"/>
  <c r="AA10" i="2"/>
  <c r="AC10" i="2"/>
  <c r="AJ362" i="2"/>
  <c r="AC184" i="2"/>
  <c r="AA184" i="2"/>
  <c r="AM207" i="2"/>
  <c r="AO207" i="2" s="1"/>
  <c r="BM207" i="2" s="1"/>
  <c r="I206" i="5" s="1"/>
  <c r="AD338" i="2"/>
  <c r="AE338" i="2" s="1"/>
  <c r="AG338" i="2" s="1"/>
  <c r="AD291" i="2"/>
  <c r="AE291" i="2" s="1"/>
  <c r="AG291" i="2" s="1"/>
  <c r="AG133" i="2"/>
  <c r="AF81" i="2"/>
  <c r="AH81" i="2" s="1"/>
  <c r="AF402" i="2"/>
  <c r="AF111" i="2"/>
  <c r="AH111" i="2" s="1"/>
  <c r="AJ4" i="2"/>
  <c r="AI9" i="2"/>
  <c r="AK9" i="2" s="1"/>
  <c r="BL9" i="2" s="1"/>
  <c r="H8" i="5" s="1"/>
  <c r="AF392" i="2"/>
  <c r="AG233" i="2"/>
  <c r="AF233" i="2"/>
  <c r="AH233" i="2" s="1"/>
  <c r="AN132" i="2"/>
  <c r="AM132" i="2"/>
  <c r="AO132" i="2" s="1"/>
  <c r="BM132" i="2" s="1"/>
  <c r="I131" i="5" s="1"/>
  <c r="AM212" i="2"/>
  <c r="AM187" i="2"/>
  <c r="AO187" i="2" s="1"/>
  <c r="BM187" i="2" s="1"/>
  <c r="I186" i="5" s="1"/>
  <c r="AD124" i="2"/>
  <c r="AE124" i="2" s="1"/>
  <c r="AC113" i="2"/>
  <c r="AA113" i="2"/>
  <c r="AJ39" i="2"/>
  <c r="AL39" i="2" s="1"/>
  <c r="AC401" i="2"/>
  <c r="AA401" i="2"/>
  <c r="AF102" i="2"/>
  <c r="AH102" i="2" s="1"/>
  <c r="AG79" i="2"/>
  <c r="AA294" i="2"/>
  <c r="AC294" i="2"/>
  <c r="AJ79" i="2"/>
  <c r="AL79" i="2" s="1"/>
  <c r="AA205" i="2"/>
  <c r="AC205" i="2"/>
  <c r="AA72" i="2"/>
  <c r="AD72" i="2" s="1"/>
  <c r="AE72" i="2" s="1"/>
  <c r="AG96" i="2"/>
  <c r="AH96" i="2" s="1"/>
  <c r="AJ96" i="2" s="1"/>
  <c r="AA203" i="2"/>
  <c r="AC203" i="2"/>
  <c r="AF137" i="2"/>
  <c r="AH137" i="2" s="1"/>
  <c r="AI137" i="2" s="1"/>
  <c r="AK137" i="2" s="1"/>
  <c r="BL137" i="2" s="1"/>
  <c r="H136" i="5" s="1"/>
  <c r="AA330" i="2"/>
  <c r="AC330" i="2"/>
  <c r="AC274" i="2"/>
  <c r="AA274" i="2"/>
  <c r="AC340" i="2"/>
  <c r="AA340" i="2"/>
  <c r="AJ245" i="2"/>
  <c r="AL245" i="2" s="1"/>
  <c r="AN245" i="2" s="1"/>
  <c r="AD242" i="2"/>
  <c r="AE242" i="2" s="1"/>
  <c r="AD30" i="2"/>
  <c r="AE30" i="2" s="1"/>
  <c r="AL47" i="2"/>
  <c r="AL49" i="2"/>
  <c r="AC247" i="2"/>
  <c r="AA247" i="2"/>
  <c r="AF338" i="2"/>
  <c r="AC403" i="2"/>
  <c r="AA403" i="2"/>
  <c r="AL225" i="2"/>
  <c r="AL331" i="2"/>
  <c r="AL292" i="2"/>
  <c r="AN292" i="2" s="1"/>
  <c r="AL9" i="2"/>
  <c r="AF194" i="2"/>
  <c r="AH194" i="2" s="1"/>
  <c r="AL37" i="2"/>
  <c r="AN37" i="2" s="1"/>
  <c r="AL20" i="2"/>
  <c r="AD77" i="2"/>
  <c r="AE77" i="2" s="1"/>
  <c r="BM109" i="2"/>
  <c r="I108" i="5" s="1"/>
  <c r="AL308" i="2"/>
  <c r="AN308" i="2" s="1"/>
  <c r="AL178" i="2"/>
  <c r="AM178" i="2" s="1"/>
  <c r="AL277" i="2"/>
  <c r="AN277" i="2" s="1"/>
  <c r="AL64" i="2"/>
  <c r="AL13" i="2"/>
  <c r="AL15" i="2"/>
  <c r="AL129" i="2"/>
  <c r="AM129" i="2" s="1"/>
  <c r="AL213" i="2"/>
  <c r="AL128" i="2"/>
  <c r="AN128" i="2" s="1"/>
  <c r="AL318" i="2"/>
  <c r="AM318" i="2" s="1"/>
  <c r="AL157" i="2"/>
  <c r="AL390" i="2"/>
  <c r="AL395" i="2"/>
  <c r="AL62" i="2"/>
  <c r="AD11" i="2"/>
  <c r="AE11" i="2" s="1"/>
  <c r="AC394" i="2"/>
  <c r="AA394" i="2"/>
  <c r="AC68" i="2"/>
  <c r="AA68" i="2"/>
  <c r="AC8" i="2"/>
  <c r="AA8" i="2"/>
  <c r="AL6" i="2"/>
  <c r="AM6" i="2" s="1"/>
  <c r="AO6" i="2" s="1"/>
  <c r="AL53" i="2"/>
  <c r="AL179" i="2"/>
  <c r="AF388" i="2"/>
  <c r="AH388" i="2" s="1"/>
  <c r="AJ388" i="2" s="1"/>
  <c r="AL362" i="2"/>
  <c r="AA119" i="2"/>
  <c r="AC119" i="2"/>
  <c r="AC101" i="2"/>
  <c r="AA101" i="2"/>
  <c r="AD244" i="2"/>
  <c r="AE244" i="2" s="1"/>
  <c r="AL26" i="2"/>
  <c r="AN26" i="2" s="1"/>
  <c r="AL44" i="2"/>
  <c r="AM44" i="2" s="1"/>
  <c r="AL304" i="2"/>
  <c r="AL110" i="2"/>
  <c r="AA76" i="2"/>
  <c r="AC76" i="2"/>
  <c r="AC164" i="2"/>
  <c r="AA164" i="2"/>
  <c r="AL4" i="2"/>
  <c r="AL139" i="2"/>
  <c r="AL28" i="2"/>
  <c r="AL59" i="2"/>
  <c r="AN59" i="2" s="1"/>
  <c r="AL133" i="2"/>
  <c r="AL196" i="2"/>
  <c r="AM196" i="2" s="1"/>
  <c r="AO196" i="2" s="1"/>
  <c r="BM196" i="2" s="1"/>
  <c r="I195" i="5" s="1"/>
  <c r="AL104" i="2"/>
  <c r="AL51" i="2"/>
  <c r="AN51" i="2" s="1"/>
  <c r="AL163" i="2"/>
  <c r="AN163" i="2" s="1"/>
  <c r="AC396" i="2"/>
  <c r="AA396" i="2"/>
  <c r="AA361" i="2"/>
  <c r="AC361" i="2"/>
  <c r="AC147" i="2"/>
  <c r="AA147" i="2"/>
  <c r="AD384" i="2"/>
  <c r="AE384" i="2" s="1"/>
  <c r="AC404" i="2"/>
  <c r="AA404" i="2"/>
  <c r="AL339" i="2"/>
  <c r="AM339" i="2" s="1"/>
  <c r="AL21" i="2"/>
  <c r="AL358" i="2"/>
  <c r="AL222" i="2"/>
  <c r="AN222" i="2" s="1"/>
  <c r="AL153" i="2"/>
  <c r="AL407" i="2"/>
  <c r="AM407" i="2" s="1"/>
  <c r="AL18" i="2"/>
  <c r="AA287" i="2"/>
  <c r="AC287" i="2"/>
  <c r="AL7" i="2"/>
  <c r="AL78" i="2"/>
  <c r="AL121" i="2"/>
  <c r="AL115" i="2"/>
  <c r="AC329" i="2"/>
  <c r="AA329" i="2"/>
  <c r="AC391" i="2"/>
  <c r="AA391" i="2"/>
  <c r="AI153" i="2"/>
  <c r="AK153" i="2" s="1"/>
  <c r="BL153" i="2" s="1"/>
  <c r="H152" i="5" s="1"/>
  <c r="AF5" i="2"/>
  <c r="AH5" i="2" s="1"/>
  <c r="AG5" i="2"/>
  <c r="AF357" i="2"/>
  <c r="AH357" i="2" s="1"/>
  <c r="AG357" i="2"/>
  <c r="AD273" i="2"/>
  <c r="AE273" i="2" s="1"/>
  <c r="AF273" i="2" s="1"/>
  <c r="AH273" i="2" s="1"/>
  <c r="AJ185" i="2"/>
  <c r="AI185" i="2"/>
  <c r="AK185" i="2" s="1"/>
  <c r="BL185" i="2" s="1"/>
  <c r="H184" i="5" s="1"/>
  <c r="AF199" i="2"/>
  <c r="AH199" i="2" s="1"/>
  <c r="AI199" i="2" s="1"/>
  <c r="AK199" i="2" s="1"/>
  <c r="BL199" i="2" s="1"/>
  <c r="H198" i="5" s="1"/>
  <c r="AF238" i="2"/>
  <c r="AH238" i="2" s="1"/>
  <c r="AD90" i="2"/>
  <c r="AE90" i="2" s="1"/>
  <c r="AF90" i="2" s="1"/>
  <c r="AH90" i="2" s="1"/>
  <c r="AG57" i="2"/>
  <c r="AJ246" i="2"/>
  <c r="AD227" i="2"/>
  <c r="AD138" i="2"/>
  <c r="AE138" i="2" s="1"/>
  <c r="AF138" i="2" s="1"/>
  <c r="AH138" i="2" s="1"/>
  <c r="AC73" i="2"/>
  <c r="AD73" i="2" s="1"/>
  <c r="AE73" i="2" s="1"/>
  <c r="AG73" i="2" s="1"/>
  <c r="AJ285" i="2"/>
  <c r="AF219" i="2"/>
  <c r="AH219" i="2" s="1"/>
  <c r="AJ367" i="2"/>
  <c r="AD265" i="2"/>
  <c r="AG367" i="2"/>
  <c r="AF379" i="2"/>
  <c r="AH379" i="2" s="1"/>
  <c r="AF349" i="2"/>
  <c r="AH349" i="2" s="1"/>
  <c r="AI349" i="2" s="1"/>
  <c r="AK349" i="2" s="1"/>
  <c r="BL349" i="2" s="1"/>
  <c r="H348" i="5" s="1"/>
  <c r="AD177" i="2"/>
  <c r="AE177" i="2" s="1"/>
  <c r="AF177" i="2" s="1"/>
  <c r="AD252" i="2"/>
  <c r="AE252" i="2" s="1"/>
  <c r="AF252" i="2" s="1"/>
  <c r="AJ214" i="2"/>
  <c r="AG131" i="2"/>
  <c r="AH131" i="2" s="1"/>
  <c r="AF99" i="2"/>
  <c r="AC356" i="2"/>
  <c r="AA356" i="2"/>
  <c r="AJ290" i="2"/>
  <c r="AD159" i="2"/>
  <c r="AE159" i="2" s="1"/>
  <c r="AG159" i="2" s="1"/>
  <c r="AI104" i="2"/>
  <c r="AK104" i="2" s="1"/>
  <c r="BL104" i="2" s="1"/>
  <c r="H103" i="5" s="1"/>
  <c r="AA365" i="2"/>
  <c r="AD365" i="2" s="1"/>
  <c r="AF359" i="2"/>
  <c r="AH359" i="2" s="1"/>
  <c r="AI359" i="2" s="1"/>
  <c r="AK359" i="2" s="1"/>
  <c r="BL359" i="2" s="1"/>
  <c r="H358" i="5" s="1"/>
  <c r="AD314" i="2"/>
  <c r="AE314" i="2" s="1"/>
  <c r="AG314" i="2" s="1"/>
  <c r="AD229" i="2"/>
  <c r="AE229" i="2" s="1"/>
  <c r="AG229" i="2" s="1"/>
  <c r="AH303" i="2"/>
  <c r="AI303" i="2" s="1"/>
  <c r="AK303" i="2" s="1"/>
  <c r="BL303" i="2" s="1"/>
  <c r="H302" i="5" s="1"/>
  <c r="AD341" i="2"/>
  <c r="AE341" i="2" s="1"/>
  <c r="AD270" i="2"/>
  <c r="AE270" i="2" s="1"/>
  <c r="AD144" i="2"/>
  <c r="AE144" i="2" s="1"/>
  <c r="AH392" i="2"/>
  <c r="AI392" i="2" s="1"/>
  <c r="AK392" i="2" s="1"/>
  <c r="BL392" i="2" s="1"/>
  <c r="H391" i="5" s="1"/>
  <c r="AE354" i="2"/>
  <c r="AG226" i="2"/>
  <c r="AF226" i="2"/>
  <c r="AH226" i="2" s="1"/>
  <c r="AC50" i="2"/>
  <c r="AD50" i="2" s="1"/>
  <c r="AE50" i="2" s="1"/>
  <c r="AG50" i="2" s="1"/>
  <c r="AJ33" i="2"/>
  <c r="AH23" i="2"/>
  <c r="AI23" i="2" s="1"/>
  <c r="AK23" i="2" s="1"/>
  <c r="BL23" i="2" s="1"/>
  <c r="H22" i="5" s="1"/>
  <c r="AD149" i="2"/>
  <c r="AE149" i="2" s="1"/>
  <c r="AD103" i="2"/>
  <c r="AD377" i="2"/>
  <c r="AE377" i="2" s="1"/>
  <c r="AJ19" i="2"/>
  <c r="AA34" i="2"/>
  <c r="AD34" i="2" s="1"/>
  <c r="AE34" i="2" s="1"/>
  <c r="AG288" i="2"/>
  <c r="AJ22" i="2"/>
  <c r="AH408" i="2"/>
  <c r="AG169" i="2"/>
  <c r="AH169" i="2" s="1"/>
  <c r="AJ43" i="2"/>
  <c r="AA122" i="2"/>
  <c r="AD122" i="2" s="1"/>
  <c r="AE122" i="2" s="1"/>
  <c r="AG122" i="2" s="1"/>
  <c r="AD140" i="2"/>
  <c r="AE140" i="2" s="1"/>
  <c r="AD151" i="2"/>
  <c r="AE151" i="2" s="1"/>
  <c r="AF142" i="2"/>
  <c r="AH142" i="2" s="1"/>
  <c r="AJ142" i="2" s="1"/>
  <c r="AI189" i="2"/>
  <c r="AK189" i="2" s="1"/>
  <c r="BL189" i="2" s="1"/>
  <c r="H188" i="5" s="1"/>
  <c r="AJ189" i="2"/>
  <c r="AE105" i="2"/>
  <c r="AD326" i="2"/>
  <c r="AE326" i="2" s="1"/>
  <c r="AD300" i="2"/>
  <c r="AE300" i="2" s="1"/>
  <c r="AF211" i="2"/>
  <c r="AH211" i="2" s="1"/>
  <c r="AD87" i="2"/>
  <c r="AE87" i="2" s="1"/>
  <c r="AD355" i="2"/>
  <c r="AE355" i="2" s="1"/>
  <c r="AG246" i="2"/>
  <c r="AG220" i="2"/>
  <c r="AF220" i="2"/>
  <c r="AF380" i="2"/>
  <c r="AG380" i="2"/>
  <c r="AE347" i="2"/>
  <c r="AD316" i="2"/>
  <c r="AE316" i="2" s="1"/>
  <c r="AD323" i="2"/>
  <c r="AE323" i="2" s="1"/>
  <c r="AD80" i="2"/>
  <c r="AE80" i="2" s="1"/>
  <c r="AF80" i="2" s="1"/>
  <c r="AH80" i="2" s="1"/>
  <c r="AJ80" i="2" s="1"/>
  <c r="AD351" i="2"/>
  <c r="AE351" i="2" s="1"/>
  <c r="AG237" i="2"/>
  <c r="AF237" i="2"/>
  <c r="AH237" i="2" s="1"/>
  <c r="AF186" i="2"/>
  <c r="AH186" i="2" s="1"/>
  <c r="AF389" i="2"/>
  <c r="AH389" i="2" s="1"/>
  <c r="AG134" i="2"/>
  <c r="AF134" i="2"/>
  <c r="AH134" i="2" s="1"/>
  <c r="AE94" i="2"/>
  <c r="AD325" i="2"/>
  <c r="AE325" i="2" s="1"/>
  <c r="AJ267" i="2"/>
  <c r="AI267" i="2"/>
  <c r="AK267" i="2" s="1"/>
  <c r="BL267" i="2" s="1"/>
  <c r="H266" i="5" s="1"/>
  <c r="AE155" i="2"/>
  <c r="AG269" i="2"/>
  <c r="AF269" i="2"/>
  <c r="AH269" i="2" s="1"/>
  <c r="AI298" i="2"/>
  <c r="AK298" i="2" s="1"/>
  <c r="BL298" i="2" s="1"/>
  <c r="H297" i="5" s="1"/>
  <c r="AJ298" i="2"/>
  <c r="AG235" i="2"/>
  <c r="AF235" i="2"/>
  <c r="AH235" i="2" s="1"/>
  <c r="AG385" i="2"/>
  <c r="AF385" i="2"/>
  <c r="AH385" i="2" s="1"/>
  <c r="AF61" i="2"/>
  <c r="AG61" i="2"/>
  <c r="AE48" i="2"/>
  <c r="AG45" i="2"/>
  <c r="AF45" i="2"/>
  <c r="AG366" i="2"/>
  <c r="AF366" i="2"/>
  <c r="AE141" i="2"/>
  <c r="AE92" i="2"/>
  <c r="AJ126" i="2"/>
  <c r="AD333" i="2"/>
  <c r="AE333" i="2" s="1"/>
  <c r="AG333" i="2" s="1"/>
  <c r="AD263" i="2"/>
  <c r="AE263" i="2" s="1"/>
  <c r="AD373" i="2"/>
  <c r="AE373" i="2" s="1"/>
  <c r="AG283" i="2"/>
  <c r="AF283" i="2"/>
  <c r="AH283" i="2" s="1"/>
  <c r="AG378" i="2"/>
  <c r="AF378" i="2"/>
  <c r="AH378" i="2" s="1"/>
  <c r="AH180" i="2"/>
  <c r="AE228" i="2"/>
  <c r="AF293" i="2"/>
  <c r="AH293" i="2" s="1"/>
  <c r="AG293" i="2"/>
  <c r="AI344" i="2"/>
  <c r="AK344" i="2" s="1"/>
  <c r="BL344" i="2" s="1"/>
  <c r="H343" i="5" s="1"/>
  <c r="AJ344" i="2"/>
  <c r="AI320" i="2"/>
  <c r="AK320" i="2" s="1"/>
  <c r="BL320" i="2" s="1"/>
  <c r="H319" i="5" s="1"/>
  <c r="AJ320" i="2"/>
  <c r="AG346" i="2"/>
  <c r="AF346" i="2"/>
  <c r="AH346" i="2" s="1"/>
  <c r="AG148" i="2"/>
  <c r="AF148" i="2"/>
  <c r="AH148" i="2" s="1"/>
  <c r="AF372" i="2"/>
  <c r="AG372" i="2"/>
  <c r="AA32" i="2"/>
  <c r="AD32" i="2" s="1"/>
  <c r="AE32" i="2" s="1"/>
  <c r="AA16" i="2"/>
  <c r="AD16" i="2" s="1"/>
  <c r="AE16" i="2" s="1"/>
  <c r="AF127" i="2"/>
  <c r="AH127" i="2" s="1"/>
  <c r="AI127" i="2" s="1"/>
  <c r="AK127" i="2" s="1"/>
  <c r="BL127" i="2" s="1"/>
  <c r="H126" i="5" s="1"/>
  <c r="AD374" i="2"/>
  <c r="AE374" i="2" s="1"/>
  <c r="AG374" i="2" s="1"/>
  <c r="AD275" i="2"/>
  <c r="AE275" i="2" s="1"/>
  <c r="AG160" i="2"/>
  <c r="AH160" i="2" s="1"/>
  <c r="AI160" i="2" s="1"/>
  <c r="AK160" i="2" s="1"/>
  <c r="BL160" i="2" s="1"/>
  <c r="H159" i="5" s="1"/>
  <c r="AD348" i="2"/>
  <c r="AD264" i="2"/>
  <c r="AE264" i="2" s="1"/>
  <c r="AG264" i="2" s="1"/>
  <c r="AD393" i="2"/>
  <c r="AE393" i="2" s="1"/>
  <c r="AF393" i="2" s="1"/>
  <c r="AD327" i="2"/>
  <c r="AE327" i="2" s="1"/>
  <c r="AD85" i="2"/>
  <c r="AE85" i="2" s="1"/>
  <c r="AD188" i="2"/>
  <c r="AE188" i="2" s="1"/>
  <c r="AF188" i="2" s="1"/>
  <c r="AH188" i="2" s="1"/>
  <c r="AD216" i="2"/>
  <c r="AE216" i="2" s="1"/>
  <c r="AD88" i="2"/>
  <c r="AE88" i="2" s="1"/>
  <c r="AF88" i="2" s="1"/>
  <c r="AH88" i="2" s="1"/>
  <c r="AD170" i="2"/>
  <c r="AE170" i="2" s="1"/>
  <c r="AG170" i="2" s="1"/>
  <c r="AD152" i="2"/>
  <c r="AE152" i="2" s="1"/>
  <c r="AD282" i="2"/>
  <c r="AE282" i="2" s="1"/>
  <c r="AG363" i="2"/>
  <c r="AF363" i="2"/>
  <c r="AH363" i="2" s="1"/>
  <c r="AF276" i="2"/>
  <c r="AH276" i="2" s="1"/>
  <c r="AG276" i="2"/>
  <c r="AI69" i="2"/>
  <c r="AK69" i="2" s="1"/>
  <c r="BL69" i="2" s="1"/>
  <c r="H68" i="5" s="1"/>
  <c r="AJ69" i="2"/>
  <c r="AG190" i="2"/>
  <c r="AF190" i="2"/>
  <c r="AH190" i="2" s="1"/>
  <c r="AD25" i="2"/>
  <c r="AE25" i="2" s="1"/>
  <c r="AG25" i="2" s="1"/>
  <c r="AG345" i="2"/>
  <c r="AF345" i="2"/>
  <c r="AH345" i="2" s="1"/>
  <c r="AG383" i="2"/>
  <c r="AF383" i="2"/>
  <c r="AH383" i="2" s="1"/>
  <c r="AG209" i="2"/>
  <c r="AF209" i="2"/>
  <c r="AH209" i="2" s="1"/>
  <c r="AD382" i="2"/>
  <c r="AE382" i="2" s="1"/>
  <c r="AG63" i="2"/>
  <c r="AF63" i="2"/>
  <c r="AH63" i="2" s="1"/>
  <c r="AG375" i="2"/>
  <c r="AF375" i="2"/>
  <c r="AH375" i="2" s="1"/>
  <c r="AG217" i="2"/>
  <c r="AF217" i="2"/>
  <c r="AH217" i="2" s="1"/>
  <c r="AE108" i="2"/>
  <c r="AD364" i="2"/>
  <c r="AE364" i="2" s="1"/>
  <c r="AE204" i="2"/>
  <c r="AD336" i="2"/>
  <c r="AD297" i="2"/>
  <c r="AE297" i="2" s="1"/>
  <c r="AD95" i="2"/>
  <c r="AE95" i="2" s="1"/>
  <c r="AC145" i="2"/>
  <c r="AA145" i="2"/>
  <c r="AD313" i="2"/>
  <c r="AE313" i="2" s="1"/>
  <c r="AE200" i="2"/>
  <c r="AH215" i="2"/>
  <c r="AG262" i="2"/>
  <c r="AF262" i="2"/>
  <c r="AF171" i="2"/>
  <c r="AH171" i="2" s="1"/>
  <c r="AG171" i="2"/>
  <c r="AF258" i="2"/>
  <c r="AG258" i="2"/>
  <c r="AG271" i="2"/>
  <c r="AF271" i="2"/>
  <c r="AH271" i="2" s="1"/>
  <c r="AI360" i="2"/>
  <c r="AK360" i="2" s="1"/>
  <c r="BL360" i="2" s="1"/>
  <c r="H359" i="5" s="1"/>
  <c r="AJ360" i="2"/>
  <c r="AD230" i="2"/>
  <c r="AC335" i="2"/>
  <c r="AA335" i="2"/>
  <c r="AD279" i="2"/>
  <c r="AE279" i="2" s="1"/>
  <c r="AD173" i="2"/>
  <c r="AE173" i="2" s="1"/>
  <c r="AD143" i="2"/>
  <c r="AG177" i="2"/>
  <c r="AH177" i="2" s="1"/>
  <c r="AI177" i="2" s="1"/>
  <c r="AK177" i="2" s="1"/>
  <c r="BL177" i="2" s="1"/>
  <c r="H176" i="5" s="1"/>
  <c r="AG342" i="2"/>
  <c r="AF342" i="2"/>
  <c r="AH342" i="2" s="1"/>
  <c r="AD337" i="2"/>
  <c r="AE337" i="2" s="1"/>
  <c r="AD305" i="2"/>
  <c r="AE305" i="2" s="1"/>
  <c r="AI93" i="2"/>
  <c r="AK93" i="2" s="1"/>
  <c r="BL93" i="2" s="1"/>
  <c r="H92" i="5" s="1"/>
  <c r="AJ93" i="2"/>
  <c r="AE328" i="2"/>
  <c r="AF371" i="2"/>
  <c r="AG371" i="2"/>
  <c r="AG223" i="2"/>
  <c r="AF223" i="2"/>
  <c r="AH223" i="2" s="1"/>
  <c r="AH99" i="2"/>
  <c r="AD241" i="2"/>
  <c r="AE241" i="2" s="1"/>
  <c r="AD343" i="2"/>
  <c r="AG175" i="2"/>
  <c r="AF175" i="2"/>
  <c r="AH175" i="2" s="1"/>
  <c r="AF299" i="2"/>
  <c r="AH299" i="2" s="1"/>
  <c r="AG299" i="2"/>
  <c r="AD254" i="2"/>
  <c r="AE254" i="2" s="1"/>
  <c r="AG218" i="2"/>
  <c r="AF218" i="2"/>
  <c r="AH218" i="2" s="1"/>
  <c r="AE232" i="2"/>
  <c r="AI100" i="2"/>
  <c r="AK100" i="2" s="1"/>
  <c r="BL100" i="2" s="1"/>
  <c r="H99" i="5" s="1"/>
  <c r="AJ100" i="2"/>
  <c r="AG398" i="2"/>
  <c r="AF398" i="2"/>
  <c r="AH398" i="2" s="1"/>
  <c r="AE106" i="2"/>
  <c r="AG261" i="2"/>
  <c r="AF261" i="2"/>
  <c r="AC150" i="2"/>
  <c r="AA150" i="2"/>
  <c r="AG405" i="2"/>
  <c r="AF405" i="2"/>
  <c r="AG75" i="2"/>
  <c r="AF75" i="2"/>
  <c r="AF154" i="2"/>
  <c r="AH154" i="2" s="1"/>
  <c r="AG154" i="2"/>
  <c r="AC266" i="2"/>
  <c r="AA266" i="2"/>
  <c r="AG114" i="2"/>
  <c r="AF114" i="2"/>
  <c r="AD118" i="2"/>
  <c r="AE118" i="2" s="1"/>
  <c r="AE36" i="2"/>
  <c r="AF117" i="2"/>
  <c r="AH117" i="2" s="1"/>
  <c r="AG117" i="2"/>
  <c r="AC369" i="2"/>
  <c r="AA369" i="2"/>
  <c r="AD370" i="2"/>
  <c r="AD176" i="2"/>
  <c r="AE176" i="2" s="1"/>
  <c r="AD306" i="2"/>
  <c r="AE306" i="2" s="1"/>
  <c r="AD406" i="2"/>
  <c r="AE406" i="2" s="1"/>
  <c r="AE350" i="2"/>
  <c r="AD236" i="2"/>
  <c r="AD315" i="2"/>
  <c r="AD312" i="2"/>
  <c r="AE312" i="2" s="1"/>
  <c r="AD3" i="2"/>
  <c r="AE3" i="2" s="1"/>
  <c r="AC191" i="2"/>
  <c r="AA191" i="2"/>
  <c r="AD281" i="2"/>
  <c r="AE281" i="2" s="1"/>
  <c r="AD65" i="2"/>
  <c r="AD116" i="2"/>
  <c r="AE116" i="2" s="1"/>
  <c r="AE280" i="2"/>
  <c r="AC181" i="2"/>
  <c r="AA181" i="2"/>
  <c r="AG309" i="2"/>
  <c r="AF309" i="2"/>
  <c r="AH309" i="2" s="1"/>
  <c r="AG206" i="2"/>
  <c r="AF206" i="2"/>
  <c r="AG162" i="2"/>
  <c r="AF162" i="2"/>
  <c r="AH162" i="2" s="1"/>
  <c r="AC253" i="2"/>
  <c r="AA253" i="2"/>
  <c r="AD161" i="2"/>
  <c r="AG198" i="2"/>
  <c r="AF198" i="2"/>
  <c r="AH198" i="2" s="1"/>
  <c r="AG334" i="2"/>
  <c r="AF334" i="2"/>
  <c r="AH334" i="2" s="1"/>
  <c r="AJ286" i="2"/>
  <c r="AI286" i="2"/>
  <c r="AK286" i="2" s="1"/>
  <c r="BL286" i="2" s="1"/>
  <c r="H285" i="5" s="1"/>
  <c r="AF197" i="2"/>
  <c r="AH197" i="2" s="1"/>
  <c r="AG197" i="2"/>
  <c r="AD29" i="2"/>
  <c r="AF136" i="2"/>
  <c r="AH136" i="2" s="1"/>
  <c r="AG136" i="2"/>
  <c r="AF311" i="2"/>
  <c r="AH311" i="2" s="1"/>
  <c r="AG311" i="2"/>
  <c r="AE248" i="2"/>
  <c r="AC256" i="2"/>
  <c r="AA256" i="2"/>
  <c r="AE278" i="2"/>
  <c r="AC192" i="2"/>
  <c r="AA192" i="2"/>
  <c r="AI368" i="2"/>
  <c r="AK368" i="2" s="1"/>
  <c r="BL368" i="2" s="1"/>
  <c r="H367" i="5" s="1"/>
  <c r="AJ368" i="2"/>
  <c r="AE352" i="2"/>
  <c r="AC289" i="2"/>
  <c r="AA289" i="2"/>
  <c r="AG259" i="2"/>
  <c r="AF259" i="2"/>
  <c r="AC167" i="2"/>
  <c r="AA167" i="2"/>
  <c r="AF268" i="2"/>
  <c r="AG268" i="2"/>
  <c r="AG273" i="2"/>
  <c r="AD74" i="2"/>
  <c r="AE74" i="2" s="1"/>
  <c r="AC146" i="2"/>
  <c r="AA146" i="2"/>
  <c r="AD42" i="2"/>
  <c r="AE42" i="2" s="1"/>
  <c r="AD193" i="2"/>
  <c r="AE193" i="2" s="1"/>
  <c r="AG322" i="2"/>
  <c r="AF322" i="2"/>
  <c r="AH322" i="2" s="1"/>
  <c r="AJ332" i="2"/>
  <c r="AI332" i="2"/>
  <c r="AK332" i="2" s="1"/>
  <c r="BL332" i="2" s="1"/>
  <c r="H331" i="5" s="1"/>
  <c r="AE227" i="2"/>
  <c r="AF296" i="2"/>
  <c r="AH296" i="2" s="1"/>
  <c r="AJ257" i="2"/>
  <c r="AG376" i="2"/>
  <c r="AJ112" i="2"/>
  <c r="AJ250" i="2"/>
  <c r="AI250" i="2"/>
  <c r="AK250" i="2" s="1"/>
  <c r="BL250" i="2" s="1"/>
  <c r="H249" i="5" s="1"/>
  <c r="AH321" i="2"/>
  <c r="AE172" i="2"/>
  <c r="AJ221" i="2"/>
  <c r="AG91" i="2"/>
  <c r="AH91" i="2" s="1"/>
  <c r="AI301" i="2"/>
  <c r="AK301" i="2" s="1"/>
  <c r="BL301" i="2" s="1"/>
  <c r="H300" i="5" s="1"/>
  <c r="AJ301" i="2"/>
  <c r="AH387" i="2"/>
  <c r="AG307" i="2"/>
  <c r="AF307" i="2"/>
  <c r="AH307" i="2" s="1"/>
  <c r="AI307" i="2" s="1"/>
  <c r="AK307" i="2" s="1"/>
  <c r="BL307" i="2" s="1"/>
  <c r="H306" i="5" s="1"/>
  <c r="AI324" i="2"/>
  <c r="AK324" i="2" s="1"/>
  <c r="BL324" i="2" s="1"/>
  <c r="H323" i="5" s="1"/>
  <c r="AJ324" i="2"/>
  <c r="AG255" i="2"/>
  <c r="AF255" i="2"/>
  <c r="AG386" i="2"/>
  <c r="AF386" i="2"/>
  <c r="AI123" i="2"/>
  <c r="AK123" i="2" s="1"/>
  <c r="BL123" i="2" s="1"/>
  <c r="H122" i="5" s="1"/>
  <c r="AJ123" i="2"/>
  <c r="AF35" i="2"/>
  <c r="AH35" i="2" s="1"/>
  <c r="AG35" i="2"/>
  <c r="AI284" i="2"/>
  <c r="AK284" i="2" s="1"/>
  <c r="BL284" i="2" s="1"/>
  <c r="H283" i="5" s="1"/>
  <c r="AJ284" i="2"/>
  <c r="AE239" i="2"/>
  <c r="AJ376" i="2"/>
  <c r="AI376" i="2"/>
  <c r="AK376" i="2" s="1"/>
  <c r="BL376" i="2" s="1"/>
  <c r="H375" i="5" s="1"/>
  <c r="AR109" i="2"/>
  <c r="AF317" i="2"/>
  <c r="AH317" i="2" s="1"/>
  <c r="AJ317" i="2" s="1"/>
  <c r="AG84" i="2"/>
  <c r="AF84" i="2"/>
  <c r="AH84" i="2" s="1"/>
  <c r="AG302" i="2"/>
  <c r="AF302" i="2"/>
  <c r="AH302" i="2" s="1"/>
  <c r="AE400" i="2"/>
  <c r="AF156" i="2"/>
  <c r="AH156" i="2" s="1"/>
  <c r="AG156" i="2"/>
  <c r="AF17" i="2"/>
  <c r="AH17" i="2" s="1"/>
  <c r="AI17" i="2" s="1"/>
  <c r="AK17" i="2" s="1"/>
  <c r="BL17" i="2" s="1"/>
  <c r="H16" i="5" s="1"/>
  <c r="AF52" i="2"/>
  <c r="AH52" i="2" s="1"/>
  <c r="AI52" i="2" s="1"/>
  <c r="AK52" i="2" s="1"/>
  <c r="BL52" i="2" s="1"/>
  <c r="H51" i="5" s="1"/>
  <c r="AG86" i="2"/>
  <c r="AG107" i="2"/>
  <c r="AH107" i="2" s="1"/>
  <c r="AJ319" i="2"/>
  <c r="AI86" i="2"/>
  <c r="AK86" i="2" s="1"/>
  <c r="BL86" i="2" s="1"/>
  <c r="H85" i="5" s="1"/>
  <c r="AJ86" i="2"/>
  <c r="AF272" i="2"/>
  <c r="AH272" i="2" s="1"/>
  <c r="AJ288" i="2"/>
  <c r="AD24" i="2"/>
  <c r="AE24" i="2" s="1"/>
  <c r="AG24" i="2" s="1"/>
  <c r="AF260" i="2"/>
  <c r="AH260" i="2" s="1"/>
  <c r="AI260" i="2" s="1"/>
  <c r="AK260" i="2" s="1"/>
  <c r="BL260" i="2" s="1"/>
  <c r="H259" i="5" s="1"/>
  <c r="AJ97" i="2"/>
  <c r="AI97" i="2"/>
  <c r="AK97" i="2" s="1"/>
  <c r="BL97" i="2" s="1"/>
  <c r="H96" i="5" s="1"/>
  <c r="AH195" i="2"/>
  <c r="AJ82" i="2"/>
  <c r="AI82" i="2"/>
  <c r="AK82" i="2" s="1"/>
  <c r="BL82" i="2" s="1"/>
  <c r="H81" i="5" s="1"/>
  <c r="AG72" i="2"/>
  <c r="AF72" i="2"/>
  <c r="AF381" i="2"/>
  <c r="AH381" i="2" s="1"/>
  <c r="AP187" i="2"/>
  <c r="AR187" i="2" s="1"/>
  <c r="AP251" i="2"/>
  <c r="AR251" i="2" s="1"/>
  <c r="AF71" i="2"/>
  <c r="AH71" i="2" s="1"/>
  <c r="AP132" i="2"/>
  <c r="AQ132" i="2" s="1"/>
  <c r="AS132" i="2" s="1"/>
  <c r="BN132" i="2" s="1"/>
  <c r="J131" i="5" s="1"/>
  <c r="AP60" i="2"/>
  <c r="AR60" i="2" s="1"/>
  <c r="AP12" i="2"/>
  <c r="AR12" i="2" s="1"/>
  <c r="AP207" i="2"/>
  <c r="AR207" i="2" s="1"/>
  <c r="AI96" i="2"/>
  <c r="AK96" i="2" s="1"/>
  <c r="BL96" i="2" s="1"/>
  <c r="H95" i="5" s="1"/>
  <c r="AG242" i="2"/>
  <c r="AF242" i="2"/>
  <c r="AH242" i="2" s="1"/>
  <c r="AO174" i="2"/>
  <c r="AM59" i="2"/>
  <c r="AO59" i="2" s="1"/>
  <c r="BM59" i="2" s="1"/>
  <c r="I58" i="5" s="1"/>
  <c r="AN196" i="2"/>
  <c r="AG397" i="2"/>
  <c r="AF397" i="2"/>
  <c r="AH397" i="2" s="1"/>
  <c r="AJ234" i="2"/>
  <c r="AI234" i="2"/>
  <c r="AK234" i="2" s="1"/>
  <c r="BL234" i="2" s="1"/>
  <c r="H233" i="5" s="1"/>
  <c r="AD224" i="2"/>
  <c r="AE224" i="2" s="1"/>
  <c r="AF224" i="2" s="1"/>
  <c r="AH224" i="2" s="1"/>
  <c r="AO125" i="2"/>
  <c r="AI89" i="2"/>
  <c r="AK89" i="2" s="1"/>
  <c r="BL89" i="2" s="1"/>
  <c r="H88" i="5" s="1"/>
  <c r="AJ89" i="2"/>
  <c r="AD202" i="2"/>
  <c r="AE202" i="2" s="1"/>
  <c r="AG202" i="2" s="1"/>
  <c r="AO212" i="2"/>
  <c r="AI54" i="2"/>
  <c r="AK54" i="2" s="1"/>
  <c r="BL54" i="2" s="1"/>
  <c r="H53" i="5" s="1"/>
  <c r="AJ54" i="2"/>
  <c r="AD40" i="2"/>
  <c r="AE40" i="2" s="1"/>
  <c r="AG40" i="2" s="1"/>
  <c r="AF201" i="2"/>
  <c r="AH201" i="2" s="1"/>
  <c r="AG201" i="2"/>
  <c r="AF249" i="2"/>
  <c r="AH249" i="2" s="1"/>
  <c r="AI249" i="2" s="1"/>
  <c r="AK249" i="2" s="1"/>
  <c r="BL249" i="2" s="1"/>
  <c r="H248" i="5" s="1"/>
  <c r="AG249" i="2"/>
  <c r="AN104" i="2"/>
  <c r="AM104" i="2"/>
  <c r="AJ57" i="2"/>
  <c r="AI182" i="2"/>
  <c r="AK182" i="2" s="1"/>
  <c r="BL182" i="2" s="1"/>
  <c r="H181" i="5" s="1"/>
  <c r="AJ182" i="2"/>
  <c r="AM358" i="2"/>
  <c r="AN358" i="2"/>
  <c r="AI399" i="2"/>
  <c r="AK399" i="2" s="1"/>
  <c r="BL399" i="2" s="1"/>
  <c r="H398" i="5" s="1"/>
  <c r="AJ399" i="2"/>
  <c r="AI210" i="2"/>
  <c r="AK210" i="2" s="1"/>
  <c r="BL210" i="2" s="1"/>
  <c r="H209" i="5" s="1"/>
  <c r="AJ210" i="2"/>
  <c r="AO158" i="2"/>
  <c r="AN133" i="2"/>
  <c r="AM133" i="2"/>
  <c r="AO133" i="2" s="1"/>
  <c r="BM133" i="2" s="1"/>
  <c r="I132" i="5" s="1"/>
  <c r="AN179" i="2"/>
  <c r="AM179" i="2"/>
  <c r="AM153" i="2"/>
  <c r="AN153" i="2"/>
  <c r="AM308" i="2"/>
  <c r="AN129" i="2"/>
  <c r="AI135" i="2"/>
  <c r="AK135" i="2" s="1"/>
  <c r="BL135" i="2" s="1"/>
  <c r="H134" i="5" s="1"/>
  <c r="AJ135" i="2"/>
  <c r="AI389" i="2"/>
  <c r="AK389" i="2" s="1"/>
  <c r="BL389" i="2" s="1"/>
  <c r="H388" i="5" s="1"/>
  <c r="AJ389" i="2"/>
  <c r="AO168" i="2"/>
  <c r="AT109" i="2"/>
  <c r="AI81" i="2"/>
  <c r="AK81" i="2" s="1"/>
  <c r="BL81" i="2" s="1"/>
  <c r="H80" i="5" s="1"/>
  <c r="AJ81" i="2"/>
  <c r="AI183" i="2"/>
  <c r="AK183" i="2" s="1"/>
  <c r="BL183" i="2" s="1"/>
  <c r="H182" i="5" s="1"/>
  <c r="AJ183" i="2"/>
  <c r="AP243" i="2"/>
  <c r="AI357" i="2"/>
  <c r="AK357" i="2" s="1"/>
  <c r="BL357" i="2" s="1"/>
  <c r="H356" i="5" s="1"/>
  <c r="AJ357" i="2"/>
  <c r="AI111" i="2"/>
  <c r="AK111" i="2" s="1"/>
  <c r="BL111" i="2" s="1"/>
  <c r="H110" i="5" s="1"/>
  <c r="AJ111" i="2"/>
  <c r="AI165" i="2"/>
  <c r="AK165" i="2" s="1"/>
  <c r="BL165" i="2" s="1"/>
  <c r="H164" i="5" s="1"/>
  <c r="AJ165" i="2"/>
  <c r="AI166" i="2"/>
  <c r="AK166" i="2" s="1"/>
  <c r="BL166" i="2" s="1"/>
  <c r="H165" i="5" s="1"/>
  <c r="AJ166" i="2"/>
  <c r="AI70" i="2"/>
  <c r="AK70" i="2" s="1"/>
  <c r="BL70" i="2" s="1"/>
  <c r="H69" i="5" s="1"/>
  <c r="AJ70" i="2"/>
  <c r="AM225" i="2"/>
  <c r="AN225" i="2"/>
  <c r="AN395" i="2"/>
  <c r="AM395" i="2"/>
  <c r="AN213" i="2"/>
  <c r="AM213" i="2"/>
  <c r="AO213" i="2" s="1"/>
  <c r="BM213" i="2" s="1"/>
  <c r="I212" i="5" s="1"/>
  <c r="AM304" i="2"/>
  <c r="AN304" i="2"/>
  <c r="AM222" i="2"/>
  <c r="AN331" i="2"/>
  <c r="AM331" i="2"/>
  <c r="AI231" i="2"/>
  <c r="AK231" i="2" s="1"/>
  <c r="BL231" i="2" s="1"/>
  <c r="H230" i="5" s="1"/>
  <c r="AJ231" i="2"/>
  <c r="AO208" i="2"/>
  <c r="AO310" i="2"/>
  <c r="AN44" i="2"/>
  <c r="AO44" i="2" s="1"/>
  <c r="BM44" i="2" s="1"/>
  <c r="I43" i="5" s="1"/>
  <c r="AM64" i="2"/>
  <c r="AN64" i="2"/>
  <c r="AM9" i="2"/>
  <c r="AN9" i="2"/>
  <c r="AM47" i="2"/>
  <c r="AO47" i="2" s="1"/>
  <c r="BM47" i="2" s="1"/>
  <c r="I46" i="5" s="1"/>
  <c r="AN47" i="2"/>
  <c r="AI66" i="2"/>
  <c r="AK66" i="2" s="1"/>
  <c r="BL66" i="2" s="1"/>
  <c r="H65" i="5" s="1"/>
  <c r="AJ66" i="2"/>
  <c r="AN13" i="2"/>
  <c r="AM13" i="2"/>
  <c r="AI27" i="2"/>
  <c r="AK27" i="2" s="1"/>
  <c r="BL27" i="2" s="1"/>
  <c r="H26" i="5" s="1"/>
  <c r="AJ27" i="2"/>
  <c r="AH41" i="2"/>
  <c r="AI38" i="2"/>
  <c r="AK38" i="2" s="1"/>
  <c r="BL38" i="2" s="1"/>
  <c r="H37" i="5" s="1"/>
  <c r="AJ38" i="2"/>
  <c r="AN28" i="2"/>
  <c r="AM28" i="2"/>
  <c r="AO28" i="2" s="1"/>
  <c r="BM28" i="2" s="1"/>
  <c r="I27" i="5" s="1"/>
  <c r="AN15" i="2"/>
  <c r="AM15" i="2"/>
  <c r="AN6" i="2"/>
  <c r="AI58" i="2"/>
  <c r="AK58" i="2" s="1"/>
  <c r="BL58" i="2" s="1"/>
  <c r="H57" i="5" s="1"/>
  <c r="AJ58" i="2"/>
  <c r="AO67" i="2"/>
  <c r="AI31" i="2"/>
  <c r="AK31" i="2" s="1"/>
  <c r="BL31" i="2" s="1"/>
  <c r="H30" i="5" s="1"/>
  <c r="AJ31" i="2"/>
  <c r="AI46" i="2"/>
  <c r="AK46" i="2" s="1"/>
  <c r="BL46" i="2" s="1"/>
  <c r="H45" i="5" s="1"/>
  <c r="AJ46" i="2"/>
  <c r="AN53" i="2"/>
  <c r="AM53" i="2"/>
  <c r="AN21" i="2"/>
  <c r="AM21" i="2"/>
  <c r="AM49" i="2"/>
  <c r="AN49" i="2"/>
  <c r="AN4" i="2"/>
  <c r="AM4" i="2"/>
  <c r="AO4" i="2" s="1"/>
  <c r="BM4" i="2" s="1"/>
  <c r="I3" i="5" s="1"/>
  <c r="AH55" i="2"/>
  <c r="AH56" i="2"/>
  <c r="AH402" i="2"/>
  <c r="AN130" i="2" l="1"/>
  <c r="AM130" i="2"/>
  <c r="AM128" i="2"/>
  <c r="AO128" i="2" s="1"/>
  <c r="AJ295" i="2"/>
  <c r="AJ359" i="2"/>
  <c r="AD120" i="2"/>
  <c r="AE120" i="2" s="1"/>
  <c r="AG252" i="2"/>
  <c r="AH252" i="2" s="1"/>
  <c r="AM37" i="2"/>
  <c r="AO37" i="2" s="1"/>
  <c r="BM37" i="2" s="1"/>
  <c r="I36" i="5" s="1"/>
  <c r="AN98" i="2"/>
  <c r="AM98" i="2"/>
  <c r="AO98" i="2" s="1"/>
  <c r="AI102" i="2"/>
  <c r="AK102" i="2" s="1"/>
  <c r="BL102" i="2" s="1"/>
  <c r="H101" i="5" s="1"/>
  <c r="AJ102" i="2"/>
  <c r="AL102" i="2" s="1"/>
  <c r="AM51" i="2"/>
  <c r="AO51" i="2" s="1"/>
  <c r="BM51" i="2" s="1"/>
  <c r="I50" i="5" s="1"/>
  <c r="AI14" i="2"/>
  <c r="AK14" i="2" s="1"/>
  <c r="BL14" i="2" s="1"/>
  <c r="H13" i="5" s="1"/>
  <c r="AJ14" i="2"/>
  <c r="AL14" i="2" s="1"/>
  <c r="AN14" i="2" s="1"/>
  <c r="AF333" i="2"/>
  <c r="AH333" i="2" s="1"/>
  <c r="AF291" i="2"/>
  <c r="AH291" i="2" s="1"/>
  <c r="AJ240" i="2"/>
  <c r="AL240" i="2" s="1"/>
  <c r="AI240" i="2"/>
  <c r="AK240" i="2" s="1"/>
  <c r="BL240" i="2" s="1"/>
  <c r="H239" i="5" s="1"/>
  <c r="AM79" i="2"/>
  <c r="AN79" i="2"/>
  <c r="AN39" i="2"/>
  <c r="AM39" i="2"/>
  <c r="AG80" i="2"/>
  <c r="AD184" i="2"/>
  <c r="AE184" i="2" s="1"/>
  <c r="AD294" i="2"/>
  <c r="AE294" i="2" s="1"/>
  <c r="AD113" i="2"/>
  <c r="AE113" i="2" s="1"/>
  <c r="AG113" i="2" s="1"/>
  <c r="AD203" i="2"/>
  <c r="AE203" i="2" s="1"/>
  <c r="AF203" i="2" s="1"/>
  <c r="AH203" i="2" s="1"/>
  <c r="AJ17" i="2"/>
  <c r="AL17" i="2" s="1"/>
  <c r="AF159" i="2"/>
  <c r="AH159" i="2" s="1"/>
  <c r="AI159" i="2" s="1"/>
  <c r="AK159" i="2" s="1"/>
  <c r="BL159" i="2" s="1"/>
  <c r="H158" i="5" s="1"/>
  <c r="AD147" i="2"/>
  <c r="AE147" i="2" s="1"/>
  <c r="AD274" i="2"/>
  <c r="AM163" i="2"/>
  <c r="AO163" i="2" s="1"/>
  <c r="BM163" i="2" s="1"/>
  <c r="I162" i="5" s="1"/>
  <c r="AD164" i="2"/>
  <c r="AE164" i="2" s="1"/>
  <c r="AD205" i="2"/>
  <c r="AE205" i="2" s="1"/>
  <c r="AF205" i="2" s="1"/>
  <c r="AH205" i="2" s="1"/>
  <c r="AD10" i="2"/>
  <c r="AD401" i="2"/>
  <c r="AE401" i="2" s="1"/>
  <c r="AH338" i="2"/>
  <c r="AJ338" i="2" s="1"/>
  <c r="AI233" i="2"/>
  <c r="AK233" i="2" s="1"/>
  <c r="BL233" i="2" s="1"/>
  <c r="H232" i="5" s="1"/>
  <c r="AJ233" i="2"/>
  <c r="AL233" i="2" s="1"/>
  <c r="AN407" i="2"/>
  <c r="AO407" i="2" s="1"/>
  <c r="BM407" i="2" s="1"/>
  <c r="I406" i="5" s="1"/>
  <c r="AD68" i="2"/>
  <c r="AE68" i="2" s="1"/>
  <c r="AG68" i="2" s="1"/>
  <c r="AD247" i="2"/>
  <c r="AE247" i="2" s="1"/>
  <c r="AG247" i="2" s="1"/>
  <c r="AF122" i="2"/>
  <c r="AH122" i="2" s="1"/>
  <c r="AI122" i="2" s="1"/>
  <c r="AK122" i="2" s="1"/>
  <c r="BL122" i="2" s="1"/>
  <c r="H121" i="5" s="1"/>
  <c r="AD403" i="2"/>
  <c r="AE403" i="2" s="1"/>
  <c r="AG403" i="2" s="1"/>
  <c r="AD330" i="2"/>
  <c r="AE330" i="2" s="1"/>
  <c r="AE274" i="2"/>
  <c r="AD394" i="2"/>
  <c r="AE394" i="2" s="1"/>
  <c r="AD340" i="2"/>
  <c r="AE340" i="2" s="1"/>
  <c r="AI388" i="2"/>
  <c r="AK388" i="2" s="1"/>
  <c r="BL388" i="2" s="1"/>
  <c r="H387" i="5" s="1"/>
  <c r="AD76" i="2"/>
  <c r="AE76" i="2" s="1"/>
  <c r="AG76" i="2" s="1"/>
  <c r="AN318" i="2"/>
  <c r="AM245" i="2"/>
  <c r="AO245" i="2" s="1"/>
  <c r="BM245" i="2" s="1"/>
  <c r="I244" i="5" s="1"/>
  <c r="AM83" i="2"/>
  <c r="AO83" i="2" s="1"/>
  <c r="BM83" i="2" s="1"/>
  <c r="I82" i="5" s="1"/>
  <c r="AN353" i="2"/>
  <c r="AF73" i="2"/>
  <c r="AH73" i="2" s="1"/>
  <c r="AI73" i="2" s="1"/>
  <c r="AK73" i="2" s="1"/>
  <c r="BL73" i="2" s="1"/>
  <c r="H72" i="5" s="1"/>
  <c r="AJ137" i="2"/>
  <c r="AL137" i="2" s="1"/>
  <c r="AM26" i="2"/>
  <c r="AO26" i="2" s="1"/>
  <c r="AN178" i="2"/>
  <c r="AO178" i="2" s="1"/>
  <c r="AM292" i="2"/>
  <c r="AH72" i="2"/>
  <c r="AD8" i="2"/>
  <c r="AE8" i="2" s="1"/>
  <c r="AD287" i="2"/>
  <c r="AE287" i="2" s="1"/>
  <c r="AD361" i="2"/>
  <c r="AE361" i="2" s="1"/>
  <c r="AF361" i="2" s="1"/>
  <c r="AH361" i="2" s="1"/>
  <c r="AJ90" i="2"/>
  <c r="AI90" i="2"/>
  <c r="AK90" i="2" s="1"/>
  <c r="BL90" i="2" s="1"/>
  <c r="H89" i="5" s="1"/>
  <c r="BM6" i="2"/>
  <c r="I5" i="5" s="1"/>
  <c r="AL126" i="2"/>
  <c r="AF384" i="2"/>
  <c r="AG384" i="2"/>
  <c r="AL58" i="2"/>
  <c r="AN58" i="2" s="1"/>
  <c r="AL231" i="2"/>
  <c r="AL70" i="2"/>
  <c r="AM70" i="2" s="1"/>
  <c r="AL357" i="2"/>
  <c r="BM168" i="2"/>
  <c r="I167" i="5" s="1"/>
  <c r="AJ199" i="2"/>
  <c r="AL54" i="2"/>
  <c r="AL288" i="2"/>
  <c r="AL376" i="2"/>
  <c r="AN376" i="2" s="1"/>
  <c r="AL250" i="2"/>
  <c r="AL368" i="2"/>
  <c r="AN368" i="2" s="1"/>
  <c r="AL286" i="2"/>
  <c r="AM286" i="2" s="1"/>
  <c r="AG90" i="2"/>
  <c r="AL320" i="2"/>
  <c r="AM121" i="2"/>
  <c r="AN121" i="2"/>
  <c r="AM390" i="2"/>
  <c r="AO390" i="2" s="1"/>
  <c r="AN390" i="2"/>
  <c r="BM310" i="2"/>
  <c r="I309" i="5" s="1"/>
  <c r="AL111" i="2"/>
  <c r="AN111" i="2" s="1"/>
  <c r="AL210" i="2"/>
  <c r="AL57" i="2"/>
  <c r="AM57" i="2" s="1"/>
  <c r="AO57" i="2" s="1"/>
  <c r="BM57" i="2" s="1"/>
  <c r="I56" i="5" s="1"/>
  <c r="AL27" i="2"/>
  <c r="BM208" i="2"/>
  <c r="I207" i="5" s="1"/>
  <c r="AL183" i="2"/>
  <c r="BM125" i="2"/>
  <c r="I124" i="5" s="1"/>
  <c r="AL81" i="2"/>
  <c r="AN81" i="2" s="1"/>
  <c r="BM174" i="2"/>
  <c r="I173" i="5" s="1"/>
  <c r="AL301" i="2"/>
  <c r="AL359" i="2"/>
  <c r="AL80" i="2"/>
  <c r="AM80" i="2" s="1"/>
  <c r="AL19" i="2"/>
  <c r="AN19" i="2" s="1"/>
  <c r="AD391" i="2"/>
  <c r="AN110" i="2"/>
  <c r="AM110" i="2"/>
  <c r="AF244" i="2"/>
  <c r="AH244" i="2" s="1"/>
  <c r="AG244" i="2"/>
  <c r="AL214" i="2"/>
  <c r="AN339" i="2"/>
  <c r="AO339" i="2" s="1"/>
  <c r="AM277" i="2"/>
  <c r="AO277" i="2" s="1"/>
  <c r="AM14" i="2"/>
  <c r="AO14" i="2" s="1"/>
  <c r="AD101" i="2"/>
  <c r="AE101" i="2" s="1"/>
  <c r="AL38" i="2"/>
  <c r="AL166" i="2"/>
  <c r="AL389" i="2"/>
  <c r="AM389" i="2" s="1"/>
  <c r="AL82" i="2"/>
  <c r="AM82" i="2" s="1"/>
  <c r="AL123" i="2"/>
  <c r="AL112" i="2"/>
  <c r="AN112" i="2" s="1"/>
  <c r="AL69" i="2"/>
  <c r="AN69" i="2" s="1"/>
  <c r="AG11" i="2"/>
  <c r="AF11" i="2"/>
  <c r="AH11" i="2" s="1"/>
  <c r="AI11" i="2" s="1"/>
  <c r="AK11" i="2" s="1"/>
  <c r="BL11" i="2" s="1"/>
  <c r="H10" i="5" s="1"/>
  <c r="AG77" i="2"/>
  <c r="AF77" i="2"/>
  <c r="AH77" i="2" s="1"/>
  <c r="AL46" i="2"/>
  <c r="AL234" i="2"/>
  <c r="AM234" i="2" s="1"/>
  <c r="AO234" i="2" s="1"/>
  <c r="BM234" i="2" s="1"/>
  <c r="I233" i="5" s="1"/>
  <c r="AL86" i="2"/>
  <c r="AN86" i="2" s="1"/>
  <c r="AL43" i="2"/>
  <c r="AL33" i="2"/>
  <c r="AL165" i="2"/>
  <c r="AL135" i="2"/>
  <c r="AN135" i="2" s="1"/>
  <c r="BM158" i="2"/>
  <c r="I157" i="5" s="1"/>
  <c r="AL89" i="2"/>
  <c r="AL96" i="2"/>
  <c r="AN96" i="2" s="1"/>
  <c r="AL284" i="2"/>
  <c r="AL324" i="2"/>
  <c r="AM324" i="2" s="1"/>
  <c r="AO324" i="2" s="1"/>
  <c r="BM324" i="2" s="1"/>
  <c r="I323" i="5" s="1"/>
  <c r="AL221" i="2"/>
  <c r="AL257" i="2"/>
  <c r="AF314" i="2"/>
  <c r="AH314" i="2" s="1"/>
  <c r="AL360" i="2"/>
  <c r="AN360" i="2" s="1"/>
  <c r="AL295" i="2"/>
  <c r="AL189" i="2"/>
  <c r="AM189" i="2" s="1"/>
  <c r="AO189" i="2" s="1"/>
  <c r="AL367" i="2"/>
  <c r="AN367" i="2" s="1"/>
  <c r="AL246" i="2"/>
  <c r="AD329" i="2"/>
  <c r="AE329" i="2" s="1"/>
  <c r="AN78" i="2"/>
  <c r="AM78" i="2"/>
  <c r="AD119" i="2"/>
  <c r="AE119" i="2" s="1"/>
  <c r="AN62" i="2"/>
  <c r="AM62" i="2"/>
  <c r="AM20" i="2"/>
  <c r="AO20" i="2" s="1"/>
  <c r="AP20" i="2" s="1"/>
  <c r="AN20" i="2"/>
  <c r="AL399" i="2"/>
  <c r="AN399" i="2" s="1"/>
  <c r="AL182" i="2"/>
  <c r="AM182" i="2" s="1"/>
  <c r="AO182" i="2" s="1"/>
  <c r="BM182" i="2" s="1"/>
  <c r="I181" i="5" s="1"/>
  <c r="BM212" i="2"/>
  <c r="I211" i="5" s="1"/>
  <c r="AL332" i="2"/>
  <c r="AL344" i="2"/>
  <c r="AN344" i="2" s="1"/>
  <c r="AM157" i="2"/>
  <c r="AN157" i="2"/>
  <c r="AI338" i="2"/>
  <c r="AK338" i="2" s="1"/>
  <c r="BL338" i="2" s="1"/>
  <c r="H337" i="5" s="1"/>
  <c r="AL31" i="2"/>
  <c r="AL66" i="2"/>
  <c r="AL97" i="2"/>
  <c r="AM97" i="2" s="1"/>
  <c r="AL319" i="2"/>
  <c r="AN319" i="2" s="1"/>
  <c r="AL317" i="2"/>
  <c r="AL100" i="2"/>
  <c r="AN100" i="2" s="1"/>
  <c r="AL93" i="2"/>
  <c r="AM93" i="2" s="1"/>
  <c r="AO93" i="2" s="1"/>
  <c r="AL388" i="2"/>
  <c r="AL290" i="2"/>
  <c r="AN18" i="2"/>
  <c r="AM18" i="2"/>
  <c r="AN139" i="2"/>
  <c r="AM139" i="2"/>
  <c r="AO139" i="2" s="1"/>
  <c r="AL298" i="2"/>
  <c r="AM298" i="2" s="1"/>
  <c r="AO298" i="2" s="1"/>
  <c r="AL267" i="2"/>
  <c r="AN267" i="2" s="1"/>
  <c r="AL142" i="2"/>
  <c r="AL22" i="2"/>
  <c r="AN22" i="2" s="1"/>
  <c r="AL285" i="2"/>
  <c r="AM285" i="2" s="1"/>
  <c r="AO285" i="2" s="1"/>
  <c r="AL185" i="2"/>
  <c r="AM185" i="2" s="1"/>
  <c r="AM115" i="2"/>
  <c r="AN115" i="2"/>
  <c r="AN7" i="2"/>
  <c r="AM7" i="2"/>
  <c r="AD404" i="2"/>
  <c r="AE404" i="2" s="1"/>
  <c r="AD396" i="2"/>
  <c r="AG30" i="2"/>
  <c r="AF30" i="2"/>
  <c r="AH30" i="2" s="1"/>
  <c r="BM67" i="2"/>
  <c r="I66" i="5" s="1"/>
  <c r="AM362" i="2"/>
  <c r="AN362" i="2"/>
  <c r="AI194" i="2"/>
  <c r="AK194" i="2" s="1"/>
  <c r="BL194" i="2" s="1"/>
  <c r="H193" i="5" s="1"/>
  <c r="AJ194" i="2"/>
  <c r="AF124" i="2"/>
  <c r="AH124" i="2" s="1"/>
  <c r="AG124" i="2"/>
  <c r="AI142" i="2"/>
  <c r="AK142" i="2" s="1"/>
  <c r="BL142" i="2" s="1"/>
  <c r="H141" i="5" s="1"/>
  <c r="AJ349" i="2"/>
  <c r="AG188" i="2"/>
  <c r="AF374" i="2"/>
  <c r="AH374" i="2" s="1"/>
  <c r="AI317" i="2"/>
  <c r="AK317" i="2" s="1"/>
  <c r="BL317" i="2" s="1"/>
  <c r="H316" i="5" s="1"/>
  <c r="AF170" i="2"/>
  <c r="AH170" i="2" s="1"/>
  <c r="AI170" i="2" s="1"/>
  <c r="AK170" i="2" s="1"/>
  <c r="BL170" i="2" s="1"/>
  <c r="H169" i="5" s="1"/>
  <c r="AP59" i="2"/>
  <c r="AR59" i="2" s="1"/>
  <c r="AG138" i="2"/>
  <c r="AI5" i="2"/>
  <c r="AK5" i="2" s="1"/>
  <c r="BL5" i="2" s="1"/>
  <c r="H4" i="5" s="1"/>
  <c r="AJ5" i="2"/>
  <c r="AD356" i="2"/>
  <c r="AE356" i="2" s="1"/>
  <c r="AG356" i="2" s="1"/>
  <c r="AI138" i="2"/>
  <c r="AK138" i="2" s="1"/>
  <c r="BL138" i="2" s="1"/>
  <c r="H137" i="5" s="1"/>
  <c r="AJ138" i="2"/>
  <c r="AH220" i="2"/>
  <c r="AJ220" i="2" s="1"/>
  <c r="AG393" i="2"/>
  <c r="AH393" i="2" s="1"/>
  <c r="AI393" i="2" s="1"/>
  <c r="AK393" i="2" s="1"/>
  <c r="BL393" i="2" s="1"/>
  <c r="H392" i="5" s="1"/>
  <c r="AI80" i="2"/>
  <c r="AK80" i="2" s="1"/>
  <c r="BL80" i="2" s="1"/>
  <c r="H79" i="5" s="1"/>
  <c r="AJ131" i="2"/>
  <c r="AI131" i="2"/>
  <c r="AK131" i="2" s="1"/>
  <c r="BL131" i="2" s="1"/>
  <c r="H130" i="5" s="1"/>
  <c r="AE265" i="2"/>
  <c r="AI219" i="2"/>
  <c r="AK219" i="2" s="1"/>
  <c r="BL219" i="2" s="1"/>
  <c r="H218" i="5" s="1"/>
  <c r="AJ219" i="2"/>
  <c r="AI379" i="2"/>
  <c r="AK379" i="2" s="1"/>
  <c r="BL379" i="2" s="1"/>
  <c r="H378" i="5" s="1"/>
  <c r="AJ379" i="2"/>
  <c r="AR132" i="2"/>
  <c r="AH259" i="2"/>
  <c r="AI259" i="2" s="1"/>
  <c r="AK259" i="2" s="1"/>
  <c r="BL259" i="2" s="1"/>
  <c r="H258" i="5" s="1"/>
  <c r="AE365" i="2"/>
  <c r="AJ160" i="2"/>
  <c r="AJ392" i="2"/>
  <c r="AF264" i="2"/>
  <c r="AH264" i="2" s="1"/>
  <c r="AI264" i="2" s="1"/>
  <c r="AK264" i="2" s="1"/>
  <c r="BL264" i="2" s="1"/>
  <c r="H263" i="5" s="1"/>
  <c r="AJ159" i="2"/>
  <c r="AG34" i="2"/>
  <c r="AF34" i="2"/>
  <c r="AH34" i="2" s="1"/>
  <c r="AI34" i="2" s="1"/>
  <c r="AK34" i="2" s="1"/>
  <c r="BL34" i="2" s="1"/>
  <c r="H33" i="5" s="1"/>
  <c r="AG88" i="2"/>
  <c r="AG354" i="2"/>
  <c r="AF354" i="2"/>
  <c r="AH354" i="2" s="1"/>
  <c r="AF270" i="2"/>
  <c r="AH270" i="2" s="1"/>
  <c r="AG270" i="2"/>
  <c r="AD150" i="2"/>
  <c r="AE150" i="2" s="1"/>
  <c r="AG150" i="2" s="1"/>
  <c r="AJ303" i="2"/>
  <c r="AG341" i="2"/>
  <c r="AF341" i="2"/>
  <c r="AH341" i="2" s="1"/>
  <c r="AJ226" i="2"/>
  <c r="AI226" i="2"/>
  <c r="AK226" i="2" s="1"/>
  <c r="BL226" i="2" s="1"/>
  <c r="H225" i="5" s="1"/>
  <c r="AF229" i="2"/>
  <c r="AH229" i="2" s="1"/>
  <c r="AJ23" i="2"/>
  <c r="AI169" i="2"/>
  <c r="AK169" i="2" s="1"/>
  <c r="BL169" i="2" s="1"/>
  <c r="H168" i="5" s="1"/>
  <c r="AJ169" i="2"/>
  <c r="AH380" i="2"/>
  <c r="AG151" i="2"/>
  <c r="AF151" i="2"/>
  <c r="AH151" i="2" s="1"/>
  <c r="AF140" i="2"/>
  <c r="AG140" i="2"/>
  <c r="AD253" i="2"/>
  <c r="AE253" i="2" s="1"/>
  <c r="AF253" i="2" s="1"/>
  <c r="AD266" i="2"/>
  <c r="AE266" i="2" s="1"/>
  <c r="AF266" i="2" s="1"/>
  <c r="AH266" i="2" s="1"/>
  <c r="AJ127" i="2"/>
  <c r="AF105" i="2"/>
  <c r="AH105" i="2" s="1"/>
  <c r="AG105" i="2"/>
  <c r="AE103" i="2"/>
  <c r="AG149" i="2"/>
  <c r="AF149" i="2"/>
  <c r="AH149" i="2" s="1"/>
  <c r="AD146" i="2"/>
  <c r="AE146" i="2" s="1"/>
  <c r="AF377" i="2"/>
  <c r="AH377" i="2" s="1"/>
  <c r="AG377" i="2"/>
  <c r="AI408" i="2"/>
  <c r="AK408" i="2" s="1"/>
  <c r="BL408" i="2" s="1"/>
  <c r="H407" i="5" s="1"/>
  <c r="AJ408" i="2"/>
  <c r="AF155" i="2"/>
  <c r="AH155" i="2" s="1"/>
  <c r="AG155" i="2"/>
  <c r="AF316" i="2"/>
  <c r="AH316" i="2" s="1"/>
  <c r="AG316" i="2"/>
  <c r="AI220" i="2"/>
  <c r="AK220" i="2" s="1"/>
  <c r="BL220" i="2" s="1"/>
  <c r="H219" i="5" s="1"/>
  <c r="AI186" i="2"/>
  <c r="AK186" i="2" s="1"/>
  <c r="BL186" i="2" s="1"/>
  <c r="H185" i="5" s="1"/>
  <c r="AJ186" i="2"/>
  <c r="AI269" i="2"/>
  <c r="AK269" i="2" s="1"/>
  <c r="BL269" i="2" s="1"/>
  <c r="H268" i="5" s="1"/>
  <c r="AJ269" i="2"/>
  <c r="AJ237" i="2"/>
  <c r="AI237" i="2"/>
  <c r="AK237" i="2" s="1"/>
  <c r="BL237" i="2" s="1"/>
  <c r="H236" i="5" s="1"/>
  <c r="AG355" i="2"/>
  <c r="AF355" i="2"/>
  <c r="AH355" i="2" s="1"/>
  <c r="AD335" i="2"/>
  <c r="AE335" i="2" s="1"/>
  <c r="AG325" i="2"/>
  <c r="AF325" i="2"/>
  <c r="AH325" i="2" s="1"/>
  <c r="AG87" i="2"/>
  <c r="AF87" i="2"/>
  <c r="AH87" i="2" s="1"/>
  <c r="AH366" i="2"/>
  <c r="AI385" i="2"/>
  <c r="AK385" i="2" s="1"/>
  <c r="BL385" i="2" s="1"/>
  <c r="H384" i="5" s="1"/>
  <c r="AJ385" i="2"/>
  <c r="AG351" i="2"/>
  <c r="AF351" i="2"/>
  <c r="AH351" i="2" s="1"/>
  <c r="AF347" i="2"/>
  <c r="AH347" i="2" s="1"/>
  <c r="AG347" i="2"/>
  <c r="AI211" i="2"/>
  <c r="AK211" i="2" s="1"/>
  <c r="BL211" i="2" s="1"/>
  <c r="H210" i="5" s="1"/>
  <c r="AJ211" i="2"/>
  <c r="AD192" i="2"/>
  <c r="AE192" i="2" s="1"/>
  <c r="AG192" i="2" s="1"/>
  <c r="AD191" i="2"/>
  <c r="AE191" i="2" s="1"/>
  <c r="AH114" i="2"/>
  <c r="AF94" i="2"/>
  <c r="AH94" i="2" s="1"/>
  <c r="AG94" i="2"/>
  <c r="AG300" i="2"/>
  <c r="AF300" i="2"/>
  <c r="AH300" i="2" s="1"/>
  <c r="AH45" i="2"/>
  <c r="AI235" i="2"/>
  <c r="AK235" i="2" s="1"/>
  <c r="BL235" i="2" s="1"/>
  <c r="H234" i="5" s="1"/>
  <c r="AJ235" i="2"/>
  <c r="AI134" i="2"/>
  <c r="AK134" i="2" s="1"/>
  <c r="BL134" i="2" s="1"/>
  <c r="H133" i="5" s="1"/>
  <c r="AJ134" i="2"/>
  <c r="AG323" i="2"/>
  <c r="AF323" i="2"/>
  <c r="AH323" i="2" s="1"/>
  <c r="AF326" i="2"/>
  <c r="AG326" i="2"/>
  <c r="AF25" i="2"/>
  <c r="AH25" i="2" s="1"/>
  <c r="AI25" i="2" s="1"/>
  <c r="AK25" i="2" s="1"/>
  <c r="BL25" i="2" s="1"/>
  <c r="H24" i="5" s="1"/>
  <c r="AG48" i="2"/>
  <c r="AF48" i="2"/>
  <c r="AH48" i="2" s="1"/>
  <c r="AH61" i="2"/>
  <c r="AG16" i="2"/>
  <c r="AF16" i="2"/>
  <c r="AH16" i="2" s="1"/>
  <c r="AI16" i="2" s="1"/>
  <c r="AK16" i="2" s="1"/>
  <c r="BL16" i="2" s="1"/>
  <c r="H15" i="5" s="1"/>
  <c r="AJ375" i="2"/>
  <c r="AI375" i="2"/>
  <c r="AK375" i="2" s="1"/>
  <c r="BL375" i="2" s="1"/>
  <c r="H374" i="5" s="1"/>
  <c r="AF50" i="2"/>
  <c r="AH50" i="2" s="1"/>
  <c r="AJ50" i="2" s="1"/>
  <c r="AD369" i="2"/>
  <c r="AE369" i="2" s="1"/>
  <c r="AF369" i="2" s="1"/>
  <c r="AH369" i="2" s="1"/>
  <c r="AG327" i="2"/>
  <c r="AF327" i="2"/>
  <c r="AH327" i="2" s="1"/>
  <c r="AI378" i="2"/>
  <c r="AK378" i="2" s="1"/>
  <c r="BL378" i="2" s="1"/>
  <c r="H377" i="5" s="1"/>
  <c r="AJ378" i="2"/>
  <c r="AI383" i="2"/>
  <c r="AK383" i="2" s="1"/>
  <c r="BL383" i="2" s="1"/>
  <c r="H382" i="5" s="1"/>
  <c r="AJ383" i="2"/>
  <c r="AG282" i="2"/>
  <c r="AF282" i="2"/>
  <c r="AH372" i="2"/>
  <c r="AI363" i="2"/>
  <c r="AK363" i="2" s="1"/>
  <c r="BL363" i="2" s="1"/>
  <c r="H362" i="5" s="1"/>
  <c r="AJ363" i="2"/>
  <c r="AF108" i="2"/>
  <c r="AH108" i="2" s="1"/>
  <c r="AG108" i="2"/>
  <c r="AG152" i="2"/>
  <c r="AF152" i="2"/>
  <c r="AH152" i="2" s="1"/>
  <c r="AG275" i="2"/>
  <c r="AF275" i="2"/>
  <c r="AI148" i="2"/>
  <c r="AK148" i="2" s="1"/>
  <c r="BL148" i="2" s="1"/>
  <c r="H147" i="5" s="1"/>
  <c r="AJ148" i="2"/>
  <c r="AI283" i="2"/>
  <c r="AK283" i="2" s="1"/>
  <c r="BL283" i="2" s="1"/>
  <c r="H282" i="5" s="1"/>
  <c r="AJ283" i="2"/>
  <c r="AF92" i="2"/>
  <c r="AH92" i="2" s="1"/>
  <c r="AG92" i="2"/>
  <c r="AJ209" i="2"/>
  <c r="AI209" i="2"/>
  <c r="AK209" i="2" s="1"/>
  <c r="BL209" i="2" s="1"/>
  <c r="H208" i="5" s="1"/>
  <c r="AQ12" i="2"/>
  <c r="AS12" i="2" s="1"/>
  <c r="AH371" i="2"/>
  <c r="AI217" i="2"/>
  <c r="AK217" i="2" s="1"/>
  <c r="BL217" i="2" s="1"/>
  <c r="H216" i="5" s="1"/>
  <c r="AJ217" i="2"/>
  <c r="AI63" i="2"/>
  <c r="AK63" i="2" s="1"/>
  <c r="BL63" i="2" s="1"/>
  <c r="H62" i="5" s="1"/>
  <c r="AJ63" i="2"/>
  <c r="AI345" i="2"/>
  <c r="AK345" i="2" s="1"/>
  <c r="BL345" i="2" s="1"/>
  <c r="H344" i="5" s="1"/>
  <c r="AJ345" i="2"/>
  <c r="AI180" i="2"/>
  <c r="AK180" i="2" s="1"/>
  <c r="BL180" i="2" s="1"/>
  <c r="H179" i="5" s="1"/>
  <c r="AJ180" i="2"/>
  <c r="AE348" i="2"/>
  <c r="AI346" i="2"/>
  <c r="AK346" i="2" s="1"/>
  <c r="BL346" i="2" s="1"/>
  <c r="H345" i="5" s="1"/>
  <c r="AJ346" i="2"/>
  <c r="AI293" i="2"/>
  <c r="AK293" i="2" s="1"/>
  <c r="BL293" i="2" s="1"/>
  <c r="H292" i="5" s="1"/>
  <c r="AJ293" i="2"/>
  <c r="AG373" i="2"/>
  <c r="AF373" i="2"/>
  <c r="AH373" i="2" s="1"/>
  <c r="AF141" i="2"/>
  <c r="AH141" i="2" s="1"/>
  <c r="AG141" i="2"/>
  <c r="AJ177" i="2"/>
  <c r="AF382" i="2"/>
  <c r="AG382" i="2"/>
  <c r="AF216" i="2"/>
  <c r="AH216" i="2" s="1"/>
  <c r="AG216" i="2"/>
  <c r="AF263" i="2"/>
  <c r="AH263" i="2" s="1"/>
  <c r="AG263" i="2"/>
  <c r="AF85" i="2"/>
  <c r="AG85" i="2"/>
  <c r="AH262" i="2"/>
  <c r="AJ262" i="2" s="1"/>
  <c r="AG120" i="2"/>
  <c r="AF120" i="2"/>
  <c r="AH120" i="2" s="1"/>
  <c r="AI190" i="2"/>
  <c r="AK190" i="2" s="1"/>
  <c r="BL190" i="2" s="1"/>
  <c r="H189" i="5" s="1"/>
  <c r="AJ190" i="2"/>
  <c r="AI276" i="2"/>
  <c r="AK276" i="2" s="1"/>
  <c r="BL276" i="2" s="1"/>
  <c r="H275" i="5" s="1"/>
  <c r="AJ276" i="2"/>
  <c r="AM320" i="2"/>
  <c r="AO320" i="2" s="1"/>
  <c r="AN320" i="2"/>
  <c r="AG228" i="2"/>
  <c r="AF228" i="2"/>
  <c r="AH228" i="2" s="1"/>
  <c r="AP128" i="2"/>
  <c r="AR128" i="2" s="1"/>
  <c r="BM128" i="2"/>
  <c r="I127" i="5" s="1"/>
  <c r="AJ170" i="2"/>
  <c r="AD289" i="2"/>
  <c r="AI311" i="2"/>
  <c r="AK311" i="2" s="1"/>
  <c r="BL311" i="2" s="1"/>
  <c r="H310" i="5" s="1"/>
  <c r="AJ311" i="2"/>
  <c r="AJ334" i="2"/>
  <c r="AI334" i="2"/>
  <c r="AK334" i="2" s="1"/>
  <c r="BL334" i="2" s="1"/>
  <c r="H333" i="5" s="1"/>
  <c r="AI309" i="2"/>
  <c r="AK309" i="2" s="1"/>
  <c r="BL309" i="2" s="1"/>
  <c r="H308" i="5" s="1"/>
  <c r="AJ309" i="2"/>
  <c r="AE65" i="2"/>
  <c r="AM100" i="2"/>
  <c r="AO100" i="2" s="1"/>
  <c r="AG254" i="2"/>
  <c r="AF254" i="2"/>
  <c r="AF241" i="2"/>
  <c r="AG241" i="2"/>
  <c r="AI342" i="2"/>
  <c r="AK342" i="2" s="1"/>
  <c r="BL342" i="2" s="1"/>
  <c r="H341" i="5" s="1"/>
  <c r="AJ342" i="2"/>
  <c r="AE230" i="2"/>
  <c r="AI171" i="2"/>
  <c r="AK171" i="2" s="1"/>
  <c r="BL171" i="2" s="1"/>
  <c r="H170" i="5" s="1"/>
  <c r="AJ171" i="2"/>
  <c r="AD145" i="2"/>
  <c r="AF76" i="2"/>
  <c r="AH76" i="2" s="1"/>
  <c r="AG281" i="2"/>
  <c r="AF281" i="2"/>
  <c r="AH281" i="2" s="1"/>
  <c r="AF350" i="2"/>
  <c r="AH350" i="2" s="1"/>
  <c r="AG350" i="2"/>
  <c r="AI117" i="2"/>
  <c r="AK117" i="2" s="1"/>
  <c r="BL117" i="2" s="1"/>
  <c r="H116" i="5" s="1"/>
  <c r="AJ117" i="2"/>
  <c r="AJ154" i="2"/>
  <c r="AI154" i="2"/>
  <c r="AK154" i="2" s="1"/>
  <c r="BL154" i="2" s="1"/>
  <c r="H153" i="5" s="1"/>
  <c r="AJ99" i="2"/>
  <c r="AI99" i="2"/>
  <c r="AK99" i="2" s="1"/>
  <c r="BL99" i="2" s="1"/>
  <c r="H98" i="5" s="1"/>
  <c r="AG95" i="2"/>
  <c r="AF95" i="2"/>
  <c r="AH95" i="2" s="1"/>
  <c r="AJ322" i="2"/>
  <c r="AI322" i="2"/>
  <c r="AK322" i="2" s="1"/>
  <c r="BL322" i="2" s="1"/>
  <c r="H321" i="5" s="1"/>
  <c r="AG74" i="2"/>
  <c r="AF74" i="2"/>
  <c r="AH74" i="2" s="1"/>
  <c r="AD167" i="2"/>
  <c r="AE167" i="2" s="1"/>
  <c r="AI188" i="2"/>
  <c r="AK188" i="2" s="1"/>
  <c r="BL188" i="2" s="1"/>
  <c r="H187" i="5" s="1"/>
  <c r="AJ188" i="2"/>
  <c r="AF278" i="2"/>
  <c r="AH278" i="2" s="1"/>
  <c r="AG278" i="2"/>
  <c r="AI136" i="2"/>
  <c r="AK136" i="2" s="1"/>
  <c r="BL136" i="2" s="1"/>
  <c r="H135" i="5" s="1"/>
  <c r="AJ136" i="2"/>
  <c r="AI198" i="2"/>
  <c r="AK198" i="2" s="1"/>
  <c r="BL198" i="2" s="1"/>
  <c r="H197" i="5" s="1"/>
  <c r="AJ198" i="2"/>
  <c r="AI162" i="2"/>
  <c r="AK162" i="2" s="1"/>
  <c r="BL162" i="2" s="1"/>
  <c r="H161" i="5" s="1"/>
  <c r="AJ162" i="2"/>
  <c r="AJ333" i="2"/>
  <c r="AI333" i="2"/>
  <c r="AK333" i="2" s="1"/>
  <c r="BL333" i="2" s="1"/>
  <c r="H332" i="5" s="1"/>
  <c r="AG406" i="2"/>
  <c r="AF406" i="2"/>
  <c r="AH75" i="2"/>
  <c r="AH261" i="2"/>
  <c r="AI299" i="2"/>
  <c r="AK299" i="2" s="1"/>
  <c r="BL299" i="2" s="1"/>
  <c r="H298" i="5" s="1"/>
  <c r="AJ299" i="2"/>
  <c r="AI223" i="2"/>
  <c r="AK223" i="2" s="1"/>
  <c r="BL223" i="2" s="1"/>
  <c r="H222" i="5" s="1"/>
  <c r="AJ223" i="2"/>
  <c r="AG297" i="2"/>
  <c r="AF297" i="2"/>
  <c r="AH297" i="2" s="1"/>
  <c r="AF227" i="2"/>
  <c r="AH227" i="2" s="1"/>
  <c r="AG227" i="2"/>
  <c r="AJ273" i="2"/>
  <c r="AI273" i="2"/>
  <c r="AK273" i="2" s="1"/>
  <c r="BL273" i="2" s="1"/>
  <c r="H272" i="5" s="1"/>
  <c r="AE29" i="2"/>
  <c r="AG306" i="2"/>
  <c r="AF306" i="2"/>
  <c r="AH306" i="2" s="1"/>
  <c r="AF36" i="2"/>
  <c r="AH36" i="2" s="1"/>
  <c r="AG36" i="2"/>
  <c r="AM142" i="2"/>
  <c r="AO142" i="2" s="1"/>
  <c r="AN142" i="2"/>
  <c r="AF232" i="2"/>
  <c r="AH232" i="2" s="1"/>
  <c r="AG232" i="2"/>
  <c r="AI175" i="2"/>
  <c r="AK175" i="2" s="1"/>
  <c r="BL175" i="2" s="1"/>
  <c r="H174" i="5" s="1"/>
  <c r="AJ175" i="2"/>
  <c r="AE143" i="2"/>
  <c r="AI271" i="2"/>
  <c r="AK271" i="2" s="1"/>
  <c r="BL271" i="2" s="1"/>
  <c r="H270" i="5" s="1"/>
  <c r="AJ271" i="2"/>
  <c r="AI215" i="2"/>
  <c r="AK215" i="2" s="1"/>
  <c r="BL215" i="2" s="1"/>
  <c r="H214" i="5" s="1"/>
  <c r="AJ215" i="2"/>
  <c r="AE336" i="2"/>
  <c r="AP174" i="2"/>
  <c r="AQ174" i="2" s="1"/>
  <c r="AS174" i="2" s="1"/>
  <c r="BN174" i="2" s="1"/>
  <c r="J173" i="5" s="1"/>
  <c r="AG193" i="2"/>
  <c r="AF193" i="2"/>
  <c r="AJ88" i="2"/>
  <c r="AI88" i="2"/>
  <c r="AK88" i="2" s="1"/>
  <c r="BL88" i="2" s="1"/>
  <c r="H87" i="5" s="1"/>
  <c r="AF352" i="2"/>
  <c r="AH352" i="2" s="1"/>
  <c r="AG352" i="2"/>
  <c r="AD256" i="2"/>
  <c r="AJ238" i="2"/>
  <c r="AI238" i="2"/>
  <c r="AK238" i="2" s="1"/>
  <c r="BL238" i="2" s="1"/>
  <c r="H237" i="5" s="1"/>
  <c r="AD181" i="2"/>
  <c r="AE181" i="2" s="1"/>
  <c r="AG3" i="2"/>
  <c r="AF3" i="2"/>
  <c r="AH3" i="2" s="1"/>
  <c r="AG176" i="2"/>
  <c r="AF176" i="2"/>
  <c r="AG118" i="2"/>
  <c r="AF118" i="2"/>
  <c r="AH118" i="2" s="1"/>
  <c r="AH405" i="2"/>
  <c r="AJ218" i="2"/>
  <c r="AI218" i="2"/>
  <c r="AK218" i="2" s="1"/>
  <c r="BL218" i="2" s="1"/>
  <c r="H217" i="5" s="1"/>
  <c r="AG173" i="2"/>
  <c r="AF173" i="2"/>
  <c r="AH173" i="2" s="1"/>
  <c r="AG144" i="2"/>
  <c r="AF144" i="2"/>
  <c r="AH144" i="2" s="1"/>
  <c r="AF42" i="2"/>
  <c r="AG42" i="2"/>
  <c r="AJ259" i="2"/>
  <c r="AI197" i="2"/>
  <c r="AK197" i="2" s="1"/>
  <c r="BL197" i="2" s="1"/>
  <c r="H196" i="5" s="1"/>
  <c r="AJ197" i="2"/>
  <c r="AE161" i="2"/>
  <c r="AF312" i="2"/>
  <c r="AH312" i="2" s="1"/>
  <c r="AG312" i="2"/>
  <c r="AE370" i="2"/>
  <c r="AF106" i="2"/>
  <c r="AH106" i="2" s="1"/>
  <c r="AG106" i="2"/>
  <c r="AN359" i="2"/>
  <c r="AM359" i="2"/>
  <c r="AO359" i="2" s="1"/>
  <c r="AF279" i="2"/>
  <c r="AH279" i="2" s="1"/>
  <c r="AG279" i="2"/>
  <c r="AF200" i="2"/>
  <c r="AH200" i="2" s="1"/>
  <c r="AG200" i="2"/>
  <c r="AG204" i="2"/>
  <c r="AF204" i="2"/>
  <c r="AH204" i="2" s="1"/>
  <c r="AH268" i="2"/>
  <c r="AF248" i="2"/>
  <c r="AH248" i="2" s="1"/>
  <c r="AG248" i="2"/>
  <c r="AJ374" i="2"/>
  <c r="AI374" i="2"/>
  <c r="AK374" i="2" s="1"/>
  <c r="BL374" i="2" s="1"/>
  <c r="H373" i="5" s="1"/>
  <c r="AH206" i="2"/>
  <c r="AG280" i="2"/>
  <c r="AF280" i="2"/>
  <c r="AH280" i="2" s="1"/>
  <c r="AE315" i="2"/>
  <c r="AI398" i="2"/>
  <c r="AK398" i="2" s="1"/>
  <c r="BL398" i="2" s="1"/>
  <c r="H397" i="5" s="1"/>
  <c r="AJ398" i="2"/>
  <c r="AG305" i="2"/>
  <c r="AF305" i="2"/>
  <c r="AH258" i="2"/>
  <c r="AF313" i="2"/>
  <c r="AH313" i="2" s="1"/>
  <c r="AG313" i="2"/>
  <c r="AF364" i="2"/>
  <c r="AG364" i="2"/>
  <c r="AN332" i="2"/>
  <c r="AM332" i="2"/>
  <c r="AG116" i="2"/>
  <c r="AF116" i="2"/>
  <c r="AH116" i="2" s="1"/>
  <c r="AE236" i="2"/>
  <c r="AE343" i="2"/>
  <c r="AF328" i="2"/>
  <c r="AH328" i="2" s="1"/>
  <c r="AG328" i="2"/>
  <c r="AG337" i="2"/>
  <c r="AF337" i="2"/>
  <c r="AH337" i="2" s="1"/>
  <c r="AJ264" i="2"/>
  <c r="AM257" i="2"/>
  <c r="AO257" i="2" s="1"/>
  <c r="BM257" i="2" s="1"/>
  <c r="I256" i="5" s="1"/>
  <c r="AN257" i="2"/>
  <c r="AF172" i="2"/>
  <c r="AH172" i="2" s="1"/>
  <c r="AG172" i="2"/>
  <c r="AI321" i="2"/>
  <c r="AK321" i="2" s="1"/>
  <c r="BL321" i="2" s="1"/>
  <c r="H320" i="5" s="1"/>
  <c r="AJ321" i="2"/>
  <c r="AN250" i="2"/>
  <c r="AM250" i="2"/>
  <c r="AF24" i="2"/>
  <c r="AH24" i="2" s="1"/>
  <c r="AH386" i="2"/>
  <c r="AI386" i="2" s="1"/>
  <c r="AK386" i="2" s="1"/>
  <c r="BL386" i="2" s="1"/>
  <c r="H385" i="5" s="1"/>
  <c r="AJ91" i="2"/>
  <c r="AI91" i="2"/>
  <c r="AK91" i="2" s="1"/>
  <c r="BL91" i="2" s="1"/>
  <c r="H90" i="5" s="1"/>
  <c r="AQ60" i="2"/>
  <c r="AS60" i="2" s="1"/>
  <c r="AJ52" i="2"/>
  <c r="AM301" i="2"/>
  <c r="AN301" i="2"/>
  <c r="AJ73" i="2"/>
  <c r="AQ251" i="2"/>
  <c r="AS251" i="2" s="1"/>
  <c r="AP407" i="2"/>
  <c r="AR407" i="2" s="1"/>
  <c r="AM221" i="2"/>
  <c r="AO221" i="2" s="1"/>
  <c r="BM221" i="2" s="1"/>
  <c r="I220" i="5" s="1"/>
  <c r="AN221" i="2"/>
  <c r="AI35" i="2"/>
  <c r="AK35" i="2" s="1"/>
  <c r="BL35" i="2" s="1"/>
  <c r="H34" i="5" s="1"/>
  <c r="AJ35" i="2"/>
  <c r="AJ387" i="2"/>
  <c r="AI387" i="2"/>
  <c r="AK387" i="2" s="1"/>
  <c r="BL387" i="2" s="1"/>
  <c r="H386" i="5" s="1"/>
  <c r="AM123" i="2"/>
  <c r="AN123" i="2"/>
  <c r="AJ307" i="2"/>
  <c r="AN284" i="2"/>
  <c r="AM284" i="2"/>
  <c r="AH255" i="2"/>
  <c r="AI107" i="2"/>
  <c r="AK107" i="2" s="1"/>
  <c r="BL107" i="2" s="1"/>
  <c r="H106" i="5" s="1"/>
  <c r="AJ107" i="2"/>
  <c r="AM319" i="2"/>
  <c r="AO319" i="2" s="1"/>
  <c r="BM319" i="2" s="1"/>
  <c r="I318" i="5" s="1"/>
  <c r="AM376" i="2"/>
  <c r="AI296" i="2"/>
  <c r="AK296" i="2" s="1"/>
  <c r="BL296" i="2" s="1"/>
  <c r="H295" i="5" s="1"/>
  <c r="AJ296" i="2"/>
  <c r="AQ187" i="2"/>
  <c r="AS187" i="2" s="1"/>
  <c r="AG239" i="2"/>
  <c r="AF239" i="2"/>
  <c r="AI84" i="2"/>
  <c r="AK84" i="2" s="1"/>
  <c r="BL84" i="2" s="1"/>
  <c r="H83" i="5" s="1"/>
  <c r="AJ84" i="2"/>
  <c r="AI156" i="2"/>
  <c r="AK156" i="2" s="1"/>
  <c r="BL156" i="2" s="1"/>
  <c r="H155" i="5" s="1"/>
  <c r="AJ156" i="2"/>
  <c r="AG400" i="2"/>
  <c r="AF400" i="2"/>
  <c r="AH400" i="2" s="1"/>
  <c r="AI302" i="2"/>
  <c r="AK302" i="2" s="1"/>
  <c r="BL302" i="2" s="1"/>
  <c r="H301" i="5" s="1"/>
  <c r="AJ302" i="2"/>
  <c r="AQ128" i="2"/>
  <c r="AS128" i="2" s="1"/>
  <c r="BN128" i="2" s="1"/>
  <c r="J127" i="5" s="1"/>
  <c r="AJ260" i="2"/>
  <c r="AQ207" i="2"/>
  <c r="AS207" i="2" s="1"/>
  <c r="AI272" i="2"/>
  <c r="AK272" i="2" s="1"/>
  <c r="BL272" i="2" s="1"/>
  <c r="H271" i="5" s="1"/>
  <c r="AJ272" i="2"/>
  <c r="AI195" i="2"/>
  <c r="AK195" i="2" s="1"/>
  <c r="BL195" i="2" s="1"/>
  <c r="H194" i="5" s="1"/>
  <c r="AJ195" i="2"/>
  <c r="AP57" i="2"/>
  <c r="AQ57" i="2" s="1"/>
  <c r="AS57" i="2" s="1"/>
  <c r="BN57" i="2" s="1"/>
  <c r="J56" i="5" s="1"/>
  <c r="AP47" i="2"/>
  <c r="AQ47" i="2" s="1"/>
  <c r="AS47" i="2" s="1"/>
  <c r="BN47" i="2" s="1"/>
  <c r="J46" i="5" s="1"/>
  <c r="AP133" i="2"/>
  <c r="AQ133" i="2" s="1"/>
  <c r="AS133" i="2" s="1"/>
  <c r="BN133" i="2" s="1"/>
  <c r="J132" i="5" s="1"/>
  <c r="AP125" i="2"/>
  <c r="AP212" i="2"/>
  <c r="AP4" i="2"/>
  <c r="AR4" i="2" s="1"/>
  <c r="AG224" i="2"/>
  <c r="AP6" i="2"/>
  <c r="AQ6" i="2" s="1"/>
  <c r="AP213" i="2"/>
  <c r="AR213" i="2" s="1"/>
  <c r="AJ381" i="2"/>
  <c r="AI381" i="2"/>
  <c r="AK381" i="2" s="1"/>
  <c r="BL381" i="2" s="1"/>
  <c r="H380" i="5" s="1"/>
  <c r="AP196" i="2"/>
  <c r="AQ196" i="2" s="1"/>
  <c r="AS196" i="2" s="1"/>
  <c r="BN196" i="2" s="1"/>
  <c r="J195" i="5" s="1"/>
  <c r="AI71" i="2"/>
  <c r="AK71" i="2" s="1"/>
  <c r="BL71" i="2" s="1"/>
  <c r="H70" i="5" s="1"/>
  <c r="AJ71" i="2"/>
  <c r="AP245" i="2"/>
  <c r="AQ245" i="2" s="1"/>
  <c r="AS245" i="2" s="1"/>
  <c r="BN245" i="2" s="1"/>
  <c r="J244" i="5" s="1"/>
  <c r="AP339" i="2"/>
  <c r="AP353" i="2"/>
  <c r="AR353" i="2" s="1"/>
  <c r="AP234" i="2"/>
  <c r="AQ234" i="2" s="1"/>
  <c r="AS234" i="2" s="1"/>
  <c r="BN234" i="2" s="1"/>
  <c r="J233" i="5" s="1"/>
  <c r="AI224" i="2"/>
  <c r="AK224" i="2" s="1"/>
  <c r="BL224" i="2" s="1"/>
  <c r="H223" i="5" s="1"/>
  <c r="AJ224" i="2"/>
  <c r="AO104" i="2"/>
  <c r="AI242" i="2"/>
  <c r="AK242" i="2" s="1"/>
  <c r="BL242" i="2" s="1"/>
  <c r="H241" i="5" s="1"/>
  <c r="AJ242" i="2"/>
  <c r="AI397" i="2"/>
  <c r="AK397" i="2" s="1"/>
  <c r="BL397" i="2" s="1"/>
  <c r="H396" i="5" s="1"/>
  <c r="AJ397" i="2"/>
  <c r="AF202" i="2"/>
  <c r="AH202" i="2" s="1"/>
  <c r="AI202" i="2" s="1"/>
  <c r="AK202" i="2" s="1"/>
  <c r="BL202" i="2" s="1"/>
  <c r="H201" i="5" s="1"/>
  <c r="AF40" i="2"/>
  <c r="AH40" i="2" s="1"/>
  <c r="AI40" i="2" s="1"/>
  <c r="AK40" i="2" s="1"/>
  <c r="BL40" i="2" s="1"/>
  <c r="H39" i="5" s="1"/>
  <c r="AM89" i="2"/>
  <c r="AN89" i="2"/>
  <c r="AO358" i="2"/>
  <c r="AI201" i="2"/>
  <c r="AK201" i="2" s="1"/>
  <c r="BL201" i="2" s="1"/>
  <c r="H200" i="5" s="1"/>
  <c r="AJ201" i="2"/>
  <c r="AN54" i="2"/>
  <c r="AM54" i="2"/>
  <c r="AO54" i="2" s="1"/>
  <c r="BM54" i="2" s="1"/>
  <c r="I53" i="5" s="1"/>
  <c r="AO9" i="2"/>
  <c r="AJ249" i="2"/>
  <c r="AO318" i="2"/>
  <c r="AO308" i="2"/>
  <c r="AO153" i="2"/>
  <c r="AQ59" i="2"/>
  <c r="AS59" i="2" s="1"/>
  <c r="BN59" i="2" s="1"/>
  <c r="J58" i="5" s="1"/>
  <c r="AO179" i="2"/>
  <c r="AO304" i="2"/>
  <c r="AP310" i="2"/>
  <c r="AI72" i="2"/>
  <c r="AK72" i="2" s="1"/>
  <c r="BL72" i="2" s="1"/>
  <c r="H71" i="5" s="1"/>
  <c r="AJ72" i="2"/>
  <c r="AO222" i="2"/>
  <c r="AN165" i="2"/>
  <c r="AM165" i="2"/>
  <c r="AO165" i="2" s="1"/>
  <c r="BM165" i="2" s="1"/>
  <c r="I164" i="5" s="1"/>
  <c r="AM135" i="2"/>
  <c r="AO135" i="2" s="1"/>
  <c r="BM135" i="2" s="1"/>
  <c r="I134" i="5" s="1"/>
  <c r="AO130" i="2"/>
  <c r="AP83" i="2"/>
  <c r="AI402" i="2"/>
  <c r="AK402" i="2" s="1"/>
  <c r="BL402" i="2" s="1"/>
  <c r="H401" i="5" s="1"/>
  <c r="AJ402" i="2"/>
  <c r="AP208" i="2"/>
  <c r="AN70" i="2"/>
  <c r="AN183" i="2"/>
  <c r="AM183" i="2"/>
  <c r="AO183" i="2" s="1"/>
  <c r="BM183" i="2" s="1"/>
  <c r="I182" i="5" s="1"/>
  <c r="AO129" i="2"/>
  <c r="AP158" i="2"/>
  <c r="AM210" i="2"/>
  <c r="AN210" i="2"/>
  <c r="AR243" i="2"/>
  <c r="AQ243" i="2"/>
  <c r="AS243" i="2" s="1"/>
  <c r="AI252" i="2"/>
  <c r="AK252" i="2" s="1"/>
  <c r="BL252" i="2" s="1"/>
  <c r="H251" i="5" s="1"/>
  <c r="AJ252" i="2"/>
  <c r="AN231" i="2"/>
  <c r="AM231" i="2"/>
  <c r="AO231" i="2" s="1"/>
  <c r="BM231" i="2" s="1"/>
  <c r="I230" i="5" s="1"/>
  <c r="AO331" i="2"/>
  <c r="AO395" i="2"/>
  <c r="AO225" i="2"/>
  <c r="AM81" i="2"/>
  <c r="AP168" i="2"/>
  <c r="AT132" i="2"/>
  <c r="AO292" i="2"/>
  <c r="AM166" i="2"/>
  <c r="AN166" i="2"/>
  <c r="AN357" i="2"/>
  <c r="AM357" i="2"/>
  <c r="AO357" i="2" s="1"/>
  <c r="BM357" i="2" s="1"/>
  <c r="I356" i="5" s="1"/>
  <c r="AU109" i="2"/>
  <c r="AV109" i="2"/>
  <c r="AQ407" i="2"/>
  <c r="AS407" i="2" s="1"/>
  <c r="BN407" i="2" s="1"/>
  <c r="J406" i="5" s="1"/>
  <c r="AM317" i="2"/>
  <c r="AN317" i="2"/>
  <c r="AP51" i="2"/>
  <c r="AP44" i="2"/>
  <c r="AP37" i="2"/>
  <c r="AP67" i="2"/>
  <c r="AR67" i="2" s="1"/>
  <c r="AP28" i="2"/>
  <c r="AR28" i="2" s="1"/>
  <c r="AO53" i="2"/>
  <c r="AN46" i="2"/>
  <c r="AM46" i="2"/>
  <c r="AO46" i="2" s="1"/>
  <c r="BM46" i="2" s="1"/>
  <c r="I45" i="5" s="1"/>
  <c r="AI41" i="2"/>
  <c r="AK41" i="2" s="1"/>
  <c r="BL41" i="2" s="1"/>
  <c r="H40" i="5" s="1"/>
  <c r="AJ41" i="2"/>
  <c r="AM27" i="2"/>
  <c r="AN27" i="2"/>
  <c r="AO13" i="2"/>
  <c r="AI55" i="2"/>
  <c r="AK55" i="2" s="1"/>
  <c r="BL55" i="2" s="1"/>
  <c r="H54" i="5" s="1"/>
  <c r="AJ55" i="2"/>
  <c r="AM31" i="2"/>
  <c r="AO31" i="2" s="1"/>
  <c r="BM31" i="2" s="1"/>
  <c r="I30" i="5" s="1"/>
  <c r="AN31" i="2"/>
  <c r="AO49" i="2"/>
  <c r="AO39" i="2"/>
  <c r="AI56" i="2"/>
  <c r="AK56" i="2" s="1"/>
  <c r="BL56" i="2" s="1"/>
  <c r="H55" i="5" s="1"/>
  <c r="AJ56" i="2"/>
  <c r="AO15" i="2"/>
  <c r="AG32" i="2"/>
  <c r="AF32" i="2"/>
  <c r="AH32" i="2" s="1"/>
  <c r="AO21" i="2"/>
  <c r="AM38" i="2"/>
  <c r="AN38" i="2"/>
  <c r="AN66" i="2"/>
  <c r="AM66" i="2"/>
  <c r="AO64" i="2"/>
  <c r="AG369" i="2" l="1"/>
  <c r="AM19" i="2"/>
  <c r="AO19" i="2" s="1"/>
  <c r="BM19" i="2" s="1"/>
  <c r="I18" i="5" s="1"/>
  <c r="AM112" i="2"/>
  <c r="AO112" i="2" s="1"/>
  <c r="BM112" i="2" s="1"/>
  <c r="I111" i="5" s="1"/>
  <c r="AM86" i="2"/>
  <c r="AO86" i="2" s="1"/>
  <c r="BM86" i="2" s="1"/>
  <c r="I85" i="5" s="1"/>
  <c r="AM102" i="2"/>
  <c r="AN102" i="2"/>
  <c r="AM367" i="2"/>
  <c r="AO367" i="2" s="1"/>
  <c r="AF403" i="2"/>
  <c r="AH403" i="2" s="1"/>
  <c r="AM368" i="2"/>
  <c r="AO368" i="2" s="1"/>
  <c r="AN324" i="2"/>
  <c r="AN234" i="2"/>
  <c r="AP163" i="2"/>
  <c r="AR163" i="2" s="1"/>
  <c r="BM98" i="2"/>
  <c r="I97" i="5" s="1"/>
  <c r="AP98" i="2"/>
  <c r="AJ122" i="2"/>
  <c r="AG203" i="2"/>
  <c r="AF113" i="2"/>
  <c r="AN185" i="2"/>
  <c r="AG205" i="2"/>
  <c r="AM17" i="2"/>
  <c r="AN17" i="2"/>
  <c r="AM240" i="2"/>
  <c r="AN240" i="2"/>
  <c r="AJ291" i="2"/>
  <c r="AL291" i="2" s="1"/>
  <c r="AI291" i="2"/>
  <c r="AK291" i="2" s="1"/>
  <c r="BL291" i="2" s="1"/>
  <c r="H290" i="5" s="1"/>
  <c r="AJ393" i="2"/>
  <c r="AL393" i="2" s="1"/>
  <c r="AG294" i="2"/>
  <c r="AF294" i="2"/>
  <c r="AH294" i="2" s="1"/>
  <c r="AG184" i="2"/>
  <c r="AF184" i="2"/>
  <c r="AH184" i="2" s="1"/>
  <c r="AM267" i="2"/>
  <c r="AN189" i="2"/>
  <c r="AO79" i="2"/>
  <c r="AE10" i="2"/>
  <c r="AN298" i="2"/>
  <c r="AM22" i="2"/>
  <c r="AO22" i="2" s="1"/>
  <c r="AN285" i="2"/>
  <c r="AF356" i="2"/>
  <c r="AH356" i="2" s="1"/>
  <c r="AI356" i="2" s="1"/>
  <c r="AK356" i="2" s="1"/>
  <c r="BL356" i="2" s="1"/>
  <c r="H355" i="5" s="1"/>
  <c r="AG361" i="2"/>
  <c r="AF247" i="2"/>
  <c r="AH247" i="2" s="1"/>
  <c r="AF68" i="2"/>
  <c r="AH68" i="2" s="1"/>
  <c r="AM233" i="2"/>
  <c r="AO233" i="2" s="1"/>
  <c r="AN233" i="2"/>
  <c r="AF401" i="2"/>
  <c r="AH401" i="2" s="1"/>
  <c r="AG401" i="2"/>
  <c r="AM96" i="2"/>
  <c r="AO96" i="2" s="1"/>
  <c r="BM96" i="2" s="1"/>
  <c r="I95" i="5" s="1"/>
  <c r="AN82" i="2"/>
  <c r="AG330" i="2"/>
  <c r="AF330" i="2"/>
  <c r="AH330" i="2" s="1"/>
  <c r="AM111" i="2"/>
  <c r="AO111" i="2" s="1"/>
  <c r="AN182" i="2"/>
  <c r="AQ163" i="2"/>
  <c r="AS163" i="2" s="1"/>
  <c r="BN163" i="2" s="1"/>
  <c r="J162" i="5" s="1"/>
  <c r="AJ34" i="2"/>
  <c r="AL34" i="2" s="1"/>
  <c r="AN34" i="2" s="1"/>
  <c r="AO62" i="2"/>
  <c r="AP62" i="2" s="1"/>
  <c r="AG253" i="2"/>
  <c r="AN57" i="2"/>
  <c r="AO110" i="2"/>
  <c r="AH113" i="2"/>
  <c r="AP86" i="2"/>
  <c r="AQ86" i="2" s="1"/>
  <c r="AS86" i="2" s="1"/>
  <c r="BN86" i="2" s="1"/>
  <c r="J85" i="5" s="1"/>
  <c r="AN93" i="2"/>
  <c r="AO78" i="2"/>
  <c r="AP78" i="2" s="1"/>
  <c r="AF287" i="2"/>
  <c r="AH287" i="2" s="1"/>
  <c r="AG287" i="2"/>
  <c r="AF394" i="2"/>
  <c r="AG394" i="2"/>
  <c r="AO121" i="2"/>
  <c r="BM121" i="2" s="1"/>
  <c r="I120" i="5" s="1"/>
  <c r="AI203" i="2"/>
  <c r="AK203" i="2" s="1"/>
  <c r="BL203" i="2" s="1"/>
  <c r="H202" i="5" s="1"/>
  <c r="AJ203" i="2"/>
  <c r="AL203" i="2" s="1"/>
  <c r="AF274" i="2"/>
  <c r="AH274" i="2" s="1"/>
  <c r="AG274" i="2"/>
  <c r="AI205" i="2"/>
  <c r="AK205" i="2" s="1"/>
  <c r="BL205" i="2" s="1"/>
  <c r="H204" i="5" s="1"/>
  <c r="AJ205" i="2"/>
  <c r="AL205" i="2" s="1"/>
  <c r="AO18" i="2"/>
  <c r="AP18" i="2" s="1"/>
  <c r="AG340" i="2"/>
  <c r="AF340" i="2"/>
  <c r="AQ20" i="2"/>
  <c r="AS20" i="2" s="1"/>
  <c r="BN20" i="2" s="1"/>
  <c r="J19" i="5" s="1"/>
  <c r="AR20" i="2"/>
  <c r="BM64" i="2"/>
  <c r="I63" i="5" s="1"/>
  <c r="AL321" i="2"/>
  <c r="AL56" i="2"/>
  <c r="AM58" i="2"/>
  <c r="BM225" i="2"/>
  <c r="I224" i="5" s="1"/>
  <c r="BN243" i="2"/>
  <c r="J242" i="5" s="1"/>
  <c r="BM153" i="2"/>
  <c r="I152" i="5" s="1"/>
  <c r="BM9" i="2"/>
  <c r="I8" i="5" s="1"/>
  <c r="AL224" i="2"/>
  <c r="AM224" i="2" s="1"/>
  <c r="AO224" i="2" s="1"/>
  <c r="BM224" i="2" s="1"/>
  <c r="I223" i="5" s="1"/>
  <c r="AN97" i="2"/>
  <c r="AL84" i="2"/>
  <c r="AL35" i="2"/>
  <c r="AL398" i="2"/>
  <c r="AM398" i="2" s="1"/>
  <c r="AL374" i="2"/>
  <c r="AL259" i="2"/>
  <c r="AM259" i="2" s="1"/>
  <c r="AO259" i="2" s="1"/>
  <c r="AL273" i="2"/>
  <c r="AM273" i="2" s="1"/>
  <c r="AM69" i="2"/>
  <c r="AO69" i="2" s="1"/>
  <c r="AL269" i="2"/>
  <c r="AL408" i="2"/>
  <c r="AL349" i="2"/>
  <c r="AO115" i="2"/>
  <c r="AL322" i="2"/>
  <c r="AL154" i="2"/>
  <c r="AN154" i="2" s="1"/>
  <c r="AL342" i="2"/>
  <c r="AL334" i="2"/>
  <c r="AL293" i="2"/>
  <c r="AL148" i="2"/>
  <c r="AL363" i="2"/>
  <c r="AN363" i="2" s="1"/>
  <c r="AL375" i="2"/>
  <c r="AL235" i="2"/>
  <c r="AN235" i="2" s="1"/>
  <c r="AL226" i="2"/>
  <c r="AL379" i="2"/>
  <c r="AN379" i="2" s="1"/>
  <c r="AO362" i="2"/>
  <c r="AO157" i="2"/>
  <c r="BM277" i="2"/>
  <c r="I276" i="5" s="1"/>
  <c r="AM288" i="2"/>
  <c r="AN288" i="2"/>
  <c r="AH384" i="2"/>
  <c r="AL90" i="2"/>
  <c r="AL387" i="2"/>
  <c r="AL215" i="2"/>
  <c r="AL136" i="2"/>
  <c r="AL134" i="2"/>
  <c r="AM134" i="2" s="1"/>
  <c r="AO134" i="2" s="1"/>
  <c r="AJ244" i="2"/>
  <c r="AI244" i="2"/>
  <c r="AK244" i="2" s="1"/>
  <c r="BL244" i="2" s="1"/>
  <c r="H243" i="5" s="1"/>
  <c r="BM395" i="2"/>
  <c r="I394" i="5" s="1"/>
  <c r="AL41" i="2"/>
  <c r="BM331" i="2"/>
  <c r="I330" i="5" s="1"/>
  <c r="AL122" i="2"/>
  <c r="BM304" i="2"/>
  <c r="I303" i="5" s="1"/>
  <c r="BM308" i="2"/>
  <c r="I307" i="5" s="1"/>
  <c r="AL195" i="2"/>
  <c r="AL302" i="2"/>
  <c r="AN302" i="2" s="1"/>
  <c r="AL107" i="2"/>
  <c r="AN107" i="2" s="1"/>
  <c r="AL91" i="2"/>
  <c r="AL88" i="2"/>
  <c r="AL333" i="2"/>
  <c r="AM333" i="2" s="1"/>
  <c r="AL311" i="2"/>
  <c r="AL345" i="2"/>
  <c r="AN345" i="2" s="1"/>
  <c r="BN12" i="2"/>
  <c r="J11" i="5" s="1"/>
  <c r="AL385" i="2"/>
  <c r="AN385" i="2" s="1"/>
  <c r="AL220" i="2"/>
  <c r="AL169" i="2"/>
  <c r="AL392" i="2"/>
  <c r="AO185" i="2"/>
  <c r="AE396" i="2"/>
  <c r="BM339" i="2"/>
  <c r="I338" i="5" s="1"/>
  <c r="BM390" i="2"/>
  <c r="I389" i="5" s="1"/>
  <c r="AP390" i="2"/>
  <c r="AP277" i="2"/>
  <c r="BM49" i="2"/>
  <c r="I48" i="5" s="1"/>
  <c r="BN60" i="2"/>
  <c r="J59" i="5" s="1"/>
  <c r="AL99" i="2"/>
  <c r="AM99" i="2" s="1"/>
  <c r="BM178" i="2"/>
  <c r="I177" i="5" s="1"/>
  <c r="AL223" i="2"/>
  <c r="AL201" i="2"/>
  <c r="AL397" i="2"/>
  <c r="AM397" i="2" s="1"/>
  <c r="AO397" i="2" s="1"/>
  <c r="BM397" i="2" s="1"/>
  <c r="I396" i="5" s="1"/>
  <c r="AL73" i="2"/>
  <c r="AN286" i="2"/>
  <c r="AL218" i="2"/>
  <c r="AM218" i="2" s="1"/>
  <c r="AO218" i="2" s="1"/>
  <c r="AL299" i="2"/>
  <c r="AN299" i="2" s="1"/>
  <c r="AL162" i="2"/>
  <c r="AL188" i="2"/>
  <c r="AL262" i="2"/>
  <c r="AL346" i="2"/>
  <c r="AM346" i="2" s="1"/>
  <c r="AL378" i="2"/>
  <c r="AL211" i="2"/>
  <c r="AN211" i="2" s="1"/>
  <c r="AL160" i="2"/>
  <c r="AL138" i="2"/>
  <c r="AI124" i="2"/>
  <c r="AK124" i="2" s="1"/>
  <c r="BL124" i="2" s="1"/>
  <c r="H123" i="5" s="1"/>
  <c r="AJ124" i="2"/>
  <c r="AF404" i="2"/>
  <c r="AG404" i="2"/>
  <c r="AM290" i="2"/>
  <c r="AO290" i="2" s="1"/>
  <c r="AN290" i="2"/>
  <c r="AF164" i="2"/>
  <c r="AH164" i="2" s="1"/>
  <c r="AG164" i="2"/>
  <c r="BM20" i="2"/>
  <c r="I19" i="5" s="1"/>
  <c r="AG329" i="2"/>
  <c r="AF329" i="2"/>
  <c r="AH329" i="2" s="1"/>
  <c r="AM295" i="2"/>
  <c r="AN295" i="2"/>
  <c r="AE391" i="2"/>
  <c r="AM126" i="2"/>
  <c r="AN126" i="2"/>
  <c r="AF8" i="2"/>
  <c r="AH8" i="2" s="1"/>
  <c r="AG8" i="2"/>
  <c r="BM15" i="2"/>
  <c r="I14" i="5" s="1"/>
  <c r="AL283" i="2"/>
  <c r="AM283" i="2" s="1"/>
  <c r="AO283" i="2" s="1"/>
  <c r="AL71" i="2"/>
  <c r="AL307" i="2"/>
  <c r="AN307" i="2" s="1"/>
  <c r="BN251" i="2"/>
  <c r="J250" i="5" s="1"/>
  <c r="AM399" i="2"/>
  <c r="BM21" i="2"/>
  <c r="I20" i="5" s="1"/>
  <c r="AL55" i="2"/>
  <c r="AN389" i="2"/>
  <c r="BM129" i="2"/>
  <c r="I128" i="5" s="1"/>
  <c r="AL402" i="2"/>
  <c r="AL272" i="2"/>
  <c r="AN272" i="2" s="1"/>
  <c r="BN187" i="2"/>
  <c r="J186" i="5" s="1"/>
  <c r="AL197" i="2"/>
  <c r="AL175" i="2"/>
  <c r="AM175" i="2" s="1"/>
  <c r="AM360" i="2"/>
  <c r="AO360" i="2" s="1"/>
  <c r="AL117" i="2"/>
  <c r="AL177" i="2"/>
  <c r="AM177" i="2" s="1"/>
  <c r="AO177" i="2" s="1"/>
  <c r="BM177" i="2" s="1"/>
  <c r="I176" i="5" s="1"/>
  <c r="AL63" i="2"/>
  <c r="AM63" i="2" s="1"/>
  <c r="AO63" i="2" s="1"/>
  <c r="AL209" i="2"/>
  <c r="AL186" i="2"/>
  <c r="AN186" i="2" s="1"/>
  <c r="AL303" i="2"/>
  <c r="AN303" i="2" s="1"/>
  <c r="AN80" i="2"/>
  <c r="AO80" i="2" s="1"/>
  <c r="AL194" i="2"/>
  <c r="AM33" i="2"/>
  <c r="AO33" i="2" s="1"/>
  <c r="AN33" i="2"/>
  <c r="AF101" i="2"/>
  <c r="AH101" i="2" s="1"/>
  <c r="AG101" i="2"/>
  <c r="AM214" i="2"/>
  <c r="AO214" i="2" s="1"/>
  <c r="AN214" i="2"/>
  <c r="AJ11" i="2"/>
  <c r="AL249" i="2"/>
  <c r="AL260" i="2"/>
  <c r="AM260" i="2" s="1"/>
  <c r="AL190" i="2"/>
  <c r="AN190" i="2" s="1"/>
  <c r="AL50" i="2"/>
  <c r="AN50" i="2" s="1"/>
  <c r="AL131" i="2"/>
  <c r="BM14" i="2"/>
  <c r="I13" i="5" s="1"/>
  <c r="AP14" i="2"/>
  <c r="AL381" i="2"/>
  <c r="BM292" i="2"/>
  <c r="I291" i="5" s="1"/>
  <c r="BM130" i="2"/>
  <c r="I129" i="5" s="1"/>
  <c r="BM222" i="2"/>
  <c r="I221" i="5" s="1"/>
  <c r="BM179" i="2"/>
  <c r="I178" i="5" s="1"/>
  <c r="BM358" i="2"/>
  <c r="I357" i="5" s="1"/>
  <c r="AL242" i="2"/>
  <c r="AL296" i="2"/>
  <c r="AL264" i="2"/>
  <c r="AL238" i="2"/>
  <c r="AL198" i="2"/>
  <c r="AM198" i="2" s="1"/>
  <c r="AO198" i="2" s="1"/>
  <c r="AL276" i="2"/>
  <c r="AN276" i="2" s="1"/>
  <c r="AM344" i="2"/>
  <c r="AO344" i="2" s="1"/>
  <c r="BM344" i="2" s="1"/>
  <c r="I343" i="5" s="1"/>
  <c r="AL237" i="2"/>
  <c r="AN237" i="2" s="1"/>
  <c r="AL219" i="2"/>
  <c r="AM219" i="2" s="1"/>
  <c r="AI30" i="2"/>
  <c r="AK30" i="2" s="1"/>
  <c r="BL30" i="2" s="1"/>
  <c r="H29" i="5" s="1"/>
  <c r="AJ30" i="2"/>
  <c r="AO7" i="2"/>
  <c r="AN388" i="2"/>
  <c r="AM388" i="2"/>
  <c r="AN246" i="2"/>
  <c r="AM246" i="2"/>
  <c r="AM137" i="2"/>
  <c r="AN137" i="2"/>
  <c r="AL199" i="2"/>
  <c r="AF147" i="2"/>
  <c r="AH147" i="2" s="1"/>
  <c r="AG147" i="2"/>
  <c r="BM26" i="2"/>
  <c r="I25" i="5" s="1"/>
  <c r="BM104" i="2"/>
  <c r="I103" i="5" s="1"/>
  <c r="AL383" i="2"/>
  <c r="AN383" i="2" s="1"/>
  <c r="AL5" i="2"/>
  <c r="AM5" i="2" s="1"/>
  <c r="AO5" i="2" s="1"/>
  <c r="BM5" i="2" s="1"/>
  <c r="I4" i="5" s="1"/>
  <c r="AL271" i="2"/>
  <c r="AN271" i="2" s="1"/>
  <c r="BM39" i="2"/>
  <c r="I38" i="5" s="1"/>
  <c r="AI50" i="2"/>
  <c r="AK50" i="2" s="1"/>
  <c r="BL50" i="2" s="1"/>
  <c r="H49" i="5" s="1"/>
  <c r="BM13" i="2"/>
  <c r="I12" i="5" s="1"/>
  <c r="BM53" i="2"/>
  <c r="I52" i="5" s="1"/>
  <c r="AL252" i="2"/>
  <c r="AN252" i="2" s="1"/>
  <c r="AL72" i="2"/>
  <c r="BM318" i="2"/>
  <c r="I317" i="5" s="1"/>
  <c r="BN207" i="2"/>
  <c r="J206" i="5" s="1"/>
  <c r="AL156" i="2"/>
  <c r="AL52" i="2"/>
  <c r="AL171" i="2"/>
  <c r="AM171" i="2" s="1"/>
  <c r="AO171" i="2" s="1"/>
  <c r="AL309" i="2"/>
  <c r="AL170" i="2"/>
  <c r="AM170" i="2" s="1"/>
  <c r="AO170" i="2" s="1"/>
  <c r="AL180" i="2"/>
  <c r="AL217" i="2"/>
  <c r="AN217" i="2" s="1"/>
  <c r="AL127" i="2"/>
  <c r="AL23" i="2"/>
  <c r="AN23" i="2" s="1"/>
  <c r="AL159" i="2"/>
  <c r="BM139" i="2"/>
  <c r="I138" i="5" s="1"/>
  <c r="AP139" i="2"/>
  <c r="AL338" i="2"/>
  <c r="AF119" i="2"/>
  <c r="AG119" i="2"/>
  <c r="AN43" i="2"/>
  <c r="AM43" i="2"/>
  <c r="AJ77" i="2"/>
  <c r="AI77" i="2"/>
  <c r="AK77" i="2" s="1"/>
  <c r="BL77" i="2" s="1"/>
  <c r="H76" i="5" s="1"/>
  <c r="AJ361" i="2"/>
  <c r="AI361" i="2"/>
  <c r="AK361" i="2" s="1"/>
  <c r="BL361" i="2" s="1"/>
  <c r="H360" i="5" s="1"/>
  <c r="AT251" i="2"/>
  <c r="AR234" i="2"/>
  <c r="BM285" i="2"/>
  <c r="I284" i="5" s="1"/>
  <c r="AP285" i="2"/>
  <c r="AT187" i="2"/>
  <c r="AF265" i="2"/>
  <c r="AH265" i="2" s="1"/>
  <c r="AG265" i="2"/>
  <c r="AJ16" i="2"/>
  <c r="AR174" i="2"/>
  <c r="AT12" i="2"/>
  <c r="AU12" i="2" s="1"/>
  <c r="AJ25" i="2"/>
  <c r="AF192" i="2"/>
  <c r="AH192" i="2" s="1"/>
  <c r="AJ356" i="2"/>
  <c r="AH140" i="2"/>
  <c r="AI140" i="2" s="1"/>
  <c r="AK140" i="2" s="1"/>
  <c r="BL140" i="2" s="1"/>
  <c r="H139" i="5" s="1"/>
  <c r="AN224" i="2"/>
  <c r="AG266" i="2"/>
  <c r="AF150" i="2"/>
  <c r="AH150" i="2" s="1"/>
  <c r="AI150" i="2" s="1"/>
  <c r="AK150" i="2" s="1"/>
  <c r="BL150" i="2" s="1"/>
  <c r="H149" i="5" s="1"/>
  <c r="AT128" i="2"/>
  <c r="AU128" i="2" s="1"/>
  <c r="AF365" i="2"/>
  <c r="AH365" i="2" s="1"/>
  <c r="AG365" i="2"/>
  <c r="AQ213" i="2"/>
  <c r="AS213" i="2" s="1"/>
  <c r="AQ353" i="2"/>
  <c r="AS353" i="2" s="1"/>
  <c r="AT353" i="2" s="1"/>
  <c r="AV353" i="2" s="1"/>
  <c r="AI262" i="2"/>
  <c r="AK262" i="2" s="1"/>
  <c r="BL262" i="2" s="1"/>
  <c r="H261" i="5" s="1"/>
  <c r="AO267" i="2"/>
  <c r="BM267" i="2" s="1"/>
  <c r="I266" i="5" s="1"/>
  <c r="AI229" i="2"/>
  <c r="AK229" i="2" s="1"/>
  <c r="BL229" i="2" s="1"/>
  <c r="H228" i="5" s="1"/>
  <c r="AJ229" i="2"/>
  <c r="AI270" i="2"/>
  <c r="AK270" i="2" s="1"/>
  <c r="BL270" i="2" s="1"/>
  <c r="H269" i="5" s="1"/>
  <c r="AJ270" i="2"/>
  <c r="AH382" i="2"/>
  <c r="AI382" i="2" s="1"/>
  <c r="AK382" i="2" s="1"/>
  <c r="BL382" i="2" s="1"/>
  <c r="H381" i="5" s="1"/>
  <c r="AN226" i="2"/>
  <c r="AM226" i="2"/>
  <c r="AI354" i="2"/>
  <c r="AK354" i="2" s="1"/>
  <c r="BL354" i="2" s="1"/>
  <c r="H353" i="5" s="1"/>
  <c r="AJ354" i="2"/>
  <c r="AI341" i="2"/>
  <c r="AK341" i="2" s="1"/>
  <c r="BL341" i="2" s="1"/>
  <c r="H340" i="5" s="1"/>
  <c r="AJ341" i="2"/>
  <c r="AR57" i="2"/>
  <c r="AN408" i="2"/>
  <c r="AM408" i="2"/>
  <c r="AJ151" i="2"/>
  <c r="AI151" i="2"/>
  <c r="AK151" i="2" s="1"/>
  <c r="BL151" i="2" s="1"/>
  <c r="H150" i="5" s="1"/>
  <c r="AJ149" i="2"/>
  <c r="AI149" i="2"/>
  <c r="AK149" i="2" s="1"/>
  <c r="BL149" i="2" s="1"/>
  <c r="H148" i="5" s="1"/>
  <c r="AH241" i="2"/>
  <c r="AJ241" i="2" s="1"/>
  <c r="AH275" i="2"/>
  <c r="AI275" i="2" s="1"/>
  <c r="AK275" i="2" s="1"/>
  <c r="BL275" i="2" s="1"/>
  <c r="H274" i="5" s="1"/>
  <c r="AI380" i="2"/>
  <c r="AK380" i="2" s="1"/>
  <c r="BL380" i="2" s="1"/>
  <c r="H379" i="5" s="1"/>
  <c r="AJ380" i="2"/>
  <c r="AJ377" i="2"/>
  <c r="AI377" i="2"/>
  <c r="AK377" i="2" s="1"/>
  <c r="BL377" i="2" s="1"/>
  <c r="H376" i="5" s="1"/>
  <c r="AF103" i="2"/>
  <c r="AH103" i="2" s="1"/>
  <c r="AG103" i="2"/>
  <c r="BM189" i="2"/>
  <c r="I188" i="5" s="1"/>
  <c r="AP189" i="2"/>
  <c r="AF146" i="2"/>
  <c r="AH146" i="2" s="1"/>
  <c r="AG146" i="2"/>
  <c r="AI105" i="2"/>
  <c r="AK105" i="2" s="1"/>
  <c r="BL105" i="2" s="1"/>
  <c r="H104" i="5" s="1"/>
  <c r="AJ105" i="2"/>
  <c r="AI114" i="2"/>
  <c r="AK114" i="2" s="1"/>
  <c r="BL114" i="2" s="1"/>
  <c r="H113" i="5" s="1"/>
  <c r="AJ114" i="2"/>
  <c r="AM269" i="2"/>
  <c r="AO269" i="2" s="1"/>
  <c r="AN269" i="2"/>
  <c r="BM298" i="2"/>
  <c r="I297" i="5" s="1"/>
  <c r="AP298" i="2"/>
  <c r="AG191" i="2"/>
  <c r="AF191" i="2"/>
  <c r="AH191" i="2" s="1"/>
  <c r="AG335" i="2"/>
  <c r="AF335" i="2"/>
  <c r="AO250" i="2"/>
  <c r="AO286" i="2"/>
  <c r="AH85" i="2"/>
  <c r="AI355" i="2"/>
  <c r="AK355" i="2" s="1"/>
  <c r="BL355" i="2" s="1"/>
  <c r="H354" i="5" s="1"/>
  <c r="AJ355" i="2"/>
  <c r="AN220" i="2"/>
  <c r="AM220" i="2"/>
  <c r="AJ45" i="2"/>
  <c r="AI45" i="2"/>
  <c r="AK45" i="2" s="1"/>
  <c r="BL45" i="2" s="1"/>
  <c r="H44" i="5" s="1"/>
  <c r="AH326" i="2"/>
  <c r="AJ300" i="2"/>
  <c r="AI300" i="2"/>
  <c r="AK300" i="2" s="1"/>
  <c r="BL300" i="2" s="1"/>
  <c r="H299" i="5" s="1"/>
  <c r="AI366" i="2"/>
  <c r="AK366" i="2" s="1"/>
  <c r="BL366" i="2" s="1"/>
  <c r="H365" i="5" s="1"/>
  <c r="AJ366" i="2"/>
  <c r="AM186" i="2"/>
  <c r="AO332" i="2"/>
  <c r="AI323" i="2"/>
  <c r="AK323" i="2" s="1"/>
  <c r="BL323" i="2" s="1"/>
  <c r="H322" i="5" s="1"/>
  <c r="AJ323" i="2"/>
  <c r="AI87" i="2"/>
  <c r="AK87" i="2" s="1"/>
  <c r="BL87" i="2" s="1"/>
  <c r="H86" i="5" s="1"/>
  <c r="AJ87" i="2"/>
  <c r="AI316" i="2"/>
  <c r="AK316" i="2" s="1"/>
  <c r="BL316" i="2" s="1"/>
  <c r="H315" i="5" s="1"/>
  <c r="AJ316" i="2"/>
  <c r="AI347" i="2"/>
  <c r="AK347" i="2" s="1"/>
  <c r="BL347" i="2" s="1"/>
  <c r="H346" i="5" s="1"/>
  <c r="AJ347" i="2"/>
  <c r="AH406" i="2"/>
  <c r="AI406" i="2" s="1"/>
  <c r="AK406" i="2" s="1"/>
  <c r="BL406" i="2" s="1"/>
  <c r="H405" i="5" s="1"/>
  <c r="AI94" i="2"/>
  <c r="AK94" i="2" s="1"/>
  <c r="BL94" i="2" s="1"/>
  <c r="H93" i="5" s="1"/>
  <c r="AJ94" i="2"/>
  <c r="AI351" i="2"/>
  <c r="AK351" i="2" s="1"/>
  <c r="BL351" i="2" s="1"/>
  <c r="H350" i="5" s="1"/>
  <c r="AJ351" i="2"/>
  <c r="AI325" i="2"/>
  <c r="AK325" i="2" s="1"/>
  <c r="BL325" i="2" s="1"/>
  <c r="H324" i="5" s="1"/>
  <c r="AJ325" i="2"/>
  <c r="AI155" i="2"/>
  <c r="AK155" i="2" s="1"/>
  <c r="BL155" i="2" s="1"/>
  <c r="H154" i="5" s="1"/>
  <c r="AJ155" i="2"/>
  <c r="AT60" i="2"/>
  <c r="AJ61" i="2"/>
  <c r="AI61" i="2"/>
  <c r="AK61" i="2" s="1"/>
  <c r="BL61" i="2" s="1"/>
  <c r="H60" i="5" s="1"/>
  <c r="AI48" i="2"/>
  <c r="AK48" i="2" s="1"/>
  <c r="BL48" i="2" s="1"/>
  <c r="H47" i="5" s="1"/>
  <c r="AJ48" i="2"/>
  <c r="AI108" i="2"/>
  <c r="AK108" i="2" s="1"/>
  <c r="BL108" i="2" s="1"/>
  <c r="H107" i="5" s="1"/>
  <c r="AJ108" i="2"/>
  <c r="BM320" i="2"/>
  <c r="I319" i="5" s="1"/>
  <c r="AP320" i="2"/>
  <c r="AN346" i="2"/>
  <c r="AN148" i="2"/>
  <c r="AM148" i="2"/>
  <c r="AO148" i="2" s="1"/>
  <c r="BM148" i="2" s="1"/>
  <c r="I147" i="5" s="1"/>
  <c r="AM363" i="2"/>
  <c r="AM383" i="2"/>
  <c r="AO383" i="2" s="1"/>
  <c r="AH193" i="2"/>
  <c r="AI372" i="2"/>
  <c r="AK372" i="2" s="1"/>
  <c r="BL372" i="2" s="1"/>
  <c r="H371" i="5" s="1"/>
  <c r="AJ372" i="2"/>
  <c r="AJ327" i="2"/>
  <c r="AI327" i="2"/>
  <c r="AK327" i="2" s="1"/>
  <c r="BL327" i="2" s="1"/>
  <c r="H326" i="5" s="1"/>
  <c r="AI263" i="2"/>
  <c r="AK263" i="2" s="1"/>
  <c r="BL263" i="2" s="1"/>
  <c r="H262" i="5" s="1"/>
  <c r="AJ263" i="2"/>
  <c r="AI141" i="2"/>
  <c r="AK141" i="2" s="1"/>
  <c r="BL141" i="2" s="1"/>
  <c r="H140" i="5" s="1"/>
  <c r="AJ141" i="2"/>
  <c r="AF348" i="2"/>
  <c r="AH348" i="2" s="1"/>
  <c r="AG348" i="2"/>
  <c r="AN209" i="2"/>
  <c r="AM209" i="2"/>
  <c r="AN375" i="2"/>
  <c r="AM375" i="2"/>
  <c r="AO375" i="2" s="1"/>
  <c r="AI373" i="2"/>
  <c r="AK373" i="2" s="1"/>
  <c r="BL373" i="2" s="1"/>
  <c r="H372" i="5" s="1"/>
  <c r="AJ373" i="2"/>
  <c r="AN180" i="2"/>
  <c r="AM180" i="2"/>
  <c r="AO180" i="2" s="1"/>
  <c r="AM217" i="2"/>
  <c r="AI152" i="2"/>
  <c r="AK152" i="2" s="1"/>
  <c r="BL152" i="2" s="1"/>
  <c r="H151" i="5" s="1"/>
  <c r="AJ152" i="2"/>
  <c r="AM378" i="2"/>
  <c r="AO378" i="2" s="1"/>
  <c r="AN378" i="2"/>
  <c r="AI228" i="2"/>
  <c r="AK228" i="2" s="1"/>
  <c r="BL228" i="2" s="1"/>
  <c r="H227" i="5" s="1"/>
  <c r="AJ228" i="2"/>
  <c r="AI120" i="2"/>
  <c r="AK120" i="2" s="1"/>
  <c r="BL120" i="2" s="1"/>
  <c r="H119" i="5" s="1"/>
  <c r="AJ120" i="2"/>
  <c r="AI216" i="2"/>
  <c r="AK216" i="2" s="1"/>
  <c r="BL216" i="2" s="1"/>
  <c r="H215" i="5" s="1"/>
  <c r="AJ216" i="2"/>
  <c r="AI92" i="2"/>
  <c r="AK92" i="2" s="1"/>
  <c r="BL92" i="2" s="1"/>
  <c r="H91" i="5" s="1"/>
  <c r="AJ92" i="2"/>
  <c r="AH364" i="2"/>
  <c r="AM293" i="2"/>
  <c r="AO293" i="2" s="1"/>
  <c r="AN293" i="2"/>
  <c r="BM69" i="2"/>
  <c r="I68" i="5" s="1"/>
  <c r="AP69" i="2"/>
  <c r="AI371" i="2"/>
  <c r="AK371" i="2" s="1"/>
  <c r="BL371" i="2" s="1"/>
  <c r="H370" i="5" s="1"/>
  <c r="AJ371" i="2"/>
  <c r="AH282" i="2"/>
  <c r="AG343" i="2"/>
  <c r="AF343" i="2"/>
  <c r="AH343" i="2" s="1"/>
  <c r="AI314" i="2"/>
  <c r="AK314" i="2" s="1"/>
  <c r="BL314" i="2" s="1"/>
  <c r="H313" i="5" s="1"/>
  <c r="AJ314" i="2"/>
  <c r="AI279" i="2"/>
  <c r="AK279" i="2" s="1"/>
  <c r="BL279" i="2" s="1"/>
  <c r="H278" i="5" s="1"/>
  <c r="AJ279" i="2"/>
  <c r="AI266" i="2"/>
  <c r="AK266" i="2" s="1"/>
  <c r="BL266" i="2" s="1"/>
  <c r="H265" i="5" s="1"/>
  <c r="AJ266" i="2"/>
  <c r="AI118" i="2"/>
  <c r="AK118" i="2" s="1"/>
  <c r="BL118" i="2" s="1"/>
  <c r="H117" i="5" s="1"/>
  <c r="AJ118" i="2"/>
  <c r="AM238" i="2"/>
  <c r="AN238" i="2"/>
  <c r="AG143" i="2"/>
  <c r="AF143" i="2"/>
  <c r="AH143" i="2" s="1"/>
  <c r="AI36" i="2"/>
  <c r="AK36" i="2" s="1"/>
  <c r="BL36" i="2" s="1"/>
  <c r="H35" i="5" s="1"/>
  <c r="AJ36" i="2"/>
  <c r="AI227" i="2"/>
  <c r="AK227" i="2" s="1"/>
  <c r="BL227" i="2" s="1"/>
  <c r="H226" i="5" s="1"/>
  <c r="AJ227" i="2"/>
  <c r="AN333" i="2"/>
  <c r="AI278" i="2"/>
  <c r="AK278" i="2" s="1"/>
  <c r="BL278" i="2" s="1"/>
  <c r="H277" i="5" s="1"/>
  <c r="AJ278" i="2"/>
  <c r="AI95" i="2"/>
  <c r="AK95" i="2" s="1"/>
  <c r="BL95" i="2" s="1"/>
  <c r="H94" i="5" s="1"/>
  <c r="AJ95" i="2"/>
  <c r="AI281" i="2"/>
  <c r="AK281" i="2" s="1"/>
  <c r="BL281" i="2" s="1"/>
  <c r="H280" i="5" s="1"/>
  <c r="AJ281" i="2"/>
  <c r="AF65" i="2"/>
  <c r="AH65" i="2" s="1"/>
  <c r="AG65" i="2"/>
  <c r="AJ386" i="2"/>
  <c r="AN264" i="2"/>
  <c r="AM264" i="2"/>
  <c r="AI248" i="2"/>
  <c r="AK248" i="2" s="1"/>
  <c r="BL248" i="2" s="1"/>
  <c r="H247" i="5" s="1"/>
  <c r="AJ248" i="2"/>
  <c r="BM368" i="2"/>
  <c r="I367" i="5" s="1"/>
  <c r="AP368" i="2"/>
  <c r="AI144" i="2"/>
  <c r="AK144" i="2" s="1"/>
  <c r="BL144" i="2" s="1"/>
  <c r="H143" i="5" s="1"/>
  <c r="AJ144" i="2"/>
  <c r="AE256" i="2"/>
  <c r="AN175" i="2"/>
  <c r="AI306" i="2"/>
  <c r="AK306" i="2" s="1"/>
  <c r="BL306" i="2" s="1"/>
  <c r="H305" i="5" s="1"/>
  <c r="AJ306" i="2"/>
  <c r="AM162" i="2"/>
  <c r="AN162" i="2"/>
  <c r="AN188" i="2"/>
  <c r="AM188" i="2"/>
  <c r="AH254" i="2"/>
  <c r="AN309" i="2"/>
  <c r="AM309" i="2"/>
  <c r="AP250" i="2"/>
  <c r="AR250" i="2" s="1"/>
  <c r="AI313" i="2"/>
  <c r="AK313" i="2" s="1"/>
  <c r="BL313" i="2" s="1"/>
  <c r="H312" i="5" s="1"/>
  <c r="AJ313" i="2"/>
  <c r="AG315" i="2"/>
  <c r="AF315" i="2"/>
  <c r="AH315" i="2" s="1"/>
  <c r="AI268" i="2"/>
  <c r="AK268" i="2" s="1"/>
  <c r="BL268" i="2" s="1"/>
  <c r="H267" i="5" s="1"/>
  <c r="AJ268" i="2"/>
  <c r="AG370" i="2"/>
  <c r="AF370" i="2"/>
  <c r="AH370" i="2" s="1"/>
  <c r="AH176" i="2"/>
  <c r="AG336" i="2"/>
  <c r="AF336" i="2"/>
  <c r="AH336" i="2" s="1"/>
  <c r="AH253" i="2"/>
  <c r="AF230" i="2"/>
  <c r="AH230" i="2" s="1"/>
  <c r="AG230" i="2"/>
  <c r="AJ337" i="2"/>
  <c r="AI337" i="2"/>
  <c r="AK337" i="2" s="1"/>
  <c r="BL337" i="2" s="1"/>
  <c r="H336" i="5" s="1"/>
  <c r="AI369" i="2"/>
  <c r="AK369" i="2" s="1"/>
  <c r="BL369" i="2" s="1"/>
  <c r="H368" i="5" s="1"/>
  <c r="AJ369" i="2"/>
  <c r="AI258" i="2"/>
  <c r="AK258" i="2" s="1"/>
  <c r="BL258" i="2" s="1"/>
  <c r="H257" i="5" s="1"/>
  <c r="AJ258" i="2"/>
  <c r="AI280" i="2"/>
  <c r="AK280" i="2" s="1"/>
  <c r="BL280" i="2" s="1"/>
  <c r="H279" i="5" s="1"/>
  <c r="AJ280" i="2"/>
  <c r="AI204" i="2"/>
  <c r="AK204" i="2" s="1"/>
  <c r="BL204" i="2" s="1"/>
  <c r="H203" i="5" s="1"/>
  <c r="AJ204" i="2"/>
  <c r="BM359" i="2"/>
  <c r="I358" i="5" s="1"/>
  <c r="AP359" i="2"/>
  <c r="AI173" i="2"/>
  <c r="AK173" i="2" s="1"/>
  <c r="BL173" i="2" s="1"/>
  <c r="H172" i="5" s="1"/>
  <c r="AJ173" i="2"/>
  <c r="AI352" i="2"/>
  <c r="AK352" i="2" s="1"/>
  <c r="BL352" i="2" s="1"/>
  <c r="H351" i="5" s="1"/>
  <c r="AJ352" i="2"/>
  <c r="AN215" i="2"/>
  <c r="AM215" i="2"/>
  <c r="AI297" i="2"/>
  <c r="AK297" i="2" s="1"/>
  <c r="BL297" i="2" s="1"/>
  <c r="H296" i="5" s="1"/>
  <c r="AJ297" i="2"/>
  <c r="AJ261" i="2"/>
  <c r="AI261" i="2"/>
  <c r="AK261" i="2" s="1"/>
  <c r="BL261" i="2" s="1"/>
  <c r="H260" i="5" s="1"/>
  <c r="AN198" i="2"/>
  <c r="AG167" i="2"/>
  <c r="AF167" i="2"/>
  <c r="AM262" i="2"/>
  <c r="AO262" i="2" s="1"/>
  <c r="AN262" i="2"/>
  <c r="AM342" i="2"/>
  <c r="AN342" i="2"/>
  <c r="BM100" i="2"/>
  <c r="I99" i="5" s="1"/>
  <c r="AP100" i="2"/>
  <c r="AH305" i="2"/>
  <c r="AI312" i="2"/>
  <c r="AK312" i="2" s="1"/>
  <c r="BL312" i="2" s="1"/>
  <c r="H311" i="5" s="1"/>
  <c r="AJ312" i="2"/>
  <c r="AI3" i="2"/>
  <c r="AK3" i="2" s="1"/>
  <c r="BL3" i="2" s="1"/>
  <c r="H2" i="5" s="1"/>
  <c r="AJ3" i="2"/>
  <c r="AI232" i="2"/>
  <c r="AK232" i="2" s="1"/>
  <c r="BL232" i="2" s="1"/>
  <c r="H231" i="5" s="1"/>
  <c r="AJ232" i="2"/>
  <c r="AG29" i="2"/>
  <c r="AF29" i="2"/>
  <c r="AH29" i="2" s="1"/>
  <c r="AJ75" i="2"/>
  <c r="AI75" i="2"/>
  <c r="AK75" i="2" s="1"/>
  <c r="BL75" i="2" s="1"/>
  <c r="H74" i="5" s="1"/>
  <c r="AI74" i="2"/>
  <c r="AK74" i="2" s="1"/>
  <c r="BL74" i="2" s="1"/>
  <c r="H73" i="5" s="1"/>
  <c r="AJ74" i="2"/>
  <c r="BM360" i="2"/>
  <c r="I359" i="5" s="1"/>
  <c r="AP360" i="2"/>
  <c r="AN117" i="2"/>
  <c r="AM117" i="2"/>
  <c r="AO117" i="2" s="1"/>
  <c r="AN334" i="2"/>
  <c r="AM334" i="2"/>
  <c r="AO334" i="2" s="1"/>
  <c r="AI206" i="2"/>
  <c r="AK206" i="2" s="1"/>
  <c r="BL206" i="2" s="1"/>
  <c r="H205" i="5" s="1"/>
  <c r="AJ206" i="2"/>
  <c r="AN88" i="2"/>
  <c r="AM88" i="2"/>
  <c r="AO88" i="2" s="1"/>
  <c r="AN136" i="2"/>
  <c r="AM136" i="2"/>
  <c r="AI76" i="2"/>
  <c r="AK76" i="2" s="1"/>
  <c r="BL76" i="2" s="1"/>
  <c r="H75" i="5" s="1"/>
  <c r="AJ76" i="2"/>
  <c r="AN311" i="2"/>
  <c r="AM311" i="2"/>
  <c r="AI328" i="2"/>
  <c r="AK328" i="2" s="1"/>
  <c r="BL328" i="2" s="1"/>
  <c r="H327" i="5" s="1"/>
  <c r="AJ328" i="2"/>
  <c r="AF236" i="2"/>
  <c r="AH236" i="2" s="1"/>
  <c r="AG236" i="2"/>
  <c r="AI200" i="2"/>
  <c r="AK200" i="2" s="1"/>
  <c r="BL200" i="2" s="1"/>
  <c r="H199" i="5" s="1"/>
  <c r="AJ200" i="2"/>
  <c r="AI106" i="2"/>
  <c r="AK106" i="2" s="1"/>
  <c r="BL106" i="2" s="1"/>
  <c r="H105" i="5" s="1"/>
  <c r="AJ106" i="2"/>
  <c r="AF161" i="2"/>
  <c r="AH161" i="2" s="1"/>
  <c r="AG161" i="2"/>
  <c r="AH42" i="2"/>
  <c r="AG181" i="2"/>
  <c r="AF181" i="2"/>
  <c r="BM142" i="2"/>
  <c r="I141" i="5" s="1"/>
  <c r="AP142" i="2"/>
  <c r="BM93" i="2"/>
  <c r="I92" i="5" s="1"/>
  <c r="AP93" i="2"/>
  <c r="AE145" i="2"/>
  <c r="AJ116" i="2"/>
  <c r="AI116" i="2"/>
  <c r="AK116" i="2" s="1"/>
  <c r="BL116" i="2" s="1"/>
  <c r="H115" i="5" s="1"/>
  <c r="AN374" i="2"/>
  <c r="AM374" i="2"/>
  <c r="AN197" i="2"/>
  <c r="AM197" i="2"/>
  <c r="AO197" i="2" s="1"/>
  <c r="AI405" i="2"/>
  <c r="AK405" i="2" s="1"/>
  <c r="BL405" i="2" s="1"/>
  <c r="H404" i="5" s="1"/>
  <c r="AJ405" i="2"/>
  <c r="AN223" i="2"/>
  <c r="AM223" i="2"/>
  <c r="AO223" i="2" s="1"/>
  <c r="AM322" i="2"/>
  <c r="AO322" i="2" s="1"/>
  <c r="AN322" i="2"/>
  <c r="AN99" i="2"/>
  <c r="AI350" i="2"/>
  <c r="AK350" i="2" s="1"/>
  <c r="BL350" i="2" s="1"/>
  <c r="H349" i="5" s="1"/>
  <c r="AJ350" i="2"/>
  <c r="AE289" i="2"/>
  <c r="AP257" i="2"/>
  <c r="AI24" i="2"/>
  <c r="AK24" i="2" s="1"/>
  <c r="BL24" i="2" s="1"/>
  <c r="H23" i="5" s="1"/>
  <c r="AJ24" i="2"/>
  <c r="AM321" i="2"/>
  <c r="AN321" i="2"/>
  <c r="AO123" i="2"/>
  <c r="AI172" i="2"/>
  <c r="AK172" i="2" s="1"/>
  <c r="AJ172" i="2"/>
  <c r="AO301" i="2"/>
  <c r="AM52" i="2"/>
  <c r="AN52" i="2"/>
  <c r="AM107" i="2"/>
  <c r="AO107" i="2" s="1"/>
  <c r="BM107" i="2" s="1"/>
  <c r="I106" i="5" s="1"/>
  <c r="AP221" i="2"/>
  <c r="AQ4" i="2"/>
  <c r="AS4" i="2" s="1"/>
  <c r="AR6" i="2"/>
  <c r="AR133" i="2"/>
  <c r="AO284" i="2"/>
  <c r="AT207" i="2"/>
  <c r="AV207" i="2" s="1"/>
  <c r="AM91" i="2"/>
  <c r="AO91" i="2" s="1"/>
  <c r="BM91" i="2" s="1"/>
  <c r="I90" i="5" s="1"/>
  <c r="AN91" i="2"/>
  <c r="AJ255" i="2"/>
  <c r="AI255" i="2"/>
  <c r="AK255" i="2" s="1"/>
  <c r="BL255" i="2" s="1"/>
  <c r="H254" i="5" s="1"/>
  <c r="AO376" i="2"/>
  <c r="AP324" i="2"/>
  <c r="AH239" i="2"/>
  <c r="AJ239" i="2" s="1"/>
  <c r="AM387" i="2"/>
  <c r="AN387" i="2"/>
  <c r="AN35" i="2"/>
  <c r="AM35" i="2"/>
  <c r="AO97" i="2"/>
  <c r="AN296" i="2"/>
  <c r="AM296" i="2"/>
  <c r="AI400" i="2"/>
  <c r="AK400" i="2" s="1"/>
  <c r="BL400" i="2" s="1"/>
  <c r="H399" i="5" s="1"/>
  <c r="AJ400" i="2"/>
  <c r="AM156" i="2"/>
  <c r="AO156" i="2" s="1"/>
  <c r="BM156" i="2" s="1"/>
  <c r="I155" i="5" s="1"/>
  <c r="AN156" i="2"/>
  <c r="AM84" i="2"/>
  <c r="AO84" i="2" s="1"/>
  <c r="BM84" i="2" s="1"/>
  <c r="I83" i="5" s="1"/>
  <c r="AN84" i="2"/>
  <c r="AT59" i="2"/>
  <c r="AU59" i="2" s="1"/>
  <c r="AN260" i="2"/>
  <c r="AR196" i="2"/>
  <c r="AR47" i="2"/>
  <c r="AR86" i="2"/>
  <c r="AR245" i="2"/>
  <c r="AO82" i="2"/>
  <c r="AN195" i="2"/>
  <c r="AM195" i="2"/>
  <c r="AP231" i="2"/>
  <c r="AR231" i="2" s="1"/>
  <c r="AO166" i="2"/>
  <c r="AP31" i="2"/>
  <c r="AR31" i="2" s="1"/>
  <c r="AP179" i="2"/>
  <c r="AR179" i="2" s="1"/>
  <c r="AP54" i="2"/>
  <c r="AN381" i="2"/>
  <c r="AM381" i="2"/>
  <c r="AP177" i="2"/>
  <c r="AQ177" i="2" s="1"/>
  <c r="AS177" i="2" s="1"/>
  <c r="BN177" i="2" s="1"/>
  <c r="J176" i="5" s="1"/>
  <c r="AT407" i="2"/>
  <c r="AU407" i="2" s="1"/>
  <c r="AP357" i="2"/>
  <c r="AR357" i="2" s="1"/>
  <c r="AP319" i="2"/>
  <c r="AQ212" i="2"/>
  <c r="AS212" i="2" s="1"/>
  <c r="AR212" i="2"/>
  <c r="AT243" i="2"/>
  <c r="AV243" i="2" s="1"/>
  <c r="AP308" i="2"/>
  <c r="AQ308" i="2" s="1"/>
  <c r="AP318" i="2"/>
  <c r="AT86" i="2"/>
  <c r="AV86" i="2" s="1"/>
  <c r="AP46" i="2"/>
  <c r="AR46" i="2" s="1"/>
  <c r="AP182" i="2"/>
  <c r="AQ182" i="2" s="1"/>
  <c r="AS182" i="2" s="1"/>
  <c r="BN182" i="2" s="1"/>
  <c r="J181" i="5" s="1"/>
  <c r="AP224" i="2"/>
  <c r="AP304" i="2"/>
  <c r="AR304" i="2" s="1"/>
  <c r="AO89" i="2"/>
  <c r="AT47" i="2"/>
  <c r="AU47" i="2" s="1"/>
  <c r="AT133" i="2"/>
  <c r="AV133" i="2" s="1"/>
  <c r="AT234" i="2"/>
  <c r="AU234" i="2" s="1"/>
  <c r="AP358" i="2"/>
  <c r="AP104" i="2"/>
  <c r="AR104" i="2" s="1"/>
  <c r="AQ125" i="2"/>
  <c r="AS125" i="2" s="1"/>
  <c r="AR125" i="2"/>
  <c r="AP13" i="2"/>
  <c r="AQ13" i="2" s="1"/>
  <c r="AS13" i="2" s="1"/>
  <c r="BN13" i="2" s="1"/>
  <c r="J12" i="5" s="1"/>
  <c r="AT213" i="2"/>
  <c r="AV213" i="2" s="1"/>
  <c r="AJ202" i="2"/>
  <c r="AT196" i="2"/>
  <c r="AV196" i="2" s="1"/>
  <c r="AT57" i="2"/>
  <c r="AV57" i="2" s="1"/>
  <c r="AP135" i="2"/>
  <c r="AQ135" i="2" s="1"/>
  <c r="AS135" i="2" s="1"/>
  <c r="AP153" i="2"/>
  <c r="AQ153" i="2" s="1"/>
  <c r="AS153" i="2" s="1"/>
  <c r="BN153" i="2" s="1"/>
  <c r="J152" i="5" s="1"/>
  <c r="AP9" i="2"/>
  <c r="AQ339" i="2"/>
  <c r="AS339" i="2" s="1"/>
  <c r="BN339" i="2" s="1"/>
  <c r="J338" i="5" s="1"/>
  <c r="AR339" i="2"/>
  <c r="AN71" i="2"/>
  <c r="AM71" i="2"/>
  <c r="AO71" i="2" s="1"/>
  <c r="BM71" i="2" s="1"/>
  <c r="I70" i="5" s="1"/>
  <c r="AQ67" i="2"/>
  <c r="AS67" i="2" s="1"/>
  <c r="AM242" i="2"/>
  <c r="AO242" i="2" s="1"/>
  <c r="BM242" i="2" s="1"/>
  <c r="I241" i="5" s="1"/>
  <c r="AN242" i="2"/>
  <c r="AJ40" i="2"/>
  <c r="AO210" i="2"/>
  <c r="AM201" i="2"/>
  <c r="AN201" i="2"/>
  <c r="AN249" i="2"/>
  <c r="AM249" i="2"/>
  <c r="AS6" i="2"/>
  <c r="AO399" i="2"/>
  <c r="AQ28" i="2"/>
  <c r="AS28" i="2" s="1"/>
  <c r="AO317" i="2"/>
  <c r="AO389" i="2"/>
  <c r="AW109" i="2"/>
  <c r="AO81" i="2"/>
  <c r="AP395" i="2"/>
  <c r="AO70" i="2"/>
  <c r="AP165" i="2"/>
  <c r="AM122" i="2"/>
  <c r="AO122" i="2" s="1"/>
  <c r="BM122" i="2" s="1"/>
  <c r="I121" i="5" s="1"/>
  <c r="AN122" i="2"/>
  <c r="AP178" i="2"/>
  <c r="AP331" i="2"/>
  <c r="AP112" i="2"/>
  <c r="AP292" i="2"/>
  <c r="AU132" i="2"/>
  <c r="AV132" i="2"/>
  <c r="AR168" i="2"/>
  <c r="AQ168" i="2"/>
  <c r="AS168" i="2" s="1"/>
  <c r="AP129" i="2"/>
  <c r="AU251" i="2"/>
  <c r="AV251" i="2"/>
  <c r="AM402" i="2"/>
  <c r="AN402" i="2"/>
  <c r="AN72" i="2"/>
  <c r="AM72" i="2"/>
  <c r="AO72" i="2" s="1"/>
  <c r="BM72" i="2" s="1"/>
  <c r="I71" i="5" s="1"/>
  <c r="AR83" i="2"/>
  <c r="AQ83" i="2"/>
  <c r="AS83" i="2" s="1"/>
  <c r="AP130" i="2"/>
  <c r="AQ310" i="2"/>
  <c r="AS310" i="2" s="1"/>
  <c r="AR310" i="2"/>
  <c r="AP225" i="2"/>
  <c r="AP183" i="2"/>
  <c r="AQ78" i="2"/>
  <c r="AS78" i="2" s="1"/>
  <c r="BN78" i="2" s="1"/>
  <c r="J77" i="5" s="1"/>
  <c r="AR78" i="2"/>
  <c r="AT174" i="2"/>
  <c r="AO102" i="2"/>
  <c r="AQ158" i="2"/>
  <c r="AS158" i="2" s="1"/>
  <c r="AR158" i="2"/>
  <c r="AQ208" i="2"/>
  <c r="AS208" i="2" s="1"/>
  <c r="AR208" i="2"/>
  <c r="AP222" i="2"/>
  <c r="AT245" i="2"/>
  <c r="AP21" i="2"/>
  <c r="AR21" i="2" s="1"/>
  <c r="AR37" i="2"/>
  <c r="AQ37" i="2"/>
  <c r="AS37" i="2" s="1"/>
  <c r="AP39" i="2"/>
  <c r="AQ39" i="2" s="1"/>
  <c r="AS39" i="2" s="1"/>
  <c r="BN39" i="2" s="1"/>
  <c r="J38" i="5" s="1"/>
  <c r="AO66" i="2"/>
  <c r="AP26" i="2"/>
  <c r="AR26" i="2" s="1"/>
  <c r="AQ51" i="2"/>
  <c r="AS51" i="2" s="1"/>
  <c r="AR51" i="2"/>
  <c r="AR62" i="2"/>
  <c r="AQ62" i="2"/>
  <c r="AR44" i="2"/>
  <c r="AQ44" i="2"/>
  <c r="AS44" i="2" s="1"/>
  <c r="AP64" i="2"/>
  <c r="AQ64" i="2" s="1"/>
  <c r="AS64" i="2" s="1"/>
  <c r="BN64" i="2" s="1"/>
  <c r="J63" i="5" s="1"/>
  <c r="AP15" i="2"/>
  <c r="AQ15" i="2" s="1"/>
  <c r="AP49" i="2"/>
  <c r="AQ49" i="2" s="1"/>
  <c r="AS49" i="2" s="1"/>
  <c r="BN49" i="2" s="1"/>
  <c r="J48" i="5" s="1"/>
  <c r="AP53" i="2"/>
  <c r="AR53" i="2" s="1"/>
  <c r="AP19" i="2"/>
  <c r="AQ19" i="2" s="1"/>
  <c r="AS19" i="2" s="1"/>
  <c r="BN19" i="2" s="1"/>
  <c r="J18" i="5" s="1"/>
  <c r="AO38" i="2"/>
  <c r="AR18" i="2"/>
  <c r="AQ18" i="2"/>
  <c r="AS18" i="2" s="1"/>
  <c r="BN18" i="2" s="1"/>
  <c r="J17" i="5" s="1"/>
  <c r="AI32" i="2"/>
  <c r="AK32" i="2" s="1"/>
  <c r="BL32" i="2" s="1"/>
  <c r="H31" i="5" s="1"/>
  <c r="AJ32" i="2"/>
  <c r="AM56" i="2"/>
  <c r="AN56" i="2"/>
  <c r="AM55" i="2"/>
  <c r="AO55" i="2" s="1"/>
  <c r="BM55" i="2" s="1"/>
  <c r="I54" i="5" s="1"/>
  <c r="AN55" i="2"/>
  <c r="AO27" i="2"/>
  <c r="AO58" i="2"/>
  <c r="AM41" i="2"/>
  <c r="AN41" i="2"/>
  <c r="AN177" i="2" l="1"/>
  <c r="AI241" i="2"/>
  <c r="AK241" i="2" s="1"/>
  <c r="BL241" i="2" s="1"/>
  <c r="H240" i="5" s="1"/>
  <c r="AJ140" i="2"/>
  <c r="AM379" i="2"/>
  <c r="AO379" i="2" s="1"/>
  <c r="AO17" i="2"/>
  <c r="AM302" i="2"/>
  <c r="AO302" i="2" s="1"/>
  <c r="BM302" i="2" s="1"/>
  <c r="I301" i="5" s="1"/>
  <c r="AM385" i="2"/>
  <c r="AT163" i="2"/>
  <c r="AN283" i="2"/>
  <c r="AN259" i="2"/>
  <c r="AJ403" i="2"/>
  <c r="AL403" i="2" s="1"/>
  <c r="AI403" i="2"/>
  <c r="AK403" i="2" s="1"/>
  <c r="BL403" i="2" s="1"/>
  <c r="H402" i="5" s="1"/>
  <c r="AN397" i="2"/>
  <c r="AM154" i="2"/>
  <c r="AO154" i="2" s="1"/>
  <c r="AM271" i="2"/>
  <c r="AO271" i="2" s="1"/>
  <c r="AO240" i="2"/>
  <c r="AQ98" i="2"/>
  <c r="AS98" i="2" s="1"/>
  <c r="BN98" i="2" s="1"/>
  <c r="J97" i="5" s="1"/>
  <c r="AR98" i="2"/>
  <c r="AM291" i="2"/>
  <c r="AO291" i="2" s="1"/>
  <c r="AN291" i="2"/>
  <c r="AO295" i="2"/>
  <c r="AP295" i="2" s="1"/>
  <c r="AM50" i="2"/>
  <c r="AO50" i="2" s="1"/>
  <c r="BM50" i="2" s="1"/>
  <c r="I49" i="5" s="1"/>
  <c r="AN134" i="2"/>
  <c r="BM78" i="2"/>
  <c r="I77" i="5" s="1"/>
  <c r="BM79" i="2"/>
  <c r="I78" i="5" s="1"/>
  <c r="AP79" i="2"/>
  <c r="AP344" i="2"/>
  <c r="AM252" i="2"/>
  <c r="AO252" i="2" s="1"/>
  <c r="BM252" i="2" s="1"/>
  <c r="I251" i="5" s="1"/>
  <c r="AN218" i="2"/>
  <c r="AI184" i="2"/>
  <c r="AK184" i="2" s="1"/>
  <c r="BL184" i="2" s="1"/>
  <c r="H183" i="5" s="1"/>
  <c r="AJ184" i="2"/>
  <c r="AL184" i="2" s="1"/>
  <c r="AM184" i="2" s="1"/>
  <c r="AO184" i="2" s="1"/>
  <c r="AN398" i="2"/>
  <c r="AO398" i="2" s="1"/>
  <c r="AP398" i="2" s="1"/>
  <c r="AR398" i="2" s="1"/>
  <c r="AN170" i="2"/>
  <c r="AP121" i="2"/>
  <c r="AQ121" i="2" s="1"/>
  <c r="AS121" i="2" s="1"/>
  <c r="BN121" i="2" s="1"/>
  <c r="J120" i="5" s="1"/>
  <c r="AI294" i="2"/>
  <c r="AK294" i="2" s="1"/>
  <c r="BL294" i="2" s="1"/>
  <c r="H293" i="5" s="1"/>
  <c r="AJ294" i="2"/>
  <c r="AL294" i="2" s="1"/>
  <c r="AH340" i="2"/>
  <c r="AG10" i="2"/>
  <c r="AF10" i="2"/>
  <c r="AH10" i="2" s="1"/>
  <c r="AI401" i="2"/>
  <c r="AK401" i="2" s="1"/>
  <c r="BL401" i="2" s="1"/>
  <c r="H400" i="5" s="1"/>
  <c r="AJ401" i="2"/>
  <c r="AL401" i="2" s="1"/>
  <c r="AJ406" i="2"/>
  <c r="AN219" i="2"/>
  <c r="AM34" i="2"/>
  <c r="AO34" i="2" s="1"/>
  <c r="BM34" i="2" s="1"/>
  <c r="I33" i="5" s="1"/>
  <c r="BM233" i="2"/>
  <c r="I232" i="5" s="1"/>
  <c r="AP233" i="2"/>
  <c r="AN5" i="2"/>
  <c r="AH119" i="2"/>
  <c r="AJ68" i="2"/>
  <c r="AL68" i="2" s="1"/>
  <c r="AI68" i="2"/>
  <c r="AK68" i="2" s="1"/>
  <c r="BL68" i="2" s="1"/>
  <c r="H67" i="5" s="1"/>
  <c r="AI247" i="2"/>
  <c r="AK247" i="2" s="1"/>
  <c r="BL247" i="2" s="1"/>
  <c r="H246" i="5" s="1"/>
  <c r="AJ247" i="2"/>
  <c r="AL247" i="2" s="1"/>
  <c r="AP96" i="2"/>
  <c r="AR96" i="2" s="1"/>
  <c r="AT121" i="2"/>
  <c r="AO43" i="2"/>
  <c r="AP43" i="2" s="1"/>
  <c r="AQ43" i="2" s="1"/>
  <c r="AS43" i="2" s="1"/>
  <c r="BN43" i="2" s="1"/>
  <c r="J42" i="5" s="1"/>
  <c r="AM307" i="2"/>
  <c r="AO307" i="2" s="1"/>
  <c r="BM307" i="2" s="1"/>
  <c r="I306" i="5" s="1"/>
  <c r="AN273" i="2"/>
  <c r="AR121" i="2"/>
  <c r="BM62" i="2"/>
  <c r="I61" i="5" s="1"/>
  <c r="AH404" i="2"/>
  <c r="AI404" i="2" s="1"/>
  <c r="AK404" i="2" s="1"/>
  <c r="BL404" i="2" s="1"/>
  <c r="H403" i="5" s="1"/>
  <c r="BM18" i="2"/>
  <c r="I17" i="5" s="1"/>
  <c r="BL172" i="2"/>
  <c r="H171" i="5" s="1"/>
  <c r="AN171" i="2"/>
  <c r="AN63" i="2"/>
  <c r="AP267" i="2"/>
  <c r="AM235" i="2"/>
  <c r="AO235" i="2" s="1"/>
  <c r="AM303" i="2"/>
  <c r="AO303" i="2" s="1"/>
  <c r="BM303" i="2" s="1"/>
  <c r="I302" i="5" s="1"/>
  <c r="AI113" i="2"/>
  <c r="AK113" i="2" s="1"/>
  <c r="BL113" i="2" s="1"/>
  <c r="H112" i="5" s="1"/>
  <c r="AJ113" i="2"/>
  <c r="AL113" i="2" s="1"/>
  <c r="AM190" i="2"/>
  <c r="AM276" i="2"/>
  <c r="AP110" i="2"/>
  <c r="BM110" i="2"/>
  <c r="I109" i="5" s="1"/>
  <c r="AI330" i="2"/>
  <c r="AK330" i="2" s="1"/>
  <c r="BL330" i="2" s="1"/>
  <c r="H329" i="5" s="1"/>
  <c r="AJ330" i="2"/>
  <c r="AL330" i="2" s="1"/>
  <c r="AM299" i="2"/>
  <c r="AO299" i="2" s="1"/>
  <c r="AP299" i="2" s="1"/>
  <c r="AM345" i="2"/>
  <c r="AO345" i="2" s="1"/>
  <c r="BM345" i="2" s="1"/>
  <c r="I344" i="5" s="1"/>
  <c r="AM211" i="2"/>
  <c r="AO211" i="2" s="1"/>
  <c r="AH394" i="2"/>
  <c r="AV12" i="2"/>
  <c r="AW12" i="2" s="1"/>
  <c r="AM272" i="2"/>
  <c r="AO272" i="2" s="1"/>
  <c r="BM272" i="2" s="1"/>
  <c r="I271" i="5" s="1"/>
  <c r="AI274" i="2"/>
  <c r="AK274" i="2" s="1"/>
  <c r="BL274" i="2" s="1"/>
  <c r="H273" i="5" s="1"/>
  <c r="AJ274" i="2"/>
  <c r="AL274" i="2" s="1"/>
  <c r="AM203" i="2"/>
  <c r="AN203" i="2"/>
  <c r="AO137" i="2"/>
  <c r="AP137" i="2" s="1"/>
  <c r="AR137" i="2" s="1"/>
  <c r="AO246" i="2"/>
  <c r="AP246" i="2" s="1"/>
  <c r="AQ246" i="2" s="1"/>
  <c r="AS246" i="2" s="1"/>
  <c r="BN246" i="2" s="1"/>
  <c r="J245" i="5" s="1"/>
  <c r="AM205" i="2"/>
  <c r="AO205" i="2" s="1"/>
  <c r="AN205" i="2"/>
  <c r="AO388" i="2"/>
  <c r="AP388" i="2" s="1"/>
  <c r="AJ287" i="2"/>
  <c r="AL287" i="2" s="1"/>
  <c r="AI287" i="2"/>
  <c r="AK287" i="2" s="1"/>
  <c r="BL287" i="2" s="1"/>
  <c r="H286" i="5" s="1"/>
  <c r="BM80" i="2"/>
  <c r="I79" i="5" s="1"/>
  <c r="AP80" i="2"/>
  <c r="AL255" i="2"/>
  <c r="BN51" i="2"/>
  <c r="J50" i="5" s="1"/>
  <c r="BN310" i="2"/>
  <c r="J309" i="5" s="1"/>
  <c r="BN6" i="2"/>
  <c r="J5" i="5" s="1"/>
  <c r="BN125" i="2"/>
  <c r="J124" i="5" s="1"/>
  <c r="AL239" i="2"/>
  <c r="AN239" i="2" s="1"/>
  <c r="BM301" i="2"/>
  <c r="I300" i="5" s="1"/>
  <c r="AL406" i="2"/>
  <c r="AL75" i="2"/>
  <c r="AL297" i="2"/>
  <c r="AM297" i="2" s="1"/>
  <c r="AL258" i="2"/>
  <c r="AM258" i="2" s="1"/>
  <c r="AL268" i="2"/>
  <c r="AL281" i="2"/>
  <c r="AM281" i="2" s="1"/>
  <c r="AO281" i="2" s="1"/>
  <c r="AL227" i="2"/>
  <c r="AN227" i="2" s="1"/>
  <c r="AL118" i="2"/>
  <c r="AM118" i="2" s="1"/>
  <c r="AO118" i="2" s="1"/>
  <c r="AL216" i="2"/>
  <c r="AL373" i="2"/>
  <c r="AM237" i="2"/>
  <c r="AO237" i="2" s="1"/>
  <c r="AP237" i="2" s="1"/>
  <c r="AL366" i="2"/>
  <c r="AL149" i="2"/>
  <c r="AM149" i="2" s="1"/>
  <c r="AO149" i="2" s="1"/>
  <c r="BN353" i="2"/>
  <c r="J352" i="5" s="1"/>
  <c r="AL361" i="2"/>
  <c r="AM338" i="2"/>
  <c r="AO338" i="2" s="1"/>
  <c r="AP338" i="2" s="1"/>
  <c r="AN338" i="2"/>
  <c r="AN199" i="2"/>
  <c r="AM199" i="2"/>
  <c r="AO199" i="2" s="1"/>
  <c r="AN73" i="2"/>
  <c r="AM73" i="2"/>
  <c r="AO73" i="2" s="1"/>
  <c r="AT20" i="2"/>
  <c r="BM210" i="2"/>
  <c r="I209" i="5" s="1"/>
  <c r="BM66" i="2"/>
  <c r="I65" i="5" s="1"/>
  <c r="AL144" i="2"/>
  <c r="AL141" i="2"/>
  <c r="AN141" i="2" s="1"/>
  <c r="AL327" i="2"/>
  <c r="AN327" i="2" s="1"/>
  <c r="AL108" i="2"/>
  <c r="AN108" i="2" s="1"/>
  <c r="AL61" i="2"/>
  <c r="AN61" i="2" s="1"/>
  <c r="AL351" i="2"/>
  <c r="AL87" i="2"/>
  <c r="AL45" i="2"/>
  <c r="AN45" i="2" s="1"/>
  <c r="AL114" i="2"/>
  <c r="AL377" i="2"/>
  <c r="AM377" i="2" s="1"/>
  <c r="AO377" i="2" s="1"/>
  <c r="BN213" i="2"/>
  <c r="J212" i="5" s="1"/>
  <c r="AQ139" i="2"/>
  <c r="AS139" i="2" s="1"/>
  <c r="AT139" i="2" s="1"/>
  <c r="AR139" i="2"/>
  <c r="AM194" i="2"/>
  <c r="AN194" i="2"/>
  <c r="AI8" i="2"/>
  <c r="AK8" i="2" s="1"/>
  <c r="BL8" i="2" s="1"/>
  <c r="H7" i="5" s="1"/>
  <c r="AJ8" i="2"/>
  <c r="BM290" i="2"/>
  <c r="I289" i="5" s="1"/>
  <c r="AP290" i="2"/>
  <c r="AN160" i="2"/>
  <c r="AM160" i="2"/>
  <c r="AO160" i="2" s="1"/>
  <c r="AQ277" i="2"/>
  <c r="AS277" i="2" s="1"/>
  <c r="AT277" i="2" s="1"/>
  <c r="AR277" i="2"/>
  <c r="AN169" i="2"/>
  <c r="AM169" i="2"/>
  <c r="BM362" i="2"/>
  <c r="I361" i="5" s="1"/>
  <c r="AP362" i="2"/>
  <c r="BM115" i="2"/>
  <c r="I114" i="5" s="1"/>
  <c r="AP115" i="2"/>
  <c r="BM389" i="2"/>
  <c r="I388" i="5" s="1"/>
  <c r="BM89" i="2"/>
  <c r="I88" i="5" s="1"/>
  <c r="BN4" i="2"/>
  <c r="J3" i="5" s="1"/>
  <c r="BM58" i="2"/>
  <c r="I57" i="5" s="1"/>
  <c r="BM38" i="2"/>
  <c r="I37" i="5" s="1"/>
  <c r="BN44" i="2"/>
  <c r="J43" i="5" s="1"/>
  <c r="BN67" i="2"/>
  <c r="J66" i="5" s="1"/>
  <c r="AL202" i="2"/>
  <c r="AM202" i="2" s="1"/>
  <c r="BM376" i="2"/>
  <c r="I375" i="5" s="1"/>
  <c r="AL172" i="2"/>
  <c r="AN172" i="2" s="1"/>
  <c r="AL369" i="2"/>
  <c r="AL95" i="2"/>
  <c r="AL36" i="2"/>
  <c r="AN36" i="2" s="1"/>
  <c r="AL266" i="2"/>
  <c r="AM266" i="2" s="1"/>
  <c r="AO266" i="2" s="1"/>
  <c r="AL120" i="2"/>
  <c r="AN120" i="2" s="1"/>
  <c r="AL152" i="2"/>
  <c r="AL380" i="2"/>
  <c r="AM380" i="2" s="1"/>
  <c r="AL151" i="2"/>
  <c r="AN151" i="2" s="1"/>
  <c r="AL270" i="2"/>
  <c r="AM270" i="2" s="1"/>
  <c r="AO270" i="2" s="1"/>
  <c r="AL16" i="2"/>
  <c r="AL77" i="2"/>
  <c r="AL11" i="2"/>
  <c r="BM33" i="2"/>
  <c r="I32" i="5" s="1"/>
  <c r="AP33" i="2"/>
  <c r="AI329" i="2"/>
  <c r="AK329" i="2" s="1"/>
  <c r="BL329" i="2" s="1"/>
  <c r="H328" i="5" s="1"/>
  <c r="AJ329" i="2"/>
  <c r="AL244" i="2"/>
  <c r="AJ382" i="2"/>
  <c r="AL155" i="2"/>
  <c r="AN155" i="2" s="1"/>
  <c r="AL94" i="2"/>
  <c r="AM94" i="2" s="1"/>
  <c r="AL347" i="2"/>
  <c r="AM347" i="2" s="1"/>
  <c r="AO347" i="2" s="1"/>
  <c r="AL323" i="2"/>
  <c r="AN323" i="2" s="1"/>
  <c r="AL300" i="2"/>
  <c r="AL105" i="2"/>
  <c r="AM105" i="2" s="1"/>
  <c r="AL341" i="2"/>
  <c r="AN127" i="2"/>
  <c r="AM127" i="2"/>
  <c r="AO127" i="2" s="1"/>
  <c r="BM7" i="2"/>
  <c r="I6" i="5" s="1"/>
  <c r="AP7" i="2"/>
  <c r="AR14" i="2"/>
  <c r="AQ14" i="2"/>
  <c r="AS14" i="2" s="1"/>
  <c r="AO126" i="2"/>
  <c r="AR390" i="2"/>
  <c r="AQ390" i="2"/>
  <c r="AS390" i="2" s="1"/>
  <c r="AT390" i="2" s="1"/>
  <c r="AF396" i="2"/>
  <c r="AH396" i="2" s="1"/>
  <c r="AG396" i="2"/>
  <c r="AL232" i="2"/>
  <c r="AM232" i="2" s="1"/>
  <c r="AO232" i="2" s="1"/>
  <c r="BM232" i="2" s="1"/>
  <c r="I231" i="5" s="1"/>
  <c r="AL386" i="2"/>
  <c r="AL263" i="2"/>
  <c r="AN263" i="2" s="1"/>
  <c r="AL32" i="2"/>
  <c r="BN83" i="2"/>
  <c r="J82" i="5" s="1"/>
  <c r="BM317" i="2"/>
  <c r="I316" i="5" s="1"/>
  <c r="BN212" i="2"/>
  <c r="J211" i="5" s="1"/>
  <c r="BM123" i="2"/>
  <c r="I122" i="5" s="1"/>
  <c r="AL116" i="2"/>
  <c r="AM116" i="2" s="1"/>
  <c r="AO116" i="2" s="1"/>
  <c r="AL76" i="2"/>
  <c r="AL352" i="2"/>
  <c r="AN352" i="2" s="1"/>
  <c r="AL204" i="2"/>
  <c r="AL313" i="2"/>
  <c r="AM313" i="2" s="1"/>
  <c r="AL306" i="2"/>
  <c r="AN306" i="2" s="1"/>
  <c r="AL278" i="2"/>
  <c r="AN278" i="2" s="1"/>
  <c r="AL279" i="2"/>
  <c r="AN279" i="2" s="1"/>
  <c r="AL228" i="2"/>
  <c r="AN228" i="2" s="1"/>
  <c r="AL372" i="2"/>
  <c r="BM250" i="2"/>
  <c r="I249" i="5" s="1"/>
  <c r="AL140" i="2"/>
  <c r="AL229" i="2"/>
  <c r="AM229" i="2" s="1"/>
  <c r="AL30" i="2"/>
  <c r="AL124" i="2"/>
  <c r="AN90" i="2"/>
  <c r="AM90" i="2"/>
  <c r="AN349" i="2"/>
  <c r="AM349" i="2"/>
  <c r="BN168" i="2"/>
  <c r="J167" i="5" s="1"/>
  <c r="BM284" i="2"/>
  <c r="I283" i="5" s="1"/>
  <c r="BM111" i="2"/>
  <c r="I110" i="5" s="1"/>
  <c r="AL350" i="2"/>
  <c r="AM350" i="2" s="1"/>
  <c r="AO350" i="2" s="1"/>
  <c r="BM350" i="2" s="1"/>
  <c r="I349" i="5" s="1"/>
  <c r="AL405" i="2"/>
  <c r="AN405" i="2" s="1"/>
  <c r="AL106" i="2"/>
  <c r="AN106" i="2" s="1"/>
  <c r="AL328" i="2"/>
  <c r="AL206" i="2"/>
  <c r="AL74" i="2"/>
  <c r="AN74" i="2" s="1"/>
  <c r="AL3" i="2"/>
  <c r="AM3" i="2" s="1"/>
  <c r="AO3" i="2" s="1"/>
  <c r="AL337" i="2"/>
  <c r="AN337" i="2" s="1"/>
  <c r="AL248" i="2"/>
  <c r="AN248" i="2" s="1"/>
  <c r="AL316" i="2"/>
  <c r="AM316" i="2" s="1"/>
  <c r="AO316" i="2" s="1"/>
  <c r="AL354" i="2"/>
  <c r="AM354" i="2" s="1"/>
  <c r="AO354" i="2" s="1"/>
  <c r="BM354" i="2" s="1"/>
  <c r="I353" i="5" s="1"/>
  <c r="AL356" i="2"/>
  <c r="AM356" i="2" s="1"/>
  <c r="AJ119" i="2"/>
  <c r="AI119" i="2"/>
  <c r="AK119" i="2" s="1"/>
  <c r="BL119" i="2" s="1"/>
  <c r="H118" i="5" s="1"/>
  <c r="BM214" i="2"/>
  <c r="I213" i="5" s="1"/>
  <c r="AP214" i="2"/>
  <c r="BM185" i="2"/>
  <c r="I184" i="5" s="1"/>
  <c r="AP185" i="2"/>
  <c r="AI384" i="2"/>
  <c r="AK384" i="2" s="1"/>
  <c r="BL384" i="2" s="1"/>
  <c r="H383" i="5" s="1"/>
  <c r="AJ384" i="2"/>
  <c r="BM102" i="2"/>
  <c r="I101" i="5" s="1"/>
  <c r="BM81" i="2"/>
  <c r="I80" i="5" s="1"/>
  <c r="BM17" i="2"/>
  <c r="I16" i="5" s="1"/>
  <c r="BM399" i="2"/>
  <c r="I398" i="5" s="1"/>
  <c r="AL40" i="2"/>
  <c r="BN135" i="2"/>
  <c r="J134" i="5" s="1"/>
  <c r="AL173" i="2"/>
  <c r="AN173" i="2" s="1"/>
  <c r="AL280" i="2"/>
  <c r="AM280" i="2" s="1"/>
  <c r="AO280" i="2" s="1"/>
  <c r="AL241" i="2"/>
  <c r="AN241" i="2" s="1"/>
  <c r="AL314" i="2"/>
  <c r="AN314" i="2" s="1"/>
  <c r="AL92" i="2"/>
  <c r="AM92" i="2" s="1"/>
  <c r="AO92" i="2" s="1"/>
  <c r="BM92" i="2" s="1"/>
  <c r="I91" i="5" s="1"/>
  <c r="AL48" i="2"/>
  <c r="AN48" i="2" s="1"/>
  <c r="AL355" i="2"/>
  <c r="AN355" i="2" s="1"/>
  <c r="AM23" i="2"/>
  <c r="AO23" i="2" s="1"/>
  <c r="AP23" i="2" s="1"/>
  <c r="AI147" i="2"/>
  <c r="AK147" i="2" s="1"/>
  <c r="BL147" i="2" s="1"/>
  <c r="H146" i="5" s="1"/>
  <c r="AJ147" i="2"/>
  <c r="AG391" i="2"/>
  <c r="AF391" i="2"/>
  <c r="BN37" i="2"/>
  <c r="J36" i="5" s="1"/>
  <c r="BM70" i="2"/>
  <c r="I69" i="5" s="1"/>
  <c r="BM166" i="2"/>
  <c r="I165" i="5" s="1"/>
  <c r="BM97" i="2"/>
  <c r="I96" i="5" s="1"/>
  <c r="BN208" i="2"/>
  <c r="J207" i="5" s="1"/>
  <c r="BN28" i="2"/>
  <c r="J27" i="5" s="1"/>
  <c r="BM27" i="2"/>
  <c r="I26" i="5" s="1"/>
  <c r="BN158" i="2"/>
  <c r="J157" i="5" s="1"/>
  <c r="AL400" i="2"/>
  <c r="AM400" i="2" s="1"/>
  <c r="AL24" i="2"/>
  <c r="AN24" i="2" s="1"/>
  <c r="AL200" i="2"/>
  <c r="AN200" i="2" s="1"/>
  <c r="AL312" i="2"/>
  <c r="AM312" i="2" s="1"/>
  <c r="AO312" i="2" s="1"/>
  <c r="BM312" i="2" s="1"/>
  <c r="I311" i="5" s="1"/>
  <c r="AL261" i="2"/>
  <c r="AM261" i="2" s="1"/>
  <c r="AL371" i="2"/>
  <c r="AN371" i="2" s="1"/>
  <c r="AL325" i="2"/>
  <c r="AM325" i="2" s="1"/>
  <c r="AL25" i="2"/>
  <c r="AM25" i="2" s="1"/>
  <c r="AO25" i="2" s="1"/>
  <c r="BM25" i="2" s="1"/>
  <c r="I24" i="5" s="1"/>
  <c r="AN159" i="2"/>
  <c r="AM159" i="2"/>
  <c r="AO159" i="2" s="1"/>
  <c r="BM246" i="2"/>
  <c r="I245" i="5" s="1"/>
  <c r="AN131" i="2"/>
  <c r="AM131" i="2"/>
  <c r="AO131" i="2" s="1"/>
  <c r="AJ101" i="2"/>
  <c r="AI101" i="2"/>
  <c r="AK101" i="2" s="1"/>
  <c r="BL101" i="2" s="1"/>
  <c r="H100" i="5" s="1"/>
  <c r="AI164" i="2"/>
  <c r="AK164" i="2" s="1"/>
  <c r="BL164" i="2" s="1"/>
  <c r="H163" i="5" s="1"/>
  <c r="AJ164" i="2"/>
  <c r="AN138" i="2"/>
  <c r="AM138" i="2"/>
  <c r="AO138" i="2" s="1"/>
  <c r="AM392" i="2"/>
  <c r="AN392" i="2"/>
  <c r="AO288" i="2"/>
  <c r="BM157" i="2"/>
  <c r="I156" i="5" s="1"/>
  <c r="AP157" i="2"/>
  <c r="AM393" i="2"/>
  <c r="AO393" i="2" s="1"/>
  <c r="AN393" i="2"/>
  <c r="AO226" i="2"/>
  <c r="AV47" i="2"/>
  <c r="AP5" i="2"/>
  <c r="BM22" i="2"/>
  <c r="I21" i="5" s="1"/>
  <c r="AP22" i="2"/>
  <c r="BM184" i="2"/>
  <c r="I183" i="5" s="1"/>
  <c r="AP184" i="2"/>
  <c r="AU207" i="2"/>
  <c r="AO219" i="2"/>
  <c r="BM367" i="2"/>
  <c r="I366" i="5" s="1"/>
  <c r="AP367" i="2"/>
  <c r="AI265" i="2"/>
  <c r="AK265" i="2" s="1"/>
  <c r="BL265" i="2" s="1"/>
  <c r="H264" i="5" s="1"/>
  <c r="AJ265" i="2"/>
  <c r="BM379" i="2"/>
  <c r="I378" i="5" s="1"/>
  <c r="AP379" i="2"/>
  <c r="AJ150" i="2"/>
  <c r="AU187" i="2"/>
  <c r="AV187" i="2"/>
  <c r="AR285" i="2"/>
  <c r="AQ285" i="2"/>
  <c r="AS285" i="2" s="1"/>
  <c r="AV128" i="2"/>
  <c r="AW128" i="2" s="1"/>
  <c r="AQ250" i="2"/>
  <c r="AS250" i="2" s="1"/>
  <c r="BN250" i="2" s="1"/>
  <c r="J249" i="5" s="1"/>
  <c r="AO385" i="2"/>
  <c r="AJ275" i="2"/>
  <c r="AO346" i="2"/>
  <c r="AO408" i="2"/>
  <c r="AI365" i="2"/>
  <c r="AK365" i="2" s="1"/>
  <c r="BL365" i="2" s="1"/>
  <c r="H364" i="5" s="1"/>
  <c r="AJ365" i="2"/>
  <c r="AR246" i="2"/>
  <c r="AN270" i="2"/>
  <c r="AM341" i="2"/>
  <c r="AN341" i="2"/>
  <c r="AU213" i="2"/>
  <c r="AQ137" i="2"/>
  <c r="AS137" i="2" s="1"/>
  <c r="BN137" i="2" s="1"/>
  <c r="J136" i="5" s="1"/>
  <c r="AQ31" i="2"/>
  <c r="AS31" i="2" s="1"/>
  <c r="AV234" i="2"/>
  <c r="AW234" i="2" s="1"/>
  <c r="AO311" i="2"/>
  <c r="AQ189" i="2"/>
  <c r="AS189" i="2" s="1"/>
  <c r="AR189" i="2"/>
  <c r="AN149" i="2"/>
  <c r="AU86" i="2"/>
  <c r="AW86" i="2" s="1"/>
  <c r="AP148" i="2"/>
  <c r="AR148" i="2" s="1"/>
  <c r="AU243" i="2"/>
  <c r="AW243" i="2" s="1"/>
  <c r="AI146" i="2"/>
  <c r="AK146" i="2" s="1"/>
  <c r="BL146" i="2" s="1"/>
  <c r="H145" i="5" s="1"/>
  <c r="AJ146" i="2"/>
  <c r="AN140" i="2"/>
  <c r="AM140" i="2"/>
  <c r="AO140" i="2" s="1"/>
  <c r="AI103" i="2"/>
  <c r="AK103" i="2" s="1"/>
  <c r="BL103" i="2" s="1"/>
  <c r="H102" i="5" s="1"/>
  <c r="AJ103" i="2"/>
  <c r="BM286" i="2"/>
  <c r="I285" i="5" s="1"/>
  <c r="AP286" i="2"/>
  <c r="AI326" i="2"/>
  <c r="AK326" i="2" s="1"/>
  <c r="BL326" i="2" s="1"/>
  <c r="H325" i="5" s="1"/>
  <c r="AJ326" i="2"/>
  <c r="BM235" i="2"/>
  <c r="I234" i="5" s="1"/>
  <c r="AP235" i="2"/>
  <c r="AV59" i="2"/>
  <c r="AW59" i="2" s="1"/>
  <c r="AY59" i="2" s="1"/>
  <c r="BM134" i="2"/>
  <c r="I133" i="5" s="1"/>
  <c r="AP134" i="2"/>
  <c r="BM332" i="2"/>
  <c r="I331" i="5" s="1"/>
  <c r="AP332" i="2"/>
  <c r="AI192" i="2"/>
  <c r="AK192" i="2" s="1"/>
  <c r="BL192" i="2" s="1"/>
  <c r="H191" i="5" s="1"/>
  <c r="AJ192" i="2"/>
  <c r="AH335" i="2"/>
  <c r="AR298" i="2"/>
  <c r="AQ298" i="2"/>
  <c r="AS298" i="2" s="1"/>
  <c r="AM300" i="2"/>
  <c r="AO300" i="2" s="1"/>
  <c r="AN300" i="2"/>
  <c r="AN325" i="2"/>
  <c r="BM211" i="2"/>
  <c r="I210" i="5" s="1"/>
  <c r="AP211" i="2"/>
  <c r="AO190" i="2"/>
  <c r="AO186" i="2"/>
  <c r="AO296" i="2"/>
  <c r="AN351" i="2"/>
  <c r="AM351" i="2"/>
  <c r="AO351" i="2" s="1"/>
  <c r="AR267" i="2"/>
  <c r="AQ267" i="2"/>
  <c r="AS267" i="2" s="1"/>
  <c r="BN267" i="2" s="1"/>
  <c r="J266" i="5" s="1"/>
  <c r="AM366" i="2"/>
  <c r="AO366" i="2" s="1"/>
  <c r="BM366" i="2" s="1"/>
  <c r="I365" i="5" s="1"/>
  <c r="AN366" i="2"/>
  <c r="BM269" i="2"/>
  <c r="I268" i="5" s="1"/>
  <c r="AP269" i="2"/>
  <c r="AN87" i="2"/>
  <c r="AM87" i="2"/>
  <c r="AJ191" i="2"/>
  <c r="AI191" i="2"/>
  <c r="AK191" i="2" s="1"/>
  <c r="BL191" i="2" s="1"/>
  <c r="H190" i="5" s="1"/>
  <c r="AM114" i="2"/>
  <c r="AO114" i="2" s="1"/>
  <c r="AN114" i="2"/>
  <c r="AO162" i="2"/>
  <c r="AO220" i="2"/>
  <c r="AJ85" i="2"/>
  <c r="AI85" i="2"/>
  <c r="AK85" i="2" s="1"/>
  <c r="BL85" i="2" s="1"/>
  <c r="H84" i="5" s="1"/>
  <c r="AU57" i="2"/>
  <c r="AW57" i="2" s="1"/>
  <c r="AM61" i="2"/>
  <c r="AU60" i="2"/>
  <c r="AV60" i="2"/>
  <c r="AI282" i="2"/>
  <c r="AK282" i="2" s="1"/>
  <c r="BL282" i="2" s="1"/>
  <c r="H281" i="5" s="1"/>
  <c r="AJ282" i="2"/>
  <c r="AH167" i="2"/>
  <c r="AO215" i="2"/>
  <c r="AO188" i="2"/>
  <c r="AO175" i="2"/>
  <c r="AI364" i="2"/>
  <c r="AK364" i="2" s="1"/>
  <c r="BL364" i="2" s="1"/>
  <c r="H363" i="5" s="1"/>
  <c r="AJ364" i="2"/>
  <c r="AO217" i="2"/>
  <c r="AO209" i="2"/>
  <c r="AN372" i="2"/>
  <c r="AM372" i="2"/>
  <c r="AI193" i="2"/>
  <c r="AK193" i="2" s="1"/>
  <c r="BL193" i="2" s="1"/>
  <c r="H192" i="5" s="1"/>
  <c r="AJ193" i="2"/>
  <c r="BM293" i="2"/>
  <c r="I292" i="5" s="1"/>
  <c r="AP293" i="2"/>
  <c r="BM283" i="2"/>
  <c r="I282" i="5" s="1"/>
  <c r="AP283" i="2"/>
  <c r="AN92" i="2"/>
  <c r="BM180" i="2"/>
  <c r="I179" i="5" s="1"/>
  <c r="AP180" i="2"/>
  <c r="BM383" i="2"/>
  <c r="I382" i="5" s="1"/>
  <c r="AP383" i="2"/>
  <c r="AO99" i="2"/>
  <c r="AO238" i="2"/>
  <c r="AM371" i="2"/>
  <c r="AO371" i="2" s="1"/>
  <c r="AN216" i="2"/>
  <c r="AM216" i="2"/>
  <c r="AM373" i="2"/>
  <c r="AO373" i="2" s="1"/>
  <c r="AN373" i="2"/>
  <c r="AI348" i="2"/>
  <c r="AK348" i="2" s="1"/>
  <c r="BL348" i="2" s="1"/>
  <c r="H347" i="5" s="1"/>
  <c r="AJ348" i="2"/>
  <c r="AO363" i="2"/>
  <c r="AQ231" i="2"/>
  <c r="AS231" i="2" s="1"/>
  <c r="AQ69" i="2"/>
  <c r="AS69" i="2" s="1"/>
  <c r="BN69" i="2" s="1"/>
  <c r="J68" i="5" s="1"/>
  <c r="AR69" i="2"/>
  <c r="BM378" i="2"/>
  <c r="I377" i="5" s="1"/>
  <c r="AP378" i="2"/>
  <c r="AM141" i="2"/>
  <c r="AO141" i="2" s="1"/>
  <c r="BM141" i="2" s="1"/>
  <c r="I140" i="5" s="1"/>
  <c r="AV407" i="2"/>
  <c r="AW407" i="2" s="1"/>
  <c r="AO342" i="2"/>
  <c r="AR344" i="2"/>
  <c r="AQ344" i="2"/>
  <c r="AS344" i="2" s="1"/>
  <c r="AN152" i="2"/>
  <c r="AM152" i="2"/>
  <c r="BM375" i="2"/>
  <c r="I374" i="5" s="1"/>
  <c r="AP375" i="2"/>
  <c r="BM63" i="2"/>
  <c r="I62" i="5" s="1"/>
  <c r="AP63" i="2"/>
  <c r="AR320" i="2"/>
  <c r="AQ320" i="2"/>
  <c r="AS320" i="2" s="1"/>
  <c r="AM263" i="2"/>
  <c r="AO263" i="2" s="1"/>
  <c r="AO276" i="2"/>
  <c r="BM171" i="2"/>
  <c r="I170" i="5" s="1"/>
  <c r="AP171" i="2"/>
  <c r="BM218" i="2"/>
  <c r="I217" i="5" s="1"/>
  <c r="AP218" i="2"/>
  <c r="AM75" i="2"/>
  <c r="AO75" i="2" s="1"/>
  <c r="BM75" i="2" s="1"/>
  <c r="I74" i="5" s="1"/>
  <c r="AN75" i="2"/>
  <c r="AN297" i="2"/>
  <c r="BM259" i="2"/>
  <c r="I258" i="5" s="1"/>
  <c r="AP259" i="2"/>
  <c r="BM154" i="2"/>
  <c r="I153" i="5" s="1"/>
  <c r="AP154" i="2"/>
  <c r="AQ368" i="2"/>
  <c r="AS368" i="2" s="1"/>
  <c r="AR368" i="2"/>
  <c r="AN386" i="2"/>
  <c r="AM386" i="2"/>
  <c r="AN95" i="2"/>
  <c r="AM95" i="2"/>
  <c r="AJ42" i="2"/>
  <c r="AI42" i="2"/>
  <c r="AK42" i="2" s="1"/>
  <c r="BL42" i="2" s="1"/>
  <c r="H41" i="5" s="1"/>
  <c r="BM271" i="2"/>
  <c r="I270" i="5" s="1"/>
  <c r="AP271" i="2"/>
  <c r="BM117" i="2"/>
  <c r="I116" i="5" s="1"/>
  <c r="AP117" i="2"/>
  <c r="AI29" i="2"/>
  <c r="AK29" i="2" s="1"/>
  <c r="BL29" i="2" s="1"/>
  <c r="H28" i="5" s="1"/>
  <c r="AJ29" i="2"/>
  <c r="AI305" i="2"/>
  <c r="AK305" i="2" s="1"/>
  <c r="BL305" i="2" s="1"/>
  <c r="H304" i="5" s="1"/>
  <c r="AJ305" i="2"/>
  <c r="BM262" i="2"/>
  <c r="I261" i="5" s="1"/>
  <c r="AP262" i="2"/>
  <c r="AI230" i="2"/>
  <c r="AK230" i="2" s="1"/>
  <c r="BL230" i="2" s="1"/>
  <c r="H229" i="5" s="1"/>
  <c r="AJ230" i="2"/>
  <c r="AP376" i="2"/>
  <c r="AR376" i="2" s="1"/>
  <c r="AO273" i="2"/>
  <c r="AQ359" i="2"/>
  <c r="AS359" i="2" s="1"/>
  <c r="AR359" i="2"/>
  <c r="AN369" i="2"/>
  <c r="AM369" i="2"/>
  <c r="AO369" i="2" s="1"/>
  <c r="AI253" i="2"/>
  <c r="AK253" i="2" s="1"/>
  <c r="BL253" i="2" s="1"/>
  <c r="H252" i="5" s="1"/>
  <c r="AJ253" i="2"/>
  <c r="AN268" i="2"/>
  <c r="AM268" i="2"/>
  <c r="AM278" i="2"/>
  <c r="AO278" i="2" s="1"/>
  <c r="BM278" i="2" s="1"/>
  <c r="I277" i="5" s="1"/>
  <c r="AI143" i="2"/>
  <c r="AK143" i="2" s="1"/>
  <c r="BL143" i="2" s="1"/>
  <c r="H142" i="5" s="1"/>
  <c r="AJ143" i="2"/>
  <c r="AM279" i="2"/>
  <c r="AP156" i="2"/>
  <c r="AQ156" i="2" s="1"/>
  <c r="AS156" i="2" s="1"/>
  <c r="BN156" i="2" s="1"/>
  <c r="J155" i="5" s="1"/>
  <c r="BM197" i="2"/>
  <c r="I196" i="5" s="1"/>
  <c r="AP197" i="2"/>
  <c r="AQ142" i="2"/>
  <c r="AS142" i="2" s="1"/>
  <c r="AR142" i="2"/>
  <c r="AI161" i="2"/>
  <c r="AK161" i="2" s="1"/>
  <c r="BL161" i="2" s="1"/>
  <c r="H160" i="5" s="1"/>
  <c r="AJ161" i="2"/>
  <c r="AI236" i="2"/>
  <c r="AK236" i="2" s="1"/>
  <c r="BL236" i="2" s="1"/>
  <c r="H235" i="5" s="1"/>
  <c r="AJ236" i="2"/>
  <c r="AM76" i="2"/>
  <c r="AN76" i="2"/>
  <c r="BM88" i="2"/>
  <c r="I87" i="5" s="1"/>
  <c r="AP88" i="2"/>
  <c r="AQ360" i="2"/>
  <c r="AS360" i="2" s="1"/>
  <c r="BN360" i="2" s="1"/>
  <c r="J359" i="5" s="1"/>
  <c r="AR360" i="2"/>
  <c r="AN232" i="2"/>
  <c r="AI336" i="2"/>
  <c r="AK336" i="2" s="1"/>
  <c r="BL336" i="2" s="1"/>
  <c r="H335" i="5" s="1"/>
  <c r="AJ336" i="2"/>
  <c r="AI65" i="2"/>
  <c r="AK65" i="2" s="1"/>
  <c r="BL65" i="2" s="1"/>
  <c r="H64" i="5" s="1"/>
  <c r="AJ65" i="2"/>
  <c r="AQ304" i="2"/>
  <c r="AS304" i="2" s="1"/>
  <c r="AN328" i="2"/>
  <c r="AM328" i="2"/>
  <c r="AO328" i="2" s="1"/>
  <c r="BM328" i="2" s="1"/>
  <c r="I327" i="5" s="1"/>
  <c r="AQ100" i="2"/>
  <c r="AS100" i="2" s="1"/>
  <c r="AR100" i="2"/>
  <c r="BM198" i="2"/>
  <c r="I197" i="5" s="1"/>
  <c r="AP198" i="2"/>
  <c r="AM352" i="2"/>
  <c r="AN204" i="2"/>
  <c r="AM204" i="2"/>
  <c r="AI315" i="2"/>
  <c r="AK315" i="2" s="1"/>
  <c r="BL315" i="2" s="1"/>
  <c r="H314" i="5" s="1"/>
  <c r="AJ315" i="2"/>
  <c r="BM170" i="2"/>
  <c r="I169" i="5" s="1"/>
  <c r="AP170" i="2"/>
  <c r="AM241" i="2"/>
  <c r="AO241" i="2" s="1"/>
  <c r="AO333" i="2"/>
  <c r="AM314" i="2"/>
  <c r="AO374" i="2"/>
  <c r="AH181" i="2"/>
  <c r="AO136" i="2"/>
  <c r="AM206" i="2"/>
  <c r="AN206" i="2"/>
  <c r="AI176" i="2"/>
  <c r="AK176" i="2" s="1"/>
  <c r="BL176" i="2" s="1"/>
  <c r="H175" i="5" s="1"/>
  <c r="AJ176" i="2"/>
  <c r="AO309" i="2"/>
  <c r="AG256" i="2"/>
  <c r="AF256" i="2"/>
  <c r="AH256" i="2" s="1"/>
  <c r="AG289" i="2"/>
  <c r="AF289" i="2"/>
  <c r="AH289" i="2" s="1"/>
  <c r="BM322" i="2"/>
  <c r="I321" i="5" s="1"/>
  <c r="AP322" i="2"/>
  <c r="AF145" i="2"/>
  <c r="AH145" i="2" s="1"/>
  <c r="AG145" i="2"/>
  <c r="AM173" i="2"/>
  <c r="AN280" i="2"/>
  <c r="AI370" i="2"/>
  <c r="AK370" i="2" s="1"/>
  <c r="BL370" i="2" s="1"/>
  <c r="H369" i="5" s="1"/>
  <c r="AJ370" i="2"/>
  <c r="AN144" i="2"/>
  <c r="AM144" i="2"/>
  <c r="AO144" i="2" s="1"/>
  <c r="BM144" i="2" s="1"/>
  <c r="I143" i="5" s="1"/>
  <c r="AO264" i="2"/>
  <c r="AI343" i="2"/>
  <c r="AK343" i="2" s="1"/>
  <c r="BL343" i="2" s="1"/>
  <c r="H342" i="5" s="1"/>
  <c r="AJ343" i="2"/>
  <c r="AP82" i="2"/>
  <c r="AQ82" i="2" s="1"/>
  <c r="AS82" i="2" s="1"/>
  <c r="BN82" i="2" s="1"/>
  <c r="J81" i="5" s="1"/>
  <c r="BM82" i="2"/>
  <c r="I81" i="5" s="1"/>
  <c r="BM223" i="2"/>
  <c r="I222" i="5" s="1"/>
  <c r="AP223" i="2"/>
  <c r="AQ93" i="2"/>
  <c r="AS93" i="2" s="1"/>
  <c r="AR93" i="2"/>
  <c r="AM406" i="2"/>
  <c r="AO406" i="2" s="1"/>
  <c r="AN406" i="2"/>
  <c r="BM334" i="2"/>
  <c r="I333" i="5" s="1"/>
  <c r="AP334" i="2"/>
  <c r="AN261" i="2"/>
  <c r="AI254" i="2"/>
  <c r="AK254" i="2" s="1"/>
  <c r="BL254" i="2" s="1"/>
  <c r="H253" i="5" s="1"/>
  <c r="AJ254" i="2"/>
  <c r="AO52" i="2"/>
  <c r="AO321" i="2"/>
  <c r="AR135" i="2"/>
  <c r="AQ257" i="2"/>
  <c r="AS257" i="2" s="1"/>
  <c r="AR257" i="2"/>
  <c r="AQ357" i="2"/>
  <c r="AS357" i="2" s="1"/>
  <c r="AP123" i="2"/>
  <c r="AR308" i="2"/>
  <c r="AS308" i="2" s="1"/>
  <c r="AO35" i="2"/>
  <c r="AP284" i="2"/>
  <c r="AQ221" i="2"/>
  <c r="AS221" i="2" s="1"/>
  <c r="AR221" i="2"/>
  <c r="AU133" i="2"/>
  <c r="AW133" i="2" s="1"/>
  <c r="AP301" i="2"/>
  <c r="AI239" i="2"/>
  <c r="AK239" i="2" s="1"/>
  <c r="BL239" i="2" s="1"/>
  <c r="H238" i="5" s="1"/>
  <c r="AP91" i="2"/>
  <c r="AO387" i="2"/>
  <c r="AN255" i="2"/>
  <c r="AM255" i="2"/>
  <c r="AO255" i="2" s="1"/>
  <c r="BM255" i="2" s="1"/>
  <c r="I254" i="5" s="1"/>
  <c r="AR324" i="2"/>
  <c r="AQ324" i="2"/>
  <c r="AS324" i="2" s="1"/>
  <c r="AP307" i="2"/>
  <c r="AP302" i="2"/>
  <c r="AR302" i="2" s="1"/>
  <c r="AP97" i="2"/>
  <c r="AU353" i="2"/>
  <c r="AW353" i="2" s="1"/>
  <c r="AQ46" i="2"/>
  <c r="AS46" i="2" s="1"/>
  <c r="AP84" i="2"/>
  <c r="AO260" i="2"/>
  <c r="AU196" i="2"/>
  <c r="AW196" i="2" s="1"/>
  <c r="AR13" i="2"/>
  <c r="AP166" i="2"/>
  <c r="AR166" i="2" s="1"/>
  <c r="AQ224" i="2"/>
  <c r="AS224" i="2" s="1"/>
  <c r="BN224" i="2" s="1"/>
  <c r="J223" i="5" s="1"/>
  <c r="AR224" i="2"/>
  <c r="AQ104" i="2"/>
  <c r="AS104" i="2" s="1"/>
  <c r="AR177" i="2"/>
  <c r="AN202" i="2"/>
  <c r="AO202" i="2" s="1"/>
  <c r="AR153" i="2"/>
  <c r="AO381" i="2"/>
  <c r="AO195" i="2"/>
  <c r="AR182" i="2"/>
  <c r="AR49" i="2"/>
  <c r="AT158" i="2"/>
  <c r="AV158" i="2" s="1"/>
  <c r="AT182" i="2"/>
  <c r="AU182" i="2" s="1"/>
  <c r="AT135" i="2"/>
  <c r="AU135" i="2" s="1"/>
  <c r="AT83" i="2"/>
  <c r="AV83" i="2" s="1"/>
  <c r="AT13" i="2"/>
  <c r="AU13" i="2" s="1"/>
  <c r="AT208" i="2"/>
  <c r="AV208" i="2" s="1"/>
  <c r="AT168" i="2"/>
  <c r="AV168" i="2" s="1"/>
  <c r="AP122" i="2"/>
  <c r="AQ122" i="2" s="1"/>
  <c r="AS122" i="2" s="1"/>
  <c r="BN122" i="2" s="1"/>
  <c r="J121" i="5" s="1"/>
  <c r="AP317" i="2"/>
  <c r="AQ317" i="2" s="1"/>
  <c r="AS317" i="2" s="1"/>
  <c r="BN317" i="2" s="1"/>
  <c r="J316" i="5" s="1"/>
  <c r="AR318" i="2"/>
  <c r="AQ318" i="2"/>
  <c r="AS318" i="2" s="1"/>
  <c r="AT212" i="2"/>
  <c r="AT246" i="2"/>
  <c r="AT28" i="2"/>
  <c r="AP50" i="2"/>
  <c r="AR50" i="2" s="1"/>
  <c r="AP399" i="2"/>
  <c r="AR399" i="2" s="1"/>
  <c r="AP107" i="2"/>
  <c r="AT4" i="2"/>
  <c r="AV4" i="2" s="1"/>
  <c r="AP242" i="2"/>
  <c r="AQ242" i="2" s="1"/>
  <c r="AS242" i="2" s="1"/>
  <c r="BN242" i="2" s="1"/>
  <c r="J241" i="5" s="1"/>
  <c r="AP111" i="2"/>
  <c r="AP71" i="2"/>
  <c r="AT125" i="2"/>
  <c r="AR319" i="2"/>
  <c r="AQ319" i="2"/>
  <c r="AS319" i="2" s="1"/>
  <c r="AP55" i="2"/>
  <c r="AR55" i="2" s="1"/>
  <c r="AT78" i="2"/>
  <c r="AU78" i="2" s="1"/>
  <c r="AP252" i="2"/>
  <c r="AQ252" i="2" s="1"/>
  <c r="AS252" i="2" s="1"/>
  <c r="BN252" i="2" s="1"/>
  <c r="J251" i="5" s="1"/>
  <c r="AP210" i="2"/>
  <c r="AT153" i="2"/>
  <c r="AQ179" i="2"/>
  <c r="AS179" i="2" s="1"/>
  <c r="AR358" i="2"/>
  <c r="AQ358" i="2"/>
  <c r="AT49" i="2"/>
  <c r="AV49" i="2" s="1"/>
  <c r="AT67" i="2"/>
  <c r="AT339" i="2"/>
  <c r="AP72" i="2"/>
  <c r="AQ72" i="2" s="1"/>
  <c r="AS72" i="2" s="1"/>
  <c r="BN72" i="2" s="1"/>
  <c r="J71" i="5" s="1"/>
  <c r="AP89" i="2"/>
  <c r="AU121" i="2"/>
  <c r="AV121" i="2"/>
  <c r="AR54" i="2"/>
  <c r="AQ54" i="2"/>
  <c r="AS54" i="2" s="1"/>
  <c r="AT177" i="2"/>
  <c r="AU177" i="2" s="1"/>
  <c r="AP389" i="2"/>
  <c r="AQ389" i="2" s="1"/>
  <c r="AT6" i="2"/>
  <c r="AV6" i="2" s="1"/>
  <c r="AP397" i="2"/>
  <c r="AQ397" i="2" s="1"/>
  <c r="AS397" i="2" s="1"/>
  <c r="BN397" i="2" s="1"/>
  <c r="J396" i="5" s="1"/>
  <c r="AN40" i="2"/>
  <c r="AM40" i="2"/>
  <c r="AO40" i="2" s="1"/>
  <c r="BM40" i="2" s="1"/>
  <c r="I39" i="5" s="1"/>
  <c r="AW213" i="2"/>
  <c r="AX213" i="2" s="1"/>
  <c r="AO249" i="2"/>
  <c r="AR15" i="2"/>
  <c r="AS15" i="2" s="1"/>
  <c r="AO201" i="2"/>
  <c r="AO402" i="2"/>
  <c r="AX12" i="2"/>
  <c r="AY12" i="2"/>
  <c r="AZ12" i="2" s="1"/>
  <c r="AQ21" i="2"/>
  <c r="AS21" i="2" s="1"/>
  <c r="AW251" i="2"/>
  <c r="AP81" i="2"/>
  <c r="AW132" i="2"/>
  <c r="AQ112" i="2"/>
  <c r="AS112" i="2" s="1"/>
  <c r="AR112" i="2"/>
  <c r="AR331" i="2"/>
  <c r="AQ331" i="2"/>
  <c r="AS331" i="2" s="1"/>
  <c r="AP70" i="2"/>
  <c r="AX109" i="2"/>
  <c r="AY109" i="2"/>
  <c r="AT304" i="2"/>
  <c r="AQ178" i="2"/>
  <c r="AS178" i="2" s="1"/>
  <c r="AR178" i="2"/>
  <c r="AQ388" i="2"/>
  <c r="AS388" i="2" s="1"/>
  <c r="BN388" i="2" s="1"/>
  <c r="J387" i="5" s="1"/>
  <c r="AR388" i="2"/>
  <c r="AR183" i="2"/>
  <c r="AQ183" i="2"/>
  <c r="AS183" i="2" s="1"/>
  <c r="AQ130" i="2"/>
  <c r="AR130" i="2"/>
  <c r="AQ292" i="2"/>
  <c r="AS292" i="2" s="1"/>
  <c r="AR292" i="2"/>
  <c r="AP102" i="2"/>
  <c r="AV245" i="2"/>
  <c r="AU245" i="2"/>
  <c r="AQ222" i="2"/>
  <c r="AS222" i="2" s="1"/>
  <c r="AR222" i="2"/>
  <c r="AW207" i="2"/>
  <c r="AR395" i="2"/>
  <c r="AQ395" i="2"/>
  <c r="AS395" i="2" s="1"/>
  <c r="AQ129" i="2"/>
  <c r="AS129" i="2" s="1"/>
  <c r="AR129" i="2"/>
  <c r="AS62" i="2"/>
  <c r="AR295" i="2"/>
  <c r="AQ295" i="2"/>
  <c r="AS295" i="2" s="1"/>
  <c r="BN295" i="2" s="1"/>
  <c r="J294" i="5" s="1"/>
  <c r="AQ80" i="2"/>
  <c r="AS80" i="2" s="1"/>
  <c r="BN80" i="2" s="1"/>
  <c r="J79" i="5" s="1"/>
  <c r="AR80" i="2"/>
  <c r="AQ165" i="2"/>
  <c r="AS165" i="2" s="1"/>
  <c r="AR165" i="2"/>
  <c r="AV174" i="2"/>
  <c r="AU174" i="2"/>
  <c r="AQ225" i="2"/>
  <c r="AR225" i="2"/>
  <c r="AT310" i="2"/>
  <c r="AR19" i="2"/>
  <c r="AQ53" i="2"/>
  <c r="AS53" i="2" s="1"/>
  <c r="AQ26" i="2"/>
  <c r="AS26" i="2" s="1"/>
  <c r="AT19" i="2"/>
  <c r="AU19" i="2" s="1"/>
  <c r="AT39" i="2"/>
  <c r="AU39" i="2" s="1"/>
  <c r="AT64" i="2"/>
  <c r="AV64" i="2" s="1"/>
  <c r="AT43" i="2"/>
  <c r="AV43" i="2" s="1"/>
  <c r="AR43" i="2"/>
  <c r="AT18" i="2"/>
  <c r="AP58" i="2"/>
  <c r="AR58" i="2" s="1"/>
  <c r="AP38" i="2"/>
  <c r="AR39" i="2"/>
  <c r="AR64" i="2"/>
  <c r="AO41" i="2"/>
  <c r="AQ9" i="2"/>
  <c r="AS9" i="2" s="1"/>
  <c r="AR9" i="2"/>
  <c r="AT44" i="2"/>
  <c r="AP27" i="2"/>
  <c r="AR27" i="2" s="1"/>
  <c r="AT37" i="2"/>
  <c r="AP34" i="2"/>
  <c r="AP66" i="2"/>
  <c r="AP17" i="2"/>
  <c r="AQ17" i="2" s="1"/>
  <c r="AS17" i="2" s="1"/>
  <c r="BN17" i="2" s="1"/>
  <c r="J16" i="5" s="1"/>
  <c r="AT51" i="2"/>
  <c r="AO56" i="2"/>
  <c r="AM32" i="2"/>
  <c r="AO32" i="2" s="1"/>
  <c r="BM32" i="2" s="1"/>
  <c r="I31" i="5" s="1"/>
  <c r="AN32" i="2"/>
  <c r="AX59" i="2"/>
  <c r="AW47" i="2"/>
  <c r="AP25" i="2" l="1"/>
  <c r="AP272" i="2"/>
  <c r="AQ272" i="2" s="1"/>
  <c r="AS272" i="2" s="1"/>
  <c r="BN272" i="2" s="1"/>
  <c r="J271" i="5" s="1"/>
  <c r="BM295" i="2"/>
  <c r="I294" i="5" s="1"/>
  <c r="AM106" i="2"/>
  <c r="AT98" i="2"/>
  <c r="AN184" i="2"/>
  <c r="AV98" i="2"/>
  <c r="AU98" i="2"/>
  <c r="AW98" i="2" s="1"/>
  <c r="AN403" i="2"/>
  <c r="AM403" i="2"/>
  <c r="AO403" i="2" s="1"/>
  <c r="AU208" i="2"/>
  <c r="AN105" i="2"/>
  <c r="AN356" i="2"/>
  <c r="BM137" i="2"/>
  <c r="I136" i="5" s="1"/>
  <c r="BM43" i="2"/>
  <c r="I42" i="5" s="1"/>
  <c r="BM240" i="2"/>
  <c r="I239" i="5" s="1"/>
  <c r="AP240" i="2"/>
  <c r="AU163" i="2"/>
  <c r="AV163" i="2"/>
  <c r="BM291" i="2"/>
  <c r="I290" i="5" s="1"/>
  <c r="AP291" i="2"/>
  <c r="AM248" i="2"/>
  <c r="AO248" i="2" s="1"/>
  <c r="BM248" i="2" s="1"/>
  <c r="I247" i="5" s="1"/>
  <c r="AN294" i="2"/>
  <c r="AM294" i="2"/>
  <c r="AO294" i="2" s="1"/>
  <c r="AI340" i="2"/>
  <c r="AK340" i="2" s="1"/>
  <c r="BL340" i="2" s="1"/>
  <c r="H339" i="5" s="1"/>
  <c r="AJ340" i="2"/>
  <c r="AL340" i="2" s="1"/>
  <c r="AN340" i="2" s="1"/>
  <c r="AN350" i="2"/>
  <c r="AQ79" i="2"/>
  <c r="AS79" i="2" s="1"/>
  <c r="AR79" i="2"/>
  <c r="AN266" i="2"/>
  <c r="AM24" i="2"/>
  <c r="AN94" i="2"/>
  <c r="AM108" i="2"/>
  <c r="AO108" i="2" s="1"/>
  <c r="BM108" i="2" s="1"/>
  <c r="I107" i="5" s="1"/>
  <c r="AM337" i="2"/>
  <c r="AO337" i="2" s="1"/>
  <c r="AN118" i="2"/>
  <c r="AM306" i="2"/>
  <c r="AO306" i="2" s="1"/>
  <c r="AN400" i="2"/>
  <c r="AM36" i="2"/>
  <c r="AP345" i="2"/>
  <c r="AO90" i="2"/>
  <c r="AP90" i="2" s="1"/>
  <c r="AQ90" i="2" s="1"/>
  <c r="AS90" i="2" s="1"/>
  <c r="BN90" i="2" s="1"/>
  <c r="J89" i="5" s="1"/>
  <c r="AI10" i="2"/>
  <c r="AK10" i="2" s="1"/>
  <c r="BL10" i="2" s="1"/>
  <c r="H9" i="5" s="1"/>
  <c r="AJ10" i="2"/>
  <c r="AL10" i="2" s="1"/>
  <c r="AR72" i="2"/>
  <c r="AQ398" i="2"/>
  <c r="AQ233" i="2"/>
  <c r="AS233" i="2" s="1"/>
  <c r="BN233" i="2" s="1"/>
  <c r="J232" i="5" s="1"/>
  <c r="AR233" i="2"/>
  <c r="AM247" i="2"/>
  <c r="AO247" i="2" s="1"/>
  <c r="AN247" i="2"/>
  <c r="AN25" i="2"/>
  <c r="AM68" i="2"/>
  <c r="AO68" i="2" s="1"/>
  <c r="AN68" i="2"/>
  <c r="AM401" i="2"/>
  <c r="AN401" i="2"/>
  <c r="AQ96" i="2"/>
  <c r="AM227" i="2"/>
  <c r="AO227" i="2" s="1"/>
  <c r="BM227" i="2" s="1"/>
  <c r="I226" i="5" s="1"/>
  <c r="BM299" i="2"/>
  <c r="I298" i="5" s="1"/>
  <c r="AN116" i="2"/>
  <c r="AM228" i="2"/>
  <c r="AO228" i="2" s="1"/>
  <c r="BM228" i="2" s="1"/>
  <c r="I227" i="5" s="1"/>
  <c r="AM151" i="2"/>
  <c r="BM23" i="2"/>
  <c r="I22" i="5" s="1"/>
  <c r="AM239" i="2"/>
  <c r="AO239" i="2" s="1"/>
  <c r="BM239" i="2" s="1"/>
  <c r="I238" i="5" s="1"/>
  <c r="AN312" i="2"/>
  <c r="AM200" i="2"/>
  <c r="AO200" i="2" s="1"/>
  <c r="BM200" i="2" s="1"/>
  <c r="I199" i="5" s="1"/>
  <c r="AM323" i="2"/>
  <c r="AO323" i="2" s="1"/>
  <c r="BM323" i="2" s="1"/>
  <c r="I322" i="5" s="1"/>
  <c r="AN281" i="2"/>
  <c r="AM327" i="2"/>
  <c r="AO327" i="2" s="1"/>
  <c r="AN354" i="2"/>
  <c r="AP303" i="2"/>
  <c r="AQ303" i="2" s="1"/>
  <c r="AS303" i="2" s="1"/>
  <c r="BM388" i="2"/>
  <c r="I387" i="5" s="1"/>
  <c r="AR110" i="2"/>
  <c r="AQ110" i="2"/>
  <c r="AS110" i="2" s="1"/>
  <c r="AM355" i="2"/>
  <c r="AO355" i="2" s="1"/>
  <c r="AN377" i="2"/>
  <c r="AJ394" i="2"/>
  <c r="AL394" i="2" s="1"/>
  <c r="AM394" i="2" s="1"/>
  <c r="AI394" i="2"/>
  <c r="AK394" i="2" s="1"/>
  <c r="BL394" i="2" s="1"/>
  <c r="H393" i="5" s="1"/>
  <c r="AN330" i="2"/>
  <c r="AM330" i="2"/>
  <c r="AM172" i="2"/>
  <c r="AO172" i="2" s="1"/>
  <c r="BM172" i="2" s="1"/>
  <c r="I171" i="5" s="1"/>
  <c r="AN347" i="2"/>
  <c r="AJ404" i="2"/>
  <c r="AL404" i="2" s="1"/>
  <c r="AO203" i="2"/>
  <c r="BM203" i="2" s="1"/>
  <c r="I202" i="5" s="1"/>
  <c r="AN113" i="2"/>
  <c r="AM113" i="2"/>
  <c r="AN313" i="2"/>
  <c r="AN3" i="2"/>
  <c r="AN258" i="2"/>
  <c r="AM45" i="2"/>
  <c r="AO45" i="2" s="1"/>
  <c r="BM45" i="2" s="1"/>
  <c r="I44" i="5" s="1"/>
  <c r="AN229" i="2"/>
  <c r="BM205" i="2"/>
  <c r="I204" i="5" s="1"/>
  <c r="AP205" i="2"/>
  <c r="AM120" i="2"/>
  <c r="AO120" i="2" s="1"/>
  <c r="BM120" i="2" s="1"/>
  <c r="I119" i="5" s="1"/>
  <c r="AO169" i="2"/>
  <c r="AP169" i="2" s="1"/>
  <c r="AQ169" i="2" s="1"/>
  <c r="AS169" i="2" s="1"/>
  <c r="BN169" i="2" s="1"/>
  <c r="J168" i="5" s="1"/>
  <c r="AM155" i="2"/>
  <c r="AO155" i="2" s="1"/>
  <c r="BM155" i="2" s="1"/>
  <c r="I154" i="5" s="1"/>
  <c r="AQ166" i="2"/>
  <c r="AS166" i="2" s="1"/>
  <c r="BN166" i="2" s="1"/>
  <c r="J165" i="5" s="1"/>
  <c r="AN287" i="2"/>
  <c r="AM287" i="2"/>
  <c r="AO287" i="2" s="1"/>
  <c r="AM274" i="2"/>
  <c r="AO274" i="2" s="1"/>
  <c r="BM274" i="2" s="1"/>
  <c r="I273" i="5" s="1"/>
  <c r="AN274" i="2"/>
  <c r="AR338" i="2"/>
  <c r="AQ338" i="2"/>
  <c r="AS338" i="2" s="1"/>
  <c r="BN338" i="2" s="1"/>
  <c r="J337" i="5" s="1"/>
  <c r="BM280" i="2"/>
  <c r="I279" i="5" s="1"/>
  <c r="BM347" i="2"/>
  <c r="I346" i="5" s="1"/>
  <c r="AV277" i="2"/>
  <c r="AU277" i="2"/>
  <c r="AX86" i="2"/>
  <c r="BN189" i="2"/>
  <c r="J188" i="5" s="1"/>
  <c r="BN31" i="2"/>
  <c r="J30" i="5" s="1"/>
  <c r="AL101" i="2"/>
  <c r="AL384" i="2"/>
  <c r="AN244" i="2"/>
  <c r="AM244" i="2"/>
  <c r="AN77" i="2"/>
  <c r="AM77" i="2"/>
  <c r="BM160" i="2"/>
  <c r="I159" i="5" s="1"/>
  <c r="AP160" i="2"/>
  <c r="AV139" i="2"/>
  <c r="AU139" i="2"/>
  <c r="AV20" i="2"/>
  <c r="AU20" i="2"/>
  <c r="BN308" i="2"/>
  <c r="J307" i="5" s="1"/>
  <c r="AL161" i="2"/>
  <c r="AL326" i="2"/>
  <c r="AN326" i="2" s="1"/>
  <c r="BN183" i="2"/>
  <c r="J182" i="5" s="1"/>
  <c r="BN15" i="2"/>
  <c r="J14" i="5" s="1"/>
  <c r="BM52" i="2"/>
  <c r="I51" i="5" s="1"/>
  <c r="BN304" i="2"/>
  <c r="J303" i="5" s="1"/>
  <c r="AL42" i="2"/>
  <c r="AN42" i="2" s="1"/>
  <c r="BN320" i="2"/>
  <c r="J319" i="5" s="1"/>
  <c r="AN380" i="2"/>
  <c r="AO380" i="2" s="1"/>
  <c r="AL365" i="2"/>
  <c r="AM365" i="2" s="1"/>
  <c r="AO365" i="2" s="1"/>
  <c r="BM365" i="2" s="1"/>
  <c r="I364" i="5" s="1"/>
  <c r="BM398" i="2"/>
  <c r="I397" i="5" s="1"/>
  <c r="AO392" i="2"/>
  <c r="BM131" i="2"/>
  <c r="I130" i="5" s="1"/>
  <c r="AP131" i="2"/>
  <c r="BM126" i="2"/>
  <c r="I125" i="5" s="1"/>
  <c r="AP126" i="2"/>
  <c r="BN139" i="2"/>
  <c r="J138" i="5" s="1"/>
  <c r="BN331" i="2"/>
  <c r="J330" i="5" s="1"/>
  <c r="AL305" i="2"/>
  <c r="AM305" i="2" s="1"/>
  <c r="AL191" i="2"/>
  <c r="BM296" i="2"/>
  <c r="I295" i="5" s="1"/>
  <c r="AL103" i="2"/>
  <c r="AM103" i="2" s="1"/>
  <c r="AO103" i="2" s="1"/>
  <c r="BM103" i="2" s="1"/>
  <c r="I102" i="5" s="1"/>
  <c r="BN26" i="2"/>
  <c r="J25" i="5" s="1"/>
  <c r="BN62" i="2"/>
  <c r="J61" i="5" s="1"/>
  <c r="AX251" i="2"/>
  <c r="BM249" i="2"/>
  <c r="I248" i="5" s="1"/>
  <c r="BN318" i="2"/>
  <c r="J317" i="5" s="1"/>
  <c r="BM387" i="2"/>
  <c r="I386" i="5" s="1"/>
  <c r="BN221" i="2"/>
  <c r="J220" i="5" s="1"/>
  <c r="AL370" i="2"/>
  <c r="AL65" i="2"/>
  <c r="AM65" i="2" s="1"/>
  <c r="AO65" i="2" s="1"/>
  <c r="AL143" i="2"/>
  <c r="AL253" i="2"/>
  <c r="AN253" i="2" s="1"/>
  <c r="AL29" i="2"/>
  <c r="AM405" i="2"/>
  <c r="AO405" i="2" s="1"/>
  <c r="AP405" i="2" s="1"/>
  <c r="BN231" i="2"/>
  <c r="J230" i="5" s="1"/>
  <c r="AN316" i="2"/>
  <c r="AL150" i="2"/>
  <c r="BM393" i="2"/>
  <c r="I392" i="5" s="1"/>
  <c r="AP393" i="2"/>
  <c r="BM127" i="2"/>
  <c r="I126" i="5" s="1"/>
  <c r="AP127" i="2"/>
  <c r="AR33" i="2"/>
  <c r="AQ33" i="2"/>
  <c r="AS33" i="2" s="1"/>
  <c r="AM16" i="2"/>
  <c r="AN16" i="2"/>
  <c r="BM73" i="2"/>
  <c r="I72" i="5" s="1"/>
  <c r="AP73" i="2"/>
  <c r="BN319" i="2"/>
  <c r="J318" i="5" s="1"/>
  <c r="BN53" i="2"/>
  <c r="J52" i="5" s="1"/>
  <c r="BN222" i="2"/>
  <c r="J221" i="5" s="1"/>
  <c r="BN112" i="2"/>
  <c r="J111" i="5" s="1"/>
  <c r="BN21" i="2"/>
  <c r="J20" i="5" s="1"/>
  <c r="BN54" i="2"/>
  <c r="J53" i="5" s="1"/>
  <c r="AL254" i="2"/>
  <c r="AL343" i="2"/>
  <c r="AN343" i="2" s="1"/>
  <c r="AM74" i="2"/>
  <c r="AO74" i="2" s="1"/>
  <c r="AL315" i="2"/>
  <c r="AN315" i="2" s="1"/>
  <c r="AL364" i="2"/>
  <c r="AN364" i="2" s="1"/>
  <c r="AM48" i="2"/>
  <c r="AO48" i="2" s="1"/>
  <c r="AQ157" i="2"/>
  <c r="AS157" i="2" s="1"/>
  <c r="AT157" i="2" s="1"/>
  <c r="AR157" i="2"/>
  <c r="BM138" i="2"/>
  <c r="I137" i="5" s="1"/>
  <c r="AP138" i="2"/>
  <c r="AQ185" i="2"/>
  <c r="AS185" i="2" s="1"/>
  <c r="AT185" i="2" s="1"/>
  <c r="AR185" i="2"/>
  <c r="AO349" i="2"/>
  <c r="AM124" i="2"/>
  <c r="AO124" i="2" s="1"/>
  <c r="AP124" i="2" s="1"/>
  <c r="AN124" i="2"/>
  <c r="AR290" i="2"/>
  <c r="AQ290" i="2"/>
  <c r="AS290" i="2" s="1"/>
  <c r="BM321" i="2"/>
  <c r="I320" i="5" s="1"/>
  <c r="BM56" i="2"/>
  <c r="I55" i="5" s="1"/>
  <c r="BN129" i="2"/>
  <c r="J128" i="5" s="1"/>
  <c r="BN292" i="2"/>
  <c r="J291" i="5" s="1"/>
  <c r="AX196" i="2"/>
  <c r="BN324" i="2"/>
  <c r="J323" i="5" s="1"/>
  <c r="BN357" i="2"/>
  <c r="J356" i="5" s="1"/>
  <c r="BN100" i="2"/>
  <c r="J99" i="5" s="1"/>
  <c r="AL336" i="2"/>
  <c r="AM336" i="2" s="1"/>
  <c r="AL230" i="2"/>
  <c r="AM230" i="2" s="1"/>
  <c r="AL282" i="2"/>
  <c r="BM190" i="2"/>
  <c r="I189" i="5" s="1"/>
  <c r="BN14" i="2"/>
  <c r="J13" i="5" s="1"/>
  <c r="AT14" i="2"/>
  <c r="AQ115" i="2"/>
  <c r="AS115" i="2" s="1"/>
  <c r="AR115" i="2"/>
  <c r="AO194" i="2"/>
  <c r="BM338" i="2"/>
  <c r="I337" i="5" s="1"/>
  <c r="BM201" i="2"/>
  <c r="I200" i="5" s="1"/>
  <c r="BN9" i="2"/>
  <c r="J8" i="5" s="1"/>
  <c r="BN165" i="2"/>
  <c r="J164" i="5" s="1"/>
  <c r="BN395" i="2"/>
  <c r="J394" i="5" s="1"/>
  <c r="BM260" i="2"/>
  <c r="I259" i="5" s="1"/>
  <c r="AL176" i="2"/>
  <c r="AN176" i="2" s="1"/>
  <c r="AL193" i="2"/>
  <c r="AM193" i="2" s="1"/>
  <c r="AL192" i="2"/>
  <c r="AM192" i="2" s="1"/>
  <c r="AL275" i="2"/>
  <c r="AL265" i="2"/>
  <c r="AM265" i="2" s="1"/>
  <c r="AO265" i="2" s="1"/>
  <c r="AL164" i="2"/>
  <c r="AH391" i="2"/>
  <c r="AI396" i="2"/>
  <c r="AK396" i="2" s="1"/>
  <c r="BL396" i="2" s="1"/>
  <c r="H395" i="5" s="1"/>
  <c r="AJ396" i="2"/>
  <c r="AL382" i="2"/>
  <c r="AL329" i="2"/>
  <c r="AN11" i="2"/>
  <c r="AM11" i="2"/>
  <c r="AO11" i="2" s="1"/>
  <c r="AP11" i="2" s="1"/>
  <c r="BN178" i="2"/>
  <c r="J177" i="5" s="1"/>
  <c r="BN179" i="2"/>
  <c r="J178" i="5" s="1"/>
  <c r="BN257" i="2"/>
  <c r="J256" i="5" s="1"/>
  <c r="BN93" i="2"/>
  <c r="J92" i="5" s="1"/>
  <c r="AL236" i="2"/>
  <c r="AN236" i="2" s="1"/>
  <c r="AL85" i="2"/>
  <c r="AN85" i="2" s="1"/>
  <c r="AL146" i="2"/>
  <c r="AM146" i="2" s="1"/>
  <c r="AO146" i="2" s="1"/>
  <c r="BN285" i="2"/>
  <c r="J284" i="5" s="1"/>
  <c r="BM226" i="2"/>
  <c r="I225" i="5" s="1"/>
  <c r="BM288" i="2"/>
  <c r="I287" i="5" s="1"/>
  <c r="AP288" i="2"/>
  <c r="BM159" i="2"/>
  <c r="I158" i="5" s="1"/>
  <c r="AP159" i="2"/>
  <c r="AM30" i="2"/>
  <c r="AO30" i="2" s="1"/>
  <c r="AP30" i="2" s="1"/>
  <c r="AN30" i="2"/>
  <c r="AV390" i="2"/>
  <c r="AU390" i="2"/>
  <c r="AR7" i="2"/>
  <c r="AQ7" i="2"/>
  <c r="AS7" i="2" s="1"/>
  <c r="BN277" i="2"/>
  <c r="J276" i="5" s="1"/>
  <c r="BM199" i="2"/>
  <c r="I198" i="5" s="1"/>
  <c r="AP199" i="2"/>
  <c r="AM361" i="2"/>
  <c r="AN361" i="2"/>
  <c r="BM237" i="2"/>
  <c r="I236" i="5" s="1"/>
  <c r="BM41" i="2"/>
  <c r="I40" i="5" s="1"/>
  <c r="AX243" i="2"/>
  <c r="BM402" i="2"/>
  <c r="I401" i="5" s="1"/>
  <c r="BN359" i="2"/>
  <c r="J358" i="5" s="1"/>
  <c r="BN368" i="2"/>
  <c r="J367" i="5" s="1"/>
  <c r="AL348" i="2"/>
  <c r="AM348" i="2" s="1"/>
  <c r="BM294" i="2"/>
  <c r="I293" i="5" s="1"/>
  <c r="AL147" i="2"/>
  <c r="AQ214" i="2"/>
  <c r="AS214" i="2" s="1"/>
  <c r="AT214" i="2" s="1"/>
  <c r="AR214" i="2"/>
  <c r="AL119" i="2"/>
  <c r="BN390" i="2"/>
  <c r="J389" i="5" s="1"/>
  <c r="AR362" i="2"/>
  <c r="AQ362" i="2"/>
  <c r="AS362" i="2" s="1"/>
  <c r="AL8" i="2"/>
  <c r="AO356" i="2"/>
  <c r="AQ22" i="2"/>
  <c r="AS22" i="2" s="1"/>
  <c r="AR22" i="2"/>
  <c r="AP226" i="2"/>
  <c r="AQ5" i="2"/>
  <c r="AS5" i="2" s="1"/>
  <c r="AR5" i="2"/>
  <c r="AR184" i="2"/>
  <c r="AQ184" i="2"/>
  <c r="AS184" i="2" s="1"/>
  <c r="AT250" i="2"/>
  <c r="AV250" i="2" s="1"/>
  <c r="AQ148" i="2"/>
  <c r="AS148" i="2" s="1"/>
  <c r="AT148" i="2" s="1"/>
  <c r="AV148" i="2" s="1"/>
  <c r="AW187" i="2"/>
  <c r="AR82" i="2"/>
  <c r="AT285" i="2"/>
  <c r="AV285" i="2" s="1"/>
  <c r="BM219" i="2"/>
  <c r="I218" i="5" s="1"/>
  <c r="AP219" i="2"/>
  <c r="AU83" i="2"/>
  <c r="AW83" i="2" s="1"/>
  <c r="AT308" i="2"/>
  <c r="AV308" i="2" s="1"/>
  <c r="AR367" i="2"/>
  <c r="AQ367" i="2"/>
  <c r="AR379" i="2"/>
  <c r="AQ379" i="2"/>
  <c r="AS379" i="2" s="1"/>
  <c r="AO341" i="2"/>
  <c r="AT31" i="2"/>
  <c r="AV31" i="2" s="1"/>
  <c r="AP296" i="2"/>
  <c r="AO325" i="2"/>
  <c r="AR156" i="2"/>
  <c r="AP408" i="2"/>
  <c r="BM408" i="2"/>
  <c r="I407" i="5" s="1"/>
  <c r="BM346" i="2"/>
  <c r="I345" i="5" s="1"/>
  <c r="AP346" i="2"/>
  <c r="AV13" i="2"/>
  <c r="AW13" i="2" s="1"/>
  <c r="AP323" i="2"/>
  <c r="AP347" i="2"/>
  <c r="AQ347" i="2" s="1"/>
  <c r="AS347" i="2" s="1"/>
  <c r="BN347" i="2" s="1"/>
  <c r="J346" i="5" s="1"/>
  <c r="AP141" i="2"/>
  <c r="AR141" i="2" s="1"/>
  <c r="BM385" i="2"/>
  <c r="I384" i="5" s="1"/>
  <c r="AP385" i="2"/>
  <c r="AR317" i="2"/>
  <c r="AO36" i="2"/>
  <c r="AT357" i="2"/>
  <c r="AU357" i="2" s="1"/>
  <c r="AT267" i="2"/>
  <c r="AV267" i="2" s="1"/>
  <c r="AP354" i="2"/>
  <c r="AP278" i="2"/>
  <c r="AV135" i="2"/>
  <c r="AW135" i="2" s="1"/>
  <c r="AO105" i="2"/>
  <c r="BM270" i="2"/>
  <c r="I269" i="5" s="1"/>
  <c r="AP270" i="2"/>
  <c r="AO229" i="2"/>
  <c r="AQ23" i="2"/>
  <c r="AS23" i="2" s="1"/>
  <c r="BN23" i="2" s="1"/>
  <c r="J22" i="5" s="1"/>
  <c r="AR23" i="2"/>
  <c r="AV78" i="2"/>
  <c r="AR242" i="2"/>
  <c r="AP155" i="2"/>
  <c r="AQ155" i="2" s="1"/>
  <c r="AS155" i="2" s="1"/>
  <c r="BN155" i="2" s="1"/>
  <c r="J154" i="5" s="1"/>
  <c r="AN103" i="2"/>
  <c r="AT189" i="2"/>
  <c r="BM140" i="2"/>
  <c r="I139" i="5" s="1"/>
  <c r="AP140" i="2"/>
  <c r="AO151" i="2"/>
  <c r="BM377" i="2"/>
  <c r="I376" i="5" s="1"/>
  <c r="AP377" i="2"/>
  <c r="AO94" i="2"/>
  <c r="BM311" i="2"/>
  <c r="I310" i="5" s="1"/>
  <c r="AP311" i="2"/>
  <c r="AU168" i="2"/>
  <c r="AW168" i="2" s="1"/>
  <c r="BM149" i="2"/>
  <c r="I148" i="5" s="1"/>
  <c r="AP149" i="2"/>
  <c r="AQ376" i="2"/>
  <c r="AS376" i="2" s="1"/>
  <c r="AP232" i="2"/>
  <c r="AR232" i="2" s="1"/>
  <c r="AP294" i="2"/>
  <c r="AP190" i="2"/>
  <c r="AQ190" i="2" s="1"/>
  <c r="AS190" i="2" s="1"/>
  <c r="BN190" i="2" s="1"/>
  <c r="J189" i="5" s="1"/>
  <c r="AO61" i="2"/>
  <c r="BM114" i="2"/>
  <c r="I113" i="5" s="1"/>
  <c r="AP114" i="2"/>
  <c r="BM186" i="2"/>
  <c r="I185" i="5" s="1"/>
  <c r="AP186" i="2"/>
  <c r="AR211" i="2"/>
  <c r="AQ211" i="2"/>
  <c r="AS211" i="2" s="1"/>
  <c r="BM300" i="2"/>
  <c r="I299" i="5" s="1"/>
  <c r="AP300" i="2"/>
  <c r="AT231" i="2"/>
  <c r="AR134" i="2"/>
  <c r="AQ134" i="2"/>
  <c r="AS134" i="2" s="1"/>
  <c r="AP144" i="2"/>
  <c r="AR144" i="2" s="1"/>
  <c r="AO386" i="2"/>
  <c r="AN191" i="2"/>
  <c r="AM191" i="2"/>
  <c r="AQ269" i="2"/>
  <c r="AS269" i="2" s="1"/>
  <c r="AR269" i="2"/>
  <c r="BM351" i="2"/>
  <c r="I350" i="5" s="1"/>
  <c r="AP351" i="2"/>
  <c r="AQ237" i="2"/>
  <c r="AS237" i="2" s="1"/>
  <c r="BN237" i="2" s="1"/>
  <c r="J236" i="5" s="1"/>
  <c r="AR237" i="2"/>
  <c r="BN298" i="2"/>
  <c r="J297" i="5" s="1"/>
  <c r="AT298" i="2"/>
  <c r="BM220" i="2"/>
  <c r="I219" i="5" s="1"/>
  <c r="AP220" i="2"/>
  <c r="AR332" i="2"/>
  <c r="AQ332" i="2"/>
  <c r="AS332" i="2" s="1"/>
  <c r="AO261" i="2"/>
  <c r="AO279" i="2"/>
  <c r="AP45" i="2"/>
  <c r="BM316" i="2"/>
  <c r="I315" i="5" s="1"/>
  <c r="AP316" i="2"/>
  <c r="AP366" i="2"/>
  <c r="AI335" i="2"/>
  <c r="AK335" i="2" s="1"/>
  <c r="BL335" i="2" s="1"/>
  <c r="H334" i="5" s="1"/>
  <c r="AJ335" i="2"/>
  <c r="AR235" i="2"/>
  <c r="AQ235" i="2"/>
  <c r="AS235" i="2" s="1"/>
  <c r="AR286" i="2"/>
  <c r="AQ286" i="2"/>
  <c r="AS286" i="2" s="1"/>
  <c r="BM162" i="2"/>
  <c r="I161" i="5" s="1"/>
  <c r="AP162" i="2"/>
  <c r="AO87" i="2"/>
  <c r="AW60" i="2"/>
  <c r="AQ55" i="2"/>
  <c r="AS55" i="2" s="1"/>
  <c r="AT55" i="2" s="1"/>
  <c r="AU55" i="2" s="1"/>
  <c r="AP48" i="2"/>
  <c r="AQ399" i="2"/>
  <c r="AS399" i="2" s="1"/>
  <c r="BM276" i="2"/>
  <c r="I275" i="5" s="1"/>
  <c r="AP276" i="2"/>
  <c r="AO152" i="2"/>
  <c r="AR180" i="2"/>
  <c r="AQ180" i="2"/>
  <c r="AS180" i="2" s="1"/>
  <c r="AI167" i="2"/>
  <c r="AK167" i="2" s="1"/>
  <c r="BL167" i="2" s="1"/>
  <c r="H166" i="5" s="1"/>
  <c r="AJ167" i="2"/>
  <c r="BM215" i="2"/>
  <c r="I214" i="5" s="1"/>
  <c r="AP215" i="2"/>
  <c r="AO314" i="2"/>
  <c r="AT69" i="2"/>
  <c r="BM209" i="2"/>
  <c r="I208" i="5" s="1"/>
  <c r="AP209" i="2"/>
  <c r="BM342" i="2"/>
  <c r="I341" i="5" s="1"/>
  <c r="AP342" i="2"/>
  <c r="AV182" i="2"/>
  <c r="AW182" i="2" s="1"/>
  <c r="AT360" i="2"/>
  <c r="AU360" i="2" s="1"/>
  <c r="BM263" i="2"/>
  <c r="I262" i="5" s="1"/>
  <c r="AP263" i="2"/>
  <c r="AQ63" i="2"/>
  <c r="AS63" i="2" s="1"/>
  <c r="AR63" i="2"/>
  <c r="AP120" i="2"/>
  <c r="AN348" i="2"/>
  <c r="AP92" i="2"/>
  <c r="BM217" i="2"/>
  <c r="I216" i="5" s="1"/>
  <c r="AP217" i="2"/>
  <c r="AP228" i="2"/>
  <c r="AR378" i="2"/>
  <c r="AQ378" i="2"/>
  <c r="AS378" i="2" s="1"/>
  <c r="AQ293" i="2"/>
  <c r="AS293" i="2" s="1"/>
  <c r="AR293" i="2"/>
  <c r="AU49" i="2"/>
  <c r="AW49" i="2" s="1"/>
  <c r="AT100" i="2"/>
  <c r="AU100" i="2" s="1"/>
  <c r="AT359" i="2"/>
  <c r="AV359" i="2" s="1"/>
  <c r="BM371" i="2"/>
  <c r="I370" i="5" s="1"/>
  <c r="AP371" i="2"/>
  <c r="AP108" i="2"/>
  <c r="AQ345" i="2"/>
  <c r="AS345" i="2" s="1"/>
  <c r="AR345" i="2"/>
  <c r="BM363" i="2"/>
  <c r="I362" i="5" s="1"/>
  <c r="AP363" i="2"/>
  <c r="AT93" i="2"/>
  <c r="AU93" i="2" s="1"/>
  <c r="BM327" i="2"/>
  <c r="I326" i="5" s="1"/>
  <c r="AP327" i="2"/>
  <c r="AN193" i="2"/>
  <c r="AP280" i="2"/>
  <c r="AR280" i="2" s="1"/>
  <c r="AO204" i="2"/>
  <c r="AT320" i="2"/>
  <c r="BN344" i="2"/>
  <c r="J343" i="5" s="1"/>
  <c r="AT344" i="2"/>
  <c r="BM373" i="2"/>
  <c r="I372" i="5" s="1"/>
  <c r="AP373" i="2"/>
  <c r="BM238" i="2"/>
  <c r="I237" i="5" s="1"/>
  <c r="AP238" i="2"/>
  <c r="AR283" i="2"/>
  <c r="AQ283" i="2"/>
  <c r="AS283" i="2" s="1"/>
  <c r="BM175" i="2"/>
  <c r="I174" i="5" s="1"/>
  <c r="AP175" i="2"/>
  <c r="AM282" i="2"/>
  <c r="AO282" i="2" s="1"/>
  <c r="BM282" i="2" s="1"/>
  <c r="I281" i="5" s="1"/>
  <c r="AN282" i="2"/>
  <c r="AR375" i="2"/>
  <c r="AQ375" i="2"/>
  <c r="AS375" i="2" s="1"/>
  <c r="AO216" i="2"/>
  <c r="BM99" i="2"/>
  <c r="I98" i="5" s="1"/>
  <c r="AP99" i="2"/>
  <c r="AR383" i="2"/>
  <c r="AQ383" i="2"/>
  <c r="AS383" i="2" s="1"/>
  <c r="AO372" i="2"/>
  <c r="BM188" i="2"/>
  <c r="I187" i="5" s="1"/>
  <c r="AP188" i="2"/>
  <c r="AY251" i="2"/>
  <c r="BA251" i="2" s="1"/>
  <c r="AP202" i="2"/>
  <c r="AQ202" i="2" s="1"/>
  <c r="AS202" i="2" s="1"/>
  <c r="BN202" i="2" s="1"/>
  <c r="J201" i="5" s="1"/>
  <c r="BM202" i="2"/>
  <c r="I201" i="5" s="1"/>
  <c r="AM254" i="2"/>
  <c r="AO254" i="2" s="1"/>
  <c r="AN254" i="2"/>
  <c r="BM337" i="2"/>
  <c r="I336" i="5" s="1"/>
  <c r="AP337" i="2"/>
  <c r="BM136" i="2"/>
  <c r="I135" i="5" s="1"/>
  <c r="AP136" i="2"/>
  <c r="AQ198" i="2"/>
  <c r="AS198" i="2" s="1"/>
  <c r="AR198" i="2"/>
  <c r="AR88" i="2"/>
  <c r="AQ88" i="2"/>
  <c r="AS88" i="2" s="1"/>
  <c r="BM369" i="2"/>
  <c r="I368" i="5" s="1"/>
  <c r="AP369" i="2"/>
  <c r="AN29" i="2"/>
  <c r="AM29" i="2"/>
  <c r="AO29" i="2" s="1"/>
  <c r="BM29" i="2" s="1"/>
  <c r="I28" i="5" s="1"/>
  <c r="BM266" i="2"/>
  <c r="I265" i="5" s="1"/>
  <c r="AP266" i="2"/>
  <c r="AT368" i="2"/>
  <c r="AP75" i="2"/>
  <c r="BM406" i="2"/>
  <c r="I405" i="5" s="1"/>
  <c r="AP406" i="2"/>
  <c r="AR299" i="2"/>
  <c r="AQ299" i="2"/>
  <c r="AS299" i="2" s="1"/>
  <c r="AI181" i="2"/>
  <c r="AK181" i="2" s="1"/>
  <c r="BL181" i="2" s="1"/>
  <c r="H180" i="5" s="1"/>
  <c r="AJ181" i="2"/>
  <c r="BM333" i="2"/>
  <c r="I332" i="5" s="1"/>
  <c r="AP333" i="2"/>
  <c r="AO106" i="2"/>
  <c r="AP248" i="2"/>
  <c r="BM374" i="2"/>
  <c r="I373" i="5" s="1"/>
  <c r="AP374" i="2"/>
  <c r="BN142" i="2"/>
  <c r="J141" i="5" s="1"/>
  <c r="AT142" i="2"/>
  <c r="AQ117" i="2"/>
  <c r="AS117" i="2" s="1"/>
  <c r="AR117" i="2"/>
  <c r="AP35" i="2"/>
  <c r="AQ35" i="2" s="1"/>
  <c r="AS35" i="2" s="1"/>
  <c r="BN35" i="2" s="1"/>
  <c r="J34" i="5" s="1"/>
  <c r="BM35" i="2"/>
  <c r="I34" i="5" s="1"/>
  <c r="AO173" i="2"/>
  <c r="AI145" i="2"/>
  <c r="AK145" i="2" s="1"/>
  <c r="BL145" i="2" s="1"/>
  <c r="H144" i="5" s="1"/>
  <c r="AJ145" i="2"/>
  <c r="AI256" i="2"/>
  <c r="AK256" i="2" s="1"/>
  <c r="BL256" i="2" s="1"/>
  <c r="H255" i="5" s="1"/>
  <c r="AJ256" i="2"/>
  <c r="BM3" i="2"/>
  <c r="I2" i="5" s="1"/>
  <c r="AP3" i="2"/>
  <c r="BM241" i="2"/>
  <c r="I240" i="5" s="1"/>
  <c r="AP241" i="2"/>
  <c r="BM403" i="2"/>
  <c r="I402" i="5" s="1"/>
  <c r="AP403" i="2"/>
  <c r="BM306" i="2"/>
  <c r="I305" i="5" s="1"/>
  <c r="AP306" i="2"/>
  <c r="AO258" i="2"/>
  <c r="AQ218" i="2"/>
  <c r="AS218" i="2" s="1"/>
  <c r="AR218" i="2"/>
  <c r="AY243" i="2"/>
  <c r="BA243" i="2" s="1"/>
  <c r="AP381" i="2"/>
  <c r="AQ381" i="2" s="1"/>
  <c r="AS381" i="2" s="1"/>
  <c r="BN381" i="2" s="1"/>
  <c r="J380" i="5" s="1"/>
  <c r="BM381" i="2"/>
  <c r="I380" i="5" s="1"/>
  <c r="AT104" i="2"/>
  <c r="AV104" i="2" s="1"/>
  <c r="BN104" i="2"/>
  <c r="J103" i="5" s="1"/>
  <c r="AT46" i="2"/>
  <c r="AU46" i="2" s="1"/>
  <c r="BN46" i="2"/>
  <c r="J45" i="5" s="1"/>
  <c r="BM281" i="2"/>
  <c r="I280" i="5" s="1"/>
  <c r="AP281" i="2"/>
  <c r="AO313" i="2"/>
  <c r="AR322" i="2"/>
  <c r="AQ322" i="2"/>
  <c r="AS322" i="2" s="1"/>
  <c r="BM74" i="2"/>
  <c r="I73" i="5" s="1"/>
  <c r="AP74" i="2"/>
  <c r="AO76" i="2"/>
  <c r="AQ197" i="2"/>
  <c r="AS197" i="2" s="1"/>
  <c r="AR197" i="2"/>
  <c r="AN143" i="2"/>
  <c r="AM143" i="2"/>
  <c r="AO143" i="2" s="1"/>
  <c r="BM143" i="2" s="1"/>
  <c r="I142" i="5" s="1"/>
  <c r="AO268" i="2"/>
  <c r="AR262" i="2"/>
  <c r="AQ262" i="2"/>
  <c r="AS262" i="2" s="1"/>
  <c r="AR271" i="2"/>
  <c r="AQ271" i="2"/>
  <c r="AS271" i="2" s="1"/>
  <c r="AP350" i="2"/>
  <c r="AO95" i="2"/>
  <c r="AR259" i="2"/>
  <c r="AQ259" i="2"/>
  <c r="AS259" i="2" s="1"/>
  <c r="AR223" i="2"/>
  <c r="AQ223" i="2"/>
  <c r="AS223" i="2" s="1"/>
  <c r="BM264" i="2"/>
  <c r="I263" i="5" s="1"/>
  <c r="AP264" i="2"/>
  <c r="AM370" i="2"/>
  <c r="AN370" i="2"/>
  <c r="BM309" i="2"/>
  <c r="I308" i="5" s="1"/>
  <c r="AP309" i="2"/>
  <c r="AP328" i="2"/>
  <c r="BM273" i="2"/>
  <c r="I272" i="5" s="1"/>
  <c r="AP273" i="2"/>
  <c r="AQ154" i="2"/>
  <c r="AS154" i="2" s="1"/>
  <c r="AR154" i="2"/>
  <c r="BM116" i="2"/>
  <c r="I115" i="5" s="1"/>
  <c r="AP116" i="2"/>
  <c r="AP195" i="2"/>
  <c r="BM195" i="2"/>
  <c r="I194" i="5" s="1"/>
  <c r="AQ334" i="2"/>
  <c r="AS334" i="2" s="1"/>
  <c r="AR334" i="2"/>
  <c r="AI289" i="2"/>
  <c r="AK289" i="2" s="1"/>
  <c r="BL289" i="2" s="1"/>
  <c r="H288" i="5" s="1"/>
  <c r="AJ289" i="2"/>
  <c r="AR170" i="2"/>
  <c r="AQ170" i="2"/>
  <c r="AS170" i="2" s="1"/>
  <c r="AN65" i="2"/>
  <c r="AR278" i="2"/>
  <c r="AQ278" i="2"/>
  <c r="AS278" i="2" s="1"/>
  <c r="BN278" i="2" s="1"/>
  <c r="J277" i="5" s="1"/>
  <c r="AM253" i="2"/>
  <c r="BM118" i="2"/>
  <c r="I117" i="5" s="1"/>
  <c r="AP118" i="2"/>
  <c r="AO206" i="2"/>
  <c r="AO352" i="2"/>
  <c r="AM161" i="2"/>
  <c r="AO161" i="2" s="1"/>
  <c r="BM161" i="2" s="1"/>
  <c r="I160" i="5" s="1"/>
  <c r="AN161" i="2"/>
  <c r="AO297" i="2"/>
  <c r="AQ171" i="2"/>
  <c r="AS171" i="2" s="1"/>
  <c r="AR171" i="2"/>
  <c r="AP312" i="2"/>
  <c r="AT257" i="2"/>
  <c r="AP321" i="2"/>
  <c r="AP52" i="2"/>
  <c r="AO24" i="2"/>
  <c r="AP172" i="2"/>
  <c r="AR123" i="2"/>
  <c r="AQ123" i="2"/>
  <c r="AR284" i="2"/>
  <c r="AQ284" i="2"/>
  <c r="AS284" i="2" s="1"/>
  <c r="AQ301" i="2"/>
  <c r="AS301" i="2" s="1"/>
  <c r="AR301" i="2"/>
  <c r="AQ302" i="2"/>
  <c r="AS302" i="2" s="1"/>
  <c r="AR91" i="2"/>
  <c r="AQ91" i="2"/>
  <c r="AS91" i="2" s="1"/>
  <c r="AT221" i="2"/>
  <c r="AR25" i="2"/>
  <c r="AQ25" i="2"/>
  <c r="AS25" i="2" s="1"/>
  <c r="AR252" i="2"/>
  <c r="AO400" i="2"/>
  <c r="AP387" i="2"/>
  <c r="AQ307" i="2"/>
  <c r="AS307" i="2" s="1"/>
  <c r="AR307" i="2"/>
  <c r="AT324" i="2"/>
  <c r="AR122" i="2"/>
  <c r="AP255" i="2"/>
  <c r="AT156" i="2"/>
  <c r="AV156" i="2" s="1"/>
  <c r="AQ296" i="2"/>
  <c r="AR296" i="2"/>
  <c r="AQ97" i="2"/>
  <c r="AS97" i="2" s="1"/>
  <c r="AR97" i="2"/>
  <c r="AP260" i="2"/>
  <c r="AR84" i="2"/>
  <c r="AQ84" i="2"/>
  <c r="AS84" i="2" s="1"/>
  <c r="AQ50" i="2"/>
  <c r="AS50" i="2" s="1"/>
  <c r="AT224" i="2"/>
  <c r="AU158" i="2"/>
  <c r="AW158" i="2" s="1"/>
  <c r="AV177" i="2"/>
  <c r="AW177" i="2" s="1"/>
  <c r="BA12" i="2"/>
  <c r="BB12" i="2" s="1"/>
  <c r="AR397" i="2"/>
  <c r="AY86" i="2"/>
  <c r="BA86" i="2" s="1"/>
  <c r="AU6" i="2"/>
  <c r="AW6" i="2" s="1"/>
  <c r="AU4" i="2"/>
  <c r="AW4" i="2" s="1"/>
  <c r="AS358" i="2"/>
  <c r="AY196" i="2"/>
  <c r="BA196" i="2" s="1"/>
  <c r="AY213" i="2"/>
  <c r="BA213" i="2" s="1"/>
  <c r="AT72" i="2"/>
  <c r="AU72" i="2" s="1"/>
  <c r="AS96" i="2"/>
  <c r="AR389" i="2"/>
  <c r="AS389" i="2" s="1"/>
  <c r="AT82" i="2"/>
  <c r="AT397" i="2"/>
  <c r="AU397" i="2" s="1"/>
  <c r="AT222" i="2"/>
  <c r="AV222" i="2" s="1"/>
  <c r="AP32" i="2"/>
  <c r="AQ32" i="2" s="1"/>
  <c r="AS32" i="2" s="1"/>
  <c r="BN32" i="2" s="1"/>
  <c r="J31" i="5" s="1"/>
  <c r="AT26" i="2"/>
  <c r="AU26" i="2" s="1"/>
  <c r="AT331" i="2"/>
  <c r="AU331" i="2" s="1"/>
  <c r="AW121" i="2"/>
  <c r="AU153" i="2"/>
  <c r="AV153" i="2"/>
  <c r="AT165" i="2"/>
  <c r="AV165" i="2" s="1"/>
  <c r="AT178" i="2"/>
  <c r="AV178" i="2" s="1"/>
  <c r="AQ89" i="2"/>
  <c r="AS89" i="2" s="1"/>
  <c r="AR89" i="2"/>
  <c r="AT319" i="2"/>
  <c r="AR111" i="2"/>
  <c r="AQ111" i="2"/>
  <c r="AT53" i="2"/>
  <c r="AU53" i="2" s="1"/>
  <c r="AT80" i="2"/>
  <c r="AU80" i="2" s="1"/>
  <c r="AT295" i="2"/>
  <c r="AU295" i="2" s="1"/>
  <c r="AT54" i="2"/>
  <c r="AV246" i="2"/>
  <c r="AU246" i="2"/>
  <c r="AT21" i="2"/>
  <c r="AV21" i="2" s="1"/>
  <c r="AU339" i="2"/>
  <c r="AV339" i="2"/>
  <c r="AT179" i="2"/>
  <c r="AU125" i="2"/>
  <c r="AV125" i="2"/>
  <c r="AT129" i="2"/>
  <c r="AU129" i="2" s="1"/>
  <c r="AT17" i="2"/>
  <c r="AV17" i="2" s="1"/>
  <c r="AT388" i="2"/>
  <c r="AU388" i="2" s="1"/>
  <c r="AT112" i="2"/>
  <c r="AV112" i="2" s="1"/>
  <c r="AP201" i="2"/>
  <c r="AQ201" i="2" s="1"/>
  <c r="AS201" i="2" s="1"/>
  <c r="BN201" i="2" s="1"/>
  <c r="J200" i="5" s="1"/>
  <c r="AP249" i="2"/>
  <c r="AR210" i="2"/>
  <c r="AQ210" i="2"/>
  <c r="AS210" i="2" s="1"/>
  <c r="AT317" i="2"/>
  <c r="AT62" i="2"/>
  <c r="AU62" i="2" s="1"/>
  <c r="AT252" i="2"/>
  <c r="AU252" i="2" s="1"/>
  <c r="AT122" i="2"/>
  <c r="AU122" i="2" s="1"/>
  <c r="AT242" i="2"/>
  <c r="AV242" i="2" s="1"/>
  <c r="AP40" i="2"/>
  <c r="AU67" i="2"/>
  <c r="AV67" i="2"/>
  <c r="AU28" i="2"/>
  <c r="AV28" i="2"/>
  <c r="AV212" i="2"/>
  <c r="AU212" i="2"/>
  <c r="AT183" i="2"/>
  <c r="AU183" i="2" s="1"/>
  <c r="AP402" i="2"/>
  <c r="AR402" i="2" s="1"/>
  <c r="AQ71" i="2"/>
  <c r="AS71" i="2" s="1"/>
  <c r="AR71" i="2"/>
  <c r="AR107" i="2"/>
  <c r="AQ107" i="2"/>
  <c r="AS107" i="2" s="1"/>
  <c r="AT318" i="2"/>
  <c r="AR17" i="2"/>
  <c r="AW174" i="2"/>
  <c r="AW245" i="2"/>
  <c r="AU43" i="2"/>
  <c r="AW43" i="2" s="1"/>
  <c r="AS225" i="2"/>
  <c r="AS130" i="2"/>
  <c r="AS398" i="2"/>
  <c r="BN398" i="2" s="1"/>
  <c r="J397" i="5" s="1"/>
  <c r="AQ70" i="2"/>
  <c r="AS70" i="2" s="1"/>
  <c r="AR70" i="2"/>
  <c r="AX128" i="2"/>
  <c r="AY128" i="2"/>
  <c r="AX132" i="2"/>
  <c r="AY132" i="2"/>
  <c r="AT137" i="2"/>
  <c r="AQ102" i="2"/>
  <c r="AR102" i="2"/>
  <c r="AW208" i="2"/>
  <c r="AT395" i="2"/>
  <c r="AZ109" i="2"/>
  <c r="BA109" i="2"/>
  <c r="AX234" i="2"/>
  <c r="AY234" i="2"/>
  <c r="AX353" i="2"/>
  <c r="AY353" i="2"/>
  <c r="AX407" i="2"/>
  <c r="AY407" i="2"/>
  <c r="AV310" i="2"/>
  <c r="AU310" i="2"/>
  <c r="AQ58" i="2"/>
  <c r="AS58" i="2" s="1"/>
  <c r="AX207" i="2"/>
  <c r="AY207" i="2"/>
  <c r="AT292" i="2"/>
  <c r="AT166" i="2"/>
  <c r="AX133" i="2"/>
  <c r="AY133" i="2"/>
  <c r="AV304" i="2"/>
  <c r="AU304" i="2"/>
  <c r="AQ81" i="2"/>
  <c r="AS81" i="2" s="1"/>
  <c r="AR81" i="2"/>
  <c r="AW78" i="2"/>
  <c r="AQ27" i="2"/>
  <c r="AS27" i="2" s="1"/>
  <c r="AV19" i="2"/>
  <c r="AW19" i="2" s="1"/>
  <c r="AV39" i="2"/>
  <c r="AW39" i="2" s="1"/>
  <c r="AP56" i="2"/>
  <c r="AQ56" i="2" s="1"/>
  <c r="AS56" i="2" s="1"/>
  <c r="BN56" i="2" s="1"/>
  <c r="J55" i="5" s="1"/>
  <c r="AU37" i="2"/>
  <c r="AV37" i="2"/>
  <c r="AU64" i="2"/>
  <c r="AW64" i="2" s="1"/>
  <c r="AT15" i="2"/>
  <c r="AQ38" i="2"/>
  <c r="AS38" i="2" s="1"/>
  <c r="AR38" i="2"/>
  <c r="AV44" i="2"/>
  <c r="AU44" i="2"/>
  <c r="AT9" i="2"/>
  <c r="AR66" i="2"/>
  <c r="AQ66" i="2"/>
  <c r="AS66" i="2" s="1"/>
  <c r="AP41" i="2"/>
  <c r="AU18" i="2"/>
  <c r="AV18" i="2"/>
  <c r="AR34" i="2"/>
  <c r="AQ34" i="2"/>
  <c r="AS34" i="2" s="1"/>
  <c r="AV51" i="2"/>
  <c r="AU51" i="2"/>
  <c r="AX57" i="2"/>
  <c r="AY57" i="2"/>
  <c r="AX47" i="2"/>
  <c r="AY47" i="2"/>
  <c r="AZ59" i="2"/>
  <c r="BA59" i="2"/>
  <c r="AR272" i="2" l="1"/>
  <c r="AT272" i="2"/>
  <c r="AV272" i="2" s="1"/>
  <c r="AW163" i="2"/>
  <c r="AX163" i="2" s="1"/>
  <c r="AN265" i="2"/>
  <c r="AN394" i="2"/>
  <c r="AO394" i="2" s="1"/>
  <c r="AQ240" i="2"/>
  <c r="AS240" i="2" s="1"/>
  <c r="AR240" i="2"/>
  <c r="AX98" i="2"/>
  <c r="AY98" i="2"/>
  <c r="AM85" i="2"/>
  <c r="AO85" i="2" s="1"/>
  <c r="AN230" i="2"/>
  <c r="AQ291" i="2"/>
  <c r="AS291" i="2" s="1"/>
  <c r="AR291" i="2"/>
  <c r="AR202" i="2"/>
  <c r="AT202" i="2"/>
  <c r="AP239" i="2"/>
  <c r="AR239" i="2" s="1"/>
  <c r="AR303" i="2"/>
  <c r="BN79" i="2"/>
  <c r="J78" i="5" s="1"/>
  <c r="AT79" i="2"/>
  <c r="AM340" i="2"/>
  <c r="AO340" i="2" s="1"/>
  <c r="AM343" i="2"/>
  <c r="AR90" i="2"/>
  <c r="AO330" i="2"/>
  <c r="BM330" i="2" s="1"/>
  <c r="I329" i="5" s="1"/>
  <c r="AO113" i="2"/>
  <c r="AP113" i="2" s="1"/>
  <c r="AT233" i="2"/>
  <c r="AU233" i="2" s="1"/>
  <c r="AN192" i="2"/>
  <c r="AO192" i="2" s="1"/>
  <c r="AR169" i="2"/>
  <c r="AM315" i="2"/>
  <c r="AO315" i="2" s="1"/>
  <c r="BM315" i="2" s="1"/>
  <c r="I314" i="5" s="1"/>
  <c r="AM326" i="2"/>
  <c r="AO326" i="2" s="1"/>
  <c r="AP227" i="2"/>
  <c r="AQ227" i="2" s="1"/>
  <c r="AS227" i="2" s="1"/>
  <c r="AQ280" i="2"/>
  <c r="AS280" i="2" s="1"/>
  <c r="BN280" i="2" s="1"/>
  <c r="J279" i="5" s="1"/>
  <c r="AM236" i="2"/>
  <c r="AO236" i="2" s="1"/>
  <c r="BM236" i="2" s="1"/>
  <c r="I235" i="5" s="1"/>
  <c r="AU308" i="2"/>
  <c r="AW308" i="2" s="1"/>
  <c r="AX308" i="2" s="1"/>
  <c r="AN305" i="2"/>
  <c r="AM10" i="2"/>
  <c r="AN10" i="2"/>
  <c r="AP200" i="2"/>
  <c r="AR200" i="2" s="1"/>
  <c r="BM90" i="2"/>
  <c r="I89" i="5" s="1"/>
  <c r="BM68" i="2"/>
  <c r="I67" i="5" s="1"/>
  <c r="AP68" i="2"/>
  <c r="AN365" i="2"/>
  <c r="AS367" i="2"/>
  <c r="BN367" i="2" s="1"/>
  <c r="J366" i="5" s="1"/>
  <c r="AW139" i="2"/>
  <c r="AY139" i="2" s="1"/>
  <c r="AP247" i="2"/>
  <c r="BM247" i="2"/>
  <c r="I246" i="5" s="1"/>
  <c r="AR190" i="2"/>
  <c r="BM169" i="2"/>
  <c r="I168" i="5" s="1"/>
  <c r="AO401" i="2"/>
  <c r="AN146" i="2"/>
  <c r="AM42" i="2"/>
  <c r="AO42" i="2" s="1"/>
  <c r="AP203" i="2"/>
  <c r="AR203" i="2" s="1"/>
  <c r="AQ144" i="2"/>
  <c r="AS144" i="2" s="1"/>
  <c r="BN144" i="2" s="1"/>
  <c r="J143" i="5" s="1"/>
  <c r="BN110" i="2"/>
  <c r="J109" i="5" s="1"/>
  <c r="AT110" i="2"/>
  <c r="AR347" i="2"/>
  <c r="AO77" i="2"/>
  <c r="AP77" i="2" s="1"/>
  <c r="AQ77" i="2" s="1"/>
  <c r="AS77" i="2" s="1"/>
  <c r="AM176" i="2"/>
  <c r="AN336" i="2"/>
  <c r="AO336" i="2" s="1"/>
  <c r="AM364" i="2"/>
  <c r="AT338" i="2"/>
  <c r="AV338" i="2" s="1"/>
  <c r="AQ205" i="2"/>
  <c r="AS205" i="2" s="1"/>
  <c r="BN205" i="2" s="1"/>
  <c r="J204" i="5" s="1"/>
  <c r="AR205" i="2"/>
  <c r="AV295" i="2"/>
  <c r="AU250" i="2"/>
  <c r="AW250" i="2" s="1"/>
  <c r="AX250" i="2" s="1"/>
  <c r="AP274" i="2"/>
  <c r="BM287" i="2"/>
  <c r="I286" i="5" s="1"/>
  <c r="AP287" i="2"/>
  <c r="AW277" i="2"/>
  <c r="AX277" i="2" s="1"/>
  <c r="AW20" i="2"/>
  <c r="AY20" i="2" s="1"/>
  <c r="BA20" i="2" s="1"/>
  <c r="AU185" i="2"/>
  <c r="AV185" i="2"/>
  <c r="AQ30" i="2"/>
  <c r="AS30" i="2" s="1"/>
  <c r="BN30" i="2" s="1"/>
  <c r="J29" i="5" s="1"/>
  <c r="AR30" i="2"/>
  <c r="BM265" i="2"/>
  <c r="I264" i="5" s="1"/>
  <c r="AV157" i="2"/>
  <c r="AU157" i="2"/>
  <c r="AV214" i="2"/>
  <c r="AU214" i="2"/>
  <c r="BN70" i="2"/>
  <c r="J69" i="5" s="1"/>
  <c r="BN259" i="2"/>
  <c r="J258" i="5" s="1"/>
  <c r="AX174" i="2"/>
  <c r="BN84" i="2"/>
  <c r="J83" i="5" s="1"/>
  <c r="BN302" i="2"/>
  <c r="J301" i="5" s="1"/>
  <c r="BN154" i="2"/>
  <c r="J153" i="5" s="1"/>
  <c r="BN218" i="2"/>
  <c r="J217" i="5" s="1"/>
  <c r="AL181" i="2"/>
  <c r="AM181" i="2" s="1"/>
  <c r="AL335" i="2"/>
  <c r="AM335" i="2" s="1"/>
  <c r="BN211" i="2"/>
  <c r="J210" i="5" s="1"/>
  <c r="AN147" i="2"/>
  <c r="AM147" i="2"/>
  <c r="AQ288" i="2"/>
  <c r="AR288" i="2"/>
  <c r="BM349" i="2"/>
  <c r="I348" i="5" s="1"/>
  <c r="AP349" i="2"/>
  <c r="AR127" i="2"/>
  <c r="AQ127" i="2"/>
  <c r="AS127" i="2" s="1"/>
  <c r="AM150" i="2"/>
  <c r="AO150" i="2" s="1"/>
  <c r="AN150" i="2"/>
  <c r="AO244" i="2"/>
  <c r="BN38" i="2"/>
  <c r="J37" i="5" s="1"/>
  <c r="BN389" i="2"/>
  <c r="J388" i="5" s="1"/>
  <c r="BM400" i="2"/>
  <c r="I399" i="5" s="1"/>
  <c r="BN171" i="2"/>
  <c r="J170" i="5" s="1"/>
  <c r="BN170" i="2"/>
  <c r="J169" i="5" s="1"/>
  <c r="BN345" i="2"/>
  <c r="J344" i="5" s="1"/>
  <c r="BN293" i="2"/>
  <c r="J292" i="5" s="1"/>
  <c r="BM261" i="2"/>
  <c r="I260" i="5" s="1"/>
  <c r="BN269" i="2"/>
  <c r="J268" i="5" s="1"/>
  <c r="BN134" i="2"/>
  <c r="J133" i="5" s="1"/>
  <c r="AM329" i="2"/>
  <c r="AN329" i="2"/>
  <c r="AI391" i="2"/>
  <c r="AK391" i="2" s="1"/>
  <c r="BL391" i="2" s="1"/>
  <c r="H390" i="5" s="1"/>
  <c r="AJ391" i="2"/>
  <c r="AN275" i="2"/>
  <c r="AM275" i="2"/>
  <c r="AR138" i="2"/>
  <c r="AQ138" i="2"/>
  <c r="AS138" i="2" s="1"/>
  <c r="AT138" i="2" s="1"/>
  <c r="BM405" i="2"/>
  <c r="I404" i="5" s="1"/>
  <c r="BN34" i="2"/>
  <c r="J33" i="5" s="1"/>
  <c r="BN334" i="2"/>
  <c r="J333" i="5" s="1"/>
  <c r="BN271" i="2"/>
  <c r="J270" i="5" s="1"/>
  <c r="BN197" i="2"/>
  <c r="J196" i="5" s="1"/>
  <c r="AL256" i="2"/>
  <c r="AM256" i="2" s="1"/>
  <c r="AO256" i="2" s="1"/>
  <c r="BM256" i="2" s="1"/>
  <c r="I255" i="5" s="1"/>
  <c r="BN117" i="2"/>
  <c r="J116" i="5" s="1"/>
  <c r="BN299" i="2"/>
  <c r="J298" i="5" s="1"/>
  <c r="BN378" i="2"/>
  <c r="J377" i="5" s="1"/>
  <c r="AX182" i="2"/>
  <c r="BN180" i="2"/>
  <c r="J179" i="5" s="1"/>
  <c r="BN399" i="2"/>
  <c r="J398" i="5" s="1"/>
  <c r="BN332" i="2"/>
  <c r="J331" i="5" s="1"/>
  <c r="BM30" i="2"/>
  <c r="I29" i="5" s="1"/>
  <c r="BM48" i="2"/>
  <c r="I47" i="5" s="1"/>
  <c r="BN27" i="2"/>
  <c r="J26" i="5" s="1"/>
  <c r="BF12" i="2"/>
  <c r="BP12" i="2" s="1"/>
  <c r="L11" i="5" s="1"/>
  <c r="BN96" i="2"/>
  <c r="J95" i="5" s="1"/>
  <c r="BN66" i="2"/>
  <c r="J65" i="5" s="1"/>
  <c r="BN225" i="2"/>
  <c r="J224" i="5" s="1"/>
  <c r="BN284" i="2"/>
  <c r="J283" i="5" s="1"/>
  <c r="BN198" i="2"/>
  <c r="J197" i="5" s="1"/>
  <c r="BN376" i="2"/>
  <c r="J375" i="5" s="1"/>
  <c r="AM119" i="2"/>
  <c r="AN119" i="2"/>
  <c r="BN7" i="2"/>
  <c r="J6" i="5" s="1"/>
  <c r="AT7" i="2"/>
  <c r="AM382" i="2"/>
  <c r="AN382" i="2"/>
  <c r="AN404" i="2"/>
  <c r="AM404" i="2"/>
  <c r="BN58" i="2"/>
  <c r="J57" i="5" s="1"/>
  <c r="BN130" i="2"/>
  <c r="J129" i="5" s="1"/>
  <c r="BN89" i="2"/>
  <c r="J88" i="5" s="1"/>
  <c r="BN301" i="2"/>
  <c r="J300" i="5" s="1"/>
  <c r="BN107" i="2"/>
  <c r="J106" i="5" s="1"/>
  <c r="BN25" i="2"/>
  <c r="J24" i="5" s="1"/>
  <c r="BM24" i="2"/>
  <c r="I23" i="5" s="1"/>
  <c r="BN81" i="2"/>
  <c r="J80" i="5" s="1"/>
  <c r="BN210" i="2"/>
  <c r="J209" i="5" s="1"/>
  <c r="BN97" i="2"/>
  <c r="J96" i="5" s="1"/>
  <c r="BN223" i="2"/>
  <c r="J222" i="5" s="1"/>
  <c r="BN262" i="2"/>
  <c r="J261" i="5" s="1"/>
  <c r="AL145" i="2"/>
  <c r="BN383" i="2"/>
  <c r="J382" i="5" s="1"/>
  <c r="BN55" i="2"/>
  <c r="J54" i="5" s="1"/>
  <c r="BN5" i="2"/>
  <c r="J4" i="5" s="1"/>
  <c r="AN8" i="2"/>
  <c r="AM8" i="2"/>
  <c r="AO8" i="2" s="1"/>
  <c r="AP8" i="2" s="1"/>
  <c r="AO361" i="2"/>
  <c r="BM194" i="2"/>
  <c r="I193" i="5" s="1"/>
  <c r="AP194" i="2"/>
  <c r="AQ73" i="2"/>
  <c r="AS73" i="2" s="1"/>
  <c r="AT73" i="2" s="1"/>
  <c r="AR73" i="2"/>
  <c r="AO16" i="2"/>
  <c r="AQ393" i="2"/>
  <c r="AS393" i="2" s="1"/>
  <c r="AT393" i="2" s="1"/>
  <c r="AR393" i="2"/>
  <c r="AQ126" i="2"/>
  <c r="AS126" i="2" s="1"/>
  <c r="AR126" i="2"/>
  <c r="AQ160" i="2"/>
  <c r="AS160" i="2" s="1"/>
  <c r="AT160" i="2" s="1"/>
  <c r="AR160" i="2"/>
  <c r="AM384" i="2"/>
  <c r="AO384" i="2" s="1"/>
  <c r="AP384" i="2" s="1"/>
  <c r="AN384" i="2"/>
  <c r="AL289" i="2"/>
  <c r="AM289" i="2" s="1"/>
  <c r="BN303" i="2"/>
  <c r="J302" i="5" s="1"/>
  <c r="AR199" i="2"/>
  <c r="AQ199" i="2"/>
  <c r="AS199" i="2" s="1"/>
  <c r="AW390" i="2"/>
  <c r="AR159" i="2"/>
  <c r="AQ159" i="2"/>
  <c r="AS159" i="2" s="1"/>
  <c r="BM11" i="2"/>
  <c r="I10" i="5" s="1"/>
  <c r="AL396" i="2"/>
  <c r="AN164" i="2"/>
  <c r="AM164" i="2"/>
  <c r="AR124" i="2"/>
  <c r="AQ124" i="2"/>
  <c r="AS124" i="2" s="1"/>
  <c r="BN124" i="2" s="1"/>
  <c r="J123" i="5" s="1"/>
  <c r="BN33" i="2"/>
  <c r="J32" i="5" s="1"/>
  <c r="AT33" i="2"/>
  <c r="AQ131" i="2"/>
  <c r="AS131" i="2" s="1"/>
  <c r="AT131" i="2" s="1"/>
  <c r="AR131" i="2"/>
  <c r="BN71" i="2"/>
  <c r="J70" i="5" s="1"/>
  <c r="BN88" i="2"/>
  <c r="J87" i="5" s="1"/>
  <c r="BN63" i="2"/>
  <c r="J62" i="5" s="1"/>
  <c r="BM105" i="2"/>
  <c r="I104" i="5" s="1"/>
  <c r="BM36" i="2"/>
  <c r="I35" i="5" s="1"/>
  <c r="BM341" i="2"/>
  <c r="I340" i="5" s="1"/>
  <c r="BN362" i="2"/>
  <c r="J361" i="5" s="1"/>
  <c r="AT362" i="2"/>
  <c r="BN214" i="2"/>
  <c r="J213" i="5" s="1"/>
  <c r="AR11" i="2"/>
  <c r="AQ11" i="2"/>
  <c r="AS11" i="2" s="1"/>
  <c r="BN11" i="2" s="1"/>
  <c r="J10" i="5" s="1"/>
  <c r="BN115" i="2"/>
  <c r="J114" i="5" s="1"/>
  <c r="AT115" i="2"/>
  <c r="BN290" i="2"/>
  <c r="J289" i="5" s="1"/>
  <c r="AT290" i="2"/>
  <c r="BN185" i="2"/>
  <c r="J184" i="5" s="1"/>
  <c r="BN157" i="2"/>
  <c r="J156" i="5" s="1"/>
  <c r="AN101" i="2"/>
  <c r="AM101" i="2"/>
  <c r="AX245" i="2"/>
  <c r="BN91" i="2"/>
  <c r="J90" i="5" s="1"/>
  <c r="BN358" i="2"/>
  <c r="J357" i="5" s="1"/>
  <c r="BN50" i="2"/>
  <c r="J49" i="5" s="1"/>
  <c r="BN307" i="2"/>
  <c r="J306" i="5" s="1"/>
  <c r="AL167" i="2"/>
  <c r="AN167" i="2" s="1"/>
  <c r="BM61" i="2"/>
  <c r="I60" i="5" s="1"/>
  <c r="AX135" i="2"/>
  <c r="BN148" i="2"/>
  <c r="J147" i="5" s="1"/>
  <c r="AV14" i="2"/>
  <c r="AU14" i="2"/>
  <c r="BM124" i="2"/>
  <c r="I123" i="5" s="1"/>
  <c r="BM392" i="2"/>
  <c r="I391" i="5" s="1"/>
  <c r="AP392" i="2"/>
  <c r="BM356" i="2"/>
  <c r="I355" i="5" s="1"/>
  <c r="AP356" i="2"/>
  <c r="AT5" i="2"/>
  <c r="AU5" i="2" s="1"/>
  <c r="AT399" i="2"/>
  <c r="AU399" i="2" s="1"/>
  <c r="AR226" i="2"/>
  <c r="AQ226" i="2"/>
  <c r="AS226" i="2" s="1"/>
  <c r="BN22" i="2"/>
  <c r="J21" i="5" s="1"/>
  <c r="AT22" i="2"/>
  <c r="AQ141" i="2"/>
  <c r="AS141" i="2" s="1"/>
  <c r="AV360" i="2"/>
  <c r="AW360" i="2" s="1"/>
  <c r="AU285" i="2"/>
  <c r="AW285" i="2" s="1"/>
  <c r="AU31" i="2"/>
  <c r="AW31" i="2" s="1"/>
  <c r="AY31" i="2" s="1"/>
  <c r="BN184" i="2"/>
  <c r="J183" i="5" s="1"/>
  <c r="AT184" i="2"/>
  <c r="AT367" i="2"/>
  <c r="AU367" i="2" s="1"/>
  <c r="AR381" i="2"/>
  <c r="AR219" i="2"/>
  <c r="AQ219" i="2"/>
  <c r="AS219" i="2" s="1"/>
  <c r="AX187" i="2"/>
  <c r="AY187" i="2"/>
  <c r="AU112" i="2"/>
  <c r="AW112" i="2" s="1"/>
  <c r="AR155" i="2"/>
  <c r="AZ251" i="2"/>
  <c r="BB251" i="2" s="1"/>
  <c r="AR35" i="2"/>
  <c r="AV62" i="2"/>
  <c r="AV93" i="2"/>
  <c r="AW93" i="2" s="1"/>
  <c r="AU267" i="2"/>
  <c r="AW267" i="2" s="1"/>
  <c r="AP105" i="2"/>
  <c r="AR105" i="2" s="1"/>
  <c r="AP265" i="2"/>
  <c r="AP261" i="2"/>
  <c r="AO348" i="2"/>
  <c r="BN379" i="2"/>
  <c r="J378" i="5" s="1"/>
  <c r="AT379" i="2"/>
  <c r="AV129" i="2"/>
  <c r="AW129" i="2" s="1"/>
  <c r="BM325" i="2"/>
  <c r="I324" i="5" s="1"/>
  <c r="AP325" i="2"/>
  <c r="AP341" i="2"/>
  <c r="AQ341" i="2" s="1"/>
  <c r="BM380" i="2"/>
  <c r="I379" i="5" s="1"/>
  <c r="AP380" i="2"/>
  <c r="BM340" i="2"/>
  <c r="I339" i="5" s="1"/>
  <c r="AP340" i="2"/>
  <c r="AR323" i="2"/>
  <c r="AQ323" i="2"/>
  <c r="AS323" i="2" s="1"/>
  <c r="AV357" i="2"/>
  <c r="AW357" i="2" s="1"/>
  <c r="AX357" i="2" s="1"/>
  <c r="AR385" i="2"/>
  <c r="AQ385" i="2"/>
  <c r="AS385" i="2" s="1"/>
  <c r="AQ232" i="2"/>
  <c r="AS232" i="2" s="1"/>
  <c r="BN232" i="2" s="1"/>
  <c r="J231" i="5" s="1"/>
  <c r="AR408" i="2"/>
  <c r="AQ408" i="2"/>
  <c r="AS408" i="2" s="1"/>
  <c r="AO176" i="2"/>
  <c r="AO191" i="2"/>
  <c r="AP191" i="2" s="1"/>
  <c r="AT303" i="2"/>
  <c r="AV303" i="2" s="1"/>
  <c r="AR346" i="2"/>
  <c r="AQ346" i="2"/>
  <c r="AP365" i="2"/>
  <c r="AP36" i="2"/>
  <c r="AR36" i="2" s="1"/>
  <c r="AT96" i="2"/>
  <c r="AQ354" i="2"/>
  <c r="AS354" i="2" s="1"/>
  <c r="AR354" i="2"/>
  <c r="AT383" i="2"/>
  <c r="AU383" i="2" s="1"/>
  <c r="BM229" i="2"/>
  <c r="I228" i="5" s="1"/>
  <c r="AP229" i="2"/>
  <c r="AQ270" i="2"/>
  <c r="AS270" i="2" s="1"/>
  <c r="AR270" i="2"/>
  <c r="AU148" i="2"/>
  <c r="AW148" i="2" s="1"/>
  <c r="AV100" i="2"/>
  <c r="AW100" i="2" s="1"/>
  <c r="AT347" i="2"/>
  <c r="AU347" i="2" s="1"/>
  <c r="AP103" i="2"/>
  <c r="AR103" i="2" s="1"/>
  <c r="AV46" i="2"/>
  <c r="AW46" i="2" s="1"/>
  <c r="AP61" i="2"/>
  <c r="AR61" i="2" s="1"/>
  <c r="AT23" i="2"/>
  <c r="AU359" i="2"/>
  <c r="AW359" i="2" s="1"/>
  <c r="AX359" i="2" s="1"/>
  <c r="AQ377" i="2"/>
  <c r="AS377" i="2" s="1"/>
  <c r="AR377" i="2"/>
  <c r="AQ311" i="2"/>
  <c r="AS311" i="2" s="1"/>
  <c r="AR311" i="2"/>
  <c r="AY174" i="2"/>
  <c r="BA174" i="2" s="1"/>
  <c r="AT237" i="2"/>
  <c r="AU237" i="2" s="1"/>
  <c r="BM146" i="2"/>
  <c r="I145" i="5" s="1"/>
  <c r="AP146" i="2"/>
  <c r="BM151" i="2"/>
  <c r="I150" i="5" s="1"/>
  <c r="AP151" i="2"/>
  <c r="AR149" i="2"/>
  <c r="AQ149" i="2"/>
  <c r="AS149" i="2" s="1"/>
  <c r="AR140" i="2"/>
  <c r="AQ140" i="2"/>
  <c r="AS140" i="2" s="1"/>
  <c r="AV189" i="2"/>
  <c r="AU189" i="2"/>
  <c r="BM94" i="2"/>
  <c r="I93" i="5" s="1"/>
  <c r="AP94" i="2"/>
  <c r="AV55" i="2"/>
  <c r="AP282" i="2"/>
  <c r="AR282" i="2" s="1"/>
  <c r="BN286" i="2"/>
  <c r="J285" i="5" s="1"/>
  <c r="AT286" i="2"/>
  <c r="AQ316" i="2"/>
  <c r="AS316" i="2" s="1"/>
  <c r="AR316" i="2"/>
  <c r="AV298" i="2"/>
  <c r="AU298" i="2"/>
  <c r="BM355" i="2"/>
  <c r="I354" i="5" s="1"/>
  <c r="AP355" i="2"/>
  <c r="AQ294" i="2"/>
  <c r="AS294" i="2" s="1"/>
  <c r="AR294" i="2"/>
  <c r="AV53" i="2"/>
  <c r="AW53" i="2" s="1"/>
  <c r="BM279" i="2"/>
  <c r="I278" i="5" s="1"/>
  <c r="AP279" i="2"/>
  <c r="AQ220" i="2"/>
  <c r="AS220" i="2" s="1"/>
  <c r="AR220" i="2"/>
  <c r="AT134" i="2"/>
  <c r="AQ114" i="2"/>
  <c r="AS114" i="2" s="1"/>
  <c r="AR114" i="2"/>
  <c r="AT235" i="2"/>
  <c r="BN235" i="2"/>
  <c r="J234" i="5" s="1"/>
  <c r="AT376" i="2"/>
  <c r="AU376" i="2" s="1"/>
  <c r="AP143" i="2"/>
  <c r="AT88" i="2"/>
  <c r="AU88" i="2" s="1"/>
  <c r="AO193" i="2"/>
  <c r="AT141" i="2"/>
  <c r="AU141" i="2" s="1"/>
  <c r="AO364" i="2"/>
  <c r="BM87" i="2"/>
  <c r="I86" i="5" s="1"/>
  <c r="AP87" i="2"/>
  <c r="AN335" i="2"/>
  <c r="AQ45" i="2"/>
  <c r="AS45" i="2" s="1"/>
  <c r="AR45" i="2"/>
  <c r="AV231" i="2"/>
  <c r="AU231" i="2"/>
  <c r="AT211" i="2"/>
  <c r="AU178" i="2"/>
  <c r="AQ351" i="2"/>
  <c r="AS351" i="2" s="1"/>
  <c r="AR351" i="2"/>
  <c r="BM386" i="2"/>
  <c r="I385" i="5" s="1"/>
  <c r="AP386" i="2"/>
  <c r="AR300" i="2"/>
  <c r="AQ300" i="2"/>
  <c r="AS300" i="2" s="1"/>
  <c r="AT271" i="2"/>
  <c r="AU271" i="2" s="1"/>
  <c r="AT197" i="2"/>
  <c r="AV197" i="2" s="1"/>
  <c r="AT345" i="2"/>
  <c r="AU345" i="2" s="1"/>
  <c r="AQ162" i="2"/>
  <c r="AS162" i="2" s="1"/>
  <c r="AR162" i="2"/>
  <c r="AQ366" i="2"/>
  <c r="AS366" i="2" s="1"/>
  <c r="AR366" i="2"/>
  <c r="BM394" i="2"/>
  <c r="I393" i="5" s="1"/>
  <c r="AP394" i="2"/>
  <c r="AU104" i="2"/>
  <c r="AW104" i="2" s="1"/>
  <c r="AT218" i="2"/>
  <c r="AU218" i="2" s="1"/>
  <c r="BM85" i="2"/>
  <c r="I84" i="5" s="1"/>
  <c r="AP85" i="2"/>
  <c r="AT269" i="2"/>
  <c r="AT155" i="2"/>
  <c r="AQ186" i="2"/>
  <c r="AS186" i="2" s="1"/>
  <c r="AR186" i="2"/>
  <c r="AT332" i="2"/>
  <c r="AV26" i="2"/>
  <c r="AW26" i="2" s="1"/>
  <c r="AT50" i="2"/>
  <c r="AU50" i="2" s="1"/>
  <c r="AT63" i="2"/>
  <c r="AV63" i="2" s="1"/>
  <c r="AQ48" i="2"/>
  <c r="AS48" i="2" s="1"/>
  <c r="BN48" i="2" s="1"/>
  <c r="J47" i="5" s="1"/>
  <c r="AR48" i="2"/>
  <c r="AX60" i="2"/>
  <c r="AY60" i="2"/>
  <c r="AR175" i="2"/>
  <c r="AQ175" i="2"/>
  <c r="AV344" i="2"/>
  <c r="AU344" i="2"/>
  <c r="AT278" i="2"/>
  <c r="AV278" i="2" s="1"/>
  <c r="AT259" i="2"/>
  <c r="AV259" i="2" s="1"/>
  <c r="AT262" i="2"/>
  <c r="AU262" i="2" s="1"/>
  <c r="AO230" i="2"/>
  <c r="AT283" i="2"/>
  <c r="BN283" i="2"/>
  <c r="J282" i="5" s="1"/>
  <c r="AV320" i="2"/>
  <c r="AU320" i="2"/>
  <c r="AQ228" i="2"/>
  <c r="AS228" i="2" s="1"/>
  <c r="AR228" i="2"/>
  <c r="AT190" i="2"/>
  <c r="AM167" i="2"/>
  <c r="AQ99" i="2"/>
  <c r="AR99" i="2"/>
  <c r="BM204" i="2"/>
  <c r="I203" i="5" s="1"/>
  <c r="AP204" i="2"/>
  <c r="AR217" i="2"/>
  <c r="AQ217" i="2"/>
  <c r="AS217" i="2" s="1"/>
  <c r="AR120" i="2"/>
  <c r="AQ120" i="2"/>
  <c r="AS120" i="2" s="1"/>
  <c r="AR342" i="2"/>
  <c r="AQ342" i="2"/>
  <c r="AS342" i="2" s="1"/>
  <c r="AU69" i="2"/>
  <c r="AV69" i="2"/>
  <c r="BM152" i="2"/>
  <c r="I151" i="5" s="1"/>
  <c r="AP152" i="2"/>
  <c r="AU165" i="2"/>
  <c r="AW165" i="2" s="1"/>
  <c r="AZ196" i="2"/>
  <c r="AZ243" i="2"/>
  <c r="AQ238" i="2"/>
  <c r="AS238" i="2" s="1"/>
  <c r="AR238" i="2"/>
  <c r="AQ327" i="2"/>
  <c r="AS327" i="2" s="1"/>
  <c r="AR327" i="2"/>
  <c r="AT293" i="2"/>
  <c r="BM314" i="2"/>
  <c r="I313" i="5" s="1"/>
  <c r="AP314" i="2"/>
  <c r="AQ276" i="2"/>
  <c r="AS276" i="2" s="1"/>
  <c r="AR276" i="2"/>
  <c r="AQ239" i="2"/>
  <c r="AS239" i="2" s="1"/>
  <c r="AT144" i="2"/>
  <c r="AU144" i="2" s="1"/>
  <c r="AT223" i="2"/>
  <c r="AV223" i="2" s="1"/>
  <c r="AR188" i="2"/>
  <c r="AQ188" i="2"/>
  <c r="BM216" i="2"/>
  <c r="I215" i="5" s="1"/>
  <c r="AP216" i="2"/>
  <c r="AQ92" i="2"/>
  <c r="AS92" i="2" s="1"/>
  <c r="AR92" i="2"/>
  <c r="AT180" i="2"/>
  <c r="BN375" i="2"/>
  <c r="J374" i="5" s="1"/>
  <c r="AT375" i="2"/>
  <c r="AV72" i="2"/>
  <c r="AW72" i="2" s="1"/>
  <c r="AR373" i="2"/>
  <c r="AQ373" i="2"/>
  <c r="AS373" i="2" s="1"/>
  <c r="AR108" i="2"/>
  <c r="AQ108" i="2"/>
  <c r="AS108" i="2" s="1"/>
  <c r="AR215" i="2"/>
  <c r="AQ215" i="2"/>
  <c r="AS215" i="2" s="1"/>
  <c r="BM372" i="2"/>
  <c r="I371" i="5" s="1"/>
  <c r="AP372" i="2"/>
  <c r="AR363" i="2"/>
  <c r="AQ363" i="2"/>
  <c r="AS363" i="2" s="1"/>
  <c r="AR371" i="2"/>
  <c r="AQ371" i="2"/>
  <c r="AS371" i="2" s="1"/>
  <c r="AT378" i="2"/>
  <c r="AR263" i="2"/>
  <c r="AQ263" i="2"/>
  <c r="AS263" i="2" s="1"/>
  <c r="AR209" i="2"/>
  <c r="AQ209" i="2"/>
  <c r="AZ213" i="2"/>
  <c r="BC213" i="2" s="1"/>
  <c r="BD213" i="2" s="1"/>
  <c r="BE213" i="2" s="1"/>
  <c r="BM352" i="2"/>
  <c r="I351" i="5" s="1"/>
  <c r="AP352" i="2"/>
  <c r="AQ118" i="2"/>
  <c r="AS118" i="2" s="1"/>
  <c r="AR118" i="2"/>
  <c r="AO253" i="2"/>
  <c r="AT334" i="2"/>
  <c r="AP236" i="2"/>
  <c r="AT117" i="2"/>
  <c r="AT299" i="2"/>
  <c r="BM42" i="2"/>
  <c r="I41" i="5" s="1"/>
  <c r="AP42" i="2"/>
  <c r="BM206" i="2"/>
  <c r="I205" i="5" s="1"/>
  <c r="AP206" i="2"/>
  <c r="AQ116" i="2"/>
  <c r="AS116" i="2" s="1"/>
  <c r="AR116" i="2"/>
  <c r="AQ74" i="2"/>
  <c r="AS74" i="2" s="1"/>
  <c r="BN74" i="2" s="1"/>
  <c r="J73" i="5" s="1"/>
  <c r="AR74" i="2"/>
  <c r="AQ241" i="2"/>
  <c r="AS241" i="2" s="1"/>
  <c r="AR241" i="2"/>
  <c r="BM173" i="2"/>
  <c r="I172" i="5" s="1"/>
  <c r="AP173" i="2"/>
  <c r="AR75" i="2"/>
  <c r="AQ75" i="2"/>
  <c r="AS75" i="2" s="1"/>
  <c r="AQ369" i="2"/>
  <c r="AS369" i="2" s="1"/>
  <c r="AR369" i="2"/>
  <c r="AT198" i="2"/>
  <c r="AQ337" i="2"/>
  <c r="AS337" i="2" s="1"/>
  <c r="AR337" i="2"/>
  <c r="AR312" i="2"/>
  <c r="AQ312" i="2"/>
  <c r="AS312" i="2" s="1"/>
  <c r="AO370" i="2"/>
  <c r="AO343" i="2"/>
  <c r="BM258" i="2"/>
  <c r="I257" i="5" s="1"/>
  <c r="AP258" i="2"/>
  <c r="AQ261" i="2"/>
  <c r="AS261" i="2" s="1"/>
  <c r="AR261" i="2"/>
  <c r="AR248" i="2"/>
  <c r="AQ248" i="2"/>
  <c r="AS248" i="2" s="1"/>
  <c r="AU368" i="2"/>
  <c r="AV368" i="2"/>
  <c r="AT171" i="2"/>
  <c r="AR264" i="2"/>
  <c r="AQ264" i="2"/>
  <c r="AS264" i="2" s="1"/>
  <c r="AT322" i="2"/>
  <c r="BN322" i="2"/>
  <c r="J321" i="5" s="1"/>
  <c r="AR306" i="2"/>
  <c r="AQ306" i="2"/>
  <c r="AS306" i="2" s="1"/>
  <c r="AQ3" i="2"/>
  <c r="AS3" i="2" s="1"/>
  <c r="AR3" i="2"/>
  <c r="BM106" i="2"/>
  <c r="I105" i="5" s="1"/>
  <c r="AP106" i="2"/>
  <c r="AQ406" i="2"/>
  <c r="AS406" i="2" s="1"/>
  <c r="AR406" i="2"/>
  <c r="AR266" i="2"/>
  <c r="AQ266" i="2"/>
  <c r="AS266" i="2" s="1"/>
  <c r="AR405" i="2"/>
  <c r="AQ405" i="2"/>
  <c r="AS405" i="2" s="1"/>
  <c r="BN405" i="2" s="1"/>
  <c r="J404" i="5" s="1"/>
  <c r="AP65" i="2"/>
  <c r="BM65" i="2"/>
  <c r="I64" i="5" s="1"/>
  <c r="AQ195" i="2"/>
  <c r="AS195" i="2" s="1"/>
  <c r="AR195" i="2"/>
  <c r="AT154" i="2"/>
  <c r="AQ333" i="2"/>
  <c r="AS333" i="2" s="1"/>
  <c r="AR333" i="2"/>
  <c r="AP315" i="2"/>
  <c r="AP161" i="2"/>
  <c r="AT280" i="2"/>
  <c r="AQ328" i="2"/>
  <c r="AS328" i="2" s="1"/>
  <c r="AR328" i="2"/>
  <c r="BM76" i="2"/>
  <c r="I75" i="5" s="1"/>
  <c r="AP76" i="2"/>
  <c r="BM254" i="2"/>
  <c r="I253" i="5" s="1"/>
  <c r="AP254" i="2"/>
  <c r="AT302" i="2"/>
  <c r="AV302" i="2" s="1"/>
  <c r="BM297" i="2"/>
  <c r="I296" i="5" s="1"/>
  <c r="AP297" i="2"/>
  <c r="AO305" i="2"/>
  <c r="AT170" i="2"/>
  <c r="AQ273" i="2"/>
  <c r="AS273" i="2" s="1"/>
  <c r="AR273" i="2"/>
  <c r="AQ309" i="2"/>
  <c r="AR309" i="2"/>
  <c r="BM95" i="2"/>
  <c r="I94" i="5" s="1"/>
  <c r="AP95" i="2"/>
  <c r="BM268" i="2"/>
  <c r="I267" i="5" s="1"/>
  <c r="AP268" i="2"/>
  <c r="BM313" i="2"/>
  <c r="I312" i="5" s="1"/>
  <c r="AP313" i="2"/>
  <c r="AV142" i="2"/>
  <c r="AU142" i="2"/>
  <c r="AR374" i="2"/>
  <c r="AQ374" i="2"/>
  <c r="AP29" i="2"/>
  <c r="AQ350" i="2"/>
  <c r="AS350" i="2" s="1"/>
  <c r="AR350" i="2"/>
  <c r="AQ143" i="2"/>
  <c r="AS143" i="2" s="1"/>
  <c r="BN143" i="2" s="1"/>
  <c r="J142" i="5" s="1"/>
  <c r="AR281" i="2"/>
  <c r="AQ281" i="2"/>
  <c r="AS281" i="2" s="1"/>
  <c r="AV218" i="2"/>
  <c r="AR403" i="2"/>
  <c r="AQ403" i="2"/>
  <c r="AS403" i="2" s="1"/>
  <c r="AM145" i="2"/>
  <c r="AN145" i="2"/>
  <c r="AR136" i="2"/>
  <c r="AQ136" i="2"/>
  <c r="AS136" i="2" s="1"/>
  <c r="AV183" i="2"/>
  <c r="AW183" i="2" s="1"/>
  <c r="AQ52" i="2"/>
  <c r="AS52" i="2" s="1"/>
  <c r="AR52" i="2"/>
  <c r="AS296" i="2"/>
  <c r="AR321" i="2"/>
  <c r="AQ321" i="2"/>
  <c r="AS321" i="2" s="1"/>
  <c r="AU257" i="2"/>
  <c r="AV257" i="2"/>
  <c r="AS123" i="2"/>
  <c r="AT169" i="2"/>
  <c r="AU156" i="2"/>
  <c r="AW156" i="2" s="1"/>
  <c r="AQ172" i="2"/>
  <c r="AS172" i="2" s="1"/>
  <c r="AR172" i="2"/>
  <c r="AP24" i="2"/>
  <c r="AV80" i="2"/>
  <c r="AW80" i="2" s="1"/>
  <c r="AU222" i="2"/>
  <c r="AW222" i="2" s="1"/>
  <c r="AV331" i="2"/>
  <c r="AW331" i="2" s="1"/>
  <c r="AU17" i="2"/>
  <c r="AW17" i="2" s="1"/>
  <c r="AQ402" i="2"/>
  <c r="AS402" i="2" s="1"/>
  <c r="AV221" i="2"/>
  <c r="AU221" i="2"/>
  <c r="AV388" i="2"/>
  <c r="AW388" i="2" s="1"/>
  <c r="AP400" i="2"/>
  <c r="AR400" i="2" s="1"/>
  <c r="AT91" i="2"/>
  <c r="AT301" i="2"/>
  <c r="AT284" i="2"/>
  <c r="AR255" i="2"/>
  <c r="AQ255" i="2"/>
  <c r="AS255" i="2" s="1"/>
  <c r="AT25" i="2"/>
  <c r="AT307" i="2"/>
  <c r="AT35" i="2"/>
  <c r="AR387" i="2"/>
  <c r="AQ387" i="2"/>
  <c r="AU324" i="2"/>
  <c r="AV324" i="2"/>
  <c r="AR32" i="2"/>
  <c r="AV376" i="2"/>
  <c r="AV252" i="2"/>
  <c r="AW252" i="2" s="1"/>
  <c r="AT97" i="2"/>
  <c r="AV397" i="2"/>
  <c r="AW397" i="2" s="1"/>
  <c r="AT84" i="2"/>
  <c r="AQ260" i="2"/>
  <c r="AS260" i="2" s="1"/>
  <c r="AR260" i="2"/>
  <c r="AZ86" i="2"/>
  <c r="BC12" i="2"/>
  <c r="BD12" i="2" s="1"/>
  <c r="BE12" i="2" s="1"/>
  <c r="AV224" i="2"/>
  <c r="AU224" i="2"/>
  <c r="AY245" i="2"/>
  <c r="BA245" i="2" s="1"/>
  <c r="AX6" i="2"/>
  <c r="AY6" i="2"/>
  <c r="BA6" i="2" s="1"/>
  <c r="AV122" i="2"/>
  <c r="AW122" i="2" s="1"/>
  <c r="AW246" i="2"/>
  <c r="AR56" i="2"/>
  <c r="AW125" i="2"/>
  <c r="AX4" i="2"/>
  <c r="AY4" i="2"/>
  <c r="BA4" i="2" s="1"/>
  <c r="AT358" i="2"/>
  <c r="AR201" i="2"/>
  <c r="AU242" i="2"/>
  <c r="AW242" i="2" s="1"/>
  <c r="AT389" i="2"/>
  <c r="AV82" i="2"/>
  <c r="AU82" i="2"/>
  <c r="AW67" i="2"/>
  <c r="AY182" i="2"/>
  <c r="BA182" i="2" s="1"/>
  <c r="AT70" i="2"/>
  <c r="AV70" i="2" s="1"/>
  <c r="AU21" i="2"/>
  <c r="AW21" i="2" s="1"/>
  <c r="AT201" i="2"/>
  <c r="AV201" i="2" s="1"/>
  <c r="AV179" i="2"/>
  <c r="AU179" i="2"/>
  <c r="AU54" i="2"/>
  <c r="AV54" i="2"/>
  <c r="AS111" i="2"/>
  <c r="AT56" i="2"/>
  <c r="AV56" i="2" s="1"/>
  <c r="AQ40" i="2"/>
  <c r="AS40" i="2" s="1"/>
  <c r="AR40" i="2"/>
  <c r="AQ249" i="2"/>
  <c r="AS249" i="2" s="1"/>
  <c r="AR249" i="2"/>
  <c r="AT89" i="2"/>
  <c r="AT32" i="2"/>
  <c r="AV32" i="2" s="1"/>
  <c r="AV318" i="2"/>
  <c r="AU318" i="2"/>
  <c r="AU319" i="2"/>
  <c r="AV319" i="2"/>
  <c r="AX121" i="2"/>
  <c r="AY121" i="2"/>
  <c r="AV399" i="2"/>
  <c r="AW399" i="2" s="1"/>
  <c r="AX399" i="2" s="1"/>
  <c r="AT107" i="2"/>
  <c r="AT81" i="2"/>
  <c r="AU81" i="2" s="1"/>
  <c r="AT58" i="2"/>
  <c r="AY135" i="2"/>
  <c r="BA135" i="2" s="1"/>
  <c r="AW212" i="2"/>
  <c r="AT210" i="2"/>
  <c r="AW153" i="2"/>
  <c r="AT130" i="2"/>
  <c r="AV130" i="2" s="1"/>
  <c r="AU317" i="2"/>
  <c r="AV317" i="2"/>
  <c r="AT66" i="2"/>
  <c r="AU66" i="2" s="1"/>
  <c r="AT90" i="2"/>
  <c r="AV90" i="2" s="1"/>
  <c r="AT225" i="2"/>
  <c r="AU225" i="2" s="1"/>
  <c r="AT71" i="2"/>
  <c r="AW339" i="2"/>
  <c r="AW28" i="2"/>
  <c r="AV202" i="2"/>
  <c r="AU202" i="2"/>
  <c r="AT381" i="2"/>
  <c r="BC196" i="2"/>
  <c r="BD196" i="2" s="1"/>
  <c r="BE196" i="2" s="1"/>
  <c r="BB196" i="2"/>
  <c r="AX83" i="2"/>
  <c r="AY83" i="2"/>
  <c r="AW62" i="2"/>
  <c r="AW37" i="2"/>
  <c r="AY26" i="2"/>
  <c r="BA26" i="2" s="1"/>
  <c r="AX64" i="2"/>
  <c r="AY64" i="2"/>
  <c r="AZ64" i="2" s="1"/>
  <c r="AX158" i="2"/>
  <c r="AY158" i="2"/>
  <c r="AV166" i="2"/>
  <c r="AU166" i="2"/>
  <c r="AX168" i="2"/>
  <c r="AY168" i="2"/>
  <c r="AW178" i="2"/>
  <c r="AT398" i="2"/>
  <c r="AX177" i="2"/>
  <c r="AY177" i="2"/>
  <c r="BA407" i="2"/>
  <c r="AZ407" i="2"/>
  <c r="AU395" i="2"/>
  <c r="AV395" i="2"/>
  <c r="BA132" i="2"/>
  <c r="AZ132" i="2"/>
  <c r="BA207" i="2"/>
  <c r="AZ207" i="2"/>
  <c r="AW310" i="2"/>
  <c r="BC109" i="2"/>
  <c r="BD109" i="2" s="1"/>
  <c r="BE109" i="2" s="1"/>
  <c r="BB109" i="2"/>
  <c r="AZ133" i="2"/>
  <c r="BA133" i="2"/>
  <c r="AW295" i="2"/>
  <c r="AU292" i="2"/>
  <c r="AV292" i="2"/>
  <c r="AS102" i="2"/>
  <c r="BA128" i="2"/>
  <c r="AZ128" i="2"/>
  <c r="AX208" i="2"/>
  <c r="AY208" i="2"/>
  <c r="AX78" i="2"/>
  <c r="AY78" i="2"/>
  <c r="BA353" i="2"/>
  <c r="AZ353" i="2"/>
  <c r="BA234" i="2"/>
  <c r="AZ234" i="2"/>
  <c r="AW304" i="2"/>
  <c r="AU96" i="2"/>
  <c r="AV96" i="2"/>
  <c r="AU137" i="2"/>
  <c r="AV137" i="2"/>
  <c r="AX19" i="2"/>
  <c r="AY19" i="2"/>
  <c r="BA19" i="2" s="1"/>
  <c r="AW44" i="2"/>
  <c r="AW18" i="2"/>
  <c r="AW51" i="2"/>
  <c r="AV15" i="2"/>
  <c r="AU15" i="2"/>
  <c r="AQ41" i="2"/>
  <c r="AS41" i="2" s="1"/>
  <c r="AR41" i="2"/>
  <c r="AT38" i="2"/>
  <c r="AV9" i="2"/>
  <c r="AU9" i="2"/>
  <c r="AT27" i="2"/>
  <c r="AT34" i="2"/>
  <c r="BG12" i="2"/>
  <c r="BI12" i="2" s="1"/>
  <c r="AW55" i="2"/>
  <c r="BA57" i="2"/>
  <c r="AZ57" i="2"/>
  <c r="AZ47" i="2"/>
  <c r="BA47" i="2"/>
  <c r="AX43" i="2"/>
  <c r="AY43" i="2"/>
  <c r="AX39" i="2"/>
  <c r="AY39" i="2"/>
  <c r="AX49" i="2"/>
  <c r="AY49" i="2"/>
  <c r="AX53" i="2"/>
  <c r="AY53" i="2"/>
  <c r="AX13" i="2"/>
  <c r="AY13" i="2"/>
  <c r="BB59" i="2"/>
  <c r="BC59" i="2"/>
  <c r="BD59" i="2" s="1"/>
  <c r="BE59" i="2" s="1"/>
  <c r="AU272" i="2" l="1"/>
  <c r="AW272" i="2" s="1"/>
  <c r="AY163" i="2"/>
  <c r="BA163" i="2" s="1"/>
  <c r="BA98" i="2"/>
  <c r="AZ98" i="2"/>
  <c r="AT240" i="2"/>
  <c r="BN240" i="2"/>
  <c r="J239" i="5" s="1"/>
  <c r="BM113" i="2"/>
  <c r="I112" i="5" s="1"/>
  <c r="AY308" i="2"/>
  <c r="BA308" i="2" s="1"/>
  <c r="BM77" i="2"/>
  <c r="I76" i="5" s="1"/>
  <c r="BN291" i="2"/>
  <c r="J290" i="5" s="1"/>
  <c r="AT291" i="2"/>
  <c r="AN289" i="2"/>
  <c r="AQ203" i="2"/>
  <c r="AS203" i="2" s="1"/>
  <c r="BN203" i="2" s="1"/>
  <c r="J202" i="5" s="1"/>
  <c r="AU79" i="2"/>
  <c r="AV79" i="2"/>
  <c r="AV50" i="2"/>
  <c r="AW50" i="2" s="1"/>
  <c r="AX50" i="2" s="1"/>
  <c r="AR227" i="2"/>
  <c r="AV233" i="2"/>
  <c r="AW233" i="2" s="1"/>
  <c r="AX233" i="2" s="1"/>
  <c r="AY357" i="2"/>
  <c r="AO10" i="2"/>
  <c r="AX139" i="2"/>
  <c r="AQ200" i="2"/>
  <c r="AS200" i="2" s="1"/>
  <c r="AP330" i="2"/>
  <c r="AQ330" i="2" s="1"/>
  <c r="AX20" i="2"/>
  <c r="AO164" i="2"/>
  <c r="AP164" i="2" s="1"/>
  <c r="AQ164" i="2" s="1"/>
  <c r="AS164" i="2" s="1"/>
  <c r="BN164" i="2" s="1"/>
  <c r="J163" i="5" s="1"/>
  <c r="AR247" i="2"/>
  <c r="AQ247" i="2"/>
  <c r="AS247" i="2" s="1"/>
  <c r="BM401" i="2"/>
  <c r="I400" i="5" s="1"/>
  <c r="AP401" i="2"/>
  <c r="AR68" i="2"/>
  <c r="AQ68" i="2"/>
  <c r="AS68" i="2" s="1"/>
  <c r="BN68" i="2" s="1"/>
  <c r="J67" i="5" s="1"/>
  <c r="AO329" i="2"/>
  <c r="AP329" i="2" s="1"/>
  <c r="AR329" i="2" s="1"/>
  <c r="AZ20" i="2"/>
  <c r="BB20" i="2" s="1"/>
  <c r="AR191" i="2"/>
  <c r="AQ191" i="2"/>
  <c r="AS191" i="2" s="1"/>
  <c r="BN191" i="2" s="1"/>
  <c r="J190" i="5" s="1"/>
  <c r="BN77" i="2"/>
  <c r="J76" i="5" s="1"/>
  <c r="AT77" i="2"/>
  <c r="AW214" i="2"/>
  <c r="AX214" i="2" s="1"/>
  <c r="AQ113" i="2"/>
  <c r="AR113" i="2"/>
  <c r="AU338" i="2"/>
  <c r="AW338" i="2" s="1"/>
  <c r="AW185" i="2"/>
  <c r="AX185" i="2" s="1"/>
  <c r="AV383" i="2"/>
  <c r="AR77" i="2"/>
  <c r="AT205" i="2"/>
  <c r="AV205" i="2" s="1"/>
  <c r="AY359" i="2"/>
  <c r="BA359" i="2" s="1"/>
  <c r="AV5" i="2"/>
  <c r="AU110" i="2"/>
  <c r="AV110" i="2"/>
  <c r="AO404" i="2"/>
  <c r="BM404" i="2" s="1"/>
  <c r="I403" i="5" s="1"/>
  <c r="AV367" i="2"/>
  <c r="AV81" i="2"/>
  <c r="AT124" i="2"/>
  <c r="AV124" i="2" s="1"/>
  <c r="AR287" i="2"/>
  <c r="AQ287" i="2"/>
  <c r="AS287" i="2" s="1"/>
  <c r="AZ245" i="2"/>
  <c r="AY277" i="2"/>
  <c r="AZ277" i="2" s="1"/>
  <c r="AS288" i="2"/>
  <c r="AT288" i="2" s="1"/>
  <c r="AV288" i="2" s="1"/>
  <c r="AQ274" i="2"/>
  <c r="AS274" i="2" s="1"/>
  <c r="BN274" i="2" s="1"/>
  <c r="J273" i="5" s="1"/>
  <c r="AR274" i="2"/>
  <c r="AO119" i="2"/>
  <c r="AP119" i="2" s="1"/>
  <c r="AW157" i="2"/>
  <c r="AT203" i="2"/>
  <c r="AN181" i="2"/>
  <c r="AO181" i="2" s="1"/>
  <c r="AN256" i="2"/>
  <c r="AT11" i="2"/>
  <c r="AV11" i="2" s="1"/>
  <c r="AY250" i="2"/>
  <c r="BA31" i="2"/>
  <c r="AZ31" i="2"/>
  <c r="AU160" i="2"/>
  <c r="AV160" i="2"/>
  <c r="AV138" i="2"/>
  <c r="AU138" i="2"/>
  <c r="AX125" i="2"/>
  <c r="AU32" i="2"/>
  <c r="BN40" i="2"/>
  <c r="J39" i="5" s="1"/>
  <c r="BN337" i="2"/>
  <c r="J336" i="5" s="1"/>
  <c r="BN239" i="2"/>
  <c r="J238" i="5" s="1"/>
  <c r="BM193" i="2"/>
  <c r="I192" i="5" s="1"/>
  <c r="BN114" i="2"/>
  <c r="J113" i="5" s="1"/>
  <c r="BN316" i="2"/>
  <c r="J315" i="5" s="1"/>
  <c r="BN408" i="2"/>
  <c r="J407" i="5" s="1"/>
  <c r="AX129" i="2"/>
  <c r="BF251" i="2"/>
  <c r="BP251" i="2" s="1"/>
  <c r="L250" i="5" s="1"/>
  <c r="AR392" i="2"/>
  <c r="AQ392" i="2"/>
  <c r="AV290" i="2"/>
  <c r="AU290" i="2"/>
  <c r="AU131" i="2"/>
  <c r="AV131" i="2"/>
  <c r="AU73" i="2"/>
  <c r="AV73" i="2"/>
  <c r="BM361" i="2"/>
  <c r="I360" i="5" s="1"/>
  <c r="AP361" i="2"/>
  <c r="AO147" i="2"/>
  <c r="AX37" i="2"/>
  <c r="AX21" i="2"/>
  <c r="BN241" i="2"/>
  <c r="J240" i="5" s="1"/>
  <c r="BN373" i="2"/>
  <c r="J372" i="5" s="1"/>
  <c r="BN228" i="2"/>
  <c r="J227" i="5" s="1"/>
  <c r="BN186" i="2"/>
  <c r="J185" i="5" s="1"/>
  <c r="BN140" i="2"/>
  <c r="J139" i="5" s="1"/>
  <c r="AR341" i="2"/>
  <c r="AS341" i="2" s="1"/>
  <c r="BN160" i="2"/>
  <c r="J159" i="5" s="1"/>
  <c r="AQ8" i="2"/>
  <c r="AS8" i="2" s="1"/>
  <c r="BN8" i="2" s="1"/>
  <c r="J7" i="5" s="1"/>
  <c r="AR8" i="2"/>
  <c r="AU7" i="2"/>
  <c r="AV7" i="2"/>
  <c r="BA139" i="2"/>
  <c r="AZ139" i="2"/>
  <c r="BM244" i="2"/>
  <c r="I243" i="5" s="1"/>
  <c r="AP244" i="2"/>
  <c r="BF59" i="2"/>
  <c r="BP59" i="2" s="1"/>
  <c r="L58" i="5" s="1"/>
  <c r="BN52" i="2"/>
  <c r="J51" i="5" s="1"/>
  <c r="AX51" i="2"/>
  <c r="AX397" i="2"/>
  <c r="BN321" i="2"/>
  <c r="J320" i="5" s="1"/>
  <c r="AX18" i="2"/>
  <c r="AX112" i="2"/>
  <c r="BN111" i="2"/>
  <c r="J110" i="5" s="1"/>
  <c r="AX242" i="2"/>
  <c r="BN255" i="2"/>
  <c r="J254" i="5" s="1"/>
  <c r="BN172" i="2"/>
  <c r="J171" i="5" s="1"/>
  <c r="BN350" i="2"/>
  <c r="J349" i="5" s="1"/>
  <c r="BN118" i="2"/>
  <c r="J117" i="5" s="1"/>
  <c r="AU303" i="2"/>
  <c r="AW303" i="2" s="1"/>
  <c r="AT232" i="2"/>
  <c r="AU115" i="2"/>
  <c r="AV115" i="2"/>
  <c r="BN131" i="2"/>
  <c r="J130" i="5" s="1"/>
  <c r="AT159" i="2"/>
  <c r="BN159" i="2"/>
  <c r="J158" i="5" s="1"/>
  <c r="BN73" i="2"/>
  <c r="J72" i="5" s="1"/>
  <c r="BM8" i="2"/>
  <c r="I7" i="5" s="1"/>
  <c r="AO275" i="2"/>
  <c r="AT30" i="2"/>
  <c r="BN402" i="2"/>
  <c r="J401" i="5" s="1"/>
  <c r="BN333" i="2"/>
  <c r="J332" i="5" s="1"/>
  <c r="BN369" i="2"/>
  <c r="J368" i="5" s="1"/>
  <c r="BN371" i="2"/>
  <c r="J370" i="5" s="1"/>
  <c r="BN120" i="2"/>
  <c r="J119" i="5" s="1"/>
  <c r="BN149" i="2"/>
  <c r="J148" i="5" s="1"/>
  <c r="AX46" i="2"/>
  <c r="BN354" i="2"/>
  <c r="J353" i="5" s="1"/>
  <c r="BM348" i="2"/>
  <c r="I347" i="5" s="1"/>
  <c r="AX31" i="2"/>
  <c r="AU362" i="2"/>
  <c r="AV362" i="2"/>
  <c r="BN126" i="2"/>
  <c r="J125" i="5" s="1"/>
  <c r="AT126" i="2"/>
  <c r="BF109" i="2"/>
  <c r="BP109" i="2" s="1"/>
  <c r="L108" i="5" s="1"/>
  <c r="AX122" i="2"/>
  <c r="AX17" i="2"/>
  <c r="BN248" i="2"/>
  <c r="J247" i="5" s="1"/>
  <c r="BN75" i="2"/>
  <c r="J74" i="5" s="1"/>
  <c r="AX165" i="2"/>
  <c r="AV141" i="2"/>
  <c r="AW141" i="2" s="1"/>
  <c r="BN366" i="2"/>
  <c r="J365" i="5" s="1"/>
  <c r="BN311" i="2"/>
  <c r="J310" i="5" s="1"/>
  <c r="AO101" i="2"/>
  <c r="AV33" i="2"/>
  <c r="AU33" i="2"/>
  <c r="AX390" i="2"/>
  <c r="AY390" i="2"/>
  <c r="AR384" i="2"/>
  <c r="AQ384" i="2"/>
  <c r="AS384" i="2" s="1"/>
  <c r="AL391" i="2"/>
  <c r="BM150" i="2"/>
  <c r="I149" i="5" s="1"/>
  <c r="AP150" i="2"/>
  <c r="BN102" i="2"/>
  <c r="J101" i="5" s="1"/>
  <c r="BN123" i="2"/>
  <c r="J122" i="5" s="1"/>
  <c r="BN227" i="2"/>
  <c r="J226" i="5" s="1"/>
  <c r="BN312" i="2"/>
  <c r="J311" i="5" s="1"/>
  <c r="BN116" i="2"/>
  <c r="J115" i="5" s="1"/>
  <c r="BN363" i="2"/>
  <c r="J362" i="5" s="1"/>
  <c r="AX72" i="2"/>
  <c r="BN217" i="2"/>
  <c r="J216" i="5" s="1"/>
  <c r="BN45" i="2"/>
  <c r="J44" i="5" s="1"/>
  <c r="BN270" i="2"/>
  <c r="J269" i="5" s="1"/>
  <c r="BN199" i="2"/>
  <c r="J198" i="5" s="1"/>
  <c r="AT199" i="2"/>
  <c r="AU393" i="2"/>
  <c r="AV393" i="2"/>
  <c r="AR194" i="2"/>
  <c r="AQ194" i="2"/>
  <c r="BM119" i="2"/>
  <c r="I118" i="5" s="1"/>
  <c r="BN127" i="2"/>
  <c r="J126" i="5" s="1"/>
  <c r="AT127" i="2"/>
  <c r="BN41" i="2"/>
  <c r="J40" i="5" s="1"/>
  <c r="BF196" i="2"/>
  <c r="BG196" i="2" s="1"/>
  <c r="BI196" i="2" s="1"/>
  <c r="BO196" i="2" s="1"/>
  <c r="K195" i="5" s="1"/>
  <c r="BN249" i="2"/>
  <c r="J248" i="5" s="1"/>
  <c r="BN328" i="2"/>
  <c r="J327" i="5" s="1"/>
  <c r="AV88" i="2"/>
  <c r="BN92" i="2"/>
  <c r="J91" i="5" s="1"/>
  <c r="BM230" i="2"/>
  <c r="I229" i="5" s="1"/>
  <c r="AX26" i="2"/>
  <c r="BM191" i="2"/>
  <c r="I190" i="5" s="1"/>
  <c r="BN141" i="2"/>
  <c r="J140" i="5" s="1"/>
  <c r="AW14" i="2"/>
  <c r="AN396" i="2"/>
  <c r="AM396" i="2"/>
  <c r="BM384" i="2"/>
  <c r="I383" i="5" s="1"/>
  <c r="BN393" i="2"/>
  <c r="J392" i="5" s="1"/>
  <c r="AO382" i="2"/>
  <c r="AX62" i="2"/>
  <c r="BN260" i="2"/>
  <c r="J259" i="5" s="1"/>
  <c r="BN266" i="2"/>
  <c r="J265" i="5" s="1"/>
  <c r="BN108" i="2"/>
  <c r="J107" i="5" s="1"/>
  <c r="BN327" i="2"/>
  <c r="J326" i="5" s="1"/>
  <c r="BN351" i="2"/>
  <c r="J350" i="5" s="1"/>
  <c r="BM326" i="2"/>
  <c r="I325" i="5" s="1"/>
  <c r="BM176" i="2"/>
  <c r="I175" i="5" s="1"/>
  <c r="BM16" i="2"/>
  <c r="I15" i="5" s="1"/>
  <c r="AP16" i="2"/>
  <c r="BN138" i="2"/>
  <c r="J137" i="5" s="1"/>
  <c r="AQ349" i="2"/>
  <c r="AR349" i="2"/>
  <c r="AQ103" i="2"/>
  <c r="AS103" i="2" s="1"/>
  <c r="AT103" i="2" s="1"/>
  <c r="AR356" i="2"/>
  <c r="AQ356" i="2"/>
  <c r="AS356" i="2" s="1"/>
  <c r="AW5" i="2"/>
  <c r="BN226" i="2"/>
  <c r="J225" i="5" s="1"/>
  <c r="AT226" i="2"/>
  <c r="BA64" i="2"/>
  <c r="AU70" i="2"/>
  <c r="AU22" i="2"/>
  <c r="AV22" i="2"/>
  <c r="AU184" i="2"/>
  <c r="AV184" i="2"/>
  <c r="BC251" i="2"/>
  <c r="BD251" i="2" s="1"/>
  <c r="BE251" i="2" s="1"/>
  <c r="AZ174" i="2"/>
  <c r="BC174" i="2" s="1"/>
  <c r="BD174" i="2" s="1"/>
  <c r="BE174" i="2" s="1"/>
  <c r="AT311" i="2"/>
  <c r="AV311" i="2" s="1"/>
  <c r="BB213" i="2"/>
  <c r="AZ26" i="2"/>
  <c r="AY62" i="2"/>
  <c r="BA62" i="2" s="1"/>
  <c r="AZ182" i="2"/>
  <c r="BB182" i="2" s="1"/>
  <c r="AZ187" i="2"/>
  <c r="BA187" i="2"/>
  <c r="AP230" i="2"/>
  <c r="AR230" i="2" s="1"/>
  <c r="BN219" i="2"/>
  <c r="J218" i="5" s="1"/>
  <c r="AT219" i="2"/>
  <c r="AY104" i="2"/>
  <c r="AZ104" i="2" s="1"/>
  <c r="AX104" i="2"/>
  <c r="AV66" i="2"/>
  <c r="AW66" i="2" s="1"/>
  <c r="AY285" i="2"/>
  <c r="AX285" i="2"/>
  <c r="AW189" i="2"/>
  <c r="AX267" i="2"/>
  <c r="AY267" i="2"/>
  <c r="BA267" i="2" s="1"/>
  <c r="AV262" i="2"/>
  <c r="AW262" i="2" s="1"/>
  <c r="AQ105" i="2"/>
  <c r="AS105" i="2" s="1"/>
  <c r="AV271" i="2"/>
  <c r="AW271" i="2" s="1"/>
  <c r="AP348" i="2"/>
  <c r="AR265" i="2"/>
  <c r="AQ265" i="2"/>
  <c r="AS265" i="2" s="1"/>
  <c r="AU379" i="2"/>
  <c r="AV379" i="2"/>
  <c r="AU223" i="2"/>
  <c r="AW223" i="2" s="1"/>
  <c r="AU259" i="2"/>
  <c r="AW259" i="2" s="1"/>
  <c r="AP176" i="2"/>
  <c r="AP326" i="2"/>
  <c r="AQ325" i="2"/>
  <c r="AS325" i="2" s="1"/>
  <c r="AR325" i="2"/>
  <c r="AY37" i="2"/>
  <c r="AZ37" i="2" s="1"/>
  <c r="AV237" i="2"/>
  <c r="AW237" i="2" s="1"/>
  <c r="AU197" i="2"/>
  <c r="AW197" i="2" s="1"/>
  <c r="AU77" i="2"/>
  <c r="AV77" i="2"/>
  <c r="AT217" i="2"/>
  <c r="AU217" i="2" s="1"/>
  <c r="BN323" i="2"/>
  <c r="J322" i="5" s="1"/>
  <c r="AT323" i="2"/>
  <c r="AT408" i="2"/>
  <c r="AQ340" i="2"/>
  <c r="AS340" i="2" s="1"/>
  <c r="AR340" i="2"/>
  <c r="AR365" i="2"/>
  <c r="AQ365" i="2"/>
  <c r="AS365" i="2" s="1"/>
  <c r="AQ36" i="2"/>
  <c r="AS36" i="2" s="1"/>
  <c r="AW231" i="2"/>
  <c r="AS346" i="2"/>
  <c r="BN385" i="2"/>
  <c r="J384" i="5" s="1"/>
  <c r="AT385" i="2"/>
  <c r="AR380" i="2"/>
  <c r="AQ380" i="2"/>
  <c r="AV345" i="2"/>
  <c r="AW345" i="2" s="1"/>
  <c r="AY46" i="2"/>
  <c r="AT140" i="2"/>
  <c r="AU140" i="2" s="1"/>
  <c r="AQ229" i="2"/>
  <c r="AS229" i="2" s="1"/>
  <c r="AR229" i="2"/>
  <c r="AW218" i="2"/>
  <c r="AV347" i="2"/>
  <c r="AW347" i="2" s="1"/>
  <c r="AY21" i="2"/>
  <c r="BA21" i="2" s="1"/>
  <c r="AU63" i="2"/>
  <c r="AW63" i="2" s="1"/>
  <c r="AQ61" i="2"/>
  <c r="AS61" i="2" s="1"/>
  <c r="AT354" i="2"/>
  <c r="AT270" i="2"/>
  <c r="AU56" i="2"/>
  <c r="AT402" i="2"/>
  <c r="AV402" i="2" s="1"/>
  <c r="AW142" i="2"/>
  <c r="AP193" i="2"/>
  <c r="AR193" i="2" s="1"/>
  <c r="AV23" i="2"/>
  <c r="AU23" i="2"/>
  <c r="AW344" i="2"/>
  <c r="AS175" i="2"/>
  <c r="AT149" i="2"/>
  <c r="AU201" i="2"/>
  <c r="AW201" i="2" s="1"/>
  <c r="BN377" i="2"/>
  <c r="J376" i="5" s="1"/>
  <c r="AT377" i="2"/>
  <c r="AT108" i="2"/>
  <c r="AV108" i="2" s="1"/>
  <c r="AT350" i="2"/>
  <c r="AU350" i="2" s="1"/>
  <c r="AT143" i="2"/>
  <c r="AV143" i="2" s="1"/>
  <c r="AQ94" i="2"/>
  <c r="AS94" i="2" s="1"/>
  <c r="AR94" i="2"/>
  <c r="AR151" i="2"/>
  <c r="AQ151" i="2"/>
  <c r="AS151" i="2" s="1"/>
  <c r="AQ146" i="2"/>
  <c r="AS146" i="2" s="1"/>
  <c r="AR146" i="2"/>
  <c r="AT239" i="2"/>
  <c r="AU239" i="2" s="1"/>
  <c r="AR143" i="2"/>
  <c r="AS374" i="2"/>
  <c r="AQ282" i="2"/>
  <c r="AS282" i="2" s="1"/>
  <c r="AQ85" i="2"/>
  <c r="AS85" i="2" s="1"/>
  <c r="AR85" i="2"/>
  <c r="AT114" i="2"/>
  <c r="AW298" i="2"/>
  <c r="AX93" i="2"/>
  <c r="AY93" i="2"/>
  <c r="AV332" i="2"/>
  <c r="AU332" i="2"/>
  <c r="BN300" i="2"/>
  <c r="J299" i="5" s="1"/>
  <c r="AT300" i="2"/>
  <c r="AO335" i="2"/>
  <c r="AU134" i="2"/>
  <c r="AV134" i="2"/>
  <c r="AT316" i="2"/>
  <c r="AZ135" i="2"/>
  <c r="AS188" i="2"/>
  <c r="AW69" i="2"/>
  <c r="AS99" i="2"/>
  <c r="AW320" i="2"/>
  <c r="AT186" i="2"/>
  <c r="AT366" i="2"/>
  <c r="AV211" i="2"/>
  <c r="AU211" i="2"/>
  <c r="AR87" i="2"/>
  <c r="AQ87" i="2"/>
  <c r="AS87" i="2" s="1"/>
  <c r="AR386" i="2"/>
  <c r="AQ386" i="2"/>
  <c r="AS386" i="2" s="1"/>
  <c r="BM192" i="2"/>
  <c r="I191" i="5" s="1"/>
  <c r="AP192" i="2"/>
  <c r="BN220" i="2"/>
  <c r="J219" i="5" s="1"/>
  <c r="AT220" i="2"/>
  <c r="AZ308" i="2"/>
  <c r="AW257" i="2"/>
  <c r="AV144" i="2"/>
  <c r="AW144" i="2" s="1"/>
  <c r="AO289" i="2"/>
  <c r="AU278" i="2"/>
  <c r="AW278" i="2" s="1"/>
  <c r="AT371" i="2"/>
  <c r="AV371" i="2" s="1"/>
  <c r="BM364" i="2"/>
  <c r="I363" i="5" s="1"/>
  <c r="AP364" i="2"/>
  <c r="AR279" i="2"/>
  <c r="AQ279" i="2"/>
  <c r="AS279" i="2" s="1"/>
  <c r="BN294" i="2"/>
  <c r="J293" i="5" s="1"/>
  <c r="AT294" i="2"/>
  <c r="AU286" i="2"/>
  <c r="AV286" i="2"/>
  <c r="AU302" i="2"/>
  <c r="AW302" i="2" s="1"/>
  <c r="AQ400" i="2"/>
  <c r="AS400" i="2" s="1"/>
  <c r="AT120" i="2"/>
  <c r="AU120" i="2" s="1"/>
  <c r="AU155" i="2"/>
  <c r="AV155" i="2"/>
  <c r="BN162" i="2"/>
  <c r="J161" i="5" s="1"/>
  <c r="AT162" i="2"/>
  <c r="AT351" i="2"/>
  <c r="AT45" i="2"/>
  <c r="AU235" i="2"/>
  <c r="AV235" i="2"/>
  <c r="AQ355" i="2"/>
  <c r="AS355" i="2" s="1"/>
  <c r="AR355" i="2"/>
  <c r="AV269" i="2"/>
  <c r="AU269" i="2"/>
  <c r="AR394" i="2"/>
  <c r="AQ394" i="2"/>
  <c r="AT48" i="2"/>
  <c r="BA60" i="2"/>
  <c r="AZ60" i="2"/>
  <c r="AZ6" i="2"/>
  <c r="BC6" i="2" s="1"/>
  <c r="BD6" i="2" s="1"/>
  <c r="BE6" i="2" s="1"/>
  <c r="AT405" i="2"/>
  <c r="AV405" i="2" s="1"/>
  <c r="AT75" i="2"/>
  <c r="AU75" i="2" s="1"/>
  <c r="AT241" i="2"/>
  <c r="AU241" i="2" s="1"/>
  <c r="AU378" i="2"/>
  <c r="AV378" i="2"/>
  <c r="AV180" i="2"/>
  <c r="AU180" i="2"/>
  <c r="BN238" i="2"/>
  <c r="J237" i="5" s="1"/>
  <c r="AT238" i="2"/>
  <c r="AT228" i="2"/>
  <c r="BB243" i="2"/>
  <c r="BC243" i="2"/>
  <c r="BD243" i="2" s="1"/>
  <c r="BE243" i="2" s="1"/>
  <c r="BN342" i="2"/>
  <c r="J341" i="5" s="1"/>
  <c r="AT342" i="2"/>
  <c r="AT248" i="2"/>
  <c r="AU248" i="2" s="1"/>
  <c r="AQ216" i="2"/>
  <c r="AS216" i="2" s="1"/>
  <c r="AR216" i="2"/>
  <c r="AV293" i="2"/>
  <c r="AU293" i="2"/>
  <c r="AT227" i="2"/>
  <c r="AV227" i="2" s="1"/>
  <c r="AS209" i="2"/>
  <c r="AT363" i="2"/>
  <c r="AW383" i="2"/>
  <c r="AT92" i="2"/>
  <c r="AT327" i="2"/>
  <c r="AR152" i="2"/>
  <c r="AQ152" i="2"/>
  <c r="AS152" i="2" s="1"/>
  <c r="AQ204" i="2"/>
  <c r="AS204" i="2" s="1"/>
  <c r="AR204" i="2"/>
  <c r="AO167" i="2"/>
  <c r="AY165" i="2"/>
  <c r="AZ165" i="2" s="1"/>
  <c r="BN215" i="2"/>
  <c r="J214" i="5" s="1"/>
  <c r="AT215" i="2"/>
  <c r="AT373" i="2"/>
  <c r="AV283" i="2"/>
  <c r="AU283" i="2"/>
  <c r="BN263" i="2"/>
  <c r="J262" i="5" s="1"/>
  <c r="AT263" i="2"/>
  <c r="AU375" i="2"/>
  <c r="AV375" i="2"/>
  <c r="BN276" i="2"/>
  <c r="J275" i="5" s="1"/>
  <c r="AT276" i="2"/>
  <c r="AV217" i="2"/>
  <c r="AV190" i="2"/>
  <c r="AU190" i="2"/>
  <c r="AT118" i="2"/>
  <c r="AU118" i="2" s="1"/>
  <c r="AQ372" i="2"/>
  <c r="AS372" i="2" s="1"/>
  <c r="AR372" i="2"/>
  <c r="AX148" i="2"/>
  <c r="AY148" i="2"/>
  <c r="AQ314" i="2"/>
  <c r="AS314" i="2" s="1"/>
  <c r="AR314" i="2"/>
  <c r="BN136" i="2"/>
  <c r="J135" i="5" s="1"/>
  <c r="AT136" i="2"/>
  <c r="AQ29" i="2"/>
  <c r="AS29" i="2" s="1"/>
  <c r="AR29" i="2"/>
  <c r="AS309" i="2"/>
  <c r="AV280" i="2"/>
  <c r="AU280" i="2"/>
  <c r="AV154" i="2"/>
  <c r="AU154" i="2"/>
  <c r="AT306" i="2"/>
  <c r="BN306" i="2"/>
  <c r="J305" i="5" s="1"/>
  <c r="BN264" i="2"/>
  <c r="J263" i="5" s="1"/>
  <c r="AT264" i="2"/>
  <c r="AT337" i="2"/>
  <c r="AT116" i="2"/>
  <c r="AR42" i="2"/>
  <c r="AQ42" i="2"/>
  <c r="AS42" i="2" s="1"/>
  <c r="BM336" i="2"/>
  <c r="I335" i="5" s="1"/>
  <c r="AP336" i="2"/>
  <c r="AT281" i="2"/>
  <c r="BN281" i="2"/>
  <c r="J280" i="5" s="1"/>
  <c r="AQ254" i="2"/>
  <c r="AS254" i="2" s="1"/>
  <c r="AR254" i="2"/>
  <c r="AQ161" i="2"/>
  <c r="AS161" i="2" s="1"/>
  <c r="AR161" i="2"/>
  <c r="AU299" i="2"/>
  <c r="AV299" i="2"/>
  <c r="AT296" i="2"/>
  <c r="AU296" i="2" s="1"/>
  <c r="BN296" i="2"/>
  <c r="J295" i="5" s="1"/>
  <c r="BN273" i="2"/>
  <c r="J272" i="5" s="1"/>
  <c r="AT273" i="2"/>
  <c r="BN195" i="2"/>
  <c r="J194" i="5" s="1"/>
  <c r="AT195" i="2"/>
  <c r="BN406" i="2"/>
  <c r="J405" i="5" s="1"/>
  <c r="AT406" i="2"/>
  <c r="BM370" i="2"/>
  <c r="I369" i="5" s="1"/>
  <c r="AP370" i="2"/>
  <c r="AQ268" i="2"/>
  <c r="AS268" i="2" s="1"/>
  <c r="AR268" i="2"/>
  <c r="AV170" i="2"/>
  <c r="AU170" i="2"/>
  <c r="AT328" i="2"/>
  <c r="AR315" i="2"/>
  <c r="AQ315" i="2"/>
  <c r="AS315" i="2" s="1"/>
  <c r="AQ106" i="2"/>
  <c r="AR106" i="2"/>
  <c r="AV322" i="2"/>
  <c r="AU322" i="2"/>
  <c r="BN261" i="2"/>
  <c r="J260" i="5" s="1"/>
  <c r="AT261" i="2"/>
  <c r="AV198" i="2"/>
  <c r="AU198" i="2"/>
  <c r="AT74" i="2"/>
  <c r="AU232" i="2"/>
  <c r="AV232" i="2"/>
  <c r="AQ352" i="2"/>
  <c r="AS352" i="2" s="1"/>
  <c r="AR352" i="2"/>
  <c r="AY125" i="2"/>
  <c r="BA125" i="2" s="1"/>
  <c r="AO145" i="2"/>
  <c r="BM305" i="2"/>
  <c r="I304" i="5" s="1"/>
  <c r="AP305" i="2"/>
  <c r="AT333" i="2"/>
  <c r="AQ65" i="2"/>
  <c r="AS65" i="2" s="1"/>
  <c r="AR65" i="2"/>
  <c r="AW88" i="2"/>
  <c r="AY100" i="2"/>
  <c r="AX100" i="2"/>
  <c r="AT312" i="2"/>
  <c r="AT369" i="2"/>
  <c r="AU117" i="2"/>
  <c r="AV117" i="2"/>
  <c r="BN403" i="2"/>
  <c r="J402" i="5" s="1"/>
  <c r="AT403" i="2"/>
  <c r="AR95" i="2"/>
  <c r="AQ95" i="2"/>
  <c r="AS95" i="2" s="1"/>
  <c r="AQ297" i="2"/>
  <c r="AS297" i="2" s="1"/>
  <c r="AR297" i="2"/>
  <c r="AR258" i="2"/>
  <c r="AQ258" i="2"/>
  <c r="AS258" i="2" s="1"/>
  <c r="AQ236" i="2"/>
  <c r="AS236" i="2" s="1"/>
  <c r="AR236" i="2"/>
  <c r="BO12" i="2"/>
  <c r="K11" i="5" s="1"/>
  <c r="AQ76" i="2"/>
  <c r="AS76" i="2" s="1"/>
  <c r="AR76" i="2"/>
  <c r="AT266" i="2"/>
  <c r="AV171" i="2"/>
  <c r="AU171" i="2"/>
  <c r="AW368" i="2"/>
  <c r="AQ173" i="2"/>
  <c r="AS173" i="2" s="1"/>
  <c r="AR173" i="2"/>
  <c r="AQ206" i="2"/>
  <c r="AS206" i="2" s="1"/>
  <c r="AR206" i="2"/>
  <c r="AU334" i="2"/>
  <c r="AV334" i="2"/>
  <c r="AQ313" i="2"/>
  <c r="AS313" i="2" s="1"/>
  <c r="AR313" i="2"/>
  <c r="AP256" i="2"/>
  <c r="AX360" i="2"/>
  <c r="AY360" i="2"/>
  <c r="BN3" i="2"/>
  <c r="J2" i="5" s="1"/>
  <c r="AT3" i="2"/>
  <c r="BM343" i="2"/>
  <c r="I342" i="5" s="1"/>
  <c r="AP343" i="2"/>
  <c r="BM253" i="2"/>
  <c r="I252" i="5" s="1"/>
  <c r="AP253" i="2"/>
  <c r="AS387" i="2"/>
  <c r="AT172" i="2"/>
  <c r="AU172" i="2" s="1"/>
  <c r="AT52" i="2"/>
  <c r="AT321" i="2"/>
  <c r="AW324" i="2"/>
  <c r="AV169" i="2"/>
  <c r="AU169" i="2"/>
  <c r="AR24" i="2"/>
  <c r="AQ24" i="2"/>
  <c r="AS24" i="2" s="1"/>
  <c r="AT123" i="2"/>
  <c r="AV91" i="2"/>
  <c r="AU91" i="2"/>
  <c r="AT400" i="2"/>
  <c r="AV400" i="2" s="1"/>
  <c r="AT255" i="2"/>
  <c r="AV255" i="2" s="1"/>
  <c r="AU284" i="2"/>
  <c r="AV284" i="2"/>
  <c r="AW221" i="2"/>
  <c r="AV301" i="2"/>
  <c r="AU301" i="2"/>
  <c r="AV307" i="2"/>
  <c r="AU307" i="2"/>
  <c r="AV25" i="2"/>
  <c r="AU25" i="2"/>
  <c r="AV35" i="2"/>
  <c r="AU35" i="2"/>
  <c r="AV97" i="2"/>
  <c r="AU97" i="2"/>
  <c r="AW376" i="2"/>
  <c r="AY399" i="2"/>
  <c r="AV84" i="2"/>
  <c r="AU84" i="2"/>
  <c r="BB86" i="2"/>
  <c r="BC86" i="2"/>
  <c r="BD86" i="2" s="1"/>
  <c r="BE86" i="2" s="1"/>
  <c r="AT260" i="2"/>
  <c r="AX156" i="2"/>
  <c r="AY156" i="2"/>
  <c r="AU90" i="2"/>
  <c r="AW90" i="2" s="1"/>
  <c r="AW224" i="2"/>
  <c r="AY17" i="2"/>
  <c r="BA17" i="2" s="1"/>
  <c r="AV225" i="2"/>
  <c r="AW225" i="2" s="1"/>
  <c r="AX246" i="2"/>
  <c r="AY246" i="2"/>
  <c r="AZ4" i="2"/>
  <c r="AV358" i="2"/>
  <c r="AU358" i="2"/>
  <c r="AY397" i="2"/>
  <c r="AZ397" i="2" s="1"/>
  <c r="AW202" i="2"/>
  <c r="AW317" i="2"/>
  <c r="AW179" i="2"/>
  <c r="AW82" i="2"/>
  <c r="AW319" i="2"/>
  <c r="AY112" i="2"/>
  <c r="AZ112" i="2" s="1"/>
  <c r="AY72" i="2"/>
  <c r="AY129" i="2"/>
  <c r="AX67" i="2"/>
  <c r="AY67" i="2"/>
  <c r="AV389" i="2"/>
  <c r="AU389" i="2"/>
  <c r="AX212" i="2"/>
  <c r="AY212" i="2"/>
  <c r="AU89" i="2"/>
  <c r="AV89" i="2"/>
  <c r="AW54" i="2"/>
  <c r="BA121" i="2"/>
  <c r="AZ121" i="2"/>
  <c r="AT40" i="2"/>
  <c r="AX28" i="2"/>
  <c r="AY28" i="2"/>
  <c r="AU107" i="2"/>
  <c r="AV107" i="2"/>
  <c r="AW318" i="2"/>
  <c r="AV210" i="2"/>
  <c r="AU210" i="2"/>
  <c r="AV58" i="2"/>
  <c r="AU58" i="2"/>
  <c r="AU130" i="2"/>
  <c r="AW130" i="2" s="1"/>
  <c r="AX339" i="2"/>
  <c r="AY339" i="2"/>
  <c r="AY18" i="2"/>
  <c r="BA18" i="2" s="1"/>
  <c r="AT191" i="2"/>
  <c r="AY153" i="2"/>
  <c r="AX153" i="2"/>
  <c r="AT249" i="2"/>
  <c r="AU71" i="2"/>
  <c r="AV71" i="2"/>
  <c r="AT111" i="2"/>
  <c r="AV381" i="2"/>
  <c r="AU381" i="2"/>
  <c r="AY242" i="2"/>
  <c r="AY122" i="2"/>
  <c r="BA122" i="2" s="1"/>
  <c r="AW96" i="2"/>
  <c r="AW367" i="2"/>
  <c r="AW166" i="2"/>
  <c r="BA83" i="2"/>
  <c r="AZ83" i="2"/>
  <c r="BH12" i="2"/>
  <c r="AW15" i="2"/>
  <c r="AW70" i="2"/>
  <c r="AZ19" i="2"/>
  <c r="BB19" i="2" s="1"/>
  <c r="AX304" i="2"/>
  <c r="AY304" i="2"/>
  <c r="BB128" i="2"/>
  <c r="BC128" i="2"/>
  <c r="BD128" i="2" s="1"/>
  <c r="BE128" i="2" s="1"/>
  <c r="AT102" i="2"/>
  <c r="BG109" i="2"/>
  <c r="BI109" i="2" s="1"/>
  <c r="BO109" i="2" s="1"/>
  <c r="K108" i="5" s="1"/>
  <c r="BA357" i="2"/>
  <c r="AZ357" i="2"/>
  <c r="AW395" i="2"/>
  <c r="BC132" i="2"/>
  <c r="BD132" i="2" s="1"/>
  <c r="BE132" i="2" s="1"/>
  <c r="BB132" i="2"/>
  <c r="AW137" i="2"/>
  <c r="AX222" i="2"/>
  <c r="AY222" i="2"/>
  <c r="AX183" i="2"/>
  <c r="AY183" i="2"/>
  <c r="AX252" i="2"/>
  <c r="AY252" i="2"/>
  <c r="BB174" i="2"/>
  <c r="AV398" i="2"/>
  <c r="AU398" i="2"/>
  <c r="BB234" i="2"/>
  <c r="BC234" i="2"/>
  <c r="BD234" i="2" s="1"/>
  <c r="BE234" i="2" s="1"/>
  <c r="AX295" i="2"/>
  <c r="AY295" i="2"/>
  <c r="BC133" i="2"/>
  <c r="BD133" i="2" s="1"/>
  <c r="BE133" i="2" s="1"/>
  <c r="BB133" i="2"/>
  <c r="BB407" i="2"/>
  <c r="BC407" i="2"/>
  <c r="BD407" i="2" s="1"/>
  <c r="BE407" i="2" s="1"/>
  <c r="BC245" i="2"/>
  <c r="BD245" i="2" s="1"/>
  <c r="BE245" i="2" s="1"/>
  <c r="BB245" i="2"/>
  <c r="AX80" i="2"/>
  <c r="AY80" i="2"/>
  <c r="AW292" i="2"/>
  <c r="AW81" i="2"/>
  <c r="BC353" i="2"/>
  <c r="BD353" i="2" s="1"/>
  <c r="BE353" i="2" s="1"/>
  <c r="BB353" i="2"/>
  <c r="AZ208" i="2"/>
  <c r="BA208" i="2"/>
  <c r="AX331" i="2"/>
  <c r="AY331" i="2"/>
  <c r="BC207" i="2"/>
  <c r="BD207" i="2" s="1"/>
  <c r="BE207" i="2" s="1"/>
  <c r="BB207" i="2"/>
  <c r="AZ158" i="2"/>
  <c r="BA158" i="2"/>
  <c r="BG251" i="2"/>
  <c r="BI251" i="2" s="1"/>
  <c r="BA177" i="2"/>
  <c r="AZ177" i="2"/>
  <c r="AX178" i="2"/>
  <c r="AY178" i="2"/>
  <c r="BA78" i="2"/>
  <c r="AZ78" i="2"/>
  <c r="BC308" i="2"/>
  <c r="BD308" i="2" s="1"/>
  <c r="BE308" i="2" s="1"/>
  <c r="BB308" i="2"/>
  <c r="AX388" i="2"/>
  <c r="AY388" i="2"/>
  <c r="BB135" i="2"/>
  <c r="BC135" i="2"/>
  <c r="BD135" i="2" s="1"/>
  <c r="BE135" i="2" s="1"/>
  <c r="AX310" i="2"/>
  <c r="AY310" i="2"/>
  <c r="AZ168" i="2"/>
  <c r="BA168" i="2"/>
  <c r="BB6" i="2"/>
  <c r="AY51" i="2"/>
  <c r="BA51" i="2" s="1"/>
  <c r="AX44" i="2"/>
  <c r="AY44" i="2"/>
  <c r="AU27" i="2"/>
  <c r="AV27" i="2"/>
  <c r="AU34" i="2"/>
  <c r="AV34" i="2"/>
  <c r="AT41" i="2"/>
  <c r="AW32" i="2"/>
  <c r="AZ62" i="2"/>
  <c r="AW9" i="2"/>
  <c r="AV38" i="2"/>
  <c r="AU38" i="2"/>
  <c r="BB26" i="2"/>
  <c r="BF26" i="2" s="1"/>
  <c r="BC26" i="2"/>
  <c r="BD26" i="2" s="1"/>
  <c r="BE26" i="2" s="1"/>
  <c r="AW56" i="2"/>
  <c r="AX55" i="2"/>
  <c r="AY55" i="2"/>
  <c r="BG59" i="2"/>
  <c r="BI59" i="2" s="1"/>
  <c r="BO59" i="2" s="1"/>
  <c r="K58" i="5" s="1"/>
  <c r="AY50" i="2"/>
  <c r="BA50" i="2" s="1"/>
  <c r="BA43" i="2"/>
  <c r="AZ43" i="2"/>
  <c r="BA53" i="2"/>
  <c r="AZ53" i="2"/>
  <c r="BB47" i="2"/>
  <c r="BC47" i="2"/>
  <c r="BD47" i="2" s="1"/>
  <c r="BE47" i="2" s="1"/>
  <c r="AZ46" i="2"/>
  <c r="BA46" i="2"/>
  <c r="AZ17" i="2"/>
  <c r="BA13" i="2"/>
  <c r="AZ13" i="2"/>
  <c r="BA49" i="2"/>
  <c r="AZ49" i="2"/>
  <c r="AZ21" i="2"/>
  <c r="BB64" i="2"/>
  <c r="BC64" i="2"/>
  <c r="BD64" i="2" s="1"/>
  <c r="BE64" i="2" s="1"/>
  <c r="BB31" i="2"/>
  <c r="BF31" i="2" s="1"/>
  <c r="BC31" i="2"/>
  <c r="BD31" i="2" s="1"/>
  <c r="BE31" i="2" s="1"/>
  <c r="BA39" i="2"/>
  <c r="AZ39" i="2"/>
  <c r="BB57" i="2"/>
  <c r="BC57" i="2"/>
  <c r="BD57" i="2" s="1"/>
  <c r="BE57" i="2" s="1"/>
  <c r="BC20" i="2" l="1"/>
  <c r="BD20" i="2" s="1"/>
  <c r="BE20" i="2" s="1"/>
  <c r="AX272" i="2"/>
  <c r="AY272" i="2"/>
  <c r="AZ163" i="2"/>
  <c r="BB163" i="2" s="1"/>
  <c r="BF163" i="2" s="1"/>
  <c r="AU205" i="2"/>
  <c r="AW205" i="2" s="1"/>
  <c r="AV240" i="2"/>
  <c r="AU240" i="2"/>
  <c r="BC98" i="2"/>
  <c r="BD98" i="2" s="1"/>
  <c r="BE98" i="2" s="1"/>
  <c r="BB98" i="2"/>
  <c r="BF98" i="2" s="1"/>
  <c r="BG98" i="2" s="1"/>
  <c r="BI98" i="2" s="1"/>
  <c r="BO98" i="2" s="1"/>
  <c r="K97" i="5" s="1"/>
  <c r="BN288" i="2"/>
  <c r="J287" i="5" s="1"/>
  <c r="AW131" i="2"/>
  <c r="AV291" i="2"/>
  <c r="AU291" i="2"/>
  <c r="BA277" i="2"/>
  <c r="AR330" i="2"/>
  <c r="AS330" i="2" s="1"/>
  <c r="AY233" i="2"/>
  <c r="BA233" i="2" s="1"/>
  <c r="AP404" i="2"/>
  <c r="AQ404" i="2" s="1"/>
  <c r="AS404" i="2" s="1"/>
  <c r="AW79" i="2"/>
  <c r="AY185" i="2"/>
  <c r="BA185" i="2" s="1"/>
  <c r="AT68" i="2"/>
  <c r="AU68" i="2" s="1"/>
  <c r="AR164" i="2"/>
  <c r="BN200" i="2"/>
  <c r="J199" i="5" s="1"/>
  <c r="AT200" i="2"/>
  <c r="BM329" i="2"/>
  <c r="I328" i="5" s="1"/>
  <c r="BA37" i="2"/>
  <c r="BM164" i="2"/>
  <c r="I163" i="5" s="1"/>
  <c r="AZ359" i="2"/>
  <c r="AY214" i="2"/>
  <c r="AZ214" i="2" s="1"/>
  <c r="AQ329" i="2"/>
  <c r="AS329" i="2" s="1"/>
  <c r="BN329" i="2" s="1"/>
  <c r="J328" i="5" s="1"/>
  <c r="BM10" i="2"/>
  <c r="I9" i="5" s="1"/>
  <c r="AP10" i="2"/>
  <c r="AS113" i="2"/>
  <c r="BN113" i="2" s="1"/>
  <c r="J112" i="5" s="1"/>
  <c r="AU311" i="2"/>
  <c r="AW311" i="2" s="1"/>
  <c r="AX311" i="2" s="1"/>
  <c r="AQ401" i="2"/>
  <c r="AS401" i="2" s="1"/>
  <c r="AR401" i="2"/>
  <c r="BN247" i="2"/>
  <c r="J246" i="5" s="1"/>
  <c r="AT247" i="2"/>
  <c r="AW290" i="2"/>
  <c r="AX290" i="2" s="1"/>
  <c r="AW138" i="2"/>
  <c r="AX138" i="2" s="1"/>
  <c r="AW110" i="2"/>
  <c r="AU124" i="2"/>
  <c r="AW124" i="2" s="1"/>
  <c r="BC182" i="2"/>
  <c r="BD182" i="2" s="1"/>
  <c r="BE182" i="2" s="1"/>
  <c r="AU402" i="2"/>
  <c r="AW402" i="2" s="1"/>
  <c r="AX402" i="2" s="1"/>
  <c r="AW362" i="2"/>
  <c r="AX362" i="2" s="1"/>
  <c r="AU203" i="2"/>
  <c r="AV203" i="2"/>
  <c r="AO396" i="2"/>
  <c r="AP396" i="2" s="1"/>
  <c r="AQ396" i="2" s="1"/>
  <c r="AS396" i="2" s="1"/>
  <c r="AX157" i="2"/>
  <c r="AY157" i="2"/>
  <c r="BA104" i="2"/>
  <c r="AU11" i="2"/>
  <c r="AW11" i="2" s="1"/>
  <c r="AY11" i="2" s="1"/>
  <c r="BA11" i="2" s="1"/>
  <c r="BA250" i="2"/>
  <c r="AZ250" i="2"/>
  <c r="BN287" i="2"/>
  <c r="J286" i="5" s="1"/>
  <c r="AT287" i="2"/>
  <c r="AU288" i="2"/>
  <c r="AS349" i="2"/>
  <c r="AT349" i="2" s="1"/>
  <c r="AV349" i="2" s="1"/>
  <c r="AT274" i="2"/>
  <c r="AS194" i="2"/>
  <c r="BN194" i="2" s="1"/>
  <c r="J193" i="5" s="1"/>
  <c r="AT8" i="2"/>
  <c r="AV8" i="2" s="1"/>
  <c r="AW393" i="2"/>
  <c r="AX393" i="2" s="1"/>
  <c r="AW33" i="2"/>
  <c r="AZ185" i="2"/>
  <c r="BO251" i="2"/>
  <c r="K250" i="5" s="1"/>
  <c r="AX303" i="2"/>
  <c r="AT105" i="2"/>
  <c r="AV105" i="2" s="1"/>
  <c r="BN236" i="2"/>
  <c r="J235" i="5" s="1"/>
  <c r="BN268" i="2"/>
  <c r="J267" i="5" s="1"/>
  <c r="BN29" i="2"/>
  <c r="J28" i="5" s="1"/>
  <c r="BF6" i="2"/>
  <c r="BG6" i="2" s="1"/>
  <c r="BI6" i="2" s="1"/>
  <c r="BO6" i="2" s="1"/>
  <c r="K5" i="5" s="1"/>
  <c r="BF245" i="2"/>
  <c r="BP245" i="2" s="1"/>
  <c r="L244" i="5" s="1"/>
  <c r="BF174" i="2"/>
  <c r="BP174" i="2" s="1"/>
  <c r="L173" i="5" s="1"/>
  <c r="BN24" i="2"/>
  <c r="J23" i="5" s="1"/>
  <c r="BN387" i="2"/>
  <c r="J386" i="5" s="1"/>
  <c r="BN258" i="2"/>
  <c r="J257" i="5" s="1"/>
  <c r="BN152" i="2"/>
  <c r="J151" i="5" s="1"/>
  <c r="BN355" i="2"/>
  <c r="J354" i="5" s="1"/>
  <c r="BN188" i="2"/>
  <c r="J187" i="5" s="1"/>
  <c r="AX231" i="2"/>
  <c r="AV127" i="2"/>
  <c r="AU127" i="2"/>
  <c r="BA214" i="2"/>
  <c r="BB277" i="2"/>
  <c r="BC277" i="2"/>
  <c r="BD277" i="2" s="1"/>
  <c r="BE277" i="2" s="1"/>
  <c r="BF57" i="2"/>
  <c r="BP57" i="2" s="1"/>
  <c r="L56" i="5" s="1"/>
  <c r="BN315" i="2"/>
  <c r="J314" i="5" s="1"/>
  <c r="AY257" i="2"/>
  <c r="AZ257" i="2" s="1"/>
  <c r="BN85" i="2"/>
  <c r="J84" i="5" s="1"/>
  <c r="BN36" i="2"/>
  <c r="J35" i="5" s="1"/>
  <c r="BN265" i="2"/>
  <c r="J264" i="5" s="1"/>
  <c r="AX189" i="2"/>
  <c r="AX5" i="2"/>
  <c r="BM382" i="2"/>
  <c r="I381" i="5" s="1"/>
  <c r="AP382" i="2"/>
  <c r="AX14" i="2"/>
  <c r="AY14" i="2"/>
  <c r="BP26" i="2"/>
  <c r="L25" i="5" s="1"/>
  <c r="AR150" i="2"/>
  <c r="AQ150" i="2"/>
  <c r="AS150" i="2" s="1"/>
  <c r="AZ390" i="2"/>
  <c r="BA390" i="2"/>
  <c r="BP31" i="2"/>
  <c r="L30" i="5" s="1"/>
  <c r="BM275" i="2"/>
  <c r="I274" i="5" s="1"/>
  <c r="AP275" i="2"/>
  <c r="AX179" i="2"/>
  <c r="BF234" i="2"/>
  <c r="BP234" i="2" s="1"/>
  <c r="L233" i="5" s="1"/>
  <c r="AY317" i="2"/>
  <c r="BA317" i="2" s="1"/>
  <c r="AX225" i="2"/>
  <c r="AV239" i="2"/>
  <c r="AW239" i="2" s="1"/>
  <c r="AX239" i="2" s="1"/>
  <c r="BN161" i="2"/>
  <c r="J160" i="5" s="1"/>
  <c r="BF243" i="2"/>
  <c r="BG243" i="2" s="1"/>
  <c r="BN400" i="2"/>
  <c r="J399" i="5" s="1"/>
  <c r="BN282" i="2"/>
  <c r="J281" i="5" s="1"/>
  <c r="AY189" i="2"/>
  <c r="AZ189" i="2" s="1"/>
  <c r="AX142" i="2"/>
  <c r="BN229" i="2"/>
  <c r="J228" i="5" s="1"/>
  <c r="BN365" i="2"/>
  <c r="J364" i="5" s="1"/>
  <c r="BF213" i="2"/>
  <c r="BG213" i="2" s="1"/>
  <c r="BI213" i="2" s="1"/>
  <c r="BO213" i="2" s="1"/>
  <c r="K212" i="5" s="1"/>
  <c r="BP196" i="2"/>
  <c r="L195" i="5" s="1"/>
  <c r="AU126" i="2"/>
  <c r="AV126" i="2"/>
  <c r="AW7" i="2"/>
  <c r="AW160" i="2"/>
  <c r="AX15" i="2"/>
  <c r="BN206" i="2"/>
  <c r="J205" i="5" s="1"/>
  <c r="BN352" i="2"/>
  <c r="J351" i="5" s="1"/>
  <c r="AU199" i="2"/>
  <c r="AV199" i="2"/>
  <c r="AQ361" i="2"/>
  <c r="AS361" i="2" s="1"/>
  <c r="AT361" i="2" s="1"/>
  <c r="AR361" i="2"/>
  <c r="AY290" i="2"/>
  <c r="AT164" i="2"/>
  <c r="BF64" i="2"/>
  <c r="BP64" i="2" s="1"/>
  <c r="L63" i="5" s="1"/>
  <c r="BF308" i="2"/>
  <c r="BP308" i="2" s="1"/>
  <c r="L307" i="5" s="1"/>
  <c r="BF47" i="2"/>
  <c r="BP47" i="2" s="1"/>
  <c r="L46" i="5" s="1"/>
  <c r="BF407" i="2"/>
  <c r="BP407" i="2" s="1"/>
  <c r="L406" i="5" s="1"/>
  <c r="AY202" i="2"/>
  <c r="BF86" i="2"/>
  <c r="BG86" i="2" s="1"/>
  <c r="BN76" i="2"/>
  <c r="J75" i="5" s="1"/>
  <c r="AX56" i="2"/>
  <c r="AX32" i="2"/>
  <c r="BF353" i="2"/>
  <c r="BP353" i="2" s="1"/>
  <c r="L352" i="5" s="1"/>
  <c r="BF133" i="2"/>
  <c r="BP133" i="2" s="1"/>
  <c r="L132" i="5" s="1"/>
  <c r="BF182" i="2"/>
  <c r="BP182" i="2" s="1"/>
  <c r="L181" i="5" s="1"/>
  <c r="AX324" i="2"/>
  <c r="AV75" i="2"/>
  <c r="BN65" i="2"/>
  <c r="J64" i="5" s="1"/>
  <c r="BN254" i="2"/>
  <c r="J253" i="5" s="1"/>
  <c r="BH196" i="2"/>
  <c r="AX344" i="2"/>
  <c r="AX271" i="2"/>
  <c r="AY5" i="2"/>
  <c r="BA5" i="2" s="1"/>
  <c r="BN103" i="2"/>
  <c r="J102" i="5" s="1"/>
  <c r="AW115" i="2"/>
  <c r="AQ244" i="2"/>
  <c r="AS244" i="2" s="1"/>
  <c r="AT244" i="2" s="1"/>
  <c r="AR244" i="2"/>
  <c r="BF132" i="2"/>
  <c r="BP132" i="2" s="1"/>
  <c r="L131" i="5" s="1"/>
  <c r="BF19" i="2"/>
  <c r="BP19" i="2" s="1"/>
  <c r="L18" i="5" s="1"/>
  <c r="AX166" i="2"/>
  <c r="AX130" i="2"/>
  <c r="BN216" i="2"/>
  <c r="J215" i="5" s="1"/>
  <c r="AX320" i="2"/>
  <c r="AQ16" i="2"/>
  <c r="AS16" i="2" s="1"/>
  <c r="AR16" i="2"/>
  <c r="AQ119" i="2"/>
  <c r="AR119" i="2"/>
  <c r="AN391" i="2"/>
  <c r="AM391" i="2"/>
  <c r="BM101" i="2"/>
  <c r="I100" i="5" s="1"/>
  <c r="AP101" i="2"/>
  <c r="AX96" i="2"/>
  <c r="AX224" i="2"/>
  <c r="BF135" i="2"/>
  <c r="BP135" i="2" s="1"/>
  <c r="L134" i="5" s="1"/>
  <c r="BF207" i="2"/>
  <c r="BP207" i="2" s="1"/>
  <c r="L206" i="5" s="1"/>
  <c r="BF128" i="2"/>
  <c r="BP128" i="2" s="1"/>
  <c r="L127" i="5" s="1"/>
  <c r="AX367" i="2"/>
  <c r="AX82" i="2"/>
  <c r="BN384" i="2"/>
  <c r="J383" i="5" s="1"/>
  <c r="AT384" i="2"/>
  <c r="AY338" i="2"/>
  <c r="AX338" i="2"/>
  <c r="AU30" i="2"/>
  <c r="AV30" i="2"/>
  <c r="AW73" i="2"/>
  <c r="AS392" i="2"/>
  <c r="AP289" i="2"/>
  <c r="AR289" i="2" s="1"/>
  <c r="AX69" i="2"/>
  <c r="BN146" i="2"/>
  <c r="J145" i="5" s="1"/>
  <c r="AT61" i="2"/>
  <c r="AV61" i="2" s="1"/>
  <c r="BM396" i="2"/>
  <c r="I395" i="5" s="1"/>
  <c r="AT194" i="2"/>
  <c r="BF20" i="2"/>
  <c r="BG20" i="2" s="1"/>
  <c r="AU159" i="2"/>
  <c r="AV159" i="2"/>
  <c r="BB139" i="2"/>
  <c r="BC139" i="2"/>
  <c r="BD139" i="2" s="1"/>
  <c r="BE139" i="2" s="1"/>
  <c r="BM147" i="2"/>
  <c r="I146" i="5" s="1"/>
  <c r="AP147" i="2"/>
  <c r="BN356" i="2"/>
  <c r="J355" i="5" s="1"/>
  <c r="AT356" i="2"/>
  <c r="AW22" i="2"/>
  <c r="AW184" i="2"/>
  <c r="AW77" i="2"/>
  <c r="AV226" i="2"/>
  <c r="AU226" i="2"/>
  <c r="AW379" i="2"/>
  <c r="AX379" i="2" s="1"/>
  <c r="AQ193" i="2"/>
  <c r="AS193" i="2" s="1"/>
  <c r="BN193" i="2" s="1"/>
  <c r="J192" i="5" s="1"/>
  <c r="AT365" i="2"/>
  <c r="AV365" i="2" s="1"/>
  <c r="AT265" i="2"/>
  <c r="AU265" i="2" s="1"/>
  <c r="AQ230" i="2"/>
  <c r="AS230" i="2" s="1"/>
  <c r="BC187" i="2"/>
  <c r="BD187" i="2" s="1"/>
  <c r="BE187" i="2" s="1"/>
  <c r="BB187" i="2"/>
  <c r="AT36" i="2"/>
  <c r="AV36" i="2" s="1"/>
  <c r="BN341" i="2"/>
  <c r="J340" i="5" s="1"/>
  <c r="AT341" i="2"/>
  <c r="AV219" i="2"/>
  <c r="AU219" i="2"/>
  <c r="AX197" i="2"/>
  <c r="AY197" i="2"/>
  <c r="AZ197" i="2" s="1"/>
  <c r="AV296" i="2"/>
  <c r="AW296" i="2" s="1"/>
  <c r="AY69" i="2"/>
  <c r="BA69" i="2" s="1"/>
  <c r="AZ285" i="2"/>
  <c r="BA285" i="2"/>
  <c r="AY231" i="2"/>
  <c r="AZ231" i="2" s="1"/>
  <c r="AQ348" i="2"/>
  <c r="AR348" i="2"/>
  <c r="AZ267" i="2"/>
  <c r="BC267" i="2" s="1"/>
  <c r="BD267" i="2" s="1"/>
  <c r="BE267" i="2" s="1"/>
  <c r="AY303" i="2"/>
  <c r="BA303" i="2" s="1"/>
  <c r="AV241" i="2"/>
  <c r="AW241" i="2" s="1"/>
  <c r="AX257" i="2"/>
  <c r="AV350" i="2"/>
  <c r="AW350" i="2" s="1"/>
  <c r="AU143" i="2"/>
  <c r="AW143" i="2" s="1"/>
  <c r="AT188" i="2"/>
  <c r="AU188" i="2" s="1"/>
  <c r="BN325" i="2"/>
  <c r="J324" i="5" s="1"/>
  <c r="AT325" i="2"/>
  <c r="AQ326" i="2"/>
  <c r="AS326" i="2" s="1"/>
  <c r="AR326" i="2"/>
  <c r="AR176" i="2"/>
  <c r="AQ176" i="2"/>
  <c r="AS176" i="2" s="1"/>
  <c r="AX347" i="2"/>
  <c r="AY347" i="2"/>
  <c r="AZ347" i="2" s="1"/>
  <c r="AT146" i="2"/>
  <c r="AV146" i="2" s="1"/>
  <c r="AU408" i="2"/>
  <c r="AV408" i="2"/>
  <c r="AV248" i="2"/>
  <c r="AW248" i="2" s="1"/>
  <c r="AU385" i="2"/>
  <c r="AV385" i="2"/>
  <c r="AU323" i="2"/>
  <c r="AV323" i="2"/>
  <c r="AY320" i="2"/>
  <c r="BA320" i="2" s="1"/>
  <c r="AW155" i="2"/>
  <c r="AY155" i="2" s="1"/>
  <c r="AY142" i="2"/>
  <c r="BA142" i="2" s="1"/>
  <c r="AV120" i="2"/>
  <c r="AW120" i="2" s="1"/>
  <c r="AV140" i="2"/>
  <c r="AW140" i="2" s="1"/>
  <c r="BN105" i="2"/>
  <c r="J104" i="5" s="1"/>
  <c r="AU108" i="2"/>
  <c r="AW108" i="2" s="1"/>
  <c r="AT229" i="2"/>
  <c r="AU229" i="2" s="1"/>
  <c r="AS380" i="2"/>
  <c r="BN346" i="2"/>
  <c r="J345" i="5" s="1"/>
  <c r="AT346" i="2"/>
  <c r="BN340" i="2"/>
  <c r="J339" i="5" s="1"/>
  <c r="AT340" i="2"/>
  <c r="BA165" i="2"/>
  <c r="AU371" i="2"/>
  <c r="AW371" i="2" s="1"/>
  <c r="AW286" i="2"/>
  <c r="AY166" i="2"/>
  <c r="BA166" i="2" s="1"/>
  <c r="AY271" i="2"/>
  <c r="BA271" i="2" s="1"/>
  <c r="AW217" i="2"/>
  <c r="AZ18" i="2"/>
  <c r="BC18" i="2" s="1"/>
  <c r="BD18" i="2" s="1"/>
  <c r="BE18" i="2" s="1"/>
  <c r="AY218" i="2"/>
  <c r="AX218" i="2"/>
  <c r="BC19" i="2"/>
  <c r="BD19" i="2" s="1"/>
  <c r="BE19" i="2" s="1"/>
  <c r="AT258" i="2"/>
  <c r="AV258" i="2" s="1"/>
  <c r="AW117" i="2"/>
  <c r="AY117" i="2" s="1"/>
  <c r="BN61" i="2"/>
  <c r="J60" i="5" s="1"/>
  <c r="AV270" i="2"/>
  <c r="AU270" i="2"/>
  <c r="AW23" i="2"/>
  <c r="AV354" i="2"/>
  <c r="AU354" i="2"/>
  <c r="AX144" i="2"/>
  <c r="AY144" i="2"/>
  <c r="AZ144" i="2" s="1"/>
  <c r="AT236" i="2"/>
  <c r="AU236" i="2" s="1"/>
  <c r="AT268" i="2"/>
  <c r="AU268" i="2" s="1"/>
  <c r="AW235" i="2"/>
  <c r="AW211" i="2"/>
  <c r="BN151" i="2"/>
  <c r="J150" i="5" s="1"/>
  <c r="AT151" i="2"/>
  <c r="AV149" i="2"/>
  <c r="AU149" i="2"/>
  <c r="AW293" i="2"/>
  <c r="BN94" i="2"/>
  <c r="J93" i="5" s="1"/>
  <c r="AT94" i="2"/>
  <c r="AV377" i="2"/>
  <c r="AU377" i="2"/>
  <c r="BN175" i="2"/>
  <c r="J174" i="5" s="1"/>
  <c r="AT175" i="2"/>
  <c r="AT355" i="2"/>
  <c r="AV355" i="2" s="1"/>
  <c r="AZ125" i="2"/>
  <c r="BB125" i="2" s="1"/>
  <c r="AV103" i="2"/>
  <c r="AU103" i="2"/>
  <c r="AW75" i="2"/>
  <c r="AY344" i="2"/>
  <c r="AZ344" i="2" s="1"/>
  <c r="AU105" i="2"/>
  <c r="AV294" i="2"/>
  <c r="AU294" i="2"/>
  <c r="BN87" i="2"/>
  <c r="J86" i="5" s="1"/>
  <c r="AT87" i="2"/>
  <c r="AX141" i="2"/>
  <c r="AY141" i="2"/>
  <c r="BN374" i="2"/>
  <c r="J373" i="5" s="1"/>
  <c r="AT374" i="2"/>
  <c r="AY96" i="2"/>
  <c r="AZ96" i="2" s="1"/>
  <c r="AU405" i="2"/>
  <c r="AW405" i="2" s="1"/>
  <c r="AW269" i="2"/>
  <c r="AU45" i="2"/>
  <c r="AV45" i="2"/>
  <c r="BN386" i="2"/>
  <c r="J385" i="5" s="1"/>
  <c r="AT386" i="2"/>
  <c r="AW134" i="2"/>
  <c r="AW332" i="2"/>
  <c r="AT152" i="2"/>
  <c r="AU152" i="2" s="1"/>
  <c r="AV351" i="2"/>
  <c r="AU351" i="2"/>
  <c r="BN279" i="2"/>
  <c r="J278" i="5" s="1"/>
  <c r="AT279" i="2"/>
  <c r="BN99" i="2"/>
  <c r="J98" i="5" s="1"/>
  <c r="AT99" i="2"/>
  <c r="AY298" i="2"/>
  <c r="AX298" i="2"/>
  <c r="AV172" i="2"/>
  <c r="AW172" i="2" s="1"/>
  <c r="BM289" i="2"/>
  <c r="I288" i="5" s="1"/>
  <c r="AV162" i="2"/>
  <c r="AU162" i="2"/>
  <c r="AU114" i="2"/>
  <c r="AV114" i="2"/>
  <c r="AT161" i="2"/>
  <c r="AU161" i="2" s="1"/>
  <c r="AQ364" i="2"/>
  <c r="AR364" i="2"/>
  <c r="BM335" i="2"/>
  <c r="I334" i="5" s="1"/>
  <c r="AP335" i="2"/>
  <c r="AZ93" i="2"/>
  <c r="BA93" i="2"/>
  <c r="AT85" i="2"/>
  <c r="AW378" i="2"/>
  <c r="AV220" i="2"/>
  <c r="AU220" i="2"/>
  <c r="AX237" i="2"/>
  <c r="AY237" i="2"/>
  <c r="AV366" i="2"/>
  <c r="AU366" i="2"/>
  <c r="AU300" i="2"/>
  <c r="AV300" i="2"/>
  <c r="AW283" i="2"/>
  <c r="AV186" i="2"/>
  <c r="AU186" i="2"/>
  <c r="AU316" i="2"/>
  <c r="AV316" i="2"/>
  <c r="AS394" i="2"/>
  <c r="AR192" i="2"/>
  <c r="AQ192" i="2"/>
  <c r="AS192" i="2" s="1"/>
  <c r="AT282" i="2"/>
  <c r="BC60" i="2"/>
  <c r="BD60" i="2" s="1"/>
  <c r="BE60" i="2" s="1"/>
  <c r="BB60" i="2"/>
  <c r="AU48" i="2"/>
  <c r="AV48" i="2"/>
  <c r="AZ148" i="2"/>
  <c r="BA148" i="2"/>
  <c r="BM167" i="2"/>
  <c r="I166" i="5" s="1"/>
  <c r="AP167" i="2"/>
  <c r="AV228" i="2"/>
  <c r="AU228" i="2"/>
  <c r="AU92" i="2"/>
  <c r="AV92" i="2"/>
  <c r="AT352" i="2"/>
  <c r="AU352" i="2" s="1"/>
  <c r="AV118" i="2"/>
  <c r="AW118" i="2" s="1"/>
  <c r="AU227" i="2"/>
  <c r="AW227" i="2" s="1"/>
  <c r="AW375" i="2"/>
  <c r="AU238" i="2"/>
  <c r="AV238" i="2"/>
  <c r="AZ122" i="2"/>
  <c r="BB122" i="2" s="1"/>
  <c r="AV263" i="2"/>
  <c r="AU263" i="2"/>
  <c r="AU373" i="2"/>
  <c r="AV373" i="2"/>
  <c r="BN204" i="2"/>
  <c r="J203" i="5" s="1"/>
  <c r="AT204" i="2"/>
  <c r="AX383" i="2"/>
  <c r="AY383" i="2"/>
  <c r="AY217" i="2"/>
  <c r="AU215" i="2"/>
  <c r="AV215" i="2"/>
  <c r="AU363" i="2"/>
  <c r="AV363" i="2"/>
  <c r="AX63" i="2"/>
  <c r="AY63" i="2"/>
  <c r="AT387" i="2"/>
  <c r="AV387" i="2" s="1"/>
  <c r="AW171" i="2"/>
  <c r="AT315" i="2"/>
  <c r="AV315" i="2" s="1"/>
  <c r="AW299" i="2"/>
  <c r="AW154" i="2"/>
  <c r="BN372" i="2"/>
  <c r="J371" i="5" s="1"/>
  <c r="AT372" i="2"/>
  <c r="BN209" i="2"/>
  <c r="J208" i="5" s="1"/>
  <c r="AT209" i="2"/>
  <c r="AV276" i="2"/>
  <c r="AU276" i="2"/>
  <c r="BN314" i="2"/>
  <c r="J313" i="5" s="1"/>
  <c r="AT314" i="2"/>
  <c r="AW190" i="2"/>
  <c r="AU327" i="2"/>
  <c r="AV327" i="2"/>
  <c r="AX345" i="2"/>
  <c r="AY345" i="2"/>
  <c r="AT216" i="2"/>
  <c r="AV342" i="2"/>
  <c r="AU342" i="2"/>
  <c r="AW180" i="2"/>
  <c r="BA397" i="2"/>
  <c r="BB397" i="2" s="1"/>
  <c r="AQ253" i="2"/>
  <c r="AR253" i="2"/>
  <c r="AR343" i="2"/>
  <c r="AQ343" i="2"/>
  <c r="AS343" i="2" s="1"/>
  <c r="BN173" i="2"/>
  <c r="J172" i="5" s="1"/>
  <c r="AT173" i="2"/>
  <c r="AQ305" i="2"/>
  <c r="AS305" i="2" s="1"/>
  <c r="AR305" i="2"/>
  <c r="AU281" i="2"/>
  <c r="AV281" i="2"/>
  <c r="BN42" i="2"/>
  <c r="J41" i="5" s="1"/>
  <c r="AT42" i="2"/>
  <c r="AX368" i="2"/>
  <c r="AY368" i="2"/>
  <c r="AX262" i="2"/>
  <c r="AY262" i="2"/>
  <c r="AU195" i="2"/>
  <c r="AV195" i="2"/>
  <c r="BM181" i="2"/>
  <c r="I180" i="5" s="1"/>
  <c r="AP181" i="2"/>
  <c r="AX278" i="2"/>
  <c r="AY278" i="2"/>
  <c r="AX88" i="2"/>
  <c r="AY88" i="2"/>
  <c r="BM145" i="2"/>
  <c r="I144" i="5" s="1"/>
  <c r="AP145" i="2"/>
  <c r="AW232" i="2"/>
  <c r="AU261" i="2"/>
  <c r="AV261" i="2"/>
  <c r="AV116" i="2"/>
  <c r="AU116" i="2"/>
  <c r="AU136" i="2"/>
  <c r="AV136" i="2"/>
  <c r="AR256" i="2"/>
  <c r="AQ256" i="2"/>
  <c r="AS256" i="2" s="1"/>
  <c r="AW334" i="2"/>
  <c r="AU403" i="2"/>
  <c r="AV403" i="2"/>
  <c r="AU369" i="2"/>
  <c r="AV369" i="2"/>
  <c r="AU74" i="2"/>
  <c r="AV74" i="2"/>
  <c r="AS106" i="2"/>
  <c r="AX223" i="2"/>
  <c r="AY223" i="2"/>
  <c r="AV337" i="2"/>
  <c r="AU337" i="2"/>
  <c r="AW91" i="2"/>
  <c r="AW169" i="2"/>
  <c r="AT206" i="2"/>
  <c r="AV312" i="2"/>
  <c r="AU312" i="2"/>
  <c r="AT65" i="2"/>
  <c r="AW170" i="2"/>
  <c r="AU36" i="2"/>
  <c r="BB359" i="2"/>
  <c r="BC359" i="2"/>
  <c r="BD359" i="2" s="1"/>
  <c r="BE359" i="2" s="1"/>
  <c r="AV264" i="2"/>
  <c r="AU264" i="2"/>
  <c r="AW280" i="2"/>
  <c r="AV3" i="2"/>
  <c r="AU3" i="2"/>
  <c r="BN313" i="2"/>
  <c r="J312" i="5" s="1"/>
  <c r="AT313" i="2"/>
  <c r="AX259" i="2"/>
  <c r="AY259" i="2"/>
  <c r="AW198" i="2"/>
  <c r="AQ289" i="2"/>
  <c r="AS289" i="2" s="1"/>
  <c r="AR370" i="2"/>
  <c r="AQ370" i="2"/>
  <c r="AT254" i="2"/>
  <c r="AV266" i="2"/>
  <c r="AU266" i="2"/>
  <c r="BN297" i="2"/>
  <c r="J296" i="5" s="1"/>
  <c r="AT297" i="2"/>
  <c r="BA100" i="2"/>
  <c r="AZ100" i="2"/>
  <c r="AV333" i="2"/>
  <c r="AU333" i="2"/>
  <c r="AU273" i="2"/>
  <c r="AV273" i="2"/>
  <c r="AR336" i="2"/>
  <c r="AQ336" i="2"/>
  <c r="BN309" i="2"/>
  <c r="J308" i="5" s="1"/>
  <c r="AT309" i="2"/>
  <c r="AW284" i="2"/>
  <c r="AZ360" i="2"/>
  <c r="BA360" i="2"/>
  <c r="AT76" i="2"/>
  <c r="BN95" i="2"/>
  <c r="J94" i="5" s="1"/>
  <c r="AT95" i="2"/>
  <c r="AW322" i="2"/>
  <c r="AV328" i="2"/>
  <c r="AU328" i="2"/>
  <c r="AV406" i="2"/>
  <c r="AU406" i="2"/>
  <c r="AU306" i="2"/>
  <c r="AV306" i="2"/>
  <c r="AT29" i="2"/>
  <c r="BA257" i="2"/>
  <c r="AV52" i="2"/>
  <c r="AU52" i="2"/>
  <c r="AW35" i="2"/>
  <c r="AV321" i="2"/>
  <c r="AU321" i="2"/>
  <c r="AV123" i="2"/>
  <c r="AU123" i="2"/>
  <c r="AT24" i="2"/>
  <c r="AU255" i="2"/>
  <c r="AW255" i="2" s="1"/>
  <c r="AY324" i="2"/>
  <c r="AY225" i="2"/>
  <c r="AU400" i="2"/>
  <c r="AW400" i="2" s="1"/>
  <c r="AW301" i="2"/>
  <c r="AX221" i="2"/>
  <c r="AY221" i="2"/>
  <c r="AW84" i="2"/>
  <c r="AW97" i="2"/>
  <c r="AW25" i="2"/>
  <c r="AW307" i="2"/>
  <c r="BA112" i="2"/>
  <c r="AY239" i="2"/>
  <c r="AX202" i="2"/>
  <c r="AX376" i="2"/>
  <c r="AY376" i="2"/>
  <c r="AY179" i="2"/>
  <c r="AZ179" i="2" s="1"/>
  <c r="AY224" i="2"/>
  <c r="AZ224" i="2" s="1"/>
  <c r="BA156" i="2"/>
  <c r="AZ156" i="2"/>
  <c r="AX302" i="2"/>
  <c r="AY302" i="2"/>
  <c r="AU260" i="2"/>
  <c r="AV260" i="2"/>
  <c r="AW358" i="2"/>
  <c r="BA399" i="2"/>
  <c r="AZ399" i="2"/>
  <c r="AX317" i="2"/>
  <c r="AZ51" i="2"/>
  <c r="BB51" i="2" s="1"/>
  <c r="AZ246" i="2"/>
  <c r="BA246" i="2"/>
  <c r="AY82" i="2"/>
  <c r="AZ82" i="2" s="1"/>
  <c r="BC4" i="2"/>
  <c r="BD4" i="2" s="1"/>
  <c r="BE4" i="2" s="1"/>
  <c r="BB4" i="2"/>
  <c r="AY130" i="2"/>
  <c r="AZ130" i="2" s="1"/>
  <c r="AW58" i="2"/>
  <c r="AY32" i="2"/>
  <c r="BA32" i="2" s="1"/>
  <c r="AW389" i="2"/>
  <c r="AY311" i="2"/>
  <c r="AY367" i="2"/>
  <c r="AW381" i="2"/>
  <c r="BA129" i="2"/>
  <c r="AZ129" i="2"/>
  <c r="AX319" i="2"/>
  <c r="AY319" i="2"/>
  <c r="AW89" i="2"/>
  <c r="AZ67" i="2"/>
  <c r="BA67" i="2"/>
  <c r="BA72" i="2"/>
  <c r="AZ72" i="2"/>
  <c r="AW107" i="2"/>
  <c r="AU249" i="2"/>
  <c r="AV249" i="2"/>
  <c r="BA202" i="2"/>
  <c r="AZ202" i="2"/>
  <c r="BC121" i="2"/>
  <c r="BD121" i="2" s="1"/>
  <c r="BE121" i="2" s="1"/>
  <c r="BB121" i="2"/>
  <c r="BA153" i="2"/>
  <c r="AZ153" i="2"/>
  <c r="BA339" i="2"/>
  <c r="AZ339" i="2"/>
  <c r="AX54" i="2"/>
  <c r="AY54" i="2"/>
  <c r="AW210" i="2"/>
  <c r="AX318" i="2"/>
  <c r="AY318" i="2"/>
  <c r="AZ28" i="2"/>
  <c r="BA28" i="2"/>
  <c r="AZ242" i="2"/>
  <c r="BA242" i="2"/>
  <c r="AV111" i="2"/>
  <c r="AU111" i="2"/>
  <c r="AW71" i="2"/>
  <c r="AV191" i="2"/>
  <c r="AU191" i="2"/>
  <c r="AU40" i="2"/>
  <c r="AV40" i="2"/>
  <c r="BA212" i="2"/>
  <c r="AZ212" i="2"/>
  <c r="BB104" i="2"/>
  <c r="BC104" i="2"/>
  <c r="BD104" i="2" s="1"/>
  <c r="BE104" i="2" s="1"/>
  <c r="AY15" i="2"/>
  <c r="AZ15" i="2" s="1"/>
  <c r="AZ50" i="2"/>
  <c r="BB50" i="2" s="1"/>
  <c r="AX70" i="2"/>
  <c r="AY70" i="2"/>
  <c r="BB83" i="2"/>
  <c r="BC83" i="2"/>
  <c r="BD83" i="2" s="1"/>
  <c r="BE83" i="2" s="1"/>
  <c r="AX201" i="2"/>
  <c r="AY201" i="2"/>
  <c r="BH59" i="2"/>
  <c r="BH6" i="2"/>
  <c r="AW398" i="2"/>
  <c r="AX90" i="2"/>
  <c r="AY90" i="2"/>
  <c r="BH213" i="2"/>
  <c r="BA310" i="2"/>
  <c r="AZ310" i="2"/>
  <c r="AX81" i="2"/>
  <c r="AY81" i="2"/>
  <c r="BB112" i="2"/>
  <c r="BC112" i="2"/>
  <c r="BD112" i="2" s="1"/>
  <c r="BE112" i="2" s="1"/>
  <c r="BH251" i="2"/>
  <c r="AW288" i="2"/>
  <c r="BC208" i="2"/>
  <c r="BD208" i="2" s="1"/>
  <c r="BE208" i="2" s="1"/>
  <c r="BB208" i="2"/>
  <c r="BA252" i="2"/>
  <c r="AZ252" i="2"/>
  <c r="AX66" i="2"/>
  <c r="AY66" i="2"/>
  <c r="BB357" i="2"/>
  <c r="BC357" i="2"/>
  <c r="BD357" i="2" s="1"/>
  <c r="BE357" i="2" s="1"/>
  <c r="AZ304" i="2"/>
  <c r="BA304" i="2"/>
  <c r="AV102" i="2"/>
  <c r="AU102" i="2"/>
  <c r="BA183" i="2"/>
  <c r="AZ183" i="2"/>
  <c r="AZ222" i="2"/>
  <c r="BA222" i="2"/>
  <c r="BG135" i="2"/>
  <c r="BI135" i="2" s="1"/>
  <c r="BO135" i="2" s="1"/>
  <c r="K134" i="5" s="1"/>
  <c r="BC177" i="2"/>
  <c r="BD177" i="2" s="1"/>
  <c r="BE177" i="2" s="1"/>
  <c r="BB177" i="2"/>
  <c r="AZ331" i="2"/>
  <c r="BA331" i="2"/>
  <c r="BB165" i="2"/>
  <c r="BC165" i="2"/>
  <c r="BD165" i="2" s="1"/>
  <c r="BE165" i="2" s="1"/>
  <c r="AX292" i="2"/>
  <c r="AY292" i="2"/>
  <c r="BA388" i="2"/>
  <c r="AZ388" i="2"/>
  <c r="AZ80" i="2"/>
  <c r="BA80" i="2"/>
  <c r="AZ178" i="2"/>
  <c r="BA178" i="2"/>
  <c r="BG174" i="2"/>
  <c r="BI174" i="2" s="1"/>
  <c r="BO174" i="2" s="1"/>
  <c r="K173" i="5" s="1"/>
  <c r="BB158" i="2"/>
  <c r="BC158" i="2"/>
  <c r="BD158" i="2" s="1"/>
  <c r="BE158" i="2" s="1"/>
  <c r="BA295" i="2"/>
  <c r="AZ295" i="2"/>
  <c r="BB168" i="2"/>
  <c r="BC168" i="2"/>
  <c r="BD168" i="2" s="1"/>
  <c r="BE168" i="2" s="1"/>
  <c r="BB78" i="2"/>
  <c r="BC78" i="2"/>
  <c r="BD78" i="2" s="1"/>
  <c r="BE78" i="2" s="1"/>
  <c r="BG353" i="2"/>
  <c r="BG245" i="2"/>
  <c r="BI245" i="2" s="1"/>
  <c r="BO245" i="2" s="1"/>
  <c r="K244" i="5" s="1"/>
  <c r="BH109" i="2"/>
  <c r="BG128" i="2"/>
  <c r="BI128" i="2" s="1"/>
  <c r="BO128" i="2" s="1"/>
  <c r="K127" i="5" s="1"/>
  <c r="AX137" i="2"/>
  <c r="AY137" i="2"/>
  <c r="BG132" i="2"/>
  <c r="BI132" i="2" s="1"/>
  <c r="BO132" i="2" s="1"/>
  <c r="K131" i="5" s="1"/>
  <c r="AX395" i="2"/>
  <c r="AY395" i="2"/>
  <c r="AZ44" i="2"/>
  <c r="BA44" i="2"/>
  <c r="AW38" i="2"/>
  <c r="AV41" i="2"/>
  <c r="AU41" i="2"/>
  <c r="AX9" i="2"/>
  <c r="AY9" i="2"/>
  <c r="BB62" i="2"/>
  <c r="BC62" i="2"/>
  <c r="BD62" i="2" s="1"/>
  <c r="BE62" i="2" s="1"/>
  <c r="AW34" i="2"/>
  <c r="BB18" i="2"/>
  <c r="BB37" i="2"/>
  <c r="BC37" i="2"/>
  <c r="BD37" i="2" s="1"/>
  <c r="BE37" i="2" s="1"/>
  <c r="AW27" i="2"/>
  <c r="BG31" i="2"/>
  <c r="BI31" i="2" s="1"/>
  <c r="BO31" i="2" s="1"/>
  <c r="K30" i="5" s="1"/>
  <c r="BG64" i="2"/>
  <c r="BI64" i="2" s="1"/>
  <c r="BO64" i="2" s="1"/>
  <c r="K63" i="5" s="1"/>
  <c r="BG57" i="2"/>
  <c r="BI57" i="2" s="1"/>
  <c r="BO57" i="2" s="1"/>
  <c r="K56" i="5" s="1"/>
  <c r="AY56" i="2"/>
  <c r="BA56" i="2" s="1"/>
  <c r="BG47" i="2"/>
  <c r="BI47" i="2" s="1"/>
  <c r="BO47" i="2" s="1"/>
  <c r="K46" i="5" s="1"/>
  <c r="BA55" i="2"/>
  <c r="AZ55" i="2"/>
  <c r="BG26" i="2"/>
  <c r="BI26" i="2" s="1"/>
  <c r="BO26" i="2" s="1"/>
  <c r="K25" i="5" s="1"/>
  <c r="BB46" i="2"/>
  <c r="BC46" i="2"/>
  <c r="BD46" i="2" s="1"/>
  <c r="BE46" i="2" s="1"/>
  <c r="BB17" i="2"/>
  <c r="BC17" i="2"/>
  <c r="BD17" i="2" s="1"/>
  <c r="BE17" i="2" s="1"/>
  <c r="BB53" i="2"/>
  <c r="BC53" i="2"/>
  <c r="BD53" i="2" s="1"/>
  <c r="BE53" i="2" s="1"/>
  <c r="BB39" i="2"/>
  <c r="BC39" i="2"/>
  <c r="BD39" i="2" s="1"/>
  <c r="BE39" i="2" s="1"/>
  <c r="BB43" i="2"/>
  <c r="BC43" i="2"/>
  <c r="BD43" i="2" s="1"/>
  <c r="BE43" i="2" s="1"/>
  <c r="BB49" i="2"/>
  <c r="BC49" i="2"/>
  <c r="BD49" i="2" s="1"/>
  <c r="BE49" i="2" s="1"/>
  <c r="BB21" i="2"/>
  <c r="BC21" i="2"/>
  <c r="BD21" i="2" s="1"/>
  <c r="BE21" i="2" s="1"/>
  <c r="BC13" i="2"/>
  <c r="BD13" i="2" s="1"/>
  <c r="BE13" i="2" s="1"/>
  <c r="BB13" i="2"/>
  <c r="AT193" i="2" l="1"/>
  <c r="BA272" i="2"/>
  <c r="AZ272" i="2"/>
  <c r="AZ271" i="2"/>
  <c r="BC163" i="2"/>
  <c r="BD163" i="2" s="1"/>
  <c r="BE163" i="2" s="1"/>
  <c r="AZ69" i="2"/>
  <c r="AR404" i="2"/>
  <c r="AW240" i="2"/>
  <c r="BH98" i="2"/>
  <c r="BP98" i="2"/>
  <c r="L97" i="5" s="1"/>
  <c r="BP163" i="2"/>
  <c r="L162" i="5" s="1"/>
  <c r="BG163" i="2"/>
  <c r="AU8" i="2"/>
  <c r="BA144" i="2"/>
  <c r="AU365" i="2"/>
  <c r="AW291" i="2"/>
  <c r="AZ166" i="2"/>
  <c r="AU61" i="2"/>
  <c r="AZ233" i="2"/>
  <c r="BC233" i="2" s="1"/>
  <c r="BD233" i="2" s="1"/>
  <c r="BE233" i="2" s="1"/>
  <c r="AX131" i="2"/>
  <c r="AY131" i="2"/>
  <c r="AY138" i="2"/>
  <c r="BA138" i="2" s="1"/>
  <c r="AV68" i="2"/>
  <c r="AW68" i="2" s="1"/>
  <c r="AY79" i="2"/>
  <c r="AX79" i="2"/>
  <c r="BP213" i="2"/>
  <c r="L212" i="5" s="1"/>
  <c r="AQ10" i="2"/>
  <c r="AS10" i="2" s="1"/>
  <c r="BN10" i="2" s="1"/>
  <c r="J9" i="5" s="1"/>
  <c r="AR10" i="2"/>
  <c r="AT329" i="2"/>
  <c r="BG407" i="2"/>
  <c r="BI407" i="2" s="1"/>
  <c r="BO407" i="2" s="1"/>
  <c r="K406" i="5" s="1"/>
  <c r="AV200" i="2"/>
  <c r="AU200" i="2"/>
  <c r="AV265" i="2"/>
  <c r="AW265" i="2" s="1"/>
  <c r="AY265" i="2" s="1"/>
  <c r="BG19" i="2"/>
  <c r="BA15" i="2"/>
  <c r="BB267" i="2"/>
  <c r="BF267" i="2" s="1"/>
  <c r="BG267" i="2" s="1"/>
  <c r="BH267" i="2" s="1"/>
  <c r="BI267" i="2" s="1"/>
  <c r="BO267" i="2" s="1"/>
  <c r="K266" i="5" s="1"/>
  <c r="BG182" i="2"/>
  <c r="BI182" i="2" s="1"/>
  <c r="BO182" i="2" s="1"/>
  <c r="K181" i="5" s="1"/>
  <c r="AZ5" i="2"/>
  <c r="BG207" i="2"/>
  <c r="BI207" i="2" s="1"/>
  <c r="BO207" i="2" s="1"/>
  <c r="K206" i="5" s="1"/>
  <c r="AT113" i="2"/>
  <c r="BN349" i="2"/>
  <c r="J348" i="5" s="1"/>
  <c r="AV247" i="2"/>
  <c r="AU247" i="2"/>
  <c r="AY402" i="2"/>
  <c r="BA402" i="2" s="1"/>
  <c r="AW270" i="2"/>
  <c r="AU349" i="2"/>
  <c r="AW349" i="2" s="1"/>
  <c r="BC125" i="2"/>
  <c r="BD125" i="2" s="1"/>
  <c r="BE125" i="2" s="1"/>
  <c r="BA189" i="2"/>
  <c r="BN401" i="2"/>
  <c r="J400" i="5" s="1"/>
  <c r="AT401" i="2"/>
  <c r="AX117" i="2"/>
  <c r="AZ320" i="2"/>
  <c r="BA96" i="2"/>
  <c r="AV188" i="2"/>
  <c r="AW199" i="2"/>
  <c r="AX199" i="2" s="1"/>
  <c r="BG308" i="2"/>
  <c r="BI308" i="2" s="1"/>
  <c r="BO308" i="2" s="1"/>
  <c r="K307" i="5" s="1"/>
  <c r="AV236" i="2"/>
  <c r="AY362" i="2"/>
  <c r="BA362" i="2" s="1"/>
  <c r="AW127" i="2"/>
  <c r="AY110" i="2"/>
  <c r="AX110" i="2"/>
  <c r="AZ317" i="2"/>
  <c r="AW203" i="2"/>
  <c r="AX203" i="2" s="1"/>
  <c r="AU258" i="2"/>
  <c r="AR396" i="2"/>
  <c r="BN330" i="2"/>
  <c r="J329" i="5" s="1"/>
  <c r="AT330" i="2"/>
  <c r="BN396" i="2"/>
  <c r="J395" i="5" s="1"/>
  <c r="AT396" i="2"/>
  <c r="AU396" i="2" s="1"/>
  <c r="AV274" i="2"/>
  <c r="AU274" i="2"/>
  <c r="BA197" i="2"/>
  <c r="AX205" i="2"/>
  <c r="AY205" i="2"/>
  <c r="BC185" i="2"/>
  <c r="BD185" i="2" s="1"/>
  <c r="BE185" i="2" s="1"/>
  <c r="BB185" i="2"/>
  <c r="BA157" i="2"/>
  <c r="AZ157" i="2"/>
  <c r="AY393" i="2"/>
  <c r="BA393" i="2" s="1"/>
  <c r="AZ11" i="2"/>
  <c r="BB11" i="2" s="1"/>
  <c r="AO391" i="2"/>
  <c r="AP391" i="2" s="1"/>
  <c r="AQ391" i="2" s="1"/>
  <c r="AS391" i="2" s="1"/>
  <c r="BN391" i="2" s="1"/>
  <c r="J390" i="5" s="1"/>
  <c r="AX33" i="2"/>
  <c r="AY33" i="2"/>
  <c r="AV287" i="2"/>
  <c r="AU287" i="2"/>
  <c r="BG234" i="2"/>
  <c r="BH234" i="2" s="1"/>
  <c r="BI234" i="2" s="1"/>
  <c r="BO234" i="2" s="1"/>
  <c r="K233" i="5" s="1"/>
  <c r="BB250" i="2"/>
  <c r="BF250" i="2" s="1"/>
  <c r="BC250" i="2"/>
  <c r="BD250" i="2" s="1"/>
  <c r="BE250" i="2" s="1"/>
  <c r="BG133" i="2"/>
  <c r="BI133" i="2" s="1"/>
  <c r="BO133" i="2" s="1"/>
  <c r="K132" i="5" s="1"/>
  <c r="AX11" i="2"/>
  <c r="AX172" i="2"/>
  <c r="AT230" i="2"/>
  <c r="AU361" i="2"/>
  <c r="AV361" i="2"/>
  <c r="BF357" i="2"/>
  <c r="BP357" i="2" s="1"/>
  <c r="L356" i="5" s="1"/>
  <c r="BF104" i="2"/>
  <c r="BG104" i="2" s="1"/>
  <c r="BI104" i="2" s="1"/>
  <c r="AX84" i="2"/>
  <c r="AX255" i="2"/>
  <c r="BN305" i="2"/>
  <c r="J304" i="5" s="1"/>
  <c r="AX371" i="2"/>
  <c r="AX283" i="2"/>
  <c r="AX155" i="2"/>
  <c r="AW159" i="2"/>
  <c r="AW8" i="2"/>
  <c r="AU384" i="2"/>
  <c r="AV384" i="2"/>
  <c r="AW126" i="2"/>
  <c r="AZ138" i="2"/>
  <c r="BP6" i="2"/>
  <c r="L5" i="5" s="1"/>
  <c r="BF17" i="2"/>
  <c r="BP17" i="2" s="1"/>
  <c r="L16" i="5" s="1"/>
  <c r="BF121" i="2"/>
  <c r="BG121" i="2" s="1"/>
  <c r="BI121" i="2" s="1"/>
  <c r="BF359" i="2"/>
  <c r="BG359" i="2" s="1"/>
  <c r="AV194" i="2"/>
  <c r="AU194" i="2"/>
  <c r="AZ14" i="2"/>
  <c r="BA14" i="2"/>
  <c r="BF397" i="2"/>
  <c r="BG397" i="2" s="1"/>
  <c r="BI397" i="2" s="1"/>
  <c r="BF49" i="2"/>
  <c r="BP49" i="2" s="1"/>
  <c r="L48" i="5" s="1"/>
  <c r="BF78" i="2"/>
  <c r="BP78" i="2" s="1"/>
  <c r="L77" i="5" s="1"/>
  <c r="BF158" i="2"/>
  <c r="BP158" i="2" s="1"/>
  <c r="L157" i="5" s="1"/>
  <c r="BF50" i="2"/>
  <c r="BP50" i="2" s="1"/>
  <c r="L49" i="5" s="1"/>
  <c r="AX169" i="2"/>
  <c r="BF43" i="2"/>
  <c r="BP43" i="2" s="1"/>
  <c r="L42" i="5" s="1"/>
  <c r="BF46" i="2"/>
  <c r="BP46" i="2" s="1"/>
  <c r="L45" i="5" s="1"/>
  <c r="BF18" i="2"/>
  <c r="BG18" i="2" s="1"/>
  <c r="BI18" i="2" s="1"/>
  <c r="AX91" i="2"/>
  <c r="AX154" i="2"/>
  <c r="BF60" i="2"/>
  <c r="BG60" i="2" s="1"/>
  <c r="BI60" i="2" s="1"/>
  <c r="BO60" i="2" s="1"/>
  <c r="K59" i="5" s="1"/>
  <c r="AX378" i="2"/>
  <c r="AW219" i="2"/>
  <c r="AX219" i="2" s="1"/>
  <c r="AW226" i="2"/>
  <c r="BP20" i="2"/>
  <c r="L19" i="5" s="1"/>
  <c r="BF277" i="2"/>
  <c r="BG277" i="2" s="1"/>
  <c r="AY97" i="2"/>
  <c r="BF13" i="2"/>
  <c r="BP13" i="2" s="1"/>
  <c r="L12" i="5" s="1"/>
  <c r="BF177" i="2"/>
  <c r="BP177" i="2" s="1"/>
  <c r="L176" i="5" s="1"/>
  <c r="BN343" i="2"/>
  <c r="J342" i="5" s="1"/>
  <c r="AY143" i="2"/>
  <c r="AX299" i="2"/>
  <c r="BF122" i="2"/>
  <c r="BP122" i="2" s="1"/>
  <c r="L121" i="5" s="1"/>
  <c r="AX350" i="2"/>
  <c r="BN326" i="2"/>
  <c r="J325" i="5" s="1"/>
  <c r="AR147" i="2"/>
  <c r="AQ147" i="2"/>
  <c r="AS147" i="2" s="1"/>
  <c r="AT147" i="2" s="1"/>
  <c r="BI20" i="2"/>
  <c r="BO20" i="2" s="1"/>
  <c r="K19" i="5" s="1"/>
  <c r="BH20" i="2"/>
  <c r="AU244" i="2"/>
  <c r="AV244" i="2"/>
  <c r="BN361" i="2"/>
  <c r="J360" i="5" s="1"/>
  <c r="BB390" i="2"/>
  <c r="BC390" i="2"/>
  <c r="BD390" i="2" s="1"/>
  <c r="BE390" i="2" s="1"/>
  <c r="BC214" i="2"/>
  <c r="BD214" i="2" s="1"/>
  <c r="BE214" i="2" s="1"/>
  <c r="BB214" i="2"/>
  <c r="AV396" i="2"/>
  <c r="BF165" i="2"/>
  <c r="BP165" i="2" s="1"/>
  <c r="L164" i="5" s="1"/>
  <c r="BF39" i="2"/>
  <c r="BP39" i="2" s="1"/>
  <c r="L38" i="5" s="1"/>
  <c r="BF51" i="2"/>
  <c r="BG51" i="2" s="1"/>
  <c r="BI51" i="2" s="1"/>
  <c r="BA344" i="2"/>
  <c r="BB344" i="2" s="1"/>
  <c r="AX293" i="2"/>
  <c r="AX217" i="2"/>
  <c r="AY379" i="2"/>
  <c r="BA379" i="2" s="1"/>
  <c r="AW30" i="2"/>
  <c r="AS119" i="2"/>
  <c r="AX124" i="2"/>
  <c r="AY124" i="2"/>
  <c r="BN150" i="2"/>
  <c r="J149" i="5" s="1"/>
  <c r="AT150" i="2"/>
  <c r="AR382" i="2"/>
  <c r="AQ382" i="2"/>
  <c r="AS382" i="2" s="1"/>
  <c r="BN256" i="2"/>
  <c r="J255" i="5" s="1"/>
  <c r="BF168" i="2"/>
  <c r="BP168" i="2" s="1"/>
  <c r="L167" i="5" s="1"/>
  <c r="BF125" i="2"/>
  <c r="BG125" i="2" s="1"/>
  <c r="BI125" i="2" s="1"/>
  <c r="AX284" i="2"/>
  <c r="AX211" i="2"/>
  <c r="AZ303" i="2"/>
  <c r="BB303" i="2" s="1"/>
  <c r="BN392" i="2"/>
  <c r="J391" i="5" s="1"/>
  <c r="AT392" i="2"/>
  <c r="AR101" i="2"/>
  <c r="AQ101" i="2"/>
  <c r="BN244" i="2"/>
  <c r="J243" i="5" s="1"/>
  <c r="AV164" i="2"/>
  <c r="AU164" i="2"/>
  <c r="BN404" i="2"/>
  <c r="J403" i="5" s="1"/>
  <c r="AR275" i="2"/>
  <c r="AQ275" i="2"/>
  <c r="AS275" i="2" s="1"/>
  <c r="AX127" i="2"/>
  <c r="AY127" i="2"/>
  <c r="BF112" i="2"/>
  <c r="BP112" i="2" s="1"/>
  <c r="L111" i="5" s="1"/>
  <c r="BF208" i="2"/>
  <c r="BP208" i="2" s="1"/>
  <c r="L207" i="5" s="1"/>
  <c r="BF21" i="2"/>
  <c r="BP21" i="2" s="1"/>
  <c r="L20" i="5" s="1"/>
  <c r="BF53" i="2"/>
  <c r="BP53" i="2" s="1"/>
  <c r="L52" i="5" s="1"/>
  <c r="BF83" i="2"/>
  <c r="BG83" i="2" s="1"/>
  <c r="BI83" i="2" s="1"/>
  <c r="BO83" i="2" s="1"/>
  <c r="K82" i="5" s="1"/>
  <c r="AX235" i="2"/>
  <c r="AX73" i="2"/>
  <c r="AY73" i="2"/>
  <c r="BN16" i="2"/>
  <c r="J15" i="5" s="1"/>
  <c r="AT16" i="2"/>
  <c r="AX115" i="2"/>
  <c r="AY115" i="2"/>
  <c r="BP86" i="2"/>
  <c r="L85" i="5" s="1"/>
  <c r="AZ290" i="2"/>
  <c r="BA290" i="2"/>
  <c r="AX160" i="2"/>
  <c r="AY160" i="2"/>
  <c r="BP243" i="2"/>
  <c r="L242" i="5" s="1"/>
  <c r="BF37" i="2"/>
  <c r="BG37" i="2" s="1"/>
  <c r="BI37" i="2" s="1"/>
  <c r="BO37" i="2" s="1"/>
  <c r="K36" i="5" s="1"/>
  <c r="BF62" i="2"/>
  <c r="BG62" i="2" s="1"/>
  <c r="BI62" i="2" s="1"/>
  <c r="BO62" i="2" s="1"/>
  <c r="K61" i="5" s="1"/>
  <c r="BF4" i="2"/>
  <c r="BG4" i="2" s="1"/>
  <c r="BI4" i="2" s="1"/>
  <c r="BO4" i="2" s="1"/>
  <c r="K3" i="5" s="1"/>
  <c r="AX108" i="2"/>
  <c r="AY75" i="2"/>
  <c r="AZ75" i="2" s="1"/>
  <c r="AX270" i="2"/>
  <c r="AX286" i="2"/>
  <c r="BF187" i="2"/>
  <c r="BG187" i="2" s="1"/>
  <c r="BF139" i="2"/>
  <c r="BG139" i="2" s="1"/>
  <c r="BA338" i="2"/>
  <c r="AZ338" i="2"/>
  <c r="BI86" i="2"/>
  <c r="BO86" i="2" s="1"/>
  <c r="K85" i="5" s="1"/>
  <c r="BH86" i="2"/>
  <c r="AY7" i="2"/>
  <c r="AX7" i="2"/>
  <c r="BI243" i="2"/>
  <c r="BO243" i="2" s="1"/>
  <c r="K242" i="5" s="1"/>
  <c r="BH243" i="2"/>
  <c r="AT404" i="2"/>
  <c r="AX22" i="2"/>
  <c r="AY22" i="2"/>
  <c r="AV356" i="2"/>
  <c r="AU356" i="2"/>
  <c r="AV352" i="2"/>
  <c r="AW352" i="2" s="1"/>
  <c r="AY352" i="2" s="1"/>
  <c r="AX75" i="2"/>
  <c r="AS348" i="2"/>
  <c r="BN348" i="2" s="1"/>
  <c r="J347" i="5" s="1"/>
  <c r="AV268" i="2"/>
  <c r="AW268" i="2" s="1"/>
  <c r="BB5" i="2"/>
  <c r="BC5" i="2"/>
  <c r="BD5" i="2" s="1"/>
  <c r="BE5" i="2" s="1"/>
  <c r="AX77" i="2"/>
  <c r="AY77" i="2"/>
  <c r="AY286" i="2"/>
  <c r="AZ286" i="2" s="1"/>
  <c r="AX184" i="2"/>
  <c r="AY184" i="2"/>
  <c r="BC51" i="2"/>
  <c r="BD51" i="2" s="1"/>
  <c r="BE51" i="2" s="1"/>
  <c r="AZ142" i="2"/>
  <c r="BB142" i="2" s="1"/>
  <c r="AW365" i="2"/>
  <c r="BA231" i="2"/>
  <c r="BB231" i="2" s="1"/>
  <c r="AU146" i="2"/>
  <c r="AW146" i="2" s="1"/>
  <c r="BA347" i="2"/>
  <c r="BB347" i="2" s="1"/>
  <c r="AY235" i="2"/>
  <c r="BA235" i="2" s="1"/>
  <c r="AU315" i="2"/>
  <c r="AW315" i="2" s="1"/>
  <c r="AV341" i="2"/>
  <c r="AU341" i="2"/>
  <c r="AV152" i="2"/>
  <c r="AW152" i="2" s="1"/>
  <c r="AY154" i="2"/>
  <c r="BA154" i="2" s="1"/>
  <c r="BC285" i="2"/>
  <c r="BD285" i="2" s="1"/>
  <c r="BE285" i="2" s="1"/>
  <c r="BB285" i="2"/>
  <c r="BO18" i="2"/>
  <c r="K17" i="5" s="1"/>
  <c r="AT326" i="2"/>
  <c r="AU326" i="2" s="1"/>
  <c r="AX241" i="2"/>
  <c r="AY241" i="2"/>
  <c r="BA241" i="2" s="1"/>
  <c r="AV229" i="2"/>
  <c r="AW229" i="2" s="1"/>
  <c r="AW385" i="2"/>
  <c r="AZ379" i="2"/>
  <c r="AX143" i="2"/>
  <c r="AY371" i="2"/>
  <c r="BA371" i="2" s="1"/>
  <c r="AW238" i="2"/>
  <c r="AX238" i="2" s="1"/>
  <c r="AT256" i="2"/>
  <c r="AV256" i="2" s="1"/>
  <c r="BC397" i="2"/>
  <c r="BD397" i="2" s="1"/>
  <c r="BE397" i="2" s="1"/>
  <c r="BO397" i="2" s="1"/>
  <c r="K396" i="5" s="1"/>
  <c r="AY283" i="2"/>
  <c r="BA283" i="2" s="1"/>
  <c r="AV325" i="2"/>
  <c r="AU325" i="2"/>
  <c r="BA130" i="2"/>
  <c r="BN176" i="2"/>
  <c r="J175" i="5" s="1"/>
  <c r="AT176" i="2"/>
  <c r="AS370" i="2"/>
  <c r="AU355" i="2"/>
  <c r="AW355" i="2" s="1"/>
  <c r="AW354" i="2"/>
  <c r="AU387" i="2"/>
  <c r="AW387" i="2" s="1"/>
  <c r="AW236" i="2"/>
  <c r="AY293" i="2"/>
  <c r="BA293" i="2" s="1"/>
  <c r="AW61" i="2"/>
  <c r="AS364" i="2"/>
  <c r="AW294" i="2"/>
  <c r="AU346" i="2"/>
  <c r="AV346" i="2"/>
  <c r="AW327" i="2"/>
  <c r="AY327" i="2" s="1"/>
  <c r="BA327" i="2" s="1"/>
  <c r="BN380" i="2"/>
  <c r="J379" i="5" s="1"/>
  <c r="AT380" i="2"/>
  <c r="AW408" i="2"/>
  <c r="AY378" i="2"/>
  <c r="AZ378" i="2" s="1"/>
  <c r="AW323" i="2"/>
  <c r="BN230" i="2"/>
  <c r="J229" i="5" s="1"/>
  <c r="AW342" i="2"/>
  <c r="AW337" i="2"/>
  <c r="AY337" i="2" s="1"/>
  <c r="AZ337" i="2" s="1"/>
  <c r="AU340" i="2"/>
  <c r="AV340" i="2"/>
  <c r="AY169" i="2"/>
  <c r="BA169" i="2" s="1"/>
  <c r="AW369" i="2"/>
  <c r="AW92" i="2"/>
  <c r="AV161" i="2"/>
  <c r="AW161" i="2" s="1"/>
  <c r="AZ218" i="2"/>
  <c r="BA218" i="2"/>
  <c r="BC122" i="2"/>
  <c r="BD122" i="2" s="1"/>
  <c r="BE122" i="2" s="1"/>
  <c r="AZ32" i="2"/>
  <c r="AY211" i="2"/>
  <c r="AZ211" i="2" s="1"/>
  <c r="AX23" i="2"/>
  <c r="AY23" i="2"/>
  <c r="AW220" i="2"/>
  <c r="AW149" i="2"/>
  <c r="AY270" i="2"/>
  <c r="AX97" i="2"/>
  <c r="AW363" i="2"/>
  <c r="AW316" i="2"/>
  <c r="AW114" i="2"/>
  <c r="AW351" i="2"/>
  <c r="AW105" i="2"/>
  <c r="AV94" i="2"/>
  <c r="AU94" i="2"/>
  <c r="AU151" i="2"/>
  <c r="AV151" i="2"/>
  <c r="AU175" i="2"/>
  <c r="AV175" i="2"/>
  <c r="AW103" i="2"/>
  <c r="AW377" i="2"/>
  <c r="BC189" i="2"/>
  <c r="BD189" i="2" s="1"/>
  <c r="BE189" i="2" s="1"/>
  <c r="BB189" i="2"/>
  <c r="AX140" i="2"/>
  <c r="AY140" i="2"/>
  <c r="AY299" i="2"/>
  <c r="BA299" i="2" s="1"/>
  <c r="AW333" i="2"/>
  <c r="AW116" i="2"/>
  <c r="AX116" i="2" s="1"/>
  <c r="AY108" i="2"/>
  <c r="BA108" i="2" s="1"/>
  <c r="AZ237" i="2"/>
  <c r="BA237" i="2"/>
  <c r="AX248" i="2"/>
  <c r="AY248" i="2"/>
  <c r="AW162" i="2"/>
  <c r="AW45" i="2"/>
  <c r="AY91" i="2"/>
  <c r="BA91" i="2" s="1"/>
  <c r="AW228" i="2"/>
  <c r="BN192" i="2"/>
  <c r="J191" i="5" s="1"/>
  <c r="AT192" i="2"/>
  <c r="AU85" i="2"/>
  <c r="AV85" i="2"/>
  <c r="AV99" i="2"/>
  <c r="AU99" i="2"/>
  <c r="AX269" i="2"/>
  <c r="AY269" i="2"/>
  <c r="BA141" i="2"/>
  <c r="AZ141" i="2"/>
  <c r="AS336" i="2"/>
  <c r="AX332" i="2"/>
  <c r="AY332" i="2"/>
  <c r="AW321" i="2"/>
  <c r="AY350" i="2"/>
  <c r="BN394" i="2"/>
  <c r="J393" i="5" s="1"/>
  <c r="AT394" i="2"/>
  <c r="BB93" i="2"/>
  <c r="BC93" i="2"/>
  <c r="BD93" i="2" s="1"/>
  <c r="BE93" i="2" s="1"/>
  <c r="AX134" i="2"/>
  <c r="AY134" i="2"/>
  <c r="AU87" i="2"/>
  <c r="AV87" i="2"/>
  <c r="AW276" i="2"/>
  <c r="AW48" i="2"/>
  <c r="AW186" i="2"/>
  <c r="AW300" i="2"/>
  <c r="AR335" i="2"/>
  <c r="AQ335" i="2"/>
  <c r="AS335" i="2" s="1"/>
  <c r="AV279" i="2"/>
  <c r="AU279" i="2"/>
  <c r="AU386" i="2"/>
  <c r="AV386" i="2"/>
  <c r="AW188" i="2"/>
  <c r="AZ155" i="2"/>
  <c r="BA155" i="2"/>
  <c r="AV374" i="2"/>
  <c r="AU374" i="2"/>
  <c r="AW366" i="2"/>
  <c r="BA298" i="2"/>
  <c r="AZ298" i="2"/>
  <c r="AU282" i="2"/>
  <c r="AV282" i="2"/>
  <c r="AX171" i="2"/>
  <c r="AY171" i="2"/>
  <c r="BO104" i="2"/>
  <c r="K103" i="5" s="1"/>
  <c r="AW312" i="2"/>
  <c r="AW136" i="2"/>
  <c r="AY190" i="2"/>
  <c r="AX190" i="2"/>
  <c r="AW373" i="2"/>
  <c r="AW406" i="2"/>
  <c r="AU216" i="2"/>
  <c r="AV216" i="2"/>
  <c r="BB69" i="2"/>
  <c r="BC69" i="2"/>
  <c r="BD69" i="2" s="1"/>
  <c r="BE69" i="2" s="1"/>
  <c r="AW263" i="2"/>
  <c r="AT343" i="2"/>
  <c r="AV343" i="2" s="1"/>
  <c r="AZ345" i="2"/>
  <c r="BA345" i="2"/>
  <c r="AV372" i="2"/>
  <c r="AU372" i="2"/>
  <c r="BA383" i="2"/>
  <c r="AZ383" i="2"/>
  <c r="AX375" i="2"/>
  <c r="AY375" i="2"/>
  <c r="AW215" i="2"/>
  <c r="AR167" i="2"/>
  <c r="AQ167" i="2"/>
  <c r="AS167" i="2" s="1"/>
  <c r="AW266" i="2"/>
  <c r="AX180" i="2"/>
  <c r="AY180" i="2"/>
  <c r="AU193" i="2"/>
  <c r="AV193" i="2"/>
  <c r="AZ63" i="2"/>
  <c r="BA63" i="2"/>
  <c r="AZ217" i="2"/>
  <c r="BA217" i="2"/>
  <c r="AU204" i="2"/>
  <c r="AV204" i="2"/>
  <c r="BB320" i="2"/>
  <c r="BC320" i="2"/>
  <c r="BD320" i="2" s="1"/>
  <c r="BE320" i="2" s="1"/>
  <c r="AW74" i="2"/>
  <c r="AY284" i="2"/>
  <c r="AW261" i="2"/>
  <c r="AS253" i="2"/>
  <c r="AV314" i="2"/>
  <c r="AU314" i="2"/>
  <c r="AU209" i="2"/>
  <c r="AV209" i="2"/>
  <c r="AX120" i="2"/>
  <c r="AY120" i="2"/>
  <c r="BB148" i="2"/>
  <c r="BC148" i="2"/>
  <c r="BD148" i="2" s="1"/>
  <c r="BE148" i="2" s="1"/>
  <c r="BH397" i="2"/>
  <c r="AX405" i="2"/>
  <c r="AY405" i="2"/>
  <c r="BC100" i="2"/>
  <c r="BD100" i="2" s="1"/>
  <c r="BE100" i="2" s="1"/>
  <c r="BB100" i="2"/>
  <c r="BA117" i="2"/>
  <c r="AZ117" i="2"/>
  <c r="BO121" i="2"/>
  <c r="K120" i="5" s="1"/>
  <c r="AY172" i="2"/>
  <c r="BA172" i="2" s="1"/>
  <c r="AU29" i="2"/>
  <c r="AV29" i="2"/>
  <c r="AW328" i="2"/>
  <c r="AV76" i="2"/>
  <c r="AU76" i="2"/>
  <c r="AX118" i="2"/>
  <c r="AY118" i="2"/>
  <c r="AT289" i="2"/>
  <c r="BN289" i="2"/>
  <c r="J288" i="5" s="1"/>
  <c r="BA259" i="2"/>
  <c r="AZ259" i="2"/>
  <c r="BC197" i="2"/>
  <c r="BD197" i="2" s="1"/>
  <c r="BE197" i="2" s="1"/>
  <c r="BB197" i="2"/>
  <c r="BA278" i="2"/>
  <c r="AZ278" i="2"/>
  <c r="AW195" i="2"/>
  <c r="BB144" i="2"/>
  <c r="BC144" i="2"/>
  <c r="BD144" i="2" s="1"/>
  <c r="BE144" i="2" s="1"/>
  <c r="AV42" i="2"/>
  <c r="AU42" i="2"/>
  <c r="AV297" i="2"/>
  <c r="AU297" i="2"/>
  <c r="AX198" i="2"/>
  <c r="AY198" i="2"/>
  <c r="BA223" i="2"/>
  <c r="AZ223" i="2"/>
  <c r="BA143" i="2"/>
  <c r="AZ143" i="2"/>
  <c r="AT305" i="2"/>
  <c r="AW306" i="2"/>
  <c r="AX322" i="2"/>
  <c r="AY322" i="2"/>
  <c r="BC360" i="2"/>
  <c r="BD360" i="2" s="1"/>
  <c r="BE360" i="2" s="1"/>
  <c r="BB360" i="2"/>
  <c r="AW273" i="2"/>
  <c r="AV313" i="2"/>
  <c r="AU313" i="2"/>
  <c r="AU206" i="2"/>
  <c r="AV206" i="2"/>
  <c r="AW123" i="2"/>
  <c r="AX227" i="2"/>
  <c r="AY227" i="2"/>
  <c r="AW36" i="2"/>
  <c r="BN106" i="2"/>
  <c r="J105" i="5" s="1"/>
  <c r="AT106" i="2"/>
  <c r="AW403" i="2"/>
  <c r="AX232" i="2"/>
  <c r="AY232" i="2"/>
  <c r="AV173" i="2"/>
  <c r="AU173" i="2"/>
  <c r="AW52" i="2"/>
  <c r="AU309" i="2"/>
  <c r="AV309" i="2"/>
  <c r="AW3" i="2"/>
  <c r="AX280" i="2"/>
  <c r="AY280" i="2"/>
  <c r="AQ145" i="2"/>
  <c r="AS145" i="2" s="1"/>
  <c r="AR145" i="2"/>
  <c r="AW258" i="2"/>
  <c r="AW281" i="2"/>
  <c r="BO125" i="2"/>
  <c r="K124" i="5" s="1"/>
  <c r="AV95" i="2"/>
  <c r="AU95" i="2"/>
  <c r="AV230" i="2"/>
  <c r="AU230" i="2"/>
  <c r="AW264" i="2"/>
  <c r="AX170" i="2"/>
  <c r="AY170" i="2"/>
  <c r="BC271" i="2"/>
  <c r="BD271" i="2" s="1"/>
  <c r="BE271" i="2" s="1"/>
  <c r="BB271" i="2"/>
  <c r="AQ181" i="2"/>
  <c r="AS181" i="2" s="1"/>
  <c r="AR181" i="2"/>
  <c r="AZ262" i="2"/>
  <c r="BA262" i="2"/>
  <c r="AV254" i="2"/>
  <c r="AU254" i="2"/>
  <c r="BA75" i="2"/>
  <c r="AV65" i="2"/>
  <c r="AU65" i="2"/>
  <c r="AX334" i="2"/>
  <c r="AY334" i="2"/>
  <c r="AZ88" i="2"/>
  <c r="BA88" i="2"/>
  <c r="AZ368" i="2"/>
  <c r="BA368" i="2"/>
  <c r="AY35" i="2"/>
  <c r="AX35" i="2"/>
  <c r="BC50" i="2"/>
  <c r="BD50" i="2" s="1"/>
  <c r="BE50" i="2" s="1"/>
  <c r="BC257" i="2"/>
  <c r="BD257" i="2" s="1"/>
  <c r="BE257" i="2" s="1"/>
  <c r="BB257" i="2"/>
  <c r="AV24" i="2"/>
  <c r="AU24" i="2"/>
  <c r="BA82" i="2"/>
  <c r="BA324" i="2"/>
  <c r="AZ324" i="2"/>
  <c r="AZ169" i="2"/>
  <c r="AY84" i="2"/>
  <c r="BA84" i="2" s="1"/>
  <c r="AX301" i="2"/>
  <c r="AY301" i="2"/>
  <c r="AY255" i="2"/>
  <c r="BA255" i="2" s="1"/>
  <c r="AZ221" i="2"/>
  <c r="BA221" i="2"/>
  <c r="AZ225" i="2"/>
  <c r="BA225" i="2"/>
  <c r="AX25" i="2"/>
  <c r="AY25" i="2"/>
  <c r="AX307" i="2"/>
  <c r="AY307" i="2"/>
  <c r="AX296" i="2"/>
  <c r="AY296" i="2"/>
  <c r="BA97" i="2"/>
  <c r="AZ97" i="2"/>
  <c r="BA239" i="2"/>
  <c r="AZ239" i="2"/>
  <c r="BA224" i="2"/>
  <c r="AZ376" i="2"/>
  <c r="BA376" i="2"/>
  <c r="BA179" i="2"/>
  <c r="AX400" i="2"/>
  <c r="AY400" i="2"/>
  <c r="AX358" i="2"/>
  <c r="AY358" i="2"/>
  <c r="BC156" i="2"/>
  <c r="BD156" i="2" s="1"/>
  <c r="BE156" i="2" s="1"/>
  <c r="BB156" i="2"/>
  <c r="AW260" i="2"/>
  <c r="BB399" i="2"/>
  <c r="BC399" i="2"/>
  <c r="BD399" i="2" s="1"/>
  <c r="BE399" i="2" s="1"/>
  <c r="BA302" i="2"/>
  <c r="AZ302" i="2"/>
  <c r="BB224" i="2"/>
  <c r="BC224" i="2"/>
  <c r="BD224" i="2" s="1"/>
  <c r="BE224" i="2" s="1"/>
  <c r="BB246" i="2"/>
  <c r="BC246" i="2"/>
  <c r="BD246" i="2" s="1"/>
  <c r="BE246" i="2" s="1"/>
  <c r="BH4" i="2"/>
  <c r="AZ311" i="2"/>
  <c r="BA311" i="2"/>
  <c r="AX389" i="2"/>
  <c r="AY389" i="2"/>
  <c r="AY58" i="2"/>
  <c r="AX58" i="2"/>
  <c r="BA319" i="2"/>
  <c r="AZ319" i="2"/>
  <c r="AW40" i="2"/>
  <c r="BC129" i="2"/>
  <c r="BD129" i="2" s="1"/>
  <c r="BE129" i="2" s="1"/>
  <c r="BB129" i="2"/>
  <c r="BH83" i="2"/>
  <c r="BB67" i="2"/>
  <c r="BC67" i="2"/>
  <c r="BD67" i="2" s="1"/>
  <c r="BE67" i="2" s="1"/>
  <c r="AX89" i="2"/>
  <c r="AY89" i="2"/>
  <c r="AX381" i="2"/>
  <c r="AY381" i="2"/>
  <c r="AX107" i="2"/>
  <c r="AY107" i="2"/>
  <c r="BB72" i="2"/>
  <c r="BC72" i="2"/>
  <c r="BD72" i="2" s="1"/>
  <c r="BE72" i="2" s="1"/>
  <c r="BC82" i="2"/>
  <c r="BD82" i="2" s="1"/>
  <c r="BE82" i="2" s="1"/>
  <c r="BB82" i="2"/>
  <c r="BA367" i="2"/>
  <c r="AZ367" i="2"/>
  <c r="BB28" i="2"/>
  <c r="BC28" i="2"/>
  <c r="BD28" i="2" s="1"/>
  <c r="BE28" i="2" s="1"/>
  <c r="BA318" i="2"/>
  <c r="AZ318" i="2"/>
  <c r="BB339" i="2"/>
  <c r="BC339" i="2"/>
  <c r="BD339" i="2" s="1"/>
  <c r="BE339" i="2" s="1"/>
  <c r="BB242" i="2"/>
  <c r="BC242" i="2"/>
  <c r="BD242" i="2" s="1"/>
  <c r="BE242" i="2" s="1"/>
  <c r="BH125" i="2"/>
  <c r="AX71" i="2"/>
  <c r="AY71" i="2"/>
  <c r="AX210" i="2"/>
  <c r="AY210" i="2"/>
  <c r="AZ54" i="2"/>
  <c r="BA54" i="2"/>
  <c r="BC153" i="2"/>
  <c r="BD153" i="2" s="1"/>
  <c r="BE153" i="2" s="1"/>
  <c r="BB153" i="2"/>
  <c r="BC179" i="2"/>
  <c r="BD179" i="2" s="1"/>
  <c r="BE179" i="2" s="1"/>
  <c r="BB179" i="2"/>
  <c r="BB202" i="2"/>
  <c r="BC202" i="2"/>
  <c r="BD202" i="2" s="1"/>
  <c r="BE202" i="2" s="1"/>
  <c r="AW249" i="2"/>
  <c r="AW111" i="2"/>
  <c r="BB317" i="2"/>
  <c r="BC317" i="2"/>
  <c r="BD317" i="2" s="1"/>
  <c r="BE317" i="2" s="1"/>
  <c r="AW191" i="2"/>
  <c r="AW102" i="2"/>
  <c r="BB212" i="2"/>
  <c r="BC212" i="2"/>
  <c r="BD212" i="2" s="1"/>
  <c r="BE212" i="2" s="1"/>
  <c r="BH121" i="2"/>
  <c r="BC130" i="2"/>
  <c r="BD130" i="2" s="1"/>
  <c r="BE130" i="2" s="1"/>
  <c r="BB130" i="2"/>
  <c r="BH104" i="2"/>
  <c r="BH57" i="2"/>
  <c r="BH47" i="2"/>
  <c r="BA201" i="2"/>
  <c r="AZ201" i="2"/>
  <c r="AZ70" i="2"/>
  <c r="BA70" i="2"/>
  <c r="BH64" i="2"/>
  <c r="BH31" i="2"/>
  <c r="BH19" i="2"/>
  <c r="BI19" i="2" s="1"/>
  <c r="BO19" i="2" s="1"/>
  <c r="K18" i="5" s="1"/>
  <c r="BH51" i="2"/>
  <c r="AZ90" i="2"/>
  <c r="BA90" i="2"/>
  <c r="AX398" i="2"/>
  <c r="AY398" i="2"/>
  <c r="BB178" i="2"/>
  <c r="BC178" i="2"/>
  <c r="BD178" i="2" s="1"/>
  <c r="BE178" i="2" s="1"/>
  <c r="BH135" i="2"/>
  <c r="BC252" i="2"/>
  <c r="BD252" i="2" s="1"/>
  <c r="BE252" i="2" s="1"/>
  <c r="BB252" i="2"/>
  <c r="BB166" i="2"/>
  <c r="BC166" i="2"/>
  <c r="BD166" i="2" s="1"/>
  <c r="BE166" i="2" s="1"/>
  <c r="BH174" i="2"/>
  <c r="BC80" i="2"/>
  <c r="BD80" i="2" s="1"/>
  <c r="BE80" i="2" s="1"/>
  <c r="BB80" i="2"/>
  <c r="BG165" i="2"/>
  <c r="BI165" i="2" s="1"/>
  <c r="BO165" i="2" s="1"/>
  <c r="K164" i="5" s="1"/>
  <c r="AX349" i="2"/>
  <c r="AY349" i="2"/>
  <c r="BH407" i="2"/>
  <c r="BH308" i="2"/>
  <c r="AZ66" i="2"/>
  <c r="BA66" i="2"/>
  <c r="BB310" i="2"/>
  <c r="BC310" i="2"/>
  <c r="BD310" i="2" s="1"/>
  <c r="BE310" i="2" s="1"/>
  <c r="AZ56" i="2"/>
  <c r="BB56" i="2" s="1"/>
  <c r="BH353" i="2"/>
  <c r="BI353" i="2" s="1"/>
  <c r="BO353" i="2" s="1"/>
  <c r="K352" i="5" s="1"/>
  <c r="AZ137" i="2"/>
  <c r="BA137" i="2"/>
  <c r="BB295" i="2"/>
  <c r="BC295" i="2"/>
  <c r="BD295" i="2" s="1"/>
  <c r="BE295" i="2" s="1"/>
  <c r="BG158" i="2"/>
  <c r="BI158" i="2" s="1"/>
  <c r="BO158" i="2" s="1"/>
  <c r="K157" i="5" s="1"/>
  <c r="BG208" i="2"/>
  <c r="BI208" i="2" s="1"/>
  <c r="BO208" i="2" s="1"/>
  <c r="K207" i="5" s="1"/>
  <c r="BH182" i="2"/>
  <c r="AZ395" i="2"/>
  <c r="BA395" i="2"/>
  <c r="BH128" i="2"/>
  <c r="BH207" i="2"/>
  <c r="BB388" i="2"/>
  <c r="BC388" i="2"/>
  <c r="BD388" i="2" s="1"/>
  <c r="BE388" i="2" s="1"/>
  <c r="BB222" i="2"/>
  <c r="BC222" i="2"/>
  <c r="BD222" i="2" s="1"/>
  <c r="BE222" i="2" s="1"/>
  <c r="AX288" i="2"/>
  <c r="AY288" i="2"/>
  <c r="BG112" i="2"/>
  <c r="BI112" i="2" s="1"/>
  <c r="BO112" i="2" s="1"/>
  <c r="K111" i="5" s="1"/>
  <c r="BG78" i="2"/>
  <c r="BG122" i="2"/>
  <c r="BI122" i="2" s="1"/>
  <c r="BB331" i="2"/>
  <c r="BC331" i="2"/>
  <c r="BD331" i="2" s="1"/>
  <c r="BE331" i="2" s="1"/>
  <c r="BB96" i="2"/>
  <c r="BC96" i="2"/>
  <c r="BD96" i="2" s="1"/>
  <c r="BE96" i="2" s="1"/>
  <c r="BH132" i="2"/>
  <c r="BH245" i="2"/>
  <c r="BA292" i="2"/>
  <c r="AZ292" i="2"/>
  <c r="BB183" i="2"/>
  <c r="BC183" i="2"/>
  <c r="BD183" i="2" s="1"/>
  <c r="BE183" i="2" s="1"/>
  <c r="BB304" i="2"/>
  <c r="BC304" i="2"/>
  <c r="BD304" i="2" s="1"/>
  <c r="BE304" i="2" s="1"/>
  <c r="BA81" i="2"/>
  <c r="AZ81" i="2"/>
  <c r="BB44" i="2"/>
  <c r="BC44" i="2"/>
  <c r="BD44" i="2" s="1"/>
  <c r="BE44" i="2" s="1"/>
  <c r="AY27" i="2"/>
  <c r="AX27" i="2"/>
  <c r="AX34" i="2"/>
  <c r="AY34" i="2"/>
  <c r="AW41" i="2"/>
  <c r="BH37" i="2"/>
  <c r="BC15" i="2"/>
  <c r="BD15" i="2" s="1"/>
  <c r="BE15" i="2" s="1"/>
  <c r="BB15" i="2"/>
  <c r="BH62" i="2"/>
  <c r="AX38" i="2"/>
  <c r="AY38" i="2"/>
  <c r="BH18" i="2"/>
  <c r="AZ9" i="2"/>
  <c r="BA9" i="2"/>
  <c r="BG46" i="2"/>
  <c r="BI46" i="2" s="1"/>
  <c r="BO46" i="2" s="1"/>
  <c r="K45" i="5" s="1"/>
  <c r="BG13" i="2"/>
  <c r="BI13" i="2" s="1"/>
  <c r="BO13" i="2" s="1"/>
  <c r="K12" i="5" s="1"/>
  <c r="BG49" i="2"/>
  <c r="BI49" i="2" s="1"/>
  <c r="BO49" i="2" s="1"/>
  <c r="K48" i="5" s="1"/>
  <c r="BG39" i="2"/>
  <c r="BI39" i="2" s="1"/>
  <c r="BO39" i="2" s="1"/>
  <c r="K38" i="5" s="1"/>
  <c r="BG43" i="2"/>
  <c r="BI43" i="2" s="1"/>
  <c r="BO43" i="2" s="1"/>
  <c r="K42" i="5" s="1"/>
  <c r="BG21" i="2"/>
  <c r="BI21" i="2" s="1"/>
  <c r="BO21" i="2" s="1"/>
  <c r="K20" i="5" s="1"/>
  <c r="BH26" i="2"/>
  <c r="BG53" i="2"/>
  <c r="BI53" i="2" s="1"/>
  <c r="BO53" i="2" s="1"/>
  <c r="K52" i="5" s="1"/>
  <c r="BC55" i="2"/>
  <c r="BD55" i="2" s="1"/>
  <c r="BE55" i="2" s="1"/>
  <c r="BB55" i="2"/>
  <c r="BG17" i="2"/>
  <c r="BI17" i="2" s="1"/>
  <c r="BO17" i="2" s="1"/>
  <c r="K16" i="5" s="1"/>
  <c r="BB32" i="2"/>
  <c r="BC32" i="2"/>
  <c r="BD32" i="2" s="1"/>
  <c r="BE32" i="2" s="1"/>
  <c r="BB272" i="2" l="1"/>
  <c r="BF272" i="2" s="1"/>
  <c r="BC272" i="2"/>
  <c r="BD272" i="2" s="1"/>
  <c r="BE272" i="2" s="1"/>
  <c r="AY199" i="2"/>
  <c r="BB233" i="2"/>
  <c r="BF233" i="2" s="1"/>
  <c r="BG233" i="2" s="1"/>
  <c r="BI163" i="2"/>
  <c r="BO163" i="2" s="1"/>
  <c r="K162" i="5" s="1"/>
  <c r="BH163" i="2"/>
  <c r="BC142" i="2"/>
  <c r="BD142" i="2" s="1"/>
  <c r="BE142" i="2" s="1"/>
  <c r="AX240" i="2"/>
  <c r="AY240" i="2"/>
  <c r="BP51" i="2"/>
  <c r="L50" i="5" s="1"/>
  <c r="AW200" i="2"/>
  <c r="AX291" i="2"/>
  <c r="AY291" i="2"/>
  <c r="BC347" i="2"/>
  <c r="BD347" i="2" s="1"/>
  <c r="BE347" i="2" s="1"/>
  <c r="AZ371" i="2"/>
  <c r="BC371" i="2" s="1"/>
  <c r="BD371" i="2" s="1"/>
  <c r="BE371" i="2" s="1"/>
  <c r="AT10" i="2"/>
  <c r="AV10" i="2" s="1"/>
  <c r="BA131" i="2"/>
  <c r="AZ131" i="2"/>
  <c r="BP397" i="2"/>
  <c r="L396" i="5" s="1"/>
  <c r="AZ402" i="2"/>
  <c r="BC344" i="2"/>
  <c r="BD344" i="2" s="1"/>
  <c r="BE344" i="2" s="1"/>
  <c r="AZ362" i="2"/>
  <c r="BC362" i="2" s="1"/>
  <c r="BD362" i="2" s="1"/>
  <c r="BE362" i="2" s="1"/>
  <c r="AZ283" i="2"/>
  <c r="BB283" i="2" s="1"/>
  <c r="AZ235" i="2"/>
  <c r="BG50" i="2"/>
  <c r="BI50" i="2" s="1"/>
  <c r="AZ393" i="2"/>
  <c r="BC393" i="2" s="1"/>
  <c r="BD393" i="2" s="1"/>
  <c r="BE393" i="2" s="1"/>
  <c r="AZ79" i="2"/>
  <c r="BA79" i="2"/>
  <c r="AU256" i="2"/>
  <c r="BG168" i="2"/>
  <c r="BI168" i="2" s="1"/>
  <c r="BO168" i="2" s="1"/>
  <c r="K167" i="5" s="1"/>
  <c r="BG177" i="2"/>
  <c r="BI177" i="2" s="1"/>
  <c r="BO177" i="2" s="1"/>
  <c r="K176" i="5" s="1"/>
  <c r="BH60" i="2"/>
  <c r="AY203" i="2"/>
  <c r="AW247" i="2"/>
  <c r="AV113" i="2"/>
  <c r="AU113" i="2"/>
  <c r="AZ154" i="2"/>
  <c r="BP62" i="2"/>
  <c r="L61" i="5" s="1"/>
  <c r="BA378" i="2"/>
  <c r="BB378" i="2" s="1"/>
  <c r="BC11" i="2"/>
  <c r="BD11" i="2" s="1"/>
  <c r="BE11" i="2" s="1"/>
  <c r="AV329" i="2"/>
  <c r="AU329" i="2"/>
  <c r="AU10" i="2"/>
  <c r="BP104" i="2"/>
  <c r="L103" i="5" s="1"/>
  <c r="AX68" i="2"/>
  <c r="AY68" i="2"/>
  <c r="BM391" i="2"/>
  <c r="I390" i="5" s="1"/>
  <c r="BC303" i="2"/>
  <c r="BD303" i="2" s="1"/>
  <c r="BE303" i="2" s="1"/>
  <c r="AY219" i="2"/>
  <c r="BO51" i="2"/>
  <c r="K50" i="5" s="1"/>
  <c r="AS101" i="2"/>
  <c r="AW194" i="2"/>
  <c r="AU401" i="2"/>
  <c r="AV401" i="2"/>
  <c r="BA286" i="2"/>
  <c r="AV330" i="2"/>
  <c r="AU330" i="2"/>
  <c r="AR391" i="2"/>
  <c r="BP267" i="2"/>
  <c r="L266" i="5" s="1"/>
  <c r="AW274" i="2"/>
  <c r="AX274" i="2" s="1"/>
  <c r="AW287" i="2"/>
  <c r="AY287" i="2" s="1"/>
  <c r="BP37" i="2"/>
  <c r="L36" i="5" s="1"/>
  <c r="BA110" i="2"/>
  <c r="AZ110" i="2"/>
  <c r="AZ205" i="2"/>
  <c r="BA205" i="2"/>
  <c r="BP18" i="2"/>
  <c r="L17" i="5" s="1"/>
  <c r="BP250" i="2"/>
  <c r="L249" i="5" s="1"/>
  <c r="BG250" i="2"/>
  <c r="BG357" i="2"/>
  <c r="BI357" i="2" s="1"/>
  <c r="BO357" i="2" s="1"/>
  <c r="K356" i="5" s="1"/>
  <c r="AW384" i="2"/>
  <c r="AZ203" i="2"/>
  <c r="BA203" i="2"/>
  <c r="AY238" i="2"/>
  <c r="BP4" i="2"/>
  <c r="L3" i="5" s="1"/>
  <c r="BP60" i="2"/>
  <c r="L59" i="5" s="1"/>
  <c r="BP121" i="2"/>
  <c r="L120" i="5" s="1"/>
  <c r="AZ241" i="2"/>
  <c r="BB241" i="2" s="1"/>
  <c r="BC157" i="2"/>
  <c r="BD157" i="2" s="1"/>
  <c r="BE157" i="2" s="1"/>
  <c r="BB157" i="2"/>
  <c r="BH133" i="2"/>
  <c r="AW396" i="2"/>
  <c r="AY396" i="2" s="1"/>
  <c r="BA33" i="2"/>
  <c r="AZ33" i="2"/>
  <c r="BF185" i="2"/>
  <c r="BG185" i="2" s="1"/>
  <c r="AX268" i="2"/>
  <c r="BF303" i="2"/>
  <c r="BG303" i="2" s="1"/>
  <c r="BI303" i="2" s="1"/>
  <c r="AV147" i="2"/>
  <c r="AU147" i="2"/>
  <c r="BF344" i="2"/>
  <c r="BG344" i="2" s="1"/>
  <c r="BI344" i="2" s="1"/>
  <c r="BO344" i="2" s="1"/>
  <c r="K343" i="5" s="1"/>
  <c r="AY116" i="2"/>
  <c r="AX351" i="2"/>
  <c r="AX369" i="2"/>
  <c r="AY342" i="2"/>
  <c r="AX265" i="2"/>
  <c r="BP187" i="2"/>
  <c r="L186" i="5" s="1"/>
  <c r="AU16" i="2"/>
  <c r="AV16" i="2"/>
  <c r="BP125" i="2"/>
  <c r="L124" i="5" s="1"/>
  <c r="AX30" i="2"/>
  <c r="AY30" i="2"/>
  <c r="BP277" i="2"/>
  <c r="L276" i="5" s="1"/>
  <c r="BP359" i="2"/>
  <c r="L358" i="5" s="1"/>
  <c r="BF252" i="2"/>
  <c r="BP252" i="2" s="1"/>
  <c r="L251" i="5" s="1"/>
  <c r="BF317" i="2"/>
  <c r="BG317" i="2" s="1"/>
  <c r="BI317" i="2" s="1"/>
  <c r="BF96" i="2"/>
  <c r="BP96" i="2" s="1"/>
  <c r="L95" i="5" s="1"/>
  <c r="BF388" i="2"/>
  <c r="BP388" i="2" s="1"/>
  <c r="L387" i="5" s="1"/>
  <c r="BF80" i="2"/>
  <c r="BP80" i="2" s="1"/>
  <c r="L79" i="5" s="1"/>
  <c r="BF44" i="2"/>
  <c r="BG44" i="2" s="1"/>
  <c r="BI44" i="2" s="1"/>
  <c r="BO44" i="2" s="1"/>
  <c r="K43" i="5" s="1"/>
  <c r="AX102" i="2"/>
  <c r="BF331" i="2"/>
  <c r="BP331" i="2" s="1"/>
  <c r="L330" i="5" s="1"/>
  <c r="BF56" i="2"/>
  <c r="BP56" i="2" s="1"/>
  <c r="L55" i="5" s="1"/>
  <c r="BF130" i="2"/>
  <c r="BG130" i="2" s="1"/>
  <c r="BI130" i="2" s="1"/>
  <c r="BF202" i="2"/>
  <c r="BG202" i="2" s="1"/>
  <c r="BI202" i="2" s="1"/>
  <c r="BF82" i="2"/>
  <c r="BG82" i="2" s="1"/>
  <c r="BI82" i="2" s="1"/>
  <c r="BO82" i="2" s="1"/>
  <c r="K81" i="5" s="1"/>
  <c r="BF144" i="2"/>
  <c r="BG144" i="2" s="1"/>
  <c r="BI144" i="2" s="1"/>
  <c r="BO144" i="2" s="1"/>
  <c r="K143" i="5" s="1"/>
  <c r="AX228" i="2"/>
  <c r="AY333" i="2"/>
  <c r="AX114" i="2"/>
  <c r="BF285" i="2"/>
  <c r="BG285" i="2" s="1"/>
  <c r="AY146" i="2"/>
  <c r="AT348" i="2"/>
  <c r="BI187" i="2"/>
  <c r="BO187" i="2" s="1"/>
  <c r="K186" i="5" s="1"/>
  <c r="BH187" i="2"/>
  <c r="AU392" i="2"/>
  <c r="AV392" i="2"/>
  <c r="AV150" i="2"/>
  <c r="AU150" i="2"/>
  <c r="BB362" i="2"/>
  <c r="BI277" i="2"/>
  <c r="BO277" i="2" s="1"/>
  <c r="K276" i="5" s="1"/>
  <c r="BH277" i="2"/>
  <c r="BI359" i="2"/>
  <c r="BO359" i="2" s="1"/>
  <c r="K358" i="5" s="1"/>
  <c r="BH359" i="2"/>
  <c r="AX126" i="2"/>
  <c r="AY126" i="2"/>
  <c r="BF179" i="2"/>
  <c r="BG179" i="2" s="1"/>
  <c r="BI179" i="2" s="1"/>
  <c r="BO179" i="2" s="1"/>
  <c r="K178" i="5" s="1"/>
  <c r="BF339" i="2"/>
  <c r="BG339" i="2" s="1"/>
  <c r="BI339" i="2" s="1"/>
  <c r="BF129" i="2"/>
  <c r="BG129" i="2" s="1"/>
  <c r="BI129" i="2" s="1"/>
  <c r="BF271" i="2"/>
  <c r="BG271" i="2" s="1"/>
  <c r="BN145" i="2"/>
  <c r="J144" i="5" s="1"/>
  <c r="AX52" i="2"/>
  <c r="BF69" i="2"/>
  <c r="BG69" i="2" s="1"/>
  <c r="BI69" i="2" s="1"/>
  <c r="BO69" i="2" s="1"/>
  <c r="K68" i="5" s="1"/>
  <c r="AX321" i="2"/>
  <c r="AX315" i="2"/>
  <c r="AX316" i="2"/>
  <c r="AX327" i="2"/>
  <c r="AX236" i="2"/>
  <c r="AX385" i="2"/>
  <c r="BF231" i="2"/>
  <c r="BG231" i="2" s="1"/>
  <c r="BH231" i="2" s="1"/>
  <c r="BI231" i="2" s="1"/>
  <c r="AU404" i="2"/>
  <c r="AV404" i="2"/>
  <c r="BB338" i="2"/>
  <c r="BC338" i="2"/>
  <c r="BD338" i="2" s="1"/>
  <c r="BE338" i="2" s="1"/>
  <c r="BB290" i="2"/>
  <c r="BC290" i="2"/>
  <c r="BD290" i="2" s="1"/>
  <c r="BE290" i="2" s="1"/>
  <c r="AX384" i="2"/>
  <c r="AY384" i="2"/>
  <c r="BF222" i="2"/>
  <c r="BP222" i="2" s="1"/>
  <c r="L221" i="5" s="1"/>
  <c r="BF310" i="2"/>
  <c r="BP310" i="2" s="1"/>
  <c r="L309" i="5" s="1"/>
  <c r="BF246" i="2"/>
  <c r="BG246" i="2" s="1"/>
  <c r="BF399" i="2"/>
  <c r="BG399" i="2" s="1"/>
  <c r="BI399" i="2" s="1"/>
  <c r="BF257" i="2"/>
  <c r="BG257" i="2" s="1"/>
  <c r="BI257" i="2" s="1"/>
  <c r="AY236" i="2"/>
  <c r="AX74" i="2"/>
  <c r="AX363" i="2"/>
  <c r="AX365" i="2"/>
  <c r="BB393" i="2"/>
  <c r="AZ73" i="2"/>
  <c r="BA73" i="2"/>
  <c r="AW164" i="2"/>
  <c r="BF214" i="2"/>
  <c r="BG214" i="2" s="1"/>
  <c r="AW244" i="2"/>
  <c r="AX226" i="2"/>
  <c r="AY226" i="2"/>
  <c r="BF178" i="2"/>
  <c r="BP178" i="2" s="1"/>
  <c r="L177" i="5" s="1"/>
  <c r="BF32" i="2"/>
  <c r="BP32" i="2" s="1"/>
  <c r="L31" i="5" s="1"/>
  <c r="BF183" i="2"/>
  <c r="BP183" i="2" s="1"/>
  <c r="L182" i="5" s="1"/>
  <c r="BF295" i="2"/>
  <c r="BP295" i="2" s="1"/>
  <c r="L294" i="5" s="1"/>
  <c r="BF166" i="2"/>
  <c r="BP166" i="2" s="1"/>
  <c r="L165" i="5" s="1"/>
  <c r="BF153" i="2"/>
  <c r="BG153" i="2" s="1"/>
  <c r="BI153" i="2" s="1"/>
  <c r="BO153" i="2" s="1"/>
  <c r="K152" i="5" s="1"/>
  <c r="BF72" i="2"/>
  <c r="BG72" i="2" s="1"/>
  <c r="BI72" i="2" s="1"/>
  <c r="BO72" i="2" s="1"/>
  <c r="K71" i="5" s="1"/>
  <c r="AX40" i="2"/>
  <c r="AW356" i="2"/>
  <c r="BP139" i="2"/>
  <c r="L138" i="5" s="1"/>
  <c r="BA115" i="2"/>
  <c r="AZ115" i="2"/>
  <c r="BP83" i="2"/>
  <c r="L82" i="5" s="1"/>
  <c r="AZ127" i="2"/>
  <c r="BA127" i="2"/>
  <c r="BA124" i="2"/>
  <c r="AZ124" i="2"/>
  <c r="BF11" i="2"/>
  <c r="BG11" i="2" s="1"/>
  <c r="AX8" i="2"/>
  <c r="AY8" i="2"/>
  <c r="BF156" i="2"/>
  <c r="BG156" i="2" s="1"/>
  <c r="BI156" i="2" s="1"/>
  <c r="BO156" i="2" s="1"/>
  <c r="K155" i="5" s="1"/>
  <c r="BF360" i="2"/>
  <c r="BG360" i="2" s="1"/>
  <c r="BI360" i="2" s="1"/>
  <c r="BO360" i="2" s="1"/>
  <c r="K359" i="5" s="1"/>
  <c r="BF142" i="2"/>
  <c r="BG142" i="2" s="1"/>
  <c r="BI142" i="2" s="1"/>
  <c r="BF197" i="2"/>
  <c r="BG197" i="2" s="1"/>
  <c r="BI197" i="2" s="1"/>
  <c r="BO197" i="2" s="1"/>
  <c r="K196" i="5" s="1"/>
  <c r="BF320" i="2"/>
  <c r="BG320" i="2" s="1"/>
  <c r="BI320" i="2" s="1"/>
  <c r="BO320" i="2" s="1"/>
  <c r="K319" i="5" s="1"/>
  <c r="AX352" i="2"/>
  <c r="AY136" i="2"/>
  <c r="AZ136" i="2" s="1"/>
  <c r="AX48" i="2"/>
  <c r="BF189" i="2"/>
  <c r="BG189" i="2" s="1"/>
  <c r="BH189" i="2" s="1"/>
  <c r="AX161" i="2"/>
  <c r="AX337" i="2"/>
  <c r="AX354" i="2"/>
  <c r="BI139" i="2"/>
  <c r="BO139" i="2" s="1"/>
  <c r="K138" i="5" s="1"/>
  <c r="BH139" i="2"/>
  <c r="AX159" i="2"/>
  <c r="AY159" i="2"/>
  <c r="BF148" i="2"/>
  <c r="BG148" i="2" s="1"/>
  <c r="BI148" i="2" s="1"/>
  <c r="BO148" i="2" s="1"/>
  <c r="K147" i="5" s="1"/>
  <c r="AY312" i="2"/>
  <c r="AZ312" i="2" s="1"/>
  <c r="BF347" i="2"/>
  <c r="BG347" i="2" s="1"/>
  <c r="BH347" i="2" s="1"/>
  <c r="BI347" i="2" s="1"/>
  <c r="BF93" i="2"/>
  <c r="BG93" i="2" s="1"/>
  <c r="BH93" i="2" s="1"/>
  <c r="BN336" i="2"/>
  <c r="J335" i="5" s="1"/>
  <c r="AY149" i="2"/>
  <c r="AZ149" i="2" s="1"/>
  <c r="AX294" i="2"/>
  <c r="BF5" i="2"/>
  <c r="BG5" i="2" s="1"/>
  <c r="BI5" i="2" s="1"/>
  <c r="BO5" i="2" s="1"/>
  <c r="K4" i="5" s="1"/>
  <c r="BA7" i="2"/>
  <c r="AZ7" i="2"/>
  <c r="BA160" i="2"/>
  <c r="AZ160" i="2"/>
  <c r="BN275" i="2"/>
  <c r="J274" i="5" s="1"/>
  <c r="AT275" i="2"/>
  <c r="BF390" i="2"/>
  <c r="BG390" i="2" s="1"/>
  <c r="BB14" i="2"/>
  <c r="BC14" i="2"/>
  <c r="BD14" i="2" s="1"/>
  <c r="BE14" i="2" s="1"/>
  <c r="AW361" i="2"/>
  <c r="BF242" i="2"/>
  <c r="BG242" i="2" s="1"/>
  <c r="BH242" i="2" s="1"/>
  <c r="BI242" i="2" s="1"/>
  <c r="BO242" i="2" s="1"/>
  <c r="K241" i="5" s="1"/>
  <c r="BF28" i="2"/>
  <c r="BG28" i="2" s="1"/>
  <c r="BI28" i="2" s="1"/>
  <c r="BO28" i="2" s="1"/>
  <c r="K27" i="5" s="1"/>
  <c r="BF67" i="2"/>
  <c r="BG67" i="2" s="1"/>
  <c r="BI67" i="2" s="1"/>
  <c r="BF55" i="2"/>
  <c r="BP55" i="2" s="1"/>
  <c r="L54" i="5" s="1"/>
  <c r="BF15" i="2"/>
  <c r="BG15" i="2" s="1"/>
  <c r="BI15" i="2" s="1"/>
  <c r="BO15" i="2" s="1"/>
  <c r="K14" i="5" s="1"/>
  <c r="BF304" i="2"/>
  <c r="BP304" i="2" s="1"/>
  <c r="L303" i="5" s="1"/>
  <c r="BF212" i="2"/>
  <c r="BG212" i="2" s="1"/>
  <c r="BI212" i="2" s="1"/>
  <c r="BF224" i="2"/>
  <c r="BG224" i="2" s="1"/>
  <c r="BI224" i="2" s="1"/>
  <c r="BO224" i="2" s="1"/>
  <c r="K223" i="5" s="1"/>
  <c r="BF100" i="2"/>
  <c r="BG100" i="2" s="1"/>
  <c r="BI100" i="2" s="1"/>
  <c r="BO100" i="2" s="1"/>
  <c r="K99" i="5" s="1"/>
  <c r="AY261" i="2"/>
  <c r="AX92" i="2"/>
  <c r="BN370" i="2"/>
  <c r="J369" i="5" s="1"/>
  <c r="BN101" i="2"/>
  <c r="J100" i="5" s="1"/>
  <c r="AT101" i="2"/>
  <c r="BN382" i="2"/>
  <c r="J381" i="5" s="1"/>
  <c r="AT382" i="2"/>
  <c r="BN119" i="2"/>
  <c r="J118" i="5" s="1"/>
  <c r="AT119" i="2"/>
  <c r="BN147" i="2"/>
  <c r="J146" i="5" s="1"/>
  <c r="BC138" i="2"/>
  <c r="BD138" i="2" s="1"/>
  <c r="BE138" i="2" s="1"/>
  <c r="BB138" i="2"/>
  <c r="AT391" i="2"/>
  <c r="AY315" i="2"/>
  <c r="BA315" i="2" s="1"/>
  <c r="BA22" i="2"/>
  <c r="AZ22" i="2"/>
  <c r="AW341" i="2"/>
  <c r="AX341" i="2" s="1"/>
  <c r="AX342" i="2"/>
  <c r="AY365" i="2"/>
  <c r="BA365" i="2" s="1"/>
  <c r="BH344" i="2"/>
  <c r="BC231" i="2"/>
  <c r="BD231" i="2" s="1"/>
  <c r="BE231" i="2" s="1"/>
  <c r="AZ184" i="2"/>
  <c r="BA184" i="2"/>
  <c r="AY316" i="2"/>
  <c r="BA316" i="2" s="1"/>
  <c r="AY369" i="2"/>
  <c r="AZ77" i="2"/>
  <c r="BA77" i="2"/>
  <c r="BO122" i="2"/>
  <c r="K121" i="5" s="1"/>
  <c r="AY385" i="2"/>
  <c r="BA385" i="2" s="1"/>
  <c r="AZ91" i="2"/>
  <c r="BB91" i="2" s="1"/>
  <c r="AW346" i="2"/>
  <c r="AW151" i="2"/>
  <c r="AX333" i="2"/>
  <c r="AY114" i="2"/>
  <c r="BA114" i="2" s="1"/>
  <c r="AV326" i="2"/>
  <c r="AW326" i="2" s="1"/>
  <c r="AW325" i="2"/>
  <c r="AX149" i="2"/>
  <c r="AZ219" i="2"/>
  <c r="BA219" i="2"/>
  <c r="BA211" i="2"/>
  <c r="BC211" i="2" s="1"/>
  <c r="BD211" i="2" s="1"/>
  <c r="BE211" i="2" s="1"/>
  <c r="AY228" i="2"/>
  <c r="AZ228" i="2" s="1"/>
  <c r="AX146" i="2"/>
  <c r="AT370" i="2"/>
  <c r="AY92" i="2"/>
  <c r="BA92" i="2" s="1"/>
  <c r="AZ108" i="2"/>
  <c r="BC108" i="2" s="1"/>
  <c r="BD108" i="2" s="1"/>
  <c r="BE108" i="2" s="1"/>
  <c r="BA337" i="2"/>
  <c r="BC337" i="2" s="1"/>
  <c r="BD337" i="2" s="1"/>
  <c r="BE337" i="2" s="1"/>
  <c r="AZ293" i="2"/>
  <c r="BB293" i="2" s="1"/>
  <c r="BB379" i="2"/>
  <c r="BC379" i="2"/>
  <c r="BD379" i="2" s="1"/>
  <c r="BE379" i="2" s="1"/>
  <c r="AY268" i="2"/>
  <c r="AZ268" i="2" s="1"/>
  <c r="AY354" i="2"/>
  <c r="BA354" i="2" s="1"/>
  <c r="BA265" i="2"/>
  <c r="AZ265" i="2"/>
  <c r="AX136" i="2"/>
  <c r="AT336" i="2"/>
  <c r="AV336" i="2" s="1"/>
  <c r="AY294" i="2"/>
  <c r="BA294" i="2" s="1"/>
  <c r="AY351" i="2"/>
  <c r="AZ351" i="2" s="1"/>
  <c r="AX229" i="2"/>
  <c r="AY229" i="2"/>
  <c r="AV176" i="2"/>
  <c r="AU176" i="2"/>
  <c r="AW386" i="2"/>
  <c r="AW175" i="2"/>
  <c r="AY175" i="2" s="1"/>
  <c r="AW340" i="2"/>
  <c r="AU380" i="2"/>
  <c r="AV380" i="2"/>
  <c r="AX61" i="2"/>
  <c r="AY61" i="2"/>
  <c r="AX261" i="2"/>
  <c r="AW193" i="2"/>
  <c r="AX323" i="2"/>
  <c r="AY323" i="2"/>
  <c r="AW372" i="2"/>
  <c r="AX312" i="2"/>
  <c r="AX408" i="2"/>
  <c r="AY408" i="2"/>
  <c r="BN364" i="2"/>
  <c r="J363" i="5" s="1"/>
  <c r="AT364" i="2"/>
  <c r="AW94" i="2"/>
  <c r="BB218" i="2"/>
  <c r="BC218" i="2"/>
  <c r="BD218" i="2" s="1"/>
  <c r="BE218" i="2" s="1"/>
  <c r="AW297" i="2"/>
  <c r="AW279" i="2"/>
  <c r="AW99" i="2"/>
  <c r="AZ255" i="2"/>
  <c r="BC255" i="2" s="1"/>
  <c r="BD255" i="2" s="1"/>
  <c r="BE255" i="2" s="1"/>
  <c r="AZ23" i="2"/>
  <c r="BA23" i="2"/>
  <c r="AZ270" i="2"/>
  <c r="BA270" i="2"/>
  <c r="AX220" i="2"/>
  <c r="AY220" i="2"/>
  <c r="AW282" i="2"/>
  <c r="AW87" i="2"/>
  <c r="AZ140" i="2"/>
  <c r="BA140" i="2"/>
  <c r="AX355" i="2"/>
  <c r="AY355" i="2"/>
  <c r="AX103" i="2"/>
  <c r="AY103" i="2"/>
  <c r="AY321" i="2"/>
  <c r="AX105" i="2"/>
  <c r="AY105" i="2"/>
  <c r="BA149" i="2"/>
  <c r="BH339" i="2"/>
  <c r="BH317" i="2"/>
  <c r="BO317" i="2"/>
  <c r="K316" i="5" s="1"/>
  <c r="AZ172" i="2"/>
  <c r="BC172" i="2" s="1"/>
  <c r="BD172" i="2" s="1"/>
  <c r="BE172" i="2" s="1"/>
  <c r="AZ327" i="2"/>
  <c r="BC327" i="2" s="1"/>
  <c r="BD327" i="2" s="1"/>
  <c r="BE327" i="2" s="1"/>
  <c r="AY363" i="2"/>
  <c r="AZ363" i="2" s="1"/>
  <c r="AZ146" i="2"/>
  <c r="BA146" i="2"/>
  <c r="AY161" i="2"/>
  <c r="AZ161" i="2" s="1"/>
  <c r="AY48" i="2"/>
  <c r="AZ48" i="2" s="1"/>
  <c r="AW42" i="2"/>
  <c r="AY42" i="2" s="1"/>
  <c r="AX377" i="2"/>
  <c r="AY377" i="2"/>
  <c r="AZ299" i="2"/>
  <c r="BB299" i="2" s="1"/>
  <c r="BO202" i="2"/>
  <c r="K201" i="5" s="1"/>
  <c r="AW173" i="2"/>
  <c r="AW209" i="2"/>
  <c r="AW374" i="2"/>
  <c r="AX300" i="2"/>
  <c r="AY300" i="2"/>
  <c r="BA134" i="2"/>
  <c r="AZ134" i="2"/>
  <c r="AZ350" i="2"/>
  <c r="BA350" i="2"/>
  <c r="AZ269" i="2"/>
  <c r="BA269" i="2"/>
  <c r="AV192" i="2"/>
  <c r="AU192" i="2"/>
  <c r="BB235" i="2"/>
  <c r="BC235" i="2"/>
  <c r="BD235" i="2" s="1"/>
  <c r="BE235" i="2" s="1"/>
  <c r="AX186" i="2"/>
  <c r="AY186" i="2"/>
  <c r="BC298" i="2"/>
  <c r="BD298" i="2" s="1"/>
  <c r="BE298" i="2" s="1"/>
  <c r="BB298" i="2"/>
  <c r="AX162" i="2"/>
  <c r="AY162" i="2"/>
  <c r="AU343" i="2"/>
  <c r="AW343" i="2" s="1"/>
  <c r="AX276" i="2"/>
  <c r="AY276" i="2"/>
  <c r="AZ332" i="2"/>
  <c r="BA332" i="2"/>
  <c r="BA248" i="2"/>
  <c r="AZ248" i="2"/>
  <c r="BO130" i="2"/>
  <c r="K129" i="5" s="1"/>
  <c r="AZ84" i="2"/>
  <c r="BB84" i="2" s="1"/>
  <c r="AY74" i="2"/>
  <c r="AZ74" i="2" s="1"/>
  <c r="AX366" i="2"/>
  <c r="AY366" i="2"/>
  <c r="BN335" i="2"/>
  <c r="J334" i="5" s="1"/>
  <c r="AT335" i="2"/>
  <c r="BH129" i="2"/>
  <c r="BB155" i="2"/>
  <c r="BC155" i="2"/>
  <c r="BD155" i="2" s="1"/>
  <c r="BE155" i="2" s="1"/>
  <c r="BI93" i="2"/>
  <c r="BO93" i="2" s="1"/>
  <c r="K92" i="5" s="1"/>
  <c r="AW85" i="2"/>
  <c r="AX188" i="2"/>
  <c r="AY188" i="2"/>
  <c r="AV394" i="2"/>
  <c r="AU394" i="2"/>
  <c r="BB141" i="2"/>
  <c r="BC141" i="2"/>
  <c r="BD141" i="2" s="1"/>
  <c r="BE141" i="2" s="1"/>
  <c r="BC237" i="2"/>
  <c r="BD237" i="2" s="1"/>
  <c r="BE237" i="2" s="1"/>
  <c r="BB237" i="2"/>
  <c r="BH399" i="2"/>
  <c r="BB286" i="2"/>
  <c r="BC286" i="2"/>
  <c r="BD286" i="2" s="1"/>
  <c r="BE286" i="2" s="1"/>
  <c r="AX45" i="2"/>
  <c r="AY45" i="2"/>
  <c r="BO339" i="2"/>
  <c r="K338" i="5" s="1"/>
  <c r="BB371" i="2"/>
  <c r="BH69" i="2"/>
  <c r="BN167" i="2"/>
  <c r="J166" i="5" s="1"/>
  <c r="AT167" i="2"/>
  <c r="BA171" i="2"/>
  <c r="AZ171" i="2"/>
  <c r="BN253" i="2"/>
  <c r="J252" i="5" s="1"/>
  <c r="AT253" i="2"/>
  <c r="BA375" i="2"/>
  <c r="AZ375" i="2"/>
  <c r="AX373" i="2"/>
  <c r="AY373" i="2"/>
  <c r="AZ120" i="2"/>
  <c r="BA120" i="2"/>
  <c r="AW204" i="2"/>
  <c r="AX263" i="2"/>
  <c r="AY263" i="2"/>
  <c r="AW216" i="2"/>
  <c r="BO67" i="2"/>
  <c r="K66" i="5" s="1"/>
  <c r="BA180" i="2"/>
  <c r="AZ180" i="2"/>
  <c r="AZ238" i="2"/>
  <c r="BA238" i="2"/>
  <c r="BB108" i="2"/>
  <c r="BO399" i="2"/>
  <c r="K398" i="5" s="1"/>
  <c r="AY52" i="2"/>
  <c r="AZ52" i="2" s="1"/>
  <c r="AW313" i="2"/>
  <c r="BA284" i="2"/>
  <c r="AZ284" i="2"/>
  <c r="BC217" i="2"/>
  <c r="BD217" i="2" s="1"/>
  <c r="BE217" i="2" s="1"/>
  <c r="BB217" i="2"/>
  <c r="AZ342" i="2"/>
  <c r="BA342" i="2"/>
  <c r="AX266" i="2"/>
  <c r="AY266" i="2"/>
  <c r="BC383" i="2"/>
  <c r="BD383" i="2" s="1"/>
  <c r="BE383" i="2" s="1"/>
  <c r="BB383" i="2"/>
  <c r="BB345" i="2"/>
  <c r="BC345" i="2"/>
  <c r="BD345" i="2" s="1"/>
  <c r="BE345" i="2" s="1"/>
  <c r="AX152" i="2"/>
  <c r="AY152" i="2"/>
  <c r="AY406" i="2"/>
  <c r="AX406" i="2"/>
  <c r="BO212" i="2"/>
  <c r="K211" i="5" s="1"/>
  <c r="AW314" i="2"/>
  <c r="BB63" i="2"/>
  <c r="BC63" i="2"/>
  <c r="BD63" i="2" s="1"/>
  <c r="BE63" i="2" s="1"/>
  <c r="AX215" i="2"/>
  <c r="AY215" i="2"/>
  <c r="AZ190" i="2"/>
  <c r="BA190" i="2"/>
  <c r="BO50" i="2"/>
  <c r="K49" i="5" s="1"/>
  <c r="BA170" i="2"/>
  <c r="AZ170" i="2"/>
  <c r="AX306" i="2"/>
  <c r="AY306" i="2"/>
  <c r="BC278" i="2"/>
  <c r="BD278" i="2" s="1"/>
  <c r="BE278" i="2" s="1"/>
  <c r="BB278" i="2"/>
  <c r="AU289" i="2"/>
  <c r="AV289" i="2"/>
  <c r="AW29" i="2"/>
  <c r="BB368" i="2"/>
  <c r="BC368" i="2"/>
  <c r="BD368" i="2" s="1"/>
  <c r="BE368" i="2" s="1"/>
  <c r="AW254" i="2"/>
  <c r="BN181" i="2"/>
  <c r="J180" i="5" s="1"/>
  <c r="AT181" i="2"/>
  <c r="AW95" i="2"/>
  <c r="AZ280" i="2"/>
  <c r="BA280" i="2"/>
  <c r="AY36" i="2"/>
  <c r="AX36" i="2"/>
  <c r="BA261" i="2"/>
  <c r="AZ261" i="2"/>
  <c r="BA352" i="2"/>
  <c r="AZ352" i="2"/>
  <c r="AU305" i="2"/>
  <c r="AV305" i="2"/>
  <c r="BC223" i="2"/>
  <c r="BD223" i="2" s="1"/>
  <c r="BE223" i="2" s="1"/>
  <c r="BB223" i="2"/>
  <c r="BA118" i="2"/>
  <c r="AZ118" i="2"/>
  <c r="BB154" i="2"/>
  <c r="BC154" i="2"/>
  <c r="BD154" i="2" s="1"/>
  <c r="BE154" i="2" s="1"/>
  <c r="BO129" i="2"/>
  <c r="K128" i="5" s="1"/>
  <c r="BI271" i="2"/>
  <c r="BO271" i="2" s="1"/>
  <c r="K270" i="5" s="1"/>
  <c r="BH271" i="2"/>
  <c r="AX264" i="2"/>
  <c r="AY264" i="2"/>
  <c r="AT145" i="2"/>
  <c r="BA236" i="2"/>
  <c r="AZ236" i="2"/>
  <c r="BC241" i="2"/>
  <c r="BD241" i="2" s="1"/>
  <c r="BE241" i="2" s="1"/>
  <c r="AW65" i="2"/>
  <c r="AW230" i="2"/>
  <c r="AX3" i="2"/>
  <c r="AY3" i="2"/>
  <c r="AX273" i="2"/>
  <c r="AY273" i="2"/>
  <c r="BH197" i="2"/>
  <c r="AX387" i="2"/>
  <c r="AY387" i="2"/>
  <c r="BB88" i="2"/>
  <c r="BC88" i="2"/>
  <c r="BD88" i="2" s="1"/>
  <c r="BE88" i="2" s="1"/>
  <c r="AZ315" i="2"/>
  <c r="AZ232" i="2"/>
  <c r="BA232" i="2"/>
  <c r="BA227" i="2"/>
  <c r="AZ227" i="2"/>
  <c r="BC143" i="2"/>
  <c r="BD143" i="2" s="1"/>
  <c r="BE143" i="2" s="1"/>
  <c r="BB143" i="2"/>
  <c r="AW76" i="2"/>
  <c r="BB117" i="2"/>
  <c r="BC117" i="2"/>
  <c r="BD117" i="2" s="1"/>
  <c r="BE117" i="2" s="1"/>
  <c r="AW256" i="2"/>
  <c r="BH100" i="2"/>
  <c r="BA334" i="2"/>
  <c r="AZ334" i="2"/>
  <c r="BB75" i="2"/>
  <c r="BC75" i="2"/>
  <c r="BD75" i="2" s="1"/>
  <c r="BE75" i="2" s="1"/>
  <c r="AX281" i="2"/>
  <c r="AY281" i="2"/>
  <c r="BC259" i="2"/>
  <c r="BD259" i="2" s="1"/>
  <c r="BE259" i="2" s="1"/>
  <c r="BB259" i="2"/>
  <c r="BA116" i="2"/>
  <c r="AZ116" i="2"/>
  <c r="AZ333" i="2"/>
  <c r="BA333" i="2"/>
  <c r="AX258" i="2"/>
  <c r="AY258" i="2"/>
  <c r="AX403" i="2"/>
  <c r="AY403" i="2"/>
  <c r="AX123" i="2"/>
  <c r="AY123" i="2"/>
  <c r="AW206" i="2"/>
  <c r="BA322" i="2"/>
  <c r="AZ322" i="2"/>
  <c r="BA198" i="2"/>
  <c r="AZ198" i="2"/>
  <c r="AX328" i="2"/>
  <c r="AY328" i="2"/>
  <c r="BA369" i="2"/>
  <c r="AZ369" i="2"/>
  <c r="AZ405" i="2"/>
  <c r="BA405" i="2"/>
  <c r="BO257" i="2"/>
  <c r="K256" i="5" s="1"/>
  <c r="BB262" i="2"/>
  <c r="BC262" i="2"/>
  <c r="BD262" i="2" s="1"/>
  <c r="BE262" i="2" s="1"/>
  <c r="AW309" i="2"/>
  <c r="AV106" i="2"/>
  <c r="AU106" i="2"/>
  <c r="AX195" i="2"/>
  <c r="AY195" i="2"/>
  <c r="AW24" i="2"/>
  <c r="AZ35" i="2"/>
  <c r="BA35" i="2"/>
  <c r="BC324" i="2"/>
  <c r="BD324" i="2" s="1"/>
  <c r="BE324" i="2" s="1"/>
  <c r="BB324" i="2"/>
  <c r="BB172" i="2"/>
  <c r="BC169" i="2"/>
  <c r="BD169" i="2" s="1"/>
  <c r="BE169" i="2" s="1"/>
  <c r="BB169" i="2"/>
  <c r="BB221" i="2"/>
  <c r="BC221" i="2"/>
  <c r="BD221" i="2" s="1"/>
  <c r="BE221" i="2" s="1"/>
  <c r="BC91" i="2"/>
  <c r="BD91" i="2" s="1"/>
  <c r="BE91" i="2" s="1"/>
  <c r="BA301" i="2"/>
  <c r="AZ301" i="2"/>
  <c r="BB225" i="2"/>
  <c r="BC225" i="2"/>
  <c r="BD225" i="2" s="1"/>
  <c r="BE225" i="2" s="1"/>
  <c r="BA307" i="2"/>
  <c r="AZ307" i="2"/>
  <c r="BA25" i="2"/>
  <c r="AZ25" i="2"/>
  <c r="BB255" i="2"/>
  <c r="BA296" i="2"/>
  <c r="AZ296" i="2"/>
  <c r="BB376" i="2"/>
  <c r="BC376" i="2"/>
  <c r="BD376" i="2" s="1"/>
  <c r="BE376" i="2" s="1"/>
  <c r="BB239" i="2"/>
  <c r="BC239" i="2"/>
  <c r="BD239" i="2" s="1"/>
  <c r="BE239" i="2" s="1"/>
  <c r="BC97" i="2"/>
  <c r="BD97" i="2" s="1"/>
  <c r="BE97" i="2" s="1"/>
  <c r="BB97" i="2"/>
  <c r="AY102" i="2"/>
  <c r="BA102" i="2" s="1"/>
  <c r="AY260" i="2"/>
  <c r="AX260" i="2"/>
  <c r="BH156" i="2"/>
  <c r="AZ358" i="2"/>
  <c r="BA358" i="2"/>
  <c r="BB302" i="2"/>
  <c r="BC302" i="2"/>
  <c r="BD302" i="2" s="1"/>
  <c r="BE302" i="2" s="1"/>
  <c r="AZ400" i="2"/>
  <c r="BA400" i="2"/>
  <c r="BC56" i="2"/>
  <c r="BD56" i="2" s="1"/>
  <c r="BE56" i="2" s="1"/>
  <c r="BH130" i="2"/>
  <c r="BH246" i="2"/>
  <c r="BI246" i="2" s="1"/>
  <c r="BO246" i="2" s="1"/>
  <c r="K245" i="5" s="1"/>
  <c r="BH49" i="2"/>
  <c r="AY40" i="2"/>
  <c r="BA40" i="2" s="1"/>
  <c r="BB311" i="2"/>
  <c r="BC311" i="2"/>
  <c r="BD311" i="2" s="1"/>
  <c r="BE311" i="2" s="1"/>
  <c r="BA58" i="2"/>
  <c r="AZ58" i="2"/>
  <c r="AZ389" i="2"/>
  <c r="BA389" i="2"/>
  <c r="BA381" i="2"/>
  <c r="AZ381" i="2"/>
  <c r="BA89" i="2"/>
  <c r="AZ89" i="2"/>
  <c r="BA107" i="2"/>
  <c r="AZ107" i="2"/>
  <c r="BC367" i="2"/>
  <c r="BD367" i="2" s="1"/>
  <c r="BE367" i="2" s="1"/>
  <c r="BB367" i="2"/>
  <c r="BC319" i="2"/>
  <c r="BD319" i="2" s="1"/>
  <c r="BE319" i="2" s="1"/>
  <c r="BB319" i="2"/>
  <c r="BH212" i="2"/>
  <c r="AX111" i="2"/>
  <c r="AY111" i="2"/>
  <c r="AX249" i="2"/>
  <c r="AY249" i="2"/>
  <c r="BB318" i="2"/>
  <c r="BC318" i="2"/>
  <c r="BD318" i="2" s="1"/>
  <c r="BE318" i="2" s="1"/>
  <c r="BH202" i="2"/>
  <c r="AX191" i="2"/>
  <c r="AY191" i="2"/>
  <c r="BA71" i="2"/>
  <c r="AZ71" i="2"/>
  <c r="BH28" i="2"/>
  <c r="BB54" i="2"/>
  <c r="BC54" i="2"/>
  <c r="BD54" i="2" s="1"/>
  <c r="BE54" i="2" s="1"/>
  <c r="AZ210" i="2"/>
  <c r="BA210" i="2"/>
  <c r="BH39" i="2"/>
  <c r="BH13" i="2"/>
  <c r="BH53" i="2"/>
  <c r="BH46" i="2"/>
  <c r="BC201" i="2"/>
  <c r="BD201" i="2" s="1"/>
  <c r="BE201" i="2" s="1"/>
  <c r="BB201" i="2"/>
  <c r="BB70" i="2"/>
  <c r="BC70" i="2"/>
  <c r="BD70" i="2" s="1"/>
  <c r="BE70" i="2" s="1"/>
  <c r="BB90" i="2"/>
  <c r="BC90" i="2"/>
  <c r="BD90" i="2" s="1"/>
  <c r="BE90" i="2" s="1"/>
  <c r="BA398" i="2"/>
  <c r="AZ398" i="2"/>
  <c r="BH112" i="2"/>
  <c r="BC66" i="2"/>
  <c r="BD66" i="2" s="1"/>
  <c r="BE66" i="2" s="1"/>
  <c r="BB66" i="2"/>
  <c r="BH78" i="2"/>
  <c r="BI78" i="2" s="1"/>
  <c r="BO78" i="2" s="1"/>
  <c r="K77" i="5" s="1"/>
  <c r="BC137" i="2"/>
  <c r="BD137" i="2" s="1"/>
  <c r="BE137" i="2" s="1"/>
  <c r="BB137" i="2"/>
  <c r="BH357" i="2"/>
  <c r="BG252" i="2"/>
  <c r="BI252" i="2" s="1"/>
  <c r="BO252" i="2" s="1"/>
  <c r="K251" i="5" s="1"/>
  <c r="BC81" i="2"/>
  <c r="BD81" i="2" s="1"/>
  <c r="BE81" i="2" s="1"/>
  <c r="BB81" i="2"/>
  <c r="BB395" i="2"/>
  <c r="BC395" i="2"/>
  <c r="BD395" i="2" s="1"/>
  <c r="BE395" i="2" s="1"/>
  <c r="BH208" i="2"/>
  <c r="BG295" i="2"/>
  <c r="BI295" i="2" s="1"/>
  <c r="BO295" i="2" s="1"/>
  <c r="K294" i="5" s="1"/>
  <c r="BH165" i="2"/>
  <c r="BG166" i="2"/>
  <c r="BI166" i="2" s="1"/>
  <c r="BO166" i="2" s="1"/>
  <c r="K165" i="5" s="1"/>
  <c r="BH168" i="2"/>
  <c r="BG80" i="2"/>
  <c r="BI80" i="2" s="1"/>
  <c r="BO80" i="2" s="1"/>
  <c r="K79" i="5" s="1"/>
  <c r="BA288" i="2"/>
  <c r="AZ288" i="2"/>
  <c r="BG222" i="2"/>
  <c r="BI222" i="2" s="1"/>
  <c r="BO222" i="2" s="1"/>
  <c r="K221" i="5" s="1"/>
  <c r="BG388" i="2"/>
  <c r="BI388" i="2" s="1"/>
  <c r="BO388" i="2" s="1"/>
  <c r="K387" i="5" s="1"/>
  <c r="BG304" i="2"/>
  <c r="BI304" i="2" s="1"/>
  <c r="BO304" i="2" s="1"/>
  <c r="K303" i="5" s="1"/>
  <c r="BG96" i="2"/>
  <c r="BI96" i="2" s="1"/>
  <c r="BO96" i="2" s="1"/>
  <c r="K95" i="5" s="1"/>
  <c r="BA349" i="2"/>
  <c r="AZ349" i="2"/>
  <c r="BG183" i="2"/>
  <c r="BI183" i="2" s="1"/>
  <c r="BO183" i="2" s="1"/>
  <c r="K182" i="5" s="1"/>
  <c r="BC292" i="2"/>
  <c r="BD292" i="2" s="1"/>
  <c r="BE292" i="2" s="1"/>
  <c r="BB292" i="2"/>
  <c r="BH122" i="2"/>
  <c r="BH158" i="2"/>
  <c r="BH44" i="2"/>
  <c r="BC9" i="2"/>
  <c r="BD9" i="2" s="1"/>
  <c r="BE9" i="2" s="1"/>
  <c r="BB9" i="2"/>
  <c r="AX41" i="2"/>
  <c r="AY41" i="2"/>
  <c r="BA27" i="2"/>
  <c r="AZ27" i="2"/>
  <c r="AZ38" i="2"/>
  <c r="BA38" i="2"/>
  <c r="AZ34" i="2"/>
  <c r="BA34" i="2"/>
  <c r="BG55" i="2"/>
  <c r="BI55" i="2" s="1"/>
  <c r="BO55" i="2" s="1"/>
  <c r="K54" i="5" s="1"/>
  <c r="BG56" i="2"/>
  <c r="BI56" i="2" s="1"/>
  <c r="BG32" i="2"/>
  <c r="BI32" i="2" s="1"/>
  <c r="BO32" i="2" s="1"/>
  <c r="K31" i="5" s="1"/>
  <c r="BH50" i="2"/>
  <c r="BH17" i="2"/>
  <c r="BH43" i="2"/>
  <c r="BH21" i="2"/>
  <c r="BH144" i="2" l="1"/>
  <c r="BO142" i="2"/>
  <c r="K141" i="5" s="1"/>
  <c r="AY274" i="2"/>
  <c r="BP233" i="2"/>
  <c r="L232" i="5" s="1"/>
  <c r="BC283" i="2"/>
  <c r="BD283" i="2" s="1"/>
  <c r="BE283" i="2" s="1"/>
  <c r="BA74" i="2"/>
  <c r="BH360" i="2"/>
  <c r="BH153" i="2"/>
  <c r="BC378" i="2"/>
  <c r="BD378" i="2" s="1"/>
  <c r="BE378" i="2" s="1"/>
  <c r="BH177" i="2"/>
  <c r="BA312" i="2"/>
  <c r="BP272" i="2"/>
  <c r="L271" i="5" s="1"/>
  <c r="BG272" i="2"/>
  <c r="BG310" i="2"/>
  <c r="BI310" i="2" s="1"/>
  <c r="BO310" i="2" s="1"/>
  <c r="K309" i="5" s="1"/>
  <c r="BG178" i="2"/>
  <c r="BI178" i="2" s="1"/>
  <c r="BO178" i="2" s="1"/>
  <c r="K177" i="5" s="1"/>
  <c r="BG331" i="2"/>
  <c r="BI331" i="2" s="1"/>
  <c r="BO331" i="2" s="1"/>
  <c r="K330" i="5" s="1"/>
  <c r="BH67" i="2"/>
  <c r="BH303" i="2"/>
  <c r="BA199" i="2"/>
  <c r="AZ199" i="2"/>
  <c r="BA161" i="2"/>
  <c r="BA240" i="2"/>
  <c r="AZ240" i="2"/>
  <c r="BO303" i="2"/>
  <c r="K302" i="5" s="1"/>
  <c r="AW392" i="2"/>
  <c r="AY392" i="2" s="1"/>
  <c r="AZ392" i="2" s="1"/>
  <c r="AW401" i="2"/>
  <c r="AZ291" i="2"/>
  <c r="BA291" i="2"/>
  <c r="AY200" i="2"/>
  <c r="AX200" i="2"/>
  <c r="BO347" i="2"/>
  <c r="K346" i="5" s="1"/>
  <c r="AX396" i="2"/>
  <c r="BB131" i="2"/>
  <c r="BC131" i="2"/>
  <c r="BD131" i="2" s="1"/>
  <c r="BE131" i="2" s="1"/>
  <c r="BB79" i="2"/>
  <c r="BC79" i="2"/>
  <c r="BD79" i="2" s="1"/>
  <c r="BE79" i="2" s="1"/>
  <c r="AX247" i="2"/>
  <c r="AY247" i="2"/>
  <c r="BH179" i="2"/>
  <c r="BH15" i="2"/>
  <c r="BH82" i="2"/>
  <c r="BC299" i="2"/>
  <c r="BD299" i="2" s="1"/>
  <c r="BE299" i="2" s="1"/>
  <c r="BA136" i="2"/>
  <c r="AW10" i="2"/>
  <c r="AX10" i="2" s="1"/>
  <c r="AW113" i="2"/>
  <c r="BC402" i="2"/>
  <c r="BD402" i="2" s="1"/>
  <c r="BE402" i="2" s="1"/>
  <c r="BB402" i="2"/>
  <c r="BC293" i="2"/>
  <c r="BD293" i="2" s="1"/>
  <c r="BE293" i="2" s="1"/>
  <c r="BH224" i="2"/>
  <c r="AW329" i="2"/>
  <c r="AX287" i="2"/>
  <c r="AY10" i="2"/>
  <c r="BH320" i="2"/>
  <c r="BP93" i="2"/>
  <c r="L92" i="5" s="1"/>
  <c r="BP185" i="2"/>
  <c r="L184" i="5" s="1"/>
  <c r="AW330" i="2"/>
  <c r="BI233" i="2"/>
  <c r="BO233" i="2" s="1"/>
  <c r="K232" i="5" s="1"/>
  <c r="BH233" i="2"/>
  <c r="AZ114" i="2"/>
  <c r="BA68" i="2"/>
  <c r="AZ68" i="2"/>
  <c r="AZ294" i="2"/>
  <c r="AY194" i="2"/>
  <c r="AX194" i="2"/>
  <c r="BO231" i="2"/>
  <c r="K230" i="5" s="1"/>
  <c r="BP212" i="2"/>
  <c r="L211" i="5" s="1"/>
  <c r="BP317" i="2"/>
  <c r="L316" i="5" s="1"/>
  <c r="BB110" i="2"/>
  <c r="BC110" i="2"/>
  <c r="BD110" i="2" s="1"/>
  <c r="BE110" i="2" s="1"/>
  <c r="BC203" i="2"/>
  <c r="BD203" i="2" s="1"/>
  <c r="BE203" i="2" s="1"/>
  <c r="BB203" i="2"/>
  <c r="BP242" i="2"/>
  <c r="L241" i="5" s="1"/>
  <c r="BP214" i="2"/>
  <c r="L213" i="5" s="1"/>
  <c r="AZ274" i="2"/>
  <c r="BA274" i="2"/>
  <c r="BP72" i="2"/>
  <c r="L71" i="5" s="1"/>
  <c r="BF157" i="2"/>
  <c r="BG157" i="2" s="1"/>
  <c r="BI250" i="2"/>
  <c r="BO250" i="2" s="1"/>
  <c r="K249" i="5" s="1"/>
  <c r="BH250" i="2"/>
  <c r="AW404" i="2"/>
  <c r="BI185" i="2"/>
  <c r="BO185" i="2" s="1"/>
  <c r="K184" i="5" s="1"/>
  <c r="BH185" i="2"/>
  <c r="AZ287" i="2"/>
  <c r="BA287" i="2"/>
  <c r="BH72" i="2"/>
  <c r="BP224" i="2"/>
  <c r="L223" i="5" s="1"/>
  <c r="BP11" i="2"/>
  <c r="L10" i="5" s="1"/>
  <c r="BP231" i="2"/>
  <c r="L230" i="5" s="1"/>
  <c r="BP202" i="2"/>
  <c r="L201" i="5" s="1"/>
  <c r="AW16" i="2"/>
  <c r="AY16" i="2" s="1"/>
  <c r="BA16" i="2" s="1"/>
  <c r="BB33" i="2"/>
  <c r="BF33" i="2" s="1"/>
  <c r="BG33" i="2" s="1"/>
  <c r="BC33" i="2"/>
  <c r="BD33" i="2" s="1"/>
  <c r="BE33" i="2" s="1"/>
  <c r="BH148" i="2"/>
  <c r="BH5" i="2"/>
  <c r="BP44" i="2"/>
  <c r="L43" i="5" s="1"/>
  <c r="BH142" i="2"/>
  <c r="BI189" i="2"/>
  <c r="BO189" i="2" s="1"/>
  <c r="K188" i="5" s="1"/>
  <c r="BP390" i="2"/>
  <c r="L389" i="5" s="1"/>
  <c r="BP5" i="2"/>
  <c r="L4" i="5" s="1"/>
  <c r="BP142" i="2"/>
  <c r="L141" i="5" s="1"/>
  <c r="BB205" i="2"/>
  <c r="BC205" i="2"/>
  <c r="BD205" i="2" s="1"/>
  <c r="BE205" i="2" s="1"/>
  <c r="BF299" i="2"/>
  <c r="BG299" i="2" s="1"/>
  <c r="BI299" i="2" s="1"/>
  <c r="BF293" i="2"/>
  <c r="BG293" i="2" s="1"/>
  <c r="BH293" i="2" s="1"/>
  <c r="BI293" i="2" s="1"/>
  <c r="BF172" i="2"/>
  <c r="BG172" i="2" s="1"/>
  <c r="BI172" i="2" s="1"/>
  <c r="BF262" i="2"/>
  <c r="BG262" i="2" s="1"/>
  <c r="BF223" i="2"/>
  <c r="BG223" i="2" s="1"/>
  <c r="BF90" i="2"/>
  <c r="BG90" i="2" s="1"/>
  <c r="BI90" i="2" s="1"/>
  <c r="BF54" i="2"/>
  <c r="BG54" i="2" s="1"/>
  <c r="BI54" i="2" s="1"/>
  <c r="BF376" i="2"/>
  <c r="BG376" i="2" s="1"/>
  <c r="BI376" i="2" s="1"/>
  <c r="BF91" i="2"/>
  <c r="BG91" i="2" s="1"/>
  <c r="BI91" i="2" s="1"/>
  <c r="BO91" i="2" s="1"/>
  <c r="K90" i="5" s="1"/>
  <c r="BF63" i="2"/>
  <c r="BG63" i="2" s="1"/>
  <c r="BF345" i="2"/>
  <c r="BG345" i="2" s="1"/>
  <c r="AZ316" i="2"/>
  <c r="BF138" i="2"/>
  <c r="BG138" i="2" s="1"/>
  <c r="BF14" i="2"/>
  <c r="BG14" i="2" s="1"/>
  <c r="AX164" i="2"/>
  <c r="AY164" i="2"/>
  <c r="AZ384" i="2"/>
  <c r="BA384" i="2"/>
  <c r="BP82" i="2"/>
  <c r="L81" i="5" s="1"/>
  <c r="AW147" i="2"/>
  <c r="BF292" i="2"/>
  <c r="BP292" i="2" s="1"/>
  <c r="L291" i="5" s="1"/>
  <c r="BF302" i="2"/>
  <c r="BG302" i="2" s="1"/>
  <c r="BI302" i="2" s="1"/>
  <c r="BF368" i="2"/>
  <c r="BG368" i="2" s="1"/>
  <c r="BF278" i="2"/>
  <c r="BG278" i="2" s="1"/>
  <c r="BH278" i="2" s="1"/>
  <c r="BI278" i="2" s="1"/>
  <c r="BO278" i="2" s="1"/>
  <c r="K277" i="5" s="1"/>
  <c r="BF383" i="2"/>
  <c r="BG383" i="2" s="1"/>
  <c r="BF217" i="2"/>
  <c r="BG217" i="2" s="1"/>
  <c r="BF141" i="2"/>
  <c r="BG141" i="2" s="1"/>
  <c r="BF84" i="2"/>
  <c r="BG84" i="2" s="1"/>
  <c r="BI84" i="2" s="1"/>
  <c r="AX343" i="2"/>
  <c r="AX175" i="2"/>
  <c r="AY151" i="2"/>
  <c r="AZ151" i="2" s="1"/>
  <c r="BP100" i="2"/>
  <c r="L99" i="5" s="1"/>
  <c r="BP15" i="2"/>
  <c r="L14" i="5" s="1"/>
  <c r="BP28" i="2"/>
  <c r="L27" i="5" s="1"/>
  <c r="BB7" i="2"/>
  <c r="BC7" i="2"/>
  <c r="BD7" i="2" s="1"/>
  <c r="BE7" i="2" s="1"/>
  <c r="BP347" i="2"/>
  <c r="L346" i="5" s="1"/>
  <c r="BA159" i="2"/>
  <c r="AZ159" i="2"/>
  <c r="BP197" i="2"/>
  <c r="L196" i="5" s="1"/>
  <c r="BP156" i="2"/>
  <c r="L155" i="5" s="1"/>
  <c r="BC124" i="2"/>
  <c r="BD124" i="2" s="1"/>
  <c r="BE124" i="2" s="1"/>
  <c r="BB124" i="2"/>
  <c r="AY356" i="2"/>
  <c r="AX356" i="2"/>
  <c r="BP257" i="2"/>
  <c r="L256" i="5" s="1"/>
  <c r="BP179" i="2"/>
  <c r="L178" i="5" s="1"/>
  <c r="BP285" i="2"/>
  <c r="L284" i="5" s="1"/>
  <c r="BF70" i="2"/>
  <c r="BG70" i="2" s="1"/>
  <c r="BI70" i="2" s="1"/>
  <c r="BF97" i="2"/>
  <c r="BG97" i="2" s="1"/>
  <c r="BI97" i="2" s="1"/>
  <c r="BF286" i="2"/>
  <c r="BG286" i="2" s="1"/>
  <c r="AX193" i="2"/>
  <c r="AY386" i="2"/>
  <c r="BA386" i="2" s="1"/>
  <c r="AV101" i="2"/>
  <c r="AU101" i="2"/>
  <c r="AZ226" i="2"/>
  <c r="BA226" i="2"/>
  <c r="BC73" i="2"/>
  <c r="BD73" i="2" s="1"/>
  <c r="BE73" i="2" s="1"/>
  <c r="BB73" i="2"/>
  <c r="AX392" i="2"/>
  <c r="BI285" i="2"/>
  <c r="BO285" i="2" s="1"/>
  <c r="K284" i="5" s="1"/>
  <c r="BH285" i="2"/>
  <c r="BF108" i="2"/>
  <c r="BG108" i="2" s="1"/>
  <c r="BI108" i="2" s="1"/>
  <c r="BO108" i="2" s="1"/>
  <c r="K107" i="5" s="1"/>
  <c r="BF318" i="2"/>
  <c r="BG318" i="2" s="1"/>
  <c r="BI318" i="2" s="1"/>
  <c r="BF169" i="2"/>
  <c r="BG169" i="2" s="1"/>
  <c r="BI169" i="2" s="1"/>
  <c r="BF75" i="2"/>
  <c r="BG75" i="2" s="1"/>
  <c r="BF154" i="2"/>
  <c r="BG154" i="2" s="1"/>
  <c r="AZ92" i="2"/>
  <c r="BF378" i="2"/>
  <c r="BG378" i="2" s="1"/>
  <c r="BI378" i="2" s="1"/>
  <c r="BO378" i="2" s="1"/>
  <c r="K377" i="5" s="1"/>
  <c r="BF371" i="2"/>
  <c r="BG371" i="2" s="1"/>
  <c r="BI390" i="2"/>
  <c r="BO390" i="2" s="1"/>
  <c r="K389" i="5" s="1"/>
  <c r="BH390" i="2"/>
  <c r="BA8" i="2"/>
  <c r="AZ8" i="2"/>
  <c r="BP69" i="2"/>
  <c r="L68" i="5" s="1"/>
  <c r="BP271" i="2"/>
  <c r="L270" i="5" s="1"/>
  <c r="AZ126" i="2"/>
  <c r="BA126" i="2"/>
  <c r="BP303" i="2"/>
  <c r="L302" i="5" s="1"/>
  <c r="BF9" i="2"/>
  <c r="BG9" i="2" s="1"/>
  <c r="BI9" i="2" s="1"/>
  <c r="BF319" i="2"/>
  <c r="BG319" i="2" s="1"/>
  <c r="BI319" i="2" s="1"/>
  <c r="BF221" i="2"/>
  <c r="BG221" i="2" s="1"/>
  <c r="BI221" i="2" s="1"/>
  <c r="BF137" i="2"/>
  <c r="BP137" i="2" s="1"/>
  <c r="L136" i="5" s="1"/>
  <c r="BF201" i="2"/>
  <c r="BP201" i="2" s="1"/>
  <c r="L200" i="5" s="1"/>
  <c r="BF395" i="2"/>
  <c r="BP395" i="2" s="1"/>
  <c r="L394" i="5" s="1"/>
  <c r="BF367" i="2"/>
  <c r="BG367" i="2" s="1"/>
  <c r="BI367" i="2" s="1"/>
  <c r="BF311" i="2"/>
  <c r="BG311" i="2" s="1"/>
  <c r="BI311" i="2" s="1"/>
  <c r="BF225" i="2"/>
  <c r="BG225" i="2" s="1"/>
  <c r="BI225" i="2" s="1"/>
  <c r="BO225" i="2" s="1"/>
  <c r="K224" i="5" s="1"/>
  <c r="BF143" i="2"/>
  <c r="BG143" i="2" s="1"/>
  <c r="BH143" i="2" s="1"/>
  <c r="BA351" i="2"/>
  <c r="BB351" i="2" s="1"/>
  <c r="AX151" i="2"/>
  <c r="AX87" i="2"/>
  <c r="BF218" i="2"/>
  <c r="BG218" i="2" s="1"/>
  <c r="AU119" i="2"/>
  <c r="AV119" i="2"/>
  <c r="AU275" i="2"/>
  <c r="AV275" i="2"/>
  <c r="BP189" i="2"/>
  <c r="L188" i="5" s="1"/>
  <c r="BB127" i="2"/>
  <c r="BC127" i="2"/>
  <c r="BD127" i="2" s="1"/>
  <c r="BE127" i="2" s="1"/>
  <c r="BP153" i="2"/>
  <c r="L152" i="5" s="1"/>
  <c r="BF393" i="2"/>
  <c r="BG393" i="2" s="1"/>
  <c r="BA396" i="2"/>
  <c r="AZ396" i="2"/>
  <c r="BP144" i="2"/>
  <c r="L143" i="5" s="1"/>
  <c r="BP130" i="2"/>
  <c r="L129" i="5" s="1"/>
  <c r="BP344" i="2"/>
  <c r="L343" i="5" s="1"/>
  <c r="BF239" i="2"/>
  <c r="BG239" i="2" s="1"/>
  <c r="BF255" i="2"/>
  <c r="BG255" i="2" s="1"/>
  <c r="BI255" i="2" s="1"/>
  <c r="AX313" i="2"/>
  <c r="BF283" i="2"/>
  <c r="BG283" i="2" s="1"/>
  <c r="AY209" i="2"/>
  <c r="AZ209" i="2" s="1"/>
  <c r="AX282" i="2"/>
  <c r="AX94" i="2"/>
  <c r="BP360" i="2"/>
  <c r="L359" i="5" s="1"/>
  <c r="AX244" i="2"/>
  <c r="AY244" i="2"/>
  <c r="BP399" i="2"/>
  <c r="L398" i="5" s="1"/>
  <c r="BF290" i="2"/>
  <c r="BG290" i="2" s="1"/>
  <c r="BP129" i="2"/>
  <c r="L128" i="5" s="1"/>
  <c r="BF362" i="2"/>
  <c r="BG362" i="2" s="1"/>
  <c r="BA30" i="2"/>
  <c r="AZ30" i="2"/>
  <c r="BF237" i="2"/>
  <c r="BG237" i="2" s="1"/>
  <c r="BI237" i="2" s="1"/>
  <c r="BO237" i="2" s="1"/>
  <c r="K236" i="5" s="1"/>
  <c r="BF155" i="2"/>
  <c r="BG155" i="2" s="1"/>
  <c r="BH155" i="2" s="1"/>
  <c r="BF298" i="2"/>
  <c r="BG298" i="2" s="1"/>
  <c r="BH298" i="2" s="1"/>
  <c r="BF235" i="2"/>
  <c r="BG235" i="2" s="1"/>
  <c r="BI235" i="2" s="1"/>
  <c r="BO235" i="2" s="1"/>
  <c r="K234" i="5" s="1"/>
  <c r="AX42" i="2"/>
  <c r="BF379" i="2"/>
  <c r="BG379" i="2" s="1"/>
  <c r="BI379" i="2" s="1"/>
  <c r="BO379" i="2" s="1"/>
  <c r="K378" i="5" s="1"/>
  <c r="AX361" i="2"/>
  <c r="AY361" i="2"/>
  <c r="BC115" i="2"/>
  <c r="BD115" i="2" s="1"/>
  <c r="BE115" i="2" s="1"/>
  <c r="BB115" i="2"/>
  <c r="AU348" i="2"/>
  <c r="AV348" i="2"/>
  <c r="BF259" i="2"/>
  <c r="BG259" i="2" s="1"/>
  <c r="BF117" i="2"/>
  <c r="BG117" i="2" s="1"/>
  <c r="BI117" i="2" s="1"/>
  <c r="BO117" i="2" s="1"/>
  <c r="K116" i="5" s="1"/>
  <c r="BF81" i="2"/>
  <c r="BP81" i="2" s="1"/>
  <c r="L80" i="5" s="1"/>
  <c r="BF66" i="2"/>
  <c r="BG66" i="2" s="1"/>
  <c r="BI66" i="2" s="1"/>
  <c r="BO66" i="2" s="1"/>
  <c r="K65" i="5" s="1"/>
  <c r="BF324" i="2"/>
  <c r="BG324" i="2" s="1"/>
  <c r="BI324" i="2" s="1"/>
  <c r="BF88" i="2"/>
  <c r="BG88" i="2" s="1"/>
  <c r="BF241" i="2"/>
  <c r="BG241" i="2" s="1"/>
  <c r="BB337" i="2"/>
  <c r="BH257" i="2"/>
  <c r="AY341" i="2"/>
  <c r="AZ341" i="2" s="1"/>
  <c r="AV391" i="2"/>
  <c r="AU391" i="2"/>
  <c r="AV382" i="2"/>
  <c r="AU382" i="2"/>
  <c r="BP67" i="2"/>
  <c r="L66" i="5" s="1"/>
  <c r="BB160" i="2"/>
  <c r="BC160" i="2"/>
  <c r="BD160" i="2" s="1"/>
  <c r="BE160" i="2" s="1"/>
  <c r="BP148" i="2"/>
  <c r="L147" i="5" s="1"/>
  <c r="BP320" i="2"/>
  <c r="L319" i="5" s="1"/>
  <c r="BI11" i="2"/>
  <c r="BO11" i="2" s="1"/>
  <c r="K10" i="5" s="1"/>
  <c r="BH11" i="2"/>
  <c r="BI214" i="2"/>
  <c r="BO214" i="2" s="1"/>
  <c r="K213" i="5" s="1"/>
  <c r="BH214" i="2"/>
  <c r="BP246" i="2"/>
  <c r="L245" i="5" s="1"/>
  <c r="BF338" i="2"/>
  <c r="BG338" i="2" s="1"/>
  <c r="BP339" i="2"/>
  <c r="L338" i="5" s="1"/>
  <c r="AW150" i="2"/>
  <c r="BA228" i="2"/>
  <c r="AY193" i="2"/>
  <c r="AZ193" i="2" s="1"/>
  <c r="AX209" i="2"/>
  <c r="AY87" i="2"/>
  <c r="BA87" i="2" s="1"/>
  <c r="AZ365" i="2"/>
  <c r="BB22" i="2"/>
  <c r="BC22" i="2"/>
  <c r="BD22" i="2" s="1"/>
  <c r="BE22" i="2" s="1"/>
  <c r="BB211" i="2"/>
  <c r="AZ354" i="2"/>
  <c r="BB354" i="2" s="1"/>
  <c r="BC184" i="2"/>
  <c r="BD184" i="2" s="1"/>
  <c r="BE184" i="2" s="1"/>
  <c r="BB184" i="2"/>
  <c r="AZ385" i="2"/>
  <c r="BC385" i="2" s="1"/>
  <c r="BD385" i="2" s="1"/>
  <c r="BE385" i="2" s="1"/>
  <c r="BB77" i="2"/>
  <c r="BC77" i="2"/>
  <c r="BD77" i="2" s="1"/>
  <c r="BE77" i="2" s="1"/>
  <c r="BA48" i="2"/>
  <c r="AX346" i="2"/>
  <c r="AY346" i="2"/>
  <c r="AX325" i="2"/>
  <c r="AY325" i="2"/>
  <c r="BC84" i="2"/>
  <c r="BD84" i="2" s="1"/>
  <c r="BE84" i="2" s="1"/>
  <c r="BO84" i="2" s="1"/>
  <c r="K83" i="5" s="1"/>
  <c r="BB327" i="2"/>
  <c r="BA392" i="2"/>
  <c r="BB392" i="2" s="1"/>
  <c r="BF392" i="2" s="1"/>
  <c r="BG392" i="2" s="1"/>
  <c r="BB219" i="2"/>
  <c r="BC219" i="2"/>
  <c r="BD219" i="2" s="1"/>
  <c r="BE219" i="2" s="1"/>
  <c r="AY326" i="2"/>
  <c r="AX326" i="2"/>
  <c r="AX386" i="2"/>
  <c r="AY94" i="2"/>
  <c r="AV370" i="2"/>
  <c r="AU370" i="2"/>
  <c r="BA268" i="2"/>
  <c r="AY343" i="2"/>
  <c r="AU336" i="2"/>
  <c r="AW336" i="2" s="1"/>
  <c r="AX336" i="2" s="1"/>
  <c r="BB265" i="2"/>
  <c r="BC265" i="2"/>
  <c r="BD265" i="2" s="1"/>
  <c r="BE265" i="2" s="1"/>
  <c r="AY282" i="2"/>
  <c r="BA282" i="2" s="1"/>
  <c r="AW176" i="2"/>
  <c r="BA229" i="2"/>
  <c r="AZ229" i="2"/>
  <c r="AZ61" i="2"/>
  <c r="BA61" i="2"/>
  <c r="AW380" i="2"/>
  <c r="AX340" i="2"/>
  <c r="AY340" i="2"/>
  <c r="AU364" i="2"/>
  <c r="AV364" i="2"/>
  <c r="AX372" i="2"/>
  <c r="AY372" i="2"/>
  <c r="AZ323" i="2"/>
  <c r="BA323" i="2"/>
  <c r="AZ408" i="2"/>
  <c r="BA408" i="2"/>
  <c r="BA363" i="2"/>
  <c r="BC363" i="2" s="1"/>
  <c r="BD363" i="2" s="1"/>
  <c r="BE363" i="2" s="1"/>
  <c r="AW394" i="2"/>
  <c r="AX99" i="2"/>
  <c r="AY99" i="2"/>
  <c r="AX279" i="2"/>
  <c r="AY279" i="2"/>
  <c r="BB270" i="2"/>
  <c r="BC270" i="2"/>
  <c r="BD270" i="2" s="1"/>
  <c r="BE270" i="2" s="1"/>
  <c r="AX297" i="2"/>
  <c r="AY297" i="2"/>
  <c r="BA52" i="2"/>
  <c r="BO169" i="2"/>
  <c r="K168" i="5" s="1"/>
  <c r="BB23" i="2"/>
  <c r="BC23" i="2"/>
  <c r="BD23" i="2" s="1"/>
  <c r="BE23" i="2" s="1"/>
  <c r="BA220" i="2"/>
  <c r="AZ220" i="2"/>
  <c r="AZ16" i="2"/>
  <c r="BB16" i="2" s="1"/>
  <c r="BF16" i="2" s="1"/>
  <c r="BG16" i="2" s="1"/>
  <c r="BI16" i="2" s="1"/>
  <c r="AY313" i="2"/>
  <c r="AZ313" i="2" s="1"/>
  <c r="AZ355" i="2"/>
  <c r="BA355" i="2"/>
  <c r="BH70" i="2"/>
  <c r="BA377" i="2"/>
  <c r="AZ377" i="2"/>
  <c r="BA321" i="2"/>
  <c r="AZ321" i="2"/>
  <c r="BH255" i="2"/>
  <c r="BC332" i="2"/>
  <c r="BD332" i="2" s="1"/>
  <c r="BE332" i="2" s="1"/>
  <c r="BA175" i="2"/>
  <c r="AZ175" i="2"/>
  <c r="BB149" i="2"/>
  <c r="BC149" i="2"/>
  <c r="BD149" i="2" s="1"/>
  <c r="BE149" i="2" s="1"/>
  <c r="BB140" i="2"/>
  <c r="BC140" i="2"/>
  <c r="BD140" i="2" s="1"/>
  <c r="BE140" i="2" s="1"/>
  <c r="BB146" i="2"/>
  <c r="BC146" i="2"/>
  <c r="BD146" i="2" s="1"/>
  <c r="BE146" i="2" s="1"/>
  <c r="AZ105" i="2"/>
  <c r="BA105" i="2"/>
  <c r="AZ103" i="2"/>
  <c r="BA103" i="2"/>
  <c r="AV335" i="2"/>
  <c r="AU335" i="2"/>
  <c r="BC248" i="2"/>
  <c r="BD248" i="2" s="1"/>
  <c r="BE248" i="2" s="1"/>
  <c r="BB248" i="2"/>
  <c r="BB114" i="2"/>
  <c r="BC114" i="2"/>
  <c r="BD114" i="2" s="1"/>
  <c r="BE114" i="2" s="1"/>
  <c r="AX374" i="2"/>
  <c r="AY374" i="2"/>
  <c r="BA366" i="2"/>
  <c r="AZ366" i="2"/>
  <c r="BB332" i="2"/>
  <c r="BC269" i="2"/>
  <c r="BD269" i="2" s="1"/>
  <c r="BE269" i="2" s="1"/>
  <c r="BB269" i="2"/>
  <c r="BI141" i="2"/>
  <c r="BO141" i="2" s="1"/>
  <c r="K140" i="5" s="1"/>
  <c r="BH141" i="2"/>
  <c r="AZ162" i="2"/>
  <c r="BA162" i="2"/>
  <c r="BC316" i="2"/>
  <c r="BD316" i="2" s="1"/>
  <c r="BE316" i="2" s="1"/>
  <c r="BB316" i="2"/>
  <c r="AW106" i="2"/>
  <c r="BI286" i="2"/>
  <c r="BO286" i="2" s="1"/>
  <c r="K285" i="5" s="1"/>
  <c r="BH286" i="2"/>
  <c r="AZ276" i="2"/>
  <c r="BA276" i="2"/>
  <c r="BB350" i="2"/>
  <c r="BC350" i="2"/>
  <c r="BD350" i="2" s="1"/>
  <c r="BE350" i="2" s="1"/>
  <c r="BB294" i="2"/>
  <c r="BC294" i="2"/>
  <c r="BD294" i="2" s="1"/>
  <c r="BE294" i="2" s="1"/>
  <c r="AZ186" i="2"/>
  <c r="BA186" i="2"/>
  <c r="BB134" i="2"/>
  <c r="BC134" i="2"/>
  <c r="BD134" i="2" s="1"/>
  <c r="BE134" i="2" s="1"/>
  <c r="BO319" i="2"/>
  <c r="K318" i="5" s="1"/>
  <c r="BO311" i="2"/>
  <c r="K310" i="5" s="1"/>
  <c r="BO221" i="2"/>
  <c r="K220" i="5" s="1"/>
  <c r="AX85" i="2"/>
  <c r="AY85" i="2"/>
  <c r="AX173" i="2"/>
  <c r="AY173" i="2"/>
  <c r="BA45" i="2"/>
  <c r="AZ45" i="2"/>
  <c r="BA188" i="2"/>
  <c r="AZ188" i="2"/>
  <c r="AW192" i="2"/>
  <c r="BA300" i="2"/>
  <c r="AZ300" i="2"/>
  <c r="BC48" i="2"/>
  <c r="BD48" i="2" s="1"/>
  <c r="BE48" i="2" s="1"/>
  <c r="BB48" i="2"/>
  <c r="BO376" i="2"/>
  <c r="K375" i="5" s="1"/>
  <c r="BB333" i="2"/>
  <c r="BI63" i="2"/>
  <c r="BO63" i="2" s="1"/>
  <c r="K62" i="5" s="1"/>
  <c r="BH63" i="2"/>
  <c r="BA209" i="2"/>
  <c r="BI217" i="2"/>
  <c r="BO217" i="2" s="1"/>
  <c r="K216" i="5" s="1"/>
  <c r="BH217" i="2"/>
  <c r="BI283" i="2"/>
  <c r="BO283" i="2" s="1"/>
  <c r="K282" i="5" s="1"/>
  <c r="BH283" i="2"/>
  <c r="BC171" i="2"/>
  <c r="BD171" i="2" s="1"/>
  <c r="BE171" i="2" s="1"/>
  <c r="BB171" i="2"/>
  <c r="AX314" i="2"/>
  <c r="AY314" i="2"/>
  <c r="BI345" i="2"/>
  <c r="BO345" i="2" s="1"/>
  <c r="K344" i="5" s="1"/>
  <c r="BH345" i="2"/>
  <c r="BC180" i="2"/>
  <c r="BD180" i="2" s="1"/>
  <c r="BE180" i="2" s="1"/>
  <c r="BB180" i="2"/>
  <c r="AY204" i="2"/>
  <c r="AX204" i="2"/>
  <c r="BB190" i="2"/>
  <c r="BC190" i="2"/>
  <c r="BD190" i="2" s="1"/>
  <c r="BE190" i="2" s="1"/>
  <c r="BB284" i="2"/>
  <c r="BC284" i="2"/>
  <c r="BD284" i="2" s="1"/>
  <c r="BE284" i="2" s="1"/>
  <c r="BO97" i="2"/>
  <c r="K96" i="5" s="1"/>
  <c r="BB92" i="2"/>
  <c r="BC92" i="2"/>
  <c r="BD92" i="2" s="1"/>
  <c r="BE92" i="2" s="1"/>
  <c r="BC342" i="2"/>
  <c r="BD342" i="2" s="1"/>
  <c r="BE342" i="2" s="1"/>
  <c r="BB342" i="2"/>
  <c r="BO293" i="2"/>
  <c r="K292" i="5" s="1"/>
  <c r="AY336" i="2"/>
  <c r="AX216" i="2"/>
  <c r="AY216" i="2"/>
  <c r="BC120" i="2"/>
  <c r="BD120" i="2" s="1"/>
  <c r="BE120" i="2" s="1"/>
  <c r="BB120" i="2"/>
  <c r="AV253" i="2"/>
  <c r="AU253" i="2"/>
  <c r="BA263" i="2"/>
  <c r="AZ263" i="2"/>
  <c r="AZ373" i="2"/>
  <c r="BA373" i="2"/>
  <c r="AU167" i="2"/>
  <c r="AV167" i="2"/>
  <c r="AZ215" i="2"/>
  <c r="BA215" i="2"/>
  <c r="BA406" i="2"/>
  <c r="AZ406" i="2"/>
  <c r="BC228" i="2"/>
  <c r="BD228" i="2" s="1"/>
  <c r="BE228" i="2" s="1"/>
  <c r="BB228" i="2"/>
  <c r="BI371" i="2"/>
  <c r="BO371" i="2" s="1"/>
  <c r="K370" i="5" s="1"/>
  <c r="BH371" i="2"/>
  <c r="BA152" i="2"/>
  <c r="AZ152" i="2"/>
  <c r="BA266" i="2"/>
  <c r="AZ266" i="2"/>
  <c r="BC238" i="2"/>
  <c r="BD238" i="2" s="1"/>
  <c r="BE238" i="2" s="1"/>
  <c r="BB238" i="2"/>
  <c r="BC375" i="2"/>
  <c r="BD375" i="2" s="1"/>
  <c r="BE375" i="2" s="1"/>
  <c r="BB375" i="2"/>
  <c r="BO70" i="2"/>
  <c r="K69" i="5" s="1"/>
  <c r="BO54" i="2"/>
  <c r="K53" i="5" s="1"/>
  <c r="BO367" i="2"/>
  <c r="K366" i="5" s="1"/>
  <c r="BO172" i="2"/>
  <c r="K171" i="5" s="1"/>
  <c r="BC369" i="2"/>
  <c r="BD369" i="2" s="1"/>
  <c r="BE369" i="2" s="1"/>
  <c r="BB369" i="2"/>
  <c r="BB161" i="2"/>
  <c r="BC161" i="2"/>
  <c r="BD161" i="2" s="1"/>
  <c r="BE161" i="2" s="1"/>
  <c r="AX256" i="2"/>
  <c r="AY256" i="2"/>
  <c r="BI154" i="2"/>
  <c r="BO154" i="2" s="1"/>
  <c r="K153" i="5" s="1"/>
  <c r="BH154" i="2"/>
  <c r="AW305" i="2"/>
  <c r="BC280" i="2"/>
  <c r="BD280" i="2" s="1"/>
  <c r="BE280" i="2" s="1"/>
  <c r="BB280" i="2"/>
  <c r="AW289" i="2"/>
  <c r="BO90" i="2"/>
  <c r="K89" i="5" s="1"/>
  <c r="BO302" i="2"/>
  <c r="K301" i="5" s="1"/>
  <c r="AX309" i="2"/>
  <c r="AY309" i="2"/>
  <c r="BB322" i="2"/>
  <c r="BC322" i="2"/>
  <c r="BD322" i="2" s="1"/>
  <c r="BE322" i="2" s="1"/>
  <c r="AZ258" i="2"/>
  <c r="BA258" i="2"/>
  <c r="BC315" i="2"/>
  <c r="BD315" i="2" s="1"/>
  <c r="BE315" i="2" s="1"/>
  <c r="BB315" i="2"/>
  <c r="BA273" i="2"/>
  <c r="AZ273" i="2"/>
  <c r="AX65" i="2"/>
  <c r="AY65" i="2"/>
  <c r="BB118" i="2"/>
  <c r="BC118" i="2"/>
  <c r="BD118" i="2" s="1"/>
  <c r="BE118" i="2" s="1"/>
  <c r="BB352" i="2"/>
  <c r="BC352" i="2"/>
  <c r="BD352" i="2" s="1"/>
  <c r="BE352" i="2" s="1"/>
  <c r="BB74" i="2"/>
  <c r="BC74" i="2"/>
  <c r="BD74" i="2" s="1"/>
  <c r="BE74" i="2" s="1"/>
  <c r="AX95" i="2"/>
  <c r="AY95" i="2"/>
  <c r="BI368" i="2"/>
  <c r="BO368" i="2" s="1"/>
  <c r="K367" i="5" s="1"/>
  <c r="BH368" i="2"/>
  <c r="BC170" i="2"/>
  <c r="BD170" i="2" s="1"/>
  <c r="BE170" i="2" s="1"/>
  <c r="BB170" i="2"/>
  <c r="BO56" i="2"/>
  <c r="K55" i="5" s="1"/>
  <c r="BO324" i="2"/>
  <c r="K323" i="5" s="1"/>
  <c r="BA328" i="2"/>
  <c r="AZ328" i="2"/>
  <c r="AX206" i="2"/>
  <c r="AY206" i="2"/>
  <c r="BB136" i="2"/>
  <c r="BC136" i="2"/>
  <c r="BD136" i="2" s="1"/>
  <c r="BE136" i="2" s="1"/>
  <c r="AX76" i="2"/>
  <c r="AY76" i="2"/>
  <c r="BB227" i="2"/>
  <c r="BC227" i="2"/>
  <c r="BD227" i="2" s="1"/>
  <c r="BE227" i="2" s="1"/>
  <c r="AZ387" i="2"/>
  <c r="BA387" i="2"/>
  <c r="BA3" i="2"/>
  <c r="AZ3" i="2"/>
  <c r="BI241" i="2"/>
  <c r="BO241" i="2" s="1"/>
  <c r="K240" i="5" s="1"/>
  <c r="BH241" i="2"/>
  <c r="BC261" i="2"/>
  <c r="BD261" i="2" s="1"/>
  <c r="BE261" i="2" s="1"/>
  <c r="BB261" i="2"/>
  <c r="BB312" i="2"/>
  <c r="BC312" i="2"/>
  <c r="BD312" i="2" s="1"/>
  <c r="BE312" i="2" s="1"/>
  <c r="BO318" i="2"/>
  <c r="K317" i="5" s="1"/>
  <c r="BA123" i="2"/>
  <c r="AZ123" i="2"/>
  <c r="BC333" i="2"/>
  <c r="BD333" i="2" s="1"/>
  <c r="BE333" i="2" s="1"/>
  <c r="BA281" i="2"/>
  <c r="AZ281" i="2"/>
  <c r="BI75" i="2"/>
  <c r="BO75" i="2" s="1"/>
  <c r="K74" i="5" s="1"/>
  <c r="BH75" i="2"/>
  <c r="BI88" i="2"/>
  <c r="BO88" i="2" s="1"/>
  <c r="K87" i="5" s="1"/>
  <c r="BH88" i="2"/>
  <c r="AU145" i="2"/>
  <c r="AV145" i="2"/>
  <c r="BI223" i="2"/>
  <c r="BO223" i="2" s="1"/>
  <c r="K222" i="5" s="1"/>
  <c r="BH223" i="2"/>
  <c r="AV181" i="2"/>
  <c r="AU181" i="2"/>
  <c r="BC268" i="2"/>
  <c r="BD268" i="2" s="1"/>
  <c r="BE268" i="2" s="1"/>
  <c r="BB268" i="2"/>
  <c r="BO255" i="2"/>
  <c r="K254" i="5" s="1"/>
  <c r="BC198" i="2"/>
  <c r="BD198" i="2" s="1"/>
  <c r="BE198" i="2" s="1"/>
  <c r="BB198" i="2"/>
  <c r="BB116" i="2"/>
  <c r="BC116" i="2"/>
  <c r="BD116" i="2" s="1"/>
  <c r="BE116" i="2" s="1"/>
  <c r="BI259" i="2"/>
  <c r="BO259" i="2" s="1"/>
  <c r="K258" i="5" s="1"/>
  <c r="BH259" i="2"/>
  <c r="BB334" i="2"/>
  <c r="BC334" i="2"/>
  <c r="BD334" i="2" s="1"/>
  <c r="BE334" i="2" s="1"/>
  <c r="AY230" i="2"/>
  <c r="AX230" i="2"/>
  <c r="AZ264" i="2"/>
  <c r="BA264" i="2"/>
  <c r="AX29" i="2"/>
  <c r="AY29" i="2"/>
  <c r="AZ195" i="2"/>
  <c r="BA195" i="2"/>
  <c r="BA403" i="2"/>
  <c r="AZ403" i="2"/>
  <c r="BB232" i="2"/>
  <c r="BC232" i="2"/>
  <c r="BD232" i="2" s="1"/>
  <c r="BE232" i="2" s="1"/>
  <c r="AZ36" i="2"/>
  <c r="BA36" i="2"/>
  <c r="AX254" i="2"/>
  <c r="AY254" i="2"/>
  <c r="BA306" i="2"/>
  <c r="AZ306" i="2"/>
  <c r="BO9" i="2"/>
  <c r="K8" i="5" s="1"/>
  <c r="BI262" i="2"/>
  <c r="BO262" i="2" s="1"/>
  <c r="K261" i="5" s="1"/>
  <c r="BH262" i="2"/>
  <c r="BB405" i="2"/>
  <c r="BC405" i="2"/>
  <c r="BD405" i="2" s="1"/>
  <c r="BE405" i="2" s="1"/>
  <c r="BI143" i="2"/>
  <c r="BO143" i="2" s="1"/>
  <c r="K142" i="5" s="1"/>
  <c r="AZ42" i="2"/>
  <c r="BA42" i="2"/>
  <c r="BC236" i="2"/>
  <c r="BD236" i="2" s="1"/>
  <c r="BE236" i="2" s="1"/>
  <c r="BB236" i="2"/>
  <c r="BB35" i="2"/>
  <c r="BC35" i="2"/>
  <c r="BD35" i="2" s="1"/>
  <c r="BE35" i="2" s="1"/>
  <c r="BC52" i="2"/>
  <c r="BD52" i="2" s="1"/>
  <c r="BE52" i="2" s="1"/>
  <c r="BB52" i="2"/>
  <c r="AX24" i="2"/>
  <c r="AY24" i="2"/>
  <c r="BH169" i="2"/>
  <c r="BH172" i="2"/>
  <c r="BH324" i="2"/>
  <c r="BC301" i="2"/>
  <c r="BD301" i="2" s="1"/>
  <c r="BE301" i="2" s="1"/>
  <c r="BB301" i="2"/>
  <c r="BH221" i="2"/>
  <c r="BB25" i="2"/>
  <c r="BC25" i="2"/>
  <c r="BD25" i="2" s="1"/>
  <c r="BE25" i="2" s="1"/>
  <c r="AZ102" i="2"/>
  <c r="BC102" i="2" s="1"/>
  <c r="BD102" i="2" s="1"/>
  <c r="BE102" i="2" s="1"/>
  <c r="BB307" i="2"/>
  <c r="BC307" i="2"/>
  <c r="BD307" i="2" s="1"/>
  <c r="BE307" i="2" s="1"/>
  <c r="BH239" i="2"/>
  <c r="BI239" i="2" s="1"/>
  <c r="BO239" i="2" s="1"/>
  <c r="K238" i="5" s="1"/>
  <c r="BH376" i="2"/>
  <c r="BH97" i="2"/>
  <c r="BB296" i="2"/>
  <c r="BC296" i="2"/>
  <c r="BD296" i="2" s="1"/>
  <c r="BE296" i="2" s="1"/>
  <c r="BB358" i="2"/>
  <c r="BC358" i="2"/>
  <c r="BD358" i="2" s="1"/>
  <c r="BE358" i="2" s="1"/>
  <c r="BA260" i="2"/>
  <c r="AZ260" i="2"/>
  <c r="BC400" i="2"/>
  <c r="BD400" i="2" s="1"/>
  <c r="BE400" i="2" s="1"/>
  <c r="BB400" i="2"/>
  <c r="BH84" i="2"/>
  <c r="BH302" i="2"/>
  <c r="BH90" i="2"/>
  <c r="AZ40" i="2"/>
  <c r="BC40" i="2" s="1"/>
  <c r="BD40" i="2" s="1"/>
  <c r="BE40" i="2" s="1"/>
  <c r="BH367" i="2"/>
  <c r="BC389" i="2"/>
  <c r="BD389" i="2" s="1"/>
  <c r="BE389" i="2" s="1"/>
  <c r="BB389" i="2"/>
  <c r="BH311" i="2"/>
  <c r="BB58" i="2"/>
  <c r="BC58" i="2"/>
  <c r="BD58" i="2" s="1"/>
  <c r="BE58" i="2" s="1"/>
  <c r="BB89" i="2"/>
  <c r="BC89" i="2"/>
  <c r="BD89" i="2" s="1"/>
  <c r="BE89" i="2" s="1"/>
  <c r="BH319" i="2"/>
  <c r="BC107" i="2"/>
  <c r="BD107" i="2" s="1"/>
  <c r="BE107" i="2" s="1"/>
  <c r="BB107" i="2"/>
  <c r="BB381" i="2"/>
  <c r="BC381" i="2"/>
  <c r="BD381" i="2" s="1"/>
  <c r="BE381" i="2" s="1"/>
  <c r="BH318" i="2"/>
  <c r="BA111" i="2"/>
  <c r="AZ111" i="2"/>
  <c r="BH54" i="2"/>
  <c r="BA191" i="2"/>
  <c r="AZ191" i="2"/>
  <c r="BB210" i="2"/>
  <c r="BC210" i="2"/>
  <c r="BD210" i="2" s="1"/>
  <c r="BE210" i="2" s="1"/>
  <c r="BB71" i="2"/>
  <c r="BC71" i="2"/>
  <c r="BD71" i="2" s="1"/>
  <c r="BE71" i="2" s="1"/>
  <c r="BA249" i="2"/>
  <c r="AZ249" i="2"/>
  <c r="BH56" i="2"/>
  <c r="BH66" i="2"/>
  <c r="BG201" i="2"/>
  <c r="BI201" i="2" s="1"/>
  <c r="BO201" i="2" s="1"/>
  <c r="K200" i="5" s="1"/>
  <c r="BH32" i="2"/>
  <c r="BB398" i="2"/>
  <c r="BC398" i="2"/>
  <c r="BD398" i="2" s="1"/>
  <c r="BE398" i="2" s="1"/>
  <c r="BG292" i="2"/>
  <c r="BI292" i="2" s="1"/>
  <c r="BO292" i="2" s="1"/>
  <c r="K291" i="5" s="1"/>
  <c r="BH331" i="2"/>
  <c r="BH252" i="2"/>
  <c r="BH96" i="2"/>
  <c r="BH178" i="2"/>
  <c r="BH80" i="2"/>
  <c r="BG395" i="2"/>
  <c r="BI395" i="2" s="1"/>
  <c r="BO395" i="2" s="1"/>
  <c r="K394" i="5" s="1"/>
  <c r="BG81" i="2"/>
  <c r="BI81" i="2" s="1"/>
  <c r="BO81" i="2" s="1"/>
  <c r="K80" i="5" s="1"/>
  <c r="BH304" i="2"/>
  <c r="BH222" i="2"/>
  <c r="BH295" i="2"/>
  <c r="BB349" i="2"/>
  <c r="BC349" i="2"/>
  <c r="BD349" i="2" s="1"/>
  <c r="BE349" i="2" s="1"/>
  <c r="BH388" i="2"/>
  <c r="BB288" i="2"/>
  <c r="BC288" i="2"/>
  <c r="BD288" i="2" s="1"/>
  <c r="BE288" i="2" s="1"/>
  <c r="BH166" i="2"/>
  <c r="BH310" i="2"/>
  <c r="BH183" i="2"/>
  <c r="BB27" i="2"/>
  <c r="BC27" i="2"/>
  <c r="BD27" i="2" s="1"/>
  <c r="BE27" i="2" s="1"/>
  <c r="BC34" i="2"/>
  <c r="BD34" i="2" s="1"/>
  <c r="BE34" i="2" s="1"/>
  <c r="BB34" i="2"/>
  <c r="BH9" i="2"/>
  <c r="BB38" i="2"/>
  <c r="BC38" i="2"/>
  <c r="BD38" i="2" s="1"/>
  <c r="BE38" i="2" s="1"/>
  <c r="BA41" i="2"/>
  <c r="AZ41" i="2"/>
  <c r="BH55" i="2"/>
  <c r="BI272" i="2" l="1"/>
  <c r="BO272" i="2" s="1"/>
  <c r="K271" i="5" s="1"/>
  <c r="BH272" i="2"/>
  <c r="BI155" i="2"/>
  <c r="BO155" i="2" s="1"/>
  <c r="K154" i="5" s="1"/>
  <c r="BC199" i="2"/>
  <c r="BD199" i="2" s="1"/>
  <c r="BE199" i="2" s="1"/>
  <c r="BB199" i="2"/>
  <c r="BF199" i="2" s="1"/>
  <c r="BG199" i="2" s="1"/>
  <c r="BI298" i="2"/>
  <c r="BO298" i="2" s="1"/>
  <c r="K297" i="5" s="1"/>
  <c r="BC240" i="2"/>
  <c r="BD240" i="2" s="1"/>
  <c r="BE240" i="2" s="1"/>
  <c r="BB240" i="2"/>
  <c r="BO299" i="2"/>
  <c r="K298" i="5" s="1"/>
  <c r="AZ87" i="2"/>
  <c r="BA200" i="2"/>
  <c r="AZ200" i="2"/>
  <c r="BP75" i="2"/>
  <c r="L74" i="5" s="1"/>
  <c r="BC291" i="2"/>
  <c r="BD291" i="2" s="1"/>
  <c r="BE291" i="2" s="1"/>
  <c r="BB291" i="2"/>
  <c r="AY401" i="2"/>
  <c r="AX401" i="2"/>
  <c r="BB274" i="2"/>
  <c r="BF131" i="2"/>
  <c r="BG131" i="2" s="1"/>
  <c r="BP131" i="2"/>
  <c r="L130" i="5" s="1"/>
  <c r="BH299" i="2"/>
  <c r="BC351" i="2"/>
  <c r="BD351" i="2" s="1"/>
  <c r="BE351" i="2" s="1"/>
  <c r="BH378" i="2"/>
  <c r="BH108" i="2"/>
  <c r="BH117" i="2"/>
  <c r="BF402" i="2"/>
  <c r="BG402" i="2" s="1"/>
  <c r="BH402" i="2" s="1"/>
  <c r="BI402" i="2" s="1"/>
  <c r="BO402" i="2" s="1"/>
  <c r="K401" i="5" s="1"/>
  <c r="BC16" i="2"/>
  <c r="BD16" i="2" s="1"/>
  <c r="BE16" i="2" s="1"/>
  <c r="BA247" i="2"/>
  <c r="AZ247" i="2"/>
  <c r="BA341" i="2"/>
  <c r="AY113" i="2"/>
  <c r="AX113" i="2"/>
  <c r="BG137" i="2"/>
  <c r="BI137" i="2" s="1"/>
  <c r="BO137" i="2" s="1"/>
  <c r="K136" i="5" s="1"/>
  <c r="BP318" i="2"/>
  <c r="L317" i="5" s="1"/>
  <c r="BP70" i="2"/>
  <c r="L69" i="5" s="1"/>
  <c r="BP378" i="2"/>
  <c r="L377" i="5" s="1"/>
  <c r="BF79" i="2"/>
  <c r="BG79" i="2" s="1"/>
  <c r="BP338" i="2"/>
  <c r="L337" i="5" s="1"/>
  <c r="AZ10" i="2"/>
  <c r="BA10" i="2"/>
  <c r="BH379" i="2"/>
  <c r="BP299" i="2"/>
  <c r="L298" i="5" s="1"/>
  <c r="BP88" i="2"/>
  <c r="L87" i="5" s="1"/>
  <c r="AX329" i="2"/>
  <c r="AY329" i="2"/>
  <c r="AX16" i="2"/>
  <c r="BP63" i="2"/>
  <c r="L62" i="5" s="1"/>
  <c r="BP172" i="2"/>
  <c r="L171" i="5" s="1"/>
  <c r="BP255" i="2"/>
  <c r="L254" i="5" s="1"/>
  <c r="BC392" i="2"/>
  <c r="BD392" i="2" s="1"/>
  <c r="BE392" i="2" s="1"/>
  <c r="AX330" i="2"/>
  <c r="AY330" i="2"/>
  <c r="AZ194" i="2"/>
  <c r="BA194" i="2"/>
  <c r="BB385" i="2"/>
  <c r="BF385" i="2" s="1"/>
  <c r="BG385" i="2" s="1"/>
  <c r="BB68" i="2"/>
  <c r="BC68" i="2"/>
  <c r="BD68" i="2" s="1"/>
  <c r="BE68" i="2" s="1"/>
  <c r="BA313" i="2"/>
  <c r="BP117" i="2"/>
  <c r="L116" i="5" s="1"/>
  <c r="BP218" i="2"/>
  <c r="L217" i="5" s="1"/>
  <c r="BP9" i="2"/>
  <c r="L8" i="5" s="1"/>
  <c r="BP223" i="2"/>
  <c r="L222" i="5" s="1"/>
  <c r="BP157" i="2"/>
  <c r="L156" i="5" s="1"/>
  <c r="BP302" i="2"/>
  <c r="L301" i="5" s="1"/>
  <c r="BF110" i="2"/>
  <c r="BG110" i="2" s="1"/>
  <c r="BP283" i="2"/>
  <c r="L282" i="5" s="1"/>
  <c r="BP84" i="2"/>
  <c r="L83" i="5" s="1"/>
  <c r="BP66" i="2"/>
  <c r="L65" i="5" s="1"/>
  <c r="AW119" i="2"/>
  <c r="BB287" i="2"/>
  <c r="BF287" i="2" s="1"/>
  <c r="BG287" i="2" s="1"/>
  <c r="BH287" i="2" s="1"/>
  <c r="BC287" i="2"/>
  <c r="BD287" i="2" s="1"/>
  <c r="BE287" i="2" s="1"/>
  <c r="BH235" i="2"/>
  <c r="BP155" i="2"/>
  <c r="L154" i="5" s="1"/>
  <c r="BP290" i="2"/>
  <c r="L289" i="5" s="1"/>
  <c r="BP311" i="2"/>
  <c r="L310" i="5" s="1"/>
  <c r="BP221" i="2"/>
  <c r="L220" i="5" s="1"/>
  <c r="BP286" i="2"/>
  <c r="L285" i="5" s="1"/>
  <c r="BP368" i="2"/>
  <c r="L367" i="5" s="1"/>
  <c r="BP54" i="2"/>
  <c r="L53" i="5" s="1"/>
  <c r="BC274" i="2"/>
  <c r="BD274" i="2" s="1"/>
  <c r="BE274" i="2" s="1"/>
  <c r="AZ386" i="2"/>
  <c r="BA151" i="2"/>
  <c r="AY404" i="2"/>
  <c r="AX404" i="2"/>
  <c r="BP379" i="2"/>
  <c r="L378" i="5" s="1"/>
  <c r="BI33" i="2"/>
  <c r="BO33" i="2" s="1"/>
  <c r="K32" i="5" s="1"/>
  <c r="BH33" i="2"/>
  <c r="BH91" i="2"/>
  <c r="BH225" i="2"/>
  <c r="BP154" i="2"/>
  <c r="L153" i="5" s="1"/>
  <c r="BP217" i="2"/>
  <c r="L216" i="5" s="1"/>
  <c r="BF205" i="2"/>
  <c r="BG205" i="2" s="1"/>
  <c r="BF203" i="2"/>
  <c r="BG203" i="2" s="1"/>
  <c r="AW391" i="2"/>
  <c r="AY391" i="2" s="1"/>
  <c r="BP235" i="2"/>
  <c r="L234" i="5" s="1"/>
  <c r="BP362" i="2"/>
  <c r="L361" i="5" s="1"/>
  <c r="BP33" i="2"/>
  <c r="L32" i="5" s="1"/>
  <c r="BP225" i="2"/>
  <c r="L224" i="5" s="1"/>
  <c r="BP14" i="2"/>
  <c r="L13" i="5" s="1"/>
  <c r="BP91" i="2"/>
  <c r="L90" i="5" s="1"/>
  <c r="BI157" i="2"/>
  <c r="BO157" i="2" s="1"/>
  <c r="K156" i="5" s="1"/>
  <c r="BH157" i="2"/>
  <c r="BF136" i="2"/>
  <c r="BG136" i="2" s="1"/>
  <c r="BI136" i="2" s="1"/>
  <c r="BF38" i="2"/>
  <c r="BG38" i="2" s="1"/>
  <c r="BI38" i="2" s="1"/>
  <c r="BF349" i="2"/>
  <c r="BP349" i="2" s="1"/>
  <c r="L348" i="5" s="1"/>
  <c r="BF89" i="2"/>
  <c r="BG89" i="2" s="1"/>
  <c r="BI89" i="2" s="1"/>
  <c r="BF52" i="2"/>
  <c r="BG52" i="2" s="1"/>
  <c r="BI52" i="2" s="1"/>
  <c r="BF312" i="2"/>
  <c r="BG312" i="2" s="1"/>
  <c r="BF118" i="2"/>
  <c r="BG118" i="2" s="1"/>
  <c r="BI118" i="2" s="1"/>
  <c r="BO118" i="2" s="1"/>
  <c r="K117" i="5" s="1"/>
  <c r="BF342" i="2"/>
  <c r="BG342" i="2" s="1"/>
  <c r="BF190" i="2"/>
  <c r="BG190" i="2" s="1"/>
  <c r="BF134" i="2"/>
  <c r="BG134" i="2" s="1"/>
  <c r="BF332" i="2"/>
  <c r="BG332" i="2" s="1"/>
  <c r="BF351" i="2"/>
  <c r="BG351" i="2" s="1"/>
  <c r="BI351" i="2" s="1"/>
  <c r="BO351" i="2" s="1"/>
  <c r="K350" i="5" s="1"/>
  <c r="BF248" i="2"/>
  <c r="BG248" i="2" s="1"/>
  <c r="BF270" i="2"/>
  <c r="BG270" i="2" s="1"/>
  <c r="BF265" i="2"/>
  <c r="BG265" i="2" s="1"/>
  <c r="BF184" i="2"/>
  <c r="BG184" i="2" s="1"/>
  <c r="BI338" i="2"/>
  <c r="BO338" i="2" s="1"/>
  <c r="K337" i="5" s="1"/>
  <c r="BH338" i="2"/>
  <c r="BP324" i="2"/>
  <c r="L323" i="5" s="1"/>
  <c r="BF127" i="2"/>
  <c r="BG127" i="2" s="1"/>
  <c r="BI218" i="2"/>
  <c r="BO218" i="2" s="1"/>
  <c r="K217" i="5" s="1"/>
  <c r="BH218" i="2"/>
  <c r="BP319" i="2"/>
  <c r="L318" i="5" s="1"/>
  <c r="BP169" i="2"/>
  <c r="L168" i="5" s="1"/>
  <c r="BC226" i="2"/>
  <c r="BD226" i="2" s="1"/>
  <c r="BE226" i="2" s="1"/>
  <c r="BB226" i="2"/>
  <c r="BF124" i="2"/>
  <c r="BG124" i="2" s="1"/>
  <c r="BF7" i="2"/>
  <c r="BG7" i="2" s="1"/>
  <c r="BP138" i="2"/>
  <c r="L137" i="5" s="1"/>
  <c r="BP376" i="2"/>
  <c r="L375" i="5" s="1"/>
  <c r="BP262" i="2"/>
  <c r="L261" i="5" s="1"/>
  <c r="BF400" i="2"/>
  <c r="BG400" i="2" s="1"/>
  <c r="BI400" i="2" s="1"/>
  <c r="BF301" i="2"/>
  <c r="BG301" i="2" s="1"/>
  <c r="BI301" i="2" s="1"/>
  <c r="BF334" i="2"/>
  <c r="BG334" i="2" s="1"/>
  <c r="BF261" i="2"/>
  <c r="BG261" i="2" s="1"/>
  <c r="BF74" i="2"/>
  <c r="BG74" i="2" s="1"/>
  <c r="BF375" i="2"/>
  <c r="BG375" i="2" s="1"/>
  <c r="BF120" i="2"/>
  <c r="BG120" i="2" s="1"/>
  <c r="BF48" i="2"/>
  <c r="BG48" i="2" s="1"/>
  <c r="BF149" i="2"/>
  <c r="BG149" i="2" s="1"/>
  <c r="BF327" i="2"/>
  <c r="BG327" i="2" s="1"/>
  <c r="BF160" i="2"/>
  <c r="BG160" i="2" s="1"/>
  <c r="BP259" i="2"/>
  <c r="L258" i="5" s="1"/>
  <c r="BA361" i="2"/>
  <c r="AZ361" i="2"/>
  <c r="BP298" i="2"/>
  <c r="L297" i="5" s="1"/>
  <c r="BB30" i="2"/>
  <c r="BC30" i="2"/>
  <c r="BD30" i="2" s="1"/>
  <c r="BE30" i="2" s="1"/>
  <c r="AZ244" i="2"/>
  <c r="BA244" i="2"/>
  <c r="BP199" i="2"/>
  <c r="L198" i="5" s="1"/>
  <c r="AW101" i="2"/>
  <c r="BP383" i="2"/>
  <c r="L382" i="5" s="1"/>
  <c r="BB384" i="2"/>
  <c r="BC384" i="2"/>
  <c r="BD384" i="2" s="1"/>
  <c r="BE384" i="2" s="1"/>
  <c r="BI138" i="2"/>
  <c r="BO138" i="2" s="1"/>
  <c r="K137" i="5" s="1"/>
  <c r="BH138" i="2"/>
  <c r="BP345" i="2"/>
  <c r="L344" i="5" s="1"/>
  <c r="BF322" i="2"/>
  <c r="BG322" i="2" s="1"/>
  <c r="BI322" i="2" s="1"/>
  <c r="BO322" i="2" s="1"/>
  <c r="K321" i="5" s="1"/>
  <c r="BF280" i="2"/>
  <c r="BG280" i="2" s="1"/>
  <c r="BF161" i="2"/>
  <c r="BG161" i="2" s="1"/>
  <c r="AZ282" i="2"/>
  <c r="BF23" i="2"/>
  <c r="BG23" i="2" s="1"/>
  <c r="BI23" i="2" s="1"/>
  <c r="BO23" i="2" s="1"/>
  <c r="K22" i="5" s="1"/>
  <c r="BF354" i="2"/>
  <c r="BG354" i="2" s="1"/>
  <c r="BC396" i="2"/>
  <c r="BD396" i="2" s="1"/>
  <c r="BE396" i="2" s="1"/>
  <c r="BB396" i="2"/>
  <c r="BB8" i="2"/>
  <c r="BC8" i="2"/>
  <c r="BD8" i="2" s="1"/>
  <c r="BE8" i="2" s="1"/>
  <c r="BI383" i="2"/>
  <c r="BO383" i="2" s="1"/>
  <c r="K382" i="5" s="1"/>
  <c r="BH383" i="2"/>
  <c r="BA164" i="2"/>
  <c r="AZ164" i="2"/>
  <c r="BF25" i="2"/>
  <c r="BG25" i="2" s="1"/>
  <c r="BI25" i="2" s="1"/>
  <c r="BO25" i="2" s="1"/>
  <c r="K24" i="5" s="1"/>
  <c r="BF352" i="2"/>
  <c r="BG352" i="2" s="1"/>
  <c r="BF227" i="2"/>
  <c r="BG227" i="2" s="1"/>
  <c r="BF381" i="2"/>
  <c r="BG381" i="2" s="1"/>
  <c r="BI381" i="2" s="1"/>
  <c r="BF358" i="2"/>
  <c r="BG358" i="2" s="1"/>
  <c r="BI358" i="2" s="1"/>
  <c r="BF307" i="2"/>
  <c r="BG307" i="2" s="1"/>
  <c r="BI307" i="2" s="1"/>
  <c r="BF35" i="2"/>
  <c r="BG35" i="2" s="1"/>
  <c r="BI35" i="2" s="1"/>
  <c r="BO35" i="2" s="1"/>
  <c r="K34" i="5" s="1"/>
  <c r="BF369" i="2"/>
  <c r="BG369" i="2" s="1"/>
  <c r="BA193" i="2"/>
  <c r="BF92" i="2"/>
  <c r="BG92" i="2" s="1"/>
  <c r="BF146" i="2"/>
  <c r="BG146" i="2" s="1"/>
  <c r="BI146" i="2" s="1"/>
  <c r="BO146" i="2" s="1"/>
  <c r="K145" i="5" s="1"/>
  <c r="BF211" i="2"/>
  <c r="BG211" i="2" s="1"/>
  <c r="BH211" i="2" s="1"/>
  <c r="BI211" i="2" s="1"/>
  <c r="BO211" i="2" s="1"/>
  <c r="K210" i="5" s="1"/>
  <c r="BF337" i="2"/>
  <c r="BG337" i="2" s="1"/>
  <c r="AW275" i="2"/>
  <c r="BP392" i="2"/>
  <c r="L391" i="5" s="1"/>
  <c r="BF58" i="2"/>
  <c r="BG58" i="2" s="1"/>
  <c r="BI58" i="2" s="1"/>
  <c r="BF405" i="2"/>
  <c r="BG405" i="2" s="1"/>
  <c r="BI405" i="2" s="1"/>
  <c r="BO405" i="2" s="1"/>
  <c r="K404" i="5" s="1"/>
  <c r="BF268" i="2"/>
  <c r="BG268" i="2" s="1"/>
  <c r="BF34" i="2"/>
  <c r="BG34" i="2" s="1"/>
  <c r="BI34" i="2" s="1"/>
  <c r="BF288" i="2"/>
  <c r="BP288" i="2" s="1"/>
  <c r="L287" i="5" s="1"/>
  <c r="BF107" i="2"/>
  <c r="BG107" i="2" s="1"/>
  <c r="BF389" i="2"/>
  <c r="BG389" i="2" s="1"/>
  <c r="BI389" i="2" s="1"/>
  <c r="BF236" i="2"/>
  <c r="BG236" i="2" s="1"/>
  <c r="BF294" i="2"/>
  <c r="BG294" i="2" s="1"/>
  <c r="BH237" i="2"/>
  <c r="AW382" i="2"/>
  <c r="BP241" i="2"/>
  <c r="L240" i="5" s="1"/>
  <c r="AW348" i="2"/>
  <c r="BI362" i="2"/>
  <c r="BO362" i="2" s="1"/>
  <c r="K361" i="5" s="1"/>
  <c r="BH362" i="2"/>
  <c r="BP393" i="2"/>
  <c r="L392" i="5" s="1"/>
  <c r="BP371" i="2"/>
  <c r="L370" i="5" s="1"/>
  <c r="BP108" i="2"/>
  <c r="L107" i="5" s="1"/>
  <c r="BB159" i="2"/>
  <c r="BC159" i="2"/>
  <c r="BD159" i="2" s="1"/>
  <c r="BE159" i="2" s="1"/>
  <c r="BP278" i="2"/>
  <c r="L277" i="5" s="1"/>
  <c r="BP90" i="2"/>
  <c r="L89" i="5" s="1"/>
  <c r="BP293" i="2"/>
  <c r="L292" i="5" s="1"/>
  <c r="BF398" i="2"/>
  <c r="BG398" i="2" s="1"/>
  <c r="BI398" i="2" s="1"/>
  <c r="BO398" i="2" s="1"/>
  <c r="K397" i="5" s="1"/>
  <c r="BF71" i="2"/>
  <c r="BG71" i="2" s="1"/>
  <c r="BI71" i="2" s="1"/>
  <c r="BO71" i="2" s="1"/>
  <c r="K70" i="5" s="1"/>
  <c r="BF232" i="2"/>
  <c r="BG232" i="2" s="1"/>
  <c r="BF116" i="2"/>
  <c r="BG116" i="2" s="1"/>
  <c r="BF315" i="2"/>
  <c r="BG315" i="2" s="1"/>
  <c r="BB363" i="2"/>
  <c r="AX106" i="2"/>
  <c r="BF140" i="2"/>
  <c r="BG140" i="2" s="1"/>
  <c r="BI140" i="2" s="1"/>
  <c r="BO140" i="2" s="1"/>
  <c r="K139" i="5" s="1"/>
  <c r="AX394" i="2"/>
  <c r="AX150" i="2"/>
  <c r="AY150" i="2"/>
  <c r="BP237" i="2"/>
  <c r="L236" i="5" s="1"/>
  <c r="BP239" i="2"/>
  <c r="L238" i="5" s="1"/>
  <c r="BI393" i="2"/>
  <c r="BO393" i="2" s="1"/>
  <c r="K392" i="5" s="1"/>
  <c r="BH393" i="2"/>
  <c r="AX119" i="2"/>
  <c r="AY119" i="2"/>
  <c r="BP143" i="2"/>
  <c r="L142" i="5" s="1"/>
  <c r="BP367" i="2"/>
  <c r="L366" i="5" s="1"/>
  <c r="BF73" i="2"/>
  <c r="BG73" i="2" s="1"/>
  <c r="BP97" i="2"/>
  <c r="L96" i="5" s="1"/>
  <c r="BP141" i="2"/>
  <c r="L140" i="5" s="1"/>
  <c r="BF296" i="2"/>
  <c r="BG296" i="2" s="1"/>
  <c r="BI296" i="2" s="1"/>
  <c r="BO296" i="2" s="1"/>
  <c r="K295" i="5" s="1"/>
  <c r="BF198" i="2"/>
  <c r="BG198" i="2" s="1"/>
  <c r="BI198" i="2" s="1"/>
  <c r="BO198" i="2" s="1"/>
  <c r="K197" i="5" s="1"/>
  <c r="BF284" i="2"/>
  <c r="BG284" i="2" s="1"/>
  <c r="BI284" i="2" s="1"/>
  <c r="BO284" i="2" s="1"/>
  <c r="K283" i="5" s="1"/>
  <c r="BF333" i="2"/>
  <c r="BG333" i="2" s="1"/>
  <c r="BF350" i="2"/>
  <c r="BG350" i="2" s="1"/>
  <c r="BH350" i="2" s="1"/>
  <c r="BI350" i="2" s="1"/>
  <c r="BO350" i="2" s="1"/>
  <c r="K349" i="5" s="1"/>
  <c r="BF316" i="2"/>
  <c r="BG316" i="2" s="1"/>
  <c r="BI316" i="2" s="1"/>
  <c r="BO316" i="2" s="1"/>
  <c r="K315" i="5" s="1"/>
  <c r="BF269" i="2"/>
  <c r="BG269" i="2" s="1"/>
  <c r="BI269" i="2" s="1"/>
  <c r="BO269" i="2" s="1"/>
  <c r="K268" i="5" s="1"/>
  <c r="BF77" i="2"/>
  <c r="BG77" i="2" s="1"/>
  <c r="BI77" i="2" s="1"/>
  <c r="BO77" i="2" s="1"/>
  <c r="K76" i="5" s="1"/>
  <c r="BF22" i="2"/>
  <c r="BG22" i="2" s="1"/>
  <c r="BI22" i="2" s="1"/>
  <c r="BO22" i="2" s="1"/>
  <c r="K21" i="5" s="1"/>
  <c r="BA391" i="2"/>
  <c r="AZ391" i="2"/>
  <c r="BF115" i="2"/>
  <c r="BG115" i="2" s="1"/>
  <c r="BC126" i="2"/>
  <c r="BD126" i="2" s="1"/>
  <c r="BE126" i="2" s="1"/>
  <c r="BB126" i="2"/>
  <c r="AZ356" i="2"/>
  <c r="BA356" i="2"/>
  <c r="AX147" i="2"/>
  <c r="AY147" i="2"/>
  <c r="BF170" i="2"/>
  <c r="BG170" i="2" s="1"/>
  <c r="BI170" i="2" s="1"/>
  <c r="BO170" i="2" s="1"/>
  <c r="K169" i="5" s="1"/>
  <c r="BF27" i="2"/>
  <c r="BG27" i="2" s="1"/>
  <c r="BI27" i="2" s="1"/>
  <c r="BF210" i="2"/>
  <c r="BG210" i="2" s="1"/>
  <c r="BI210" i="2" s="1"/>
  <c r="BF238" i="2"/>
  <c r="BG238" i="2" s="1"/>
  <c r="BH238" i="2" s="1"/>
  <c r="BF228" i="2"/>
  <c r="BG228" i="2" s="1"/>
  <c r="BI228" i="2" s="1"/>
  <c r="BO228" i="2" s="1"/>
  <c r="K227" i="5" s="1"/>
  <c r="BF180" i="2"/>
  <c r="BG180" i="2" s="1"/>
  <c r="BF171" i="2"/>
  <c r="BG171" i="2" s="1"/>
  <c r="BI171" i="2" s="1"/>
  <c r="BO171" i="2" s="1"/>
  <c r="K170" i="5" s="1"/>
  <c r="BF114" i="2"/>
  <c r="BG114" i="2" s="1"/>
  <c r="BF219" i="2"/>
  <c r="BG219" i="2" s="1"/>
  <c r="AX391" i="2"/>
  <c r="BI290" i="2"/>
  <c r="BO290" i="2" s="1"/>
  <c r="K289" i="5" s="1"/>
  <c r="BH290" i="2"/>
  <c r="BP16" i="2"/>
  <c r="L15" i="5" s="1"/>
  <c r="BI14" i="2"/>
  <c r="BO14" i="2" s="1"/>
  <c r="K13" i="5" s="1"/>
  <c r="BH14" i="2"/>
  <c r="BC365" i="2"/>
  <c r="BD365" i="2" s="1"/>
  <c r="BE365" i="2" s="1"/>
  <c r="BB365" i="2"/>
  <c r="BI392" i="2"/>
  <c r="BO392" i="2" s="1"/>
  <c r="K391" i="5" s="1"/>
  <c r="BH392" i="2"/>
  <c r="BC354" i="2"/>
  <c r="BD354" i="2" s="1"/>
  <c r="BE354" i="2" s="1"/>
  <c r="BA346" i="2"/>
  <c r="AZ346" i="2"/>
  <c r="BA325" i="2"/>
  <c r="AZ325" i="2"/>
  <c r="AZ326" i="2"/>
  <c r="BA326" i="2"/>
  <c r="BC341" i="2"/>
  <c r="BD341" i="2" s="1"/>
  <c r="BE341" i="2" s="1"/>
  <c r="BB341" i="2"/>
  <c r="AW370" i="2"/>
  <c r="AY106" i="2"/>
  <c r="BA94" i="2"/>
  <c r="AZ94" i="2"/>
  <c r="BI265" i="2"/>
  <c r="BO265" i="2" s="1"/>
  <c r="K264" i="5" s="1"/>
  <c r="BH265" i="2"/>
  <c r="BH136" i="2"/>
  <c r="AZ343" i="2"/>
  <c r="BA343" i="2"/>
  <c r="BB229" i="2"/>
  <c r="BC229" i="2"/>
  <c r="BD229" i="2" s="1"/>
  <c r="BE229" i="2" s="1"/>
  <c r="BB408" i="2"/>
  <c r="AY176" i="2"/>
  <c r="AX176" i="2"/>
  <c r="BB102" i="2"/>
  <c r="BC408" i="2"/>
  <c r="BD408" i="2" s="1"/>
  <c r="BE408" i="2" s="1"/>
  <c r="AZ340" i="2"/>
  <c r="BA340" i="2"/>
  <c r="BB323" i="2"/>
  <c r="BC323" i="2"/>
  <c r="BD323" i="2" s="1"/>
  <c r="BE323" i="2" s="1"/>
  <c r="AY394" i="2"/>
  <c r="BA394" i="2" s="1"/>
  <c r="AZ372" i="2"/>
  <c r="BA372" i="2"/>
  <c r="AX380" i="2"/>
  <c r="AY380" i="2"/>
  <c r="AW364" i="2"/>
  <c r="BB61" i="2"/>
  <c r="BC61" i="2"/>
  <c r="BD61" i="2" s="1"/>
  <c r="BE61" i="2" s="1"/>
  <c r="BH23" i="2"/>
  <c r="BA99" i="2"/>
  <c r="AZ99" i="2"/>
  <c r="AZ297" i="2"/>
  <c r="BA297" i="2"/>
  <c r="BB220" i="2"/>
  <c r="BC220" i="2"/>
  <c r="BD220" i="2" s="1"/>
  <c r="BE220" i="2" s="1"/>
  <c r="BI270" i="2"/>
  <c r="BO270" i="2" s="1"/>
  <c r="K269" i="5" s="1"/>
  <c r="BH270" i="2"/>
  <c r="BA279" i="2"/>
  <c r="AZ279" i="2"/>
  <c r="BI354" i="2"/>
  <c r="BH354" i="2"/>
  <c r="BB321" i="2"/>
  <c r="BC321" i="2"/>
  <c r="BD321" i="2" s="1"/>
  <c r="BE321" i="2" s="1"/>
  <c r="BC103" i="2"/>
  <c r="BD103" i="2" s="1"/>
  <c r="BE103" i="2" s="1"/>
  <c r="BB103" i="2"/>
  <c r="BC151" i="2"/>
  <c r="BD151" i="2" s="1"/>
  <c r="BE151" i="2" s="1"/>
  <c r="BB151" i="2"/>
  <c r="BC355" i="2"/>
  <c r="BD355" i="2" s="1"/>
  <c r="BE355" i="2" s="1"/>
  <c r="BB355" i="2"/>
  <c r="BB105" i="2"/>
  <c r="BC105" i="2"/>
  <c r="BD105" i="2" s="1"/>
  <c r="BE105" i="2" s="1"/>
  <c r="BI149" i="2"/>
  <c r="BO149" i="2" s="1"/>
  <c r="K148" i="5" s="1"/>
  <c r="BH149" i="2"/>
  <c r="BB175" i="2"/>
  <c r="BC175" i="2"/>
  <c r="BD175" i="2" s="1"/>
  <c r="BE175" i="2" s="1"/>
  <c r="BB377" i="2"/>
  <c r="BC377" i="2"/>
  <c r="BD377" i="2" s="1"/>
  <c r="BE377" i="2" s="1"/>
  <c r="BC188" i="2"/>
  <c r="BD188" i="2" s="1"/>
  <c r="BE188" i="2" s="1"/>
  <c r="BB188" i="2"/>
  <c r="BH316" i="2"/>
  <c r="BI134" i="2"/>
  <c r="BO134" i="2" s="1"/>
  <c r="K133" i="5" s="1"/>
  <c r="BH134" i="2"/>
  <c r="BI248" i="2"/>
  <c r="BO248" i="2" s="1"/>
  <c r="K247" i="5" s="1"/>
  <c r="BH248" i="2"/>
  <c r="BB45" i="2"/>
  <c r="BC45" i="2"/>
  <c r="BD45" i="2" s="1"/>
  <c r="BE45" i="2" s="1"/>
  <c r="BA85" i="2"/>
  <c r="AZ85" i="2"/>
  <c r="BO38" i="2"/>
  <c r="K37" i="5" s="1"/>
  <c r="BO358" i="2"/>
  <c r="K357" i="5" s="1"/>
  <c r="BO136" i="2"/>
  <c r="K135" i="5" s="1"/>
  <c r="BB300" i="2"/>
  <c r="BC300" i="2"/>
  <c r="BD300" i="2" s="1"/>
  <c r="BE300" i="2" s="1"/>
  <c r="BC186" i="2"/>
  <c r="BD186" i="2" s="1"/>
  <c r="BE186" i="2" s="1"/>
  <c r="BB186" i="2"/>
  <c r="BB276" i="2"/>
  <c r="BC276" i="2"/>
  <c r="BD276" i="2" s="1"/>
  <c r="BE276" i="2" s="1"/>
  <c r="BB162" i="2"/>
  <c r="BC162" i="2"/>
  <c r="BD162" i="2" s="1"/>
  <c r="BE162" i="2" s="1"/>
  <c r="AW335" i="2"/>
  <c r="BI332" i="2"/>
  <c r="BO332" i="2" s="1"/>
  <c r="K331" i="5" s="1"/>
  <c r="BH332" i="2"/>
  <c r="BA374" i="2"/>
  <c r="AZ374" i="2"/>
  <c r="BH389" i="2"/>
  <c r="AX192" i="2"/>
  <c r="AY192" i="2"/>
  <c r="AZ173" i="2"/>
  <c r="BA173" i="2"/>
  <c r="BI294" i="2"/>
  <c r="BO294" i="2" s="1"/>
  <c r="K293" i="5" s="1"/>
  <c r="BH294" i="2"/>
  <c r="BB282" i="2"/>
  <c r="BC282" i="2"/>
  <c r="BD282" i="2" s="1"/>
  <c r="BE282" i="2" s="1"/>
  <c r="BC366" i="2"/>
  <c r="BD366" i="2" s="1"/>
  <c r="BE366" i="2" s="1"/>
  <c r="BB366" i="2"/>
  <c r="AW145" i="2"/>
  <c r="AY145" i="2" s="1"/>
  <c r="BC386" i="2"/>
  <c r="BD386" i="2" s="1"/>
  <c r="BE386" i="2" s="1"/>
  <c r="BB386" i="2"/>
  <c r="BB87" i="2"/>
  <c r="BC87" i="2"/>
  <c r="BD87" i="2" s="1"/>
  <c r="BE87" i="2" s="1"/>
  <c r="BO58" i="2"/>
  <c r="K57" i="5" s="1"/>
  <c r="BI48" i="2"/>
  <c r="BO48" i="2" s="1"/>
  <c r="K47" i="5" s="1"/>
  <c r="BH48" i="2"/>
  <c r="BO34" i="2"/>
  <c r="K33" i="5" s="1"/>
  <c r="BO52" i="2"/>
  <c r="K51" i="5" s="1"/>
  <c r="BB209" i="2"/>
  <c r="BC209" i="2"/>
  <c r="BD209" i="2" s="1"/>
  <c r="BE209" i="2" s="1"/>
  <c r="BC152" i="2"/>
  <c r="BD152" i="2" s="1"/>
  <c r="BE152" i="2" s="1"/>
  <c r="BB152" i="2"/>
  <c r="BB406" i="2"/>
  <c r="BC406" i="2"/>
  <c r="BD406" i="2" s="1"/>
  <c r="BE406" i="2" s="1"/>
  <c r="BC373" i="2"/>
  <c r="BD373" i="2" s="1"/>
  <c r="BE373" i="2" s="1"/>
  <c r="BB373" i="2"/>
  <c r="AW253" i="2"/>
  <c r="BA204" i="2"/>
  <c r="AZ204" i="2"/>
  <c r="BC193" i="2"/>
  <c r="BD193" i="2" s="1"/>
  <c r="BE193" i="2" s="1"/>
  <c r="BB193" i="2"/>
  <c r="BB263" i="2"/>
  <c r="BC263" i="2"/>
  <c r="BD263" i="2" s="1"/>
  <c r="BE263" i="2" s="1"/>
  <c r="BI342" i="2"/>
  <c r="BO342" i="2" s="1"/>
  <c r="K341" i="5" s="1"/>
  <c r="BH342" i="2"/>
  <c r="BI120" i="2"/>
  <c r="BO120" i="2" s="1"/>
  <c r="K119" i="5" s="1"/>
  <c r="BH120" i="2"/>
  <c r="BA314" i="2"/>
  <c r="AZ314" i="2"/>
  <c r="BO16" i="2"/>
  <c r="K15" i="5" s="1"/>
  <c r="BO389" i="2"/>
  <c r="K388" i="5" s="1"/>
  <c r="AW181" i="2"/>
  <c r="BC215" i="2"/>
  <c r="BD215" i="2" s="1"/>
  <c r="BE215" i="2" s="1"/>
  <c r="BB215" i="2"/>
  <c r="BI180" i="2"/>
  <c r="BO180" i="2" s="1"/>
  <c r="K179" i="5" s="1"/>
  <c r="BH180" i="2"/>
  <c r="BI238" i="2"/>
  <c r="BO238" i="2" s="1"/>
  <c r="K237" i="5" s="1"/>
  <c r="AZ216" i="2"/>
  <c r="BA216" i="2"/>
  <c r="BI92" i="2"/>
  <c r="BO92" i="2" s="1"/>
  <c r="K91" i="5" s="1"/>
  <c r="BH92" i="2"/>
  <c r="BH190" i="2"/>
  <c r="BI190" i="2" s="1"/>
  <c r="BO190" i="2" s="1"/>
  <c r="K189" i="5" s="1"/>
  <c r="BI375" i="2"/>
  <c r="BO375" i="2" s="1"/>
  <c r="K374" i="5" s="1"/>
  <c r="BH375" i="2"/>
  <c r="BB266" i="2"/>
  <c r="BC266" i="2"/>
  <c r="BD266" i="2" s="1"/>
  <c r="BE266" i="2" s="1"/>
  <c r="AW167" i="2"/>
  <c r="AZ336" i="2"/>
  <c r="BA336" i="2"/>
  <c r="BO381" i="2"/>
  <c r="K380" i="5" s="1"/>
  <c r="BO307" i="2"/>
  <c r="K306" i="5" s="1"/>
  <c r="BO301" i="2"/>
  <c r="K300" i="5" s="1"/>
  <c r="BB42" i="2"/>
  <c r="BC42" i="2"/>
  <c r="BD42" i="2" s="1"/>
  <c r="BE42" i="2" s="1"/>
  <c r="BA29" i="2"/>
  <c r="AZ29" i="2"/>
  <c r="BI312" i="2"/>
  <c r="BO312" i="2" s="1"/>
  <c r="K311" i="5" s="1"/>
  <c r="BH312" i="2"/>
  <c r="BB387" i="2"/>
  <c r="BC387" i="2"/>
  <c r="BD387" i="2" s="1"/>
  <c r="BE387" i="2" s="1"/>
  <c r="AZ95" i="2"/>
  <c r="BA95" i="2"/>
  <c r="AX305" i="2"/>
  <c r="AY305" i="2"/>
  <c r="BI161" i="2"/>
  <c r="BO161" i="2" s="1"/>
  <c r="K160" i="5" s="1"/>
  <c r="BH161" i="2"/>
  <c r="BC195" i="2"/>
  <c r="BD195" i="2" s="1"/>
  <c r="BE195" i="2" s="1"/>
  <c r="BB195" i="2"/>
  <c r="BI261" i="2"/>
  <c r="BO261" i="2" s="1"/>
  <c r="K260" i="5" s="1"/>
  <c r="BH261" i="2"/>
  <c r="AZ65" i="2"/>
  <c r="BA65" i="2"/>
  <c r="BB258" i="2"/>
  <c r="BC258" i="2"/>
  <c r="BD258" i="2" s="1"/>
  <c r="BE258" i="2" s="1"/>
  <c r="BI369" i="2"/>
  <c r="BO369" i="2" s="1"/>
  <c r="K368" i="5" s="1"/>
  <c r="BH369" i="2"/>
  <c r="BB306" i="2"/>
  <c r="BC306" i="2"/>
  <c r="BD306" i="2" s="1"/>
  <c r="BE306" i="2" s="1"/>
  <c r="BI232" i="2"/>
  <c r="BO232" i="2" s="1"/>
  <c r="K231" i="5" s="1"/>
  <c r="BH232" i="2"/>
  <c r="BC281" i="2"/>
  <c r="BD281" i="2" s="1"/>
  <c r="BE281" i="2" s="1"/>
  <c r="BB281" i="2"/>
  <c r="BI268" i="2"/>
  <c r="BO268" i="2" s="1"/>
  <c r="K267" i="5" s="1"/>
  <c r="BH268" i="2"/>
  <c r="BI227" i="2"/>
  <c r="BO227" i="2" s="1"/>
  <c r="K226" i="5" s="1"/>
  <c r="BH227" i="2"/>
  <c r="AZ206" i="2"/>
  <c r="BA206" i="2"/>
  <c r="BH170" i="2"/>
  <c r="BB273" i="2"/>
  <c r="BC273" i="2"/>
  <c r="BD273" i="2" s="1"/>
  <c r="BE273" i="2" s="1"/>
  <c r="BO210" i="2"/>
  <c r="K209" i="5" s="1"/>
  <c r="BO400" i="2"/>
  <c r="K399" i="5" s="1"/>
  <c r="BI236" i="2"/>
  <c r="BO236" i="2" s="1"/>
  <c r="K235" i="5" s="1"/>
  <c r="BH236" i="2"/>
  <c r="AZ254" i="2"/>
  <c r="BA254" i="2"/>
  <c r="BB403" i="2"/>
  <c r="BC403" i="2"/>
  <c r="BD403" i="2" s="1"/>
  <c r="BE403" i="2" s="1"/>
  <c r="AZ76" i="2"/>
  <c r="BA76" i="2"/>
  <c r="BI74" i="2"/>
  <c r="BO74" i="2" s="1"/>
  <c r="K73" i="5" s="1"/>
  <c r="BH74" i="2"/>
  <c r="AZ309" i="2"/>
  <c r="BA309" i="2"/>
  <c r="AX289" i="2"/>
  <c r="AY289" i="2"/>
  <c r="BC264" i="2"/>
  <c r="BD264" i="2" s="1"/>
  <c r="BE264" i="2" s="1"/>
  <c r="BB264" i="2"/>
  <c r="BI334" i="2"/>
  <c r="BO334" i="2" s="1"/>
  <c r="K333" i="5" s="1"/>
  <c r="BH334" i="2"/>
  <c r="BB123" i="2"/>
  <c r="BC123" i="2"/>
  <c r="BD123" i="2" s="1"/>
  <c r="BE123" i="2" s="1"/>
  <c r="BB3" i="2"/>
  <c r="BC3" i="2"/>
  <c r="BD3" i="2" s="1"/>
  <c r="BE3" i="2" s="1"/>
  <c r="BB328" i="2"/>
  <c r="BC328" i="2"/>
  <c r="BD328" i="2" s="1"/>
  <c r="BE328" i="2" s="1"/>
  <c r="BI352" i="2"/>
  <c r="BO352" i="2" s="1"/>
  <c r="K351" i="5" s="1"/>
  <c r="BH352" i="2"/>
  <c r="BI315" i="2"/>
  <c r="BO315" i="2" s="1"/>
  <c r="K314" i="5" s="1"/>
  <c r="BH315" i="2"/>
  <c r="AZ256" i="2"/>
  <c r="BA256" i="2"/>
  <c r="BO27" i="2"/>
  <c r="K26" i="5" s="1"/>
  <c r="BO89" i="2"/>
  <c r="K88" i="5" s="1"/>
  <c r="BC313" i="2"/>
  <c r="BD313" i="2" s="1"/>
  <c r="BE313" i="2" s="1"/>
  <c r="BB313" i="2"/>
  <c r="BI280" i="2"/>
  <c r="BO280" i="2" s="1"/>
  <c r="K279" i="5" s="1"/>
  <c r="BH280" i="2"/>
  <c r="BC36" i="2"/>
  <c r="BD36" i="2" s="1"/>
  <c r="BE36" i="2" s="1"/>
  <c r="BB36" i="2"/>
  <c r="AZ106" i="2"/>
  <c r="BA106" i="2"/>
  <c r="BA230" i="2"/>
  <c r="AZ230" i="2"/>
  <c r="BH118" i="2"/>
  <c r="AZ24" i="2"/>
  <c r="BA24" i="2"/>
  <c r="BH52" i="2"/>
  <c r="BH35" i="2"/>
  <c r="BH301" i="2"/>
  <c r="BH358" i="2"/>
  <c r="BH307" i="2"/>
  <c r="BH25" i="2"/>
  <c r="BH296" i="2"/>
  <c r="BB40" i="2"/>
  <c r="BH400" i="2"/>
  <c r="BC260" i="2"/>
  <c r="BD260" i="2" s="1"/>
  <c r="BE260" i="2" s="1"/>
  <c r="BB260" i="2"/>
  <c r="BH58" i="2"/>
  <c r="BH381" i="2"/>
  <c r="BH89" i="2"/>
  <c r="BB191" i="2"/>
  <c r="BC191" i="2"/>
  <c r="BD191" i="2" s="1"/>
  <c r="BE191" i="2" s="1"/>
  <c r="BB111" i="2"/>
  <c r="BC111" i="2"/>
  <c r="BD111" i="2" s="1"/>
  <c r="BE111" i="2" s="1"/>
  <c r="BC249" i="2"/>
  <c r="BD249" i="2" s="1"/>
  <c r="BE249" i="2" s="1"/>
  <c r="BB249" i="2"/>
  <c r="BH71" i="2"/>
  <c r="BH16" i="2"/>
  <c r="BH398" i="2"/>
  <c r="BH201" i="2"/>
  <c r="BH27" i="2"/>
  <c r="BH81" i="2"/>
  <c r="BH292" i="2"/>
  <c r="BG288" i="2"/>
  <c r="BI288" i="2" s="1"/>
  <c r="BO288" i="2" s="1"/>
  <c r="K287" i="5" s="1"/>
  <c r="BH395" i="2"/>
  <c r="BG349" i="2"/>
  <c r="BI349" i="2" s="1"/>
  <c r="BO349" i="2" s="1"/>
  <c r="K348" i="5" s="1"/>
  <c r="BH137" i="2"/>
  <c r="BH34" i="2"/>
  <c r="BH38" i="2"/>
  <c r="BB41" i="2"/>
  <c r="BC41" i="2"/>
  <c r="BD41" i="2" s="1"/>
  <c r="BE41" i="2" s="1"/>
  <c r="BH284" i="2" l="1"/>
  <c r="BH269" i="2"/>
  <c r="BP287" i="2"/>
  <c r="L286" i="5" s="1"/>
  <c r="BI199" i="2"/>
  <c r="BO199" i="2" s="1"/>
  <c r="K198" i="5" s="1"/>
  <c r="BH199" i="2"/>
  <c r="BI287" i="2"/>
  <c r="BO287" i="2" s="1"/>
  <c r="K286" i="5" s="1"/>
  <c r="BP58" i="2"/>
  <c r="L57" i="5" s="1"/>
  <c r="BF240" i="2"/>
  <c r="BG240" i="2" s="1"/>
  <c r="BH240" i="2" s="1"/>
  <c r="BI240" i="2" s="1"/>
  <c r="BO240" i="2" s="1"/>
  <c r="K239" i="5" s="1"/>
  <c r="AZ401" i="2"/>
  <c r="BA401" i="2"/>
  <c r="BF291" i="2"/>
  <c r="BG291" i="2" s="1"/>
  <c r="BP115" i="2"/>
  <c r="L114" i="5" s="1"/>
  <c r="BB200" i="2"/>
  <c r="BF200" i="2" s="1"/>
  <c r="BG200" i="2" s="1"/>
  <c r="BC200" i="2"/>
  <c r="BD200" i="2" s="1"/>
  <c r="BE200" i="2" s="1"/>
  <c r="BP389" i="2"/>
  <c r="L388" i="5" s="1"/>
  <c r="BI131" i="2"/>
  <c r="BO131" i="2" s="1"/>
  <c r="K130" i="5" s="1"/>
  <c r="BH131" i="2"/>
  <c r="BF274" i="2"/>
  <c r="BG274" i="2" s="1"/>
  <c r="BH274" i="2" s="1"/>
  <c r="BI274" i="2" s="1"/>
  <c r="BO274" i="2" s="1"/>
  <c r="K273" i="5" s="1"/>
  <c r="BP402" i="2"/>
  <c r="L401" i="5" s="1"/>
  <c r="BP79" i="2"/>
  <c r="L78" i="5" s="1"/>
  <c r="BA113" i="2"/>
  <c r="AZ113" i="2"/>
  <c r="BP296" i="2"/>
  <c r="L295" i="5" s="1"/>
  <c r="BI79" i="2"/>
  <c r="BO79" i="2" s="1"/>
  <c r="K78" i="5" s="1"/>
  <c r="BH79" i="2"/>
  <c r="BB247" i="2"/>
  <c r="BC247" i="2"/>
  <c r="BD247" i="2" s="1"/>
  <c r="BE247" i="2" s="1"/>
  <c r="BP27" i="2"/>
  <c r="L26" i="5" s="1"/>
  <c r="AZ329" i="2"/>
  <c r="BA329" i="2"/>
  <c r="BP74" i="2"/>
  <c r="L73" i="5" s="1"/>
  <c r="BP146" i="2"/>
  <c r="L145" i="5" s="1"/>
  <c r="BP381" i="2"/>
  <c r="L380" i="5" s="1"/>
  <c r="BB10" i="2"/>
  <c r="BC10" i="2"/>
  <c r="BD10" i="2" s="1"/>
  <c r="BE10" i="2" s="1"/>
  <c r="BI385" i="2"/>
  <c r="BO385" i="2" s="1"/>
  <c r="K384" i="5" s="1"/>
  <c r="BH385" i="2"/>
  <c r="BP284" i="2"/>
  <c r="L283" i="5" s="1"/>
  <c r="BP280" i="2"/>
  <c r="L279" i="5" s="1"/>
  <c r="BP205" i="2"/>
  <c r="L204" i="5" s="1"/>
  <c r="BB194" i="2"/>
  <c r="BF194" i="2" s="1"/>
  <c r="BG194" i="2" s="1"/>
  <c r="BC194" i="2"/>
  <c r="BD194" i="2" s="1"/>
  <c r="BE194" i="2" s="1"/>
  <c r="BP232" i="2"/>
  <c r="L231" i="5" s="1"/>
  <c r="BP332" i="2"/>
  <c r="L331" i="5" s="1"/>
  <c r="BA330" i="2"/>
  <c r="AZ330" i="2"/>
  <c r="BP268" i="2"/>
  <c r="L267" i="5" s="1"/>
  <c r="BP307" i="2"/>
  <c r="L306" i="5" s="1"/>
  <c r="BP136" i="2"/>
  <c r="L135" i="5" s="1"/>
  <c r="BF68" i="2"/>
  <c r="BG68" i="2" s="1"/>
  <c r="BI110" i="2"/>
  <c r="BO110" i="2" s="1"/>
  <c r="K109" i="5" s="1"/>
  <c r="BH110" i="2"/>
  <c r="BP400" i="2"/>
  <c r="L399" i="5" s="1"/>
  <c r="BP203" i="2"/>
  <c r="L202" i="5" s="1"/>
  <c r="BP269" i="2"/>
  <c r="L268" i="5" s="1"/>
  <c r="BP265" i="2"/>
  <c r="L264" i="5" s="1"/>
  <c r="BP398" i="2"/>
  <c r="L397" i="5" s="1"/>
  <c r="BP294" i="2"/>
  <c r="L293" i="5" s="1"/>
  <c r="BP352" i="2"/>
  <c r="L351" i="5" s="1"/>
  <c r="BP334" i="2"/>
  <c r="L333" i="5" s="1"/>
  <c r="BH22" i="2"/>
  <c r="BP350" i="2"/>
  <c r="L349" i="5" s="1"/>
  <c r="BP248" i="2"/>
  <c r="L247" i="5" s="1"/>
  <c r="BP110" i="2"/>
  <c r="L109" i="5" s="1"/>
  <c r="BH322" i="2"/>
  <c r="BP180" i="2"/>
  <c r="L179" i="5" s="1"/>
  <c r="BP23" i="2"/>
  <c r="L22" i="5" s="1"/>
  <c r="BP48" i="2"/>
  <c r="L47" i="5" s="1"/>
  <c r="BP52" i="2"/>
  <c r="L51" i="5" s="1"/>
  <c r="BA404" i="2"/>
  <c r="AZ404" i="2"/>
  <c r="BH405" i="2"/>
  <c r="BP160" i="2"/>
  <c r="L159" i="5" s="1"/>
  <c r="BP190" i="2"/>
  <c r="L189" i="5" s="1"/>
  <c r="BI203" i="2"/>
  <c r="BO203" i="2" s="1"/>
  <c r="K202" i="5" s="1"/>
  <c r="BH203" i="2"/>
  <c r="BP238" i="2"/>
  <c r="L237" i="5" s="1"/>
  <c r="BP22" i="2"/>
  <c r="L21" i="5" s="1"/>
  <c r="BP315" i="2"/>
  <c r="L314" i="5" s="1"/>
  <c r="BP200" i="2"/>
  <c r="L199" i="5" s="1"/>
  <c r="BP369" i="2"/>
  <c r="L368" i="5" s="1"/>
  <c r="BP124" i="2"/>
  <c r="L123" i="5" s="1"/>
  <c r="BP127" i="2"/>
  <c r="L126" i="5" s="1"/>
  <c r="BH198" i="2"/>
  <c r="BH351" i="2"/>
  <c r="BP114" i="2"/>
  <c r="L113" i="5" s="1"/>
  <c r="BP211" i="2"/>
  <c r="L210" i="5" s="1"/>
  <c r="BP385" i="2"/>
  <c r="L384" i="5" s="1"/>
  <c r="BP118" i="2"/>
  <c r="L117" i="5" s="1"/>
  <c r="BI205" i="2"/>
  <c r="BO205" i="2" s="1"/>
  <c r="K204" i="5" s="1"/>
  <c r="BH205" i="2"/>
  <c r="BF111" i="2"/>
  <c r="BG111" i="2" s="1"/>
  <c r="BI111" i="2" s="1"/>
  <c r="BF123" i="2"/>
  <c r="BG123" i="2" s="1"/>
  <c r="BI123" i="2" s="1"/>
  <c r="BF260" i="2"/>
  <c r="BG260" i="2" s="1"/>
  <c r="BF373" i="2"/>
  <c r="BG373" i="2" s="1"/>
  <c r="BF61" i="2"/>
  <c r="BG61" i="2" s="1"/>
  <c r="BF408" i="2"/>
  <c r="BG408" i="2" s="1"/>
  <c r="BF264" i="2"/>
  <c r="BG264" i="2" s="1"/>
  <c r="BF266" i="2"/>
  <c r="BG266" i="2" s="1"/>
  <c r="BF193" i="2"/>
  <c r="BG193" i="2" s="1"/>
  <c r="BF386" i="2"/>
  <c r="BG386" i="2" s="1"/>
  <c r="BF186" i="2"/>
  <c r="BG186" i="2" s="1"/>
  <c r="BF229" i="2"/>
  <c r="BG229" i="2" s="1"/>
  <c r="BI229" i="2" s="1"/>
  <c r="BO229" i="2" s="1"/>
  <c r="K228" i="5" s="1"/>
  <c r="BH146" i="2"/>
  <c r="BP171" i="2"/>
  <c r="L170" i="5" s="1"/>
  <c r="BP210" i="2"/>
  <c r="L209" i="5" s="1"/>
  <c r="BC391" i="2"/>
  <c r="BD391" i="2" s="1"/>
  <c r="BE391" i="2" s="1"/>
  <c r="BB391" i="2"/>
  <c r="BP316" i="2"/>
  <c r="L315" i="5" s="1"/>
  <c r="BP198" i="2"/>
  <c r="L197" i="5" s="1"/>
  <c r="BI73" i="2"/>
  <c r="BO73" i="2" s="1"/>
  <c r="K72" i="5" s="1"/>
  <c r="BH73" i="2"/>
  <c r="BP140" i="2"/>
  <c r="L139" i="5" s="1"/>
  <c r="BP116" i="2"/>
  <c r="L115" i="5" s="1"/>
  <c r="BI107" i="2"/>
  <c r="BO107" i="2" s="1"/>
  <c r="K106" i="5" s="1"/>
  <c r="BH107" i="2"/>
  <c r="BI337" i="2"/>
  <c r="BO337" i="2" s="1"/>
  <c r="K336" i="5" s="1"/>
  <c r="BH337" i="2"/>
  <c r="BP358" i="2"/>
  <c r="L357" i="5" s="1"/>
  <c r="BP25" i="2"/>
  <c r="L24" i="5" s="1"/>
  <c r="BF396" i="2"/>
  <c r="BG396" i="2" s="1"/>
  <c r="BP161" i="2"/>
  <c r="L160" i="5" s="1"/>
  <c r="BI7" i="2"/>
  <c r="BO7" i="2" s="1"/>
  <c r="K6" i="5" s="1"/>
  <c r="BH7" i="2"/>
  <c r="BI184" i="2"/>
  <c r="BO184" i="2" s="1"/>
  <c r="K183" i="5" s="1"/>
  <c r="BH184" i="2"/>
  <c r="BP89" i="2"/>
  <c r="L88" i="5" s="1"/>
  <c r="BF249" i="2"/>
  <c r="BG249" i="2" s="1"/>
  <c r="BI249" i="2" s="1"/>
  <c r="BO249" i="2" s="1"/>
  <c r="K248" i="5" s="1"/>
  <c r="BF40" i="2"/>
  <c r="BG40" i="2" s="1"/>
  <c r="BH40" i="2" s="1"/>
  <c r="BF36" i="2"/>
  <c r="BG36" i="2" s="1"/>
  <c r="BF328" i="2"/>
  <c r="BG328" i="2" s="1"/>
  <c r="BF273" i="2"/>
  <c r="BG273" i="2" s="1"/>
  <c r="BI273" i="2" s="1"/>
  <c r="BO273" i="2" s="1"/>
  <c r="K272" i="5" s="1"/>
  <c r="BI116" i="2"/>
  <c r="BO116" i="2" s="1"/>
  <c r="K115" i="5" s="1"/>
  <c r="BH116" i="2"/>
  <c r="BF321" i="2"/>
  <c r="BG321" i="2" s="1"/>
  <c r="BF281" i="2"/>
  <c r="BG281" i="2" s="1"/>
  <c r="BF42" i="2"/>
  <c r="BG42" i="2" s="1"/>
  <c r="BH42" i="2" s="1"/>
  <c r="BH228" i="2"/>
  <c r="BF152" i="2"/>
  <c r="BG152" i="2" s="1"/>
  <c r="BF45" i="2"/>
  <c r="BG45" i="2" s="1"/>
  <c r="BF355" i="2"/>
  <c r="BG355" i="2" s="1"/>
  <c r="BI355" i="2" s="1"/>
  <c r="BO355" i="2" s="1"/>
  <c r="K354" i="5" s="1"/>
  <c r="BB356" i="2"/>
  <c r="BC356" i="2"/>
  <c r="BD356" i="2" s="1"/>
  <c r="BE356" i="2" s="1"/>
  <c r="AZ150" i="2"/>
  <c r="BA150" i="2"/>
  <c r="AY348" i="2"/>
  <c r="AX348" i="2"/>
  <c r="BC164" i="2"/>
  <c r="BD164" i="2" s="1"/>
  <c r="BE164" i="2" s="1"/>
  <c r="BB164" i="2"/>
  <c r="BF384" i="2"/>
  <c r="BG384" i="2" s="1"/>
  <c r="BH384" i="2" s="1"/>
  <c r="BI384" i="2" s="1"/>
  <c r="BO384" i="2" s="1"/>
  <c r="K383" i="5" s="1"/>
  <c r="BB244" i="2"/>
  <c r="BC244" i="2"/>
  <c r="BD244" i="2" s="1"/>
  <c r="BE244" i="2" s="1"/>
  <c r="BI160" i="2"/>
  <c r="BO160" i="2" s="1"/>
  <c r="K159" i="5" s="1"/>
  <c r="BH160" i="2"/>
  <c r="BI124" i="2"/>
  <c r="BO124" i="2" s="1"/>
  <c r="K123" i="5" s="1"/>
  <c r="BH124" i="2"/>
  <c r="BI127" i="2"/>
  <c r="BO127" i="2" s="1"/>
  <c r="K126" i="5" s="1"/>
  <c r="BH127" i="2"/>
  <c r="BF215" i="2"/>
  <c r="BG215" i="2" s="1"/>
  <c r="BH215" i="2" s="1"/>
  <c r="AX145" i="2"/>
  <c r="BH77" i="2"/>
  <c r="BH210" i="2"/>
  <c r="BF3" i="2"/>
  <c r="BG3" i="2" s="1"/>
  <c r="BH3" i="2" s="1"/>
  <c r="BF258" i="2"/>
  <c r="BG258" i="2" s="1"/>
  <c r="BF195" i="2"/>
  <c r="BG195" i="2" s="1"/>
  <c r="BH171" i="2"/>
  <c r="BF366" i="2"/>
  <c r="BG366" i="2" s="1"/>
  <c r="BI366" i="2" s="1"/>
  <c r="BO366" i="2" s="1"/>
  <c r="K365" i="5" s="1"/>
  <c r="BF300" i="2"/>
  <c r="BG300" i="2" s="1"/>
  <c r="BI300" i="2" s="1"/>
  <c r="BO300" i="2" s="1"/>
  <c r="K299" i="5" s="1"/>
  <c r="BF188" i="2"/>
  <c r="BG188" i="2" s="1"/>
  <c r="BF175" i="2"/>
  <c r="BG175" i="2" s="1"/>
  <c r="BI175" i="2" s="1"/>
  <c r="BO175" i="2" s="1"/>
  <c r="K174" i="5" s="1"/>
  <c r="BH140" i="2"/>
  <c r="BF102" i="2"/>
  <c r="BG102" i="2" s="1"/>
  <c r="BI102" i="2" s="1"/>
  <c r="BO102" i="2" s="1"/>
  <c r="K101" i="5" s="1"/>
  <c r="AZ119" i="2"/>
  <c r="BA119" i="2"/>
  <c r="BP236" i="2"/>
  <c r="L235" i="5" s="1"/>
  <c r="BP34" i="2"/>
  <c r="L33" i="5" s="1"/>
  <c r="BP194" i="2"/>
  <c r="L193" i="5" s="1"/>
  <c r="BP354" i="2"/>
  <c r="L353" i="5" s="1"/>
  <c r="BP327" i="2"/>
  <c r="L326" i="5" s="1"/>
  <c r="BP120" i="2"/>
  <c r="L119" i="5" s="1"/>
  <c r="BP261" i="2"/>
  <c r="L260" i="5" s="1"/>
  <c r="BF226" i="2"/>
  <c r="BG226" i="2" s="1"/>
  <c r="BP270" i="2"/>
  <c r="L269" i="5" s="1"/>
  <c r="BP134" i="2"/>
  <c r="L133" i="5" s="1"/>
  <c r="BF406" i="2"/>
  <c r="BG406" i="2" s="1"/>
  <c r="BF377" i="2"/>
  <c r="BG377" i="2" s="1"/>
  <c r="BI377" i="2" s="1"/>
  <c r="BO377" i="2" s="1"/>
  <c r="K376" i="5" s="1"/>
  <c r="BF41" i="2"/>
  <c r="BG41" i="2" s="1"/>
  <c r="BI41" i="2" s="1"/>
  <c r="BF387" i="2"/>
  <c r="BG387" i="2" s="1"/>
  <c r="BF151" i="2"/>
  <c r="BG151" i="2" s="1"/>
  <c r="BF323" i="2"/>
  <c r="BG323" i="2" s="1"/>
  <c r="BI323" i="2" s="1"/>
  <c r="BO323" i="2" s="1"/>
  <c r="K322" i="5" s="1"/>
  <c r="BP219" i="2"/>
  <c r="L218" i="5" s="1"/>
  <c r="BP228" i="2"/>
  <c r="L227" i="5" s="1"/>
  <c r="BP170" i="2"/>
  <c r="L169" i="5" s="1"/>
  <c r="BF126" i="2"/>
  <c r="BG126" i="2" s="1"/>
  <c r="BP77" i="2"/>
  <c r="L76" i="5" s="1"/>
  <c r="BP333" i="2"/>
  <c r="L332" i="5" s="1"/>
  <c r="BP71" i="2"/>
  <c r="L70" i="5" s="1"/>
  <c r="BF159" i="2"/>
  <c r="BG159" i="2" s="1"/>
  <c r="AX382" i="2"/>
  <c r="AY382" i="2"/>
  <c r="BP35" i="2"/>
  <c r="L34" i="5" s="1"/>
  <c r="BP227" i="2"/>
  <c r="L226" i="5" s="1"/>
  <c r="BP322" i="2"/>
  <c r="L321" i="5" s="1"/>
  <c r="BF30" i="2"/>
  <c r="BG30" i="2" s="1"/>
  <c r="BI327" i="2"/>
  <c r="BO327" i="2" s="1"/>
  <c r="K326" i="5" s="1"/>
  <c r="BH327" i="2"/>
  <c r="BP312" i="2"/>
  <c r="L311" i="5" s="1"/>
  <c r="BP38" i="2"/>
  <c r="L37" i="5" s="1"/>
  <c r="BF313" i="2"/>
  <c r="BG313" i="2" s="1"/>
  <c r="BF209" i="2"/>
  <c r="BG209" i="2" s="1"/>
  <c r="BI209" i="2" s="1"/>
  <c r="BO209" i="2" s="1"/>
  <c r="K208" i="5" s="1"/>
  <c r="BF341" i="2"/>
  <c r="BG341" i="2" s="1"/>
  <c r="BH341" i="2" s="1"/>
  <c r="BI219" i="2"/>
  <c r="BO219" i="2" s="1"/>
  <c r="K218" i="5" s="1"/>
  <c r="BH219" i="2"/>
  <c r="BH333" i="2"/>
  <c r="BI333" i="2"/>
  <c r="BO333" i="2" s="1"/>
  <c r="K332" i="5" s="1"/>
  <c r="BF363" i="2"/>
  <c r="BG363" i="2" s="1"/>
  <c r="BF403" i="2"/>
  <c r="BG403" i="2" s="1"/>
  <c r="BI403" i="2" s="1"/>
  <c r="BO403" i="2" s="1"/>
  <c r="K402" i="5" s="1"/>
  <c r="BF162" i="2"/>
  <c r="BG162" i="2" s="1"/>
  <c r="BI162" i="2" s="1"/>
  <c r="BO162" i="2" s="1"/>
  <c r="K161" i="5" s="1"/>
  <c r="BF103" i="2"/>
  <c r="BG103" i="2" s="1"/>
  <c r="BI103" i="2" s="1"/>
  <c r="BO103" i="2" s="1"/>
  <c r="K102" i="5" s="1"/>
  <c r="AX275" i="2"/>
  <c r="AY275" i="2"/>
  <c r="AX101" i="2"/>
  <c r="AY101" i="2"/>
  <c r="BC361" i="2"/>
  <c r="BD361" i="2" s="1"/>
  <c r="BE361" i="2" s="1"/>
  <c r="BB361" i="2"/>
  <c r="BF87" i="2"/>
  <c r="BG87" i="2" s="1"/>
  <c r="BI87" i="2" s="1"/>
  <c r="BO87" i="2" s="1"/>
  <c r="K86" i="5" s="1"/>
  <c r="BF220" i="2"/>
  <c r="BG220" i="2" s="1"/>
  <c r="BI220" i="2" s="1"/>
  <c r="BO220" i="2" s="1"/>
  <c r="K219" i="5" s="1"/>
  <c r="BF282" i="2"/>
  <c r="BG282" i="2" s="1"/>
  <c r="BH282" i="2" s="1"/>
  <c r="BI282" i="2" s="1"/>
  <c r="BO282" i="2" s="1"/>
  <c r="K281" i="5" s="1"/>
  <c r="BF191" i="2"/>
  <c r="BG191" i="2" s="1"/>
  <c r="BI191" i="2" s="1"/>
  <c r="BF306" i="2"/>
  <c r="BG306" i="2" s="1"/>
  <c r="BI306" i="2" s="1"/>
  <c r="BO306" i="2" s="1"/>
  <c r="K305" i="5" s="1"/>
  <c r="BF263" i="2"/>
  <c r="BG263" i="2" s="1"/>
  <c r="BI263" i="2" s="1"/>
  <c r="BO263" i="2" s="1"/>
  <c r="K262" i="5" s="1"/>
  <c r="BF276" i="2"/>
  <c r="BG276" i="2" s="1"/>
  <c r="BI276" i="2" s="1"/>
  <c r="BO276" i="2" s="1"/>
  <c r="K275" i="5" s="1"/>
  <c r="BF105" i="2"/>
  <c r="BG105" i="2" s="1"/>
  <c r="BH105" i="2" s="1"/>
  <c r="BF365" i="2"/>
  <c r="BG365" i="2" s="1"/>
  <c r="BI365" i="2" s="1"/>
  <c r="BO365" i="2" s="1"/>
  <c r="K364" i="5" s="1"/>
  <c r="BI114" i="2"/>
  <c r="BO114" i="2" s="1"/>
  <c r="K113" i="5" s="1"/>
  <c r="BH114" i="2"/>
  <c r="BA147" i="2"/>
  <c r="AZ147" i="2"/>
  <c r="BI115" i="2"/>
  <c r="BO115" i="2" s="1"/>
  <c r="K114" i="5" s="1"/>
  <c r="BH115" i="2"/>
  <c r="BP73" i="2"/>
  <c r="L72" i="5" s="1"/>
  <c r="BP107" i="2"/>
  <c r="L106" i="5" s="1"/>
  <c r="BP405" i="2"/>
  <c r="L404" i="5" s="1"/>
  <c r="BP337" i="2"/>
  <c r="L336" i="5" s="1"/>
  <c r="BP92" i="2"/>
  <c r="L91" i="5" s="1"/>
  <c r="BF8" i="2"/>
  <c r="BG8" i="2" s="1"/>
  <c r="BP149" i="2"/>
  <c r="L148" i="5" s="1"/>
  <c r="BP375" i="2"/>
  <c r="L374" i="5" s="1"/>
  <c r="BP301" i="2"/>
  <c r="L300" i="5" s="1"/>
  <c r="BP7" i="2"/>
  <c r="L6" i="5" s="1"/>
  <c r="BP184" i="2"/>
  <c r="L183" i="5" s="1"/>
  <c r="BP351" i="2"/>
  <c r="L350" i="5" s="1"/>
  <c r="BP342" i="2"/>
  <c r="L341" i="5" s="1"/>
  <c r="BO354" i="2"/>
  <c r="K353" i="5" s="1"/>
  <c r="BB346" i="2"/>
  <c r="BC346" i="2"/>
  <c r="BD346" i="2" s="1"/>
  <c r="BE346" i="2" s="1"/>
  <c r="AZ394" i="2"/>
  <c r="BC394" i="2" s="1"/>
  <c r="BD394" i="2" s="1"/>
  <c r="BE394" i="2" s="1"/>
  <c r="BC326" i="2"/>
  <c r="BD326" i="2" s="1"/>
  <c r="BE326" i="2" s="1"/>
  <c r="BB326" i="2"/>
  <c r="BC325" i="2"/>
  <c r="BD325" i="2" s="1"/>
  <c r="BE325" i="2" s="1"/>
  <c r="BB325" i="2"/>
  <c r="BC94" i="2"/>
  <c r="BD94" i="2" s="1"/>
  <c r="BE94" i="2" s="1"/>
  <c r="BB94" i="2"/>
  <c r="AX370" i="2"/>
  <c r="AY370" i="2"/>
  <c r="BB343" i="2"/>
  <c r="BC343" i="2"/>
  <c r="BD343" i="2" s="1"/>
  <c r="BE343" i="2" s="1"/>
  <c r="BO41" i="2"/>
  <c r="K40" i="5" s="1"/>
  <c r="BA176" i="2"/>
  <c r="AZ176" i="2"/>
  <c r="BI61" i="2"/>
  <c r="BO61" i="2" s="1"/>
  <c r="K60" i="5" s="1"/>
  <c r="BH61" i="2"/>
  <c r="BC372" i="2"/>
  <c r="BD372" i="2" s="1"/>
  <c r="BE372" i="2" s="1"/>
  <c r="BB372" i="2"/>
  <c r="AY364" i="2"/>
  <c r="AX364" i="2"/>
  <c r="BA380" i="2"/>
  <c r="AZ380" i="2"/>
  <c r="BB340" i="2"/>
  <c r="BC340" i="2"/>
  <c r="BD340" i="2" s="1"/>
  <c r="BE340" i="2" s="1"/>
  <c r="BB297" i="2"/>
  <c r="BC297" i="2"/>
  <c r="BD297" i="2" s="1"/>
  <c r="BE297" i="2" s="1"/>
  <c r="BC279" i="2"/>
  <c r="BD279" i="2" s="1"/>
  <c r="BE279" i="2" s="1"/>
  <c r="BB279" i="2"/>
  <c r="BB99" i="2"/>
  <c r="BC99" i="2"/>
  <c r="BD99" i="2" s="1"/>
  <c r="BE99" i="2" s="1"/>
  <c r="BI321" i="2"/>
  <c r="BO321" i="2" s="1"/>
  <c r="K320" i="5" s="1"/>
  <c r="BH321" i="2"/>
  <c r="BH355" i="2"/>
  <c r="BH175" i="2"/>
  <c r="BH366" i="2"/>
  <c r="AZ192" i="2"/>
  <c r="BA192" i="2"/>
  <c r="BC85" i="2"/>
  <c r="BD85" i="2" s="1"/>
  <c r="BE85" i="2" s="1"/>
  <c r="BB85" i="2"/>
  <c r="BI186" i="2"/>
  <c r="BO186" i="2" s="1"/>
  <c r="K185" i="5" s="1"/>
  <c r="BH186" i="2"/>
  <c r="AX335" i="2"/>
  <c r="AY335" i="2"/>
  <c r="BI45" i="2"/>
  <c r="BO45" i="2" s="1"/>
  <c r="K44" i="5" s="1"/>
  <c r="BH45" i="2"/>
  <c r="BC374" i="2"/>
  <c r="BD374" i="2" s="1"/>
  <c r="BE374" i="2" s="1"/>
  <c r="BB374" i="2"/>
  <c r="BH188" i="2"/>
  <c r="BI188" i="2"/>
  <c r="BO188" i="2" s="1"/>
  <c r="K187" i="5" s="1"/>
  <c r="BI386" i="2"/>
  <c r="BO386" i="2" s="1"/>
  <c r="K385" i="5" s="1"/>
  <c r="BH386" i="2"/>
  <c r="BB173" i="2"/>
  <c r="BC173" i="2"/>
  <c r="BD173" i="2" s="1"/>
  <c r="BE173" i="2" s="1"/>
  <c r="BH123" i="2"/>
  <c r="BB336" i="2"/>
  <c r="BC336" i="2"/>
  <c r="BD336" i="2" s="1"/>
  <c r="BE336" i="2" s="1"/>
  <c r="BI152" i="2"/>
  <c r="BO152" i="2" s="1"/>
  <c r="K151" i="5" s="1"/>
  <c r="BH152" i="2"/>
  <c r="AX167" i="2"/>
  <c r="AY167" i="2"/>
  <c r="BB204" i="2"/>
  <c r="BC204" i="2"/>
  <c r="BD204" i="2" s="1"/>
  <c r="BE204" i="2" s="1"/>
  <c r="BO123" i="2"/>
  <c r="K122" i="5" s="1"/>
  <c r="BB216" i="2"/>
  <c r="BC216" i="2"/>
  <c r="BD216" i="2" s="1"/>
  <c r="BE216" i="2" s="1"/>
  <c r="AX253" i="2"/>
  <c r="AY253" i="2"/>
  <c r="BI373" i="2"/>
  <c r="BO373" i="2" s="1"/>
  <c r="K372" i="5" s="1"/>
  <c r="BH373" i="2"/>
  <c r="BH266" i="2"/>
  <c r="BI266" i="2" s="1"/>
  <c r="BO266" i="2" s="1"/>
  <c r="K265" i="5" s="1"/>
  <c r="BI215" i="2"/>
  <c r="BO215" i="2" s="1"/>
  <c r="K214" i="5" s="1"/>
  <c r="BB314" i="2"/>
  <c r="BC314" i="2"/>
  <c r="BD314" i="2" s="1"/>
  <c r="BE314" i="2" s="1"/>
  <c r="BI193" i="2"/>
  <c r="BO193" i="2" s="1"/>
  <c r="K192" i="5" s="1"/>
  <c r="BH193" i="2"/>
  <c r="AY181" i="2"/>
  <c r="AX181" i="2"/>
  <c r="BB76" i="2"/>
  <c r="BC76" i="2"/>
  <c r="BD76" i="2" s="1"/>
  <c r="BE76" i="2" s="1"/>
  <c r="BB254" i="2"/>
  <c r="BC254" i="2"/>
  <c r="BD254" i="2" s="1"/>
  <c r="BE254" i="2" s="1"/>
  <c r="BB206" i="2"/>
  <c r="BC206" i="2"/>
  <c r="BD206" i="2" s="1"/>
  <c r="BE206" i="2" s="1"/>
  <c r="BB309" i="2"/>
  <c r="BC309" i="2"/>
  <c r="BD309" i="2" s="1"/>
  <c r="BE309" i="2" s="1"/>
  <c r="BI313" i="2"/>
  <c r="BO313" i="2" s="1"/>
  <c r="K312" i="5" s="1"/>
  <c r="BH313" i="2"/>
  <c r="BO111" i="2"/>
  <c r="K110" i="5" s="1"/>
  <c r="BB106" i="2"/>
  <c r="BC106" i="2"/>
  <c r="BD106" i="2" s="1"/>
  <c r="BE106" i="2" s="1"/>
  <c r="BI258" i="2"/>
  <c r="BO258" i="2" s="1"/>
  <c r="K257" i="5" s="1"/>
  <c r="BH258" i="2"/>
  <c r="BI36" i="2"/>
  <c r="BO36" i="2" s="1"/>
  <c r="K35" i="5" s="1"/>
  <c r="BH36" i="2"/>
  <c r="BH273" i="2"/>
  <c r="BA305" i="2"/>
  <c r="AZ305" i="2"/>
  <c r="BO191" i="2"/>
  <c r="K190" i="5" s="1"/>
  <c r="BB65" i="2"/>
  <c r="BC65" i="2"/>
  <c r="BD65" i="2" s="1"/>
  <c r="BE65" i="2" s="1"/>
  <c r="BA145" i="2"/>
  <c r="AZ145" i="2"/>
  <c r="BI328" i="2"/>
  <c r="BO328" i="2" s="1"/>
  <c r="K327" i="5" s="1"/>
  <c r="BH328" i="2"/>
  <c r="BC230" i="2"/>
  <c r="BD230" i="2" s="1"/>
  <c r="BE230" i="2" s="1"/>
  <c r="BB230" i="2"/>
  <c r="BC256" i="2"/>
  <c r="BD256" i="2" s="1"/>
  <c r="BE256" i="2" s="1"/>
  <c r="BB256" i="2"/>
  <c r="BI264" i="2"/>
  <c r="BO264" i="2" s="1"/>
  <c r="K263" i="5" s="1"/>
  <c r="BH264" i="2"/>
  <c r="BA289" i="2"/>
  <c r="AZ289" i="2"/>
  <c r="BH281" i="2"/>
  <c r="BI281" i="2" s="1"/>
  <c r="BO281" i="2" s="1"/>
  <c r="K280" i="5" s="1"/>
  <c r="BI195" i="2"/>
  <c r="BO195" i="2" s="1"/>
  <c r="K194" i="5" s="1"/>
  <c r="BH195" i="2"/>
  <c r="BB29" i="2"/>
  <c r="BC29" i="2"/>
  <c r="BD29" i="2" s="1"/>
  <c r="BE29" i="2" s="1"/>
  <c r="BC95" i="2"/>
  <c r="BD95" i="2" s="1"/>
  <c r="BE95" i="2" s="1"/>
  <c r="BB95" i="2"/>
  <c r="BB24" i="2"/>
  <c r="BC24" i="2"/>
  <c r="BD24" i="2" s="1"/>
  <c r="BE24" i="2" s="1"/>
  <c r="BH260" i="2"/>
  <c r="BI260" i="2" s="1"/>
  <c r="BO260" i="2" s="1"/>
  <c r="K259" i="5" s="1"/>
  <c r="BH249" i="2"/>
  <c r="BH111" i="2"/>
  <c r="BH191" i="2"/>
  <c r="BH288" i="2"/>
  <c r="BH102" i="2"/>
  <c r="BH349" i="2"/>
  <c r="BH41" i="2"/>
  <c r="BP274" i="2" l="1"/>
  <c r="L273" i="5" s="1"/>
  <c r="BP240" i="2"/>
  <c r="L239" i="5" s="1"/>
  <c r="BI200" i="2"/>
  <c r="BO200" i="2" s="1"/>
  <c r="K199" i="5" s="1"/>
  <c r="BH200" i="2"/>
  <c r="BP291" i="2"/>
  <c r="L290" i="5" s="1"/>
  <c r="BH291" i="2"/>
  <c r="BI291" i="2" s="1"/>
  <c r="BO291" i="2" s="1"/>
  <c r="K290" i="5" s="1"/>
  <c r="BC401" i="2"/>
  <c r="BD401" i="2" s="1"/>
  <c r="BE401" i="2" s="1"/>
  <c r="BB401" i="2"/>
  <c r="BH276" i="2"/>
  <c r="BI105" i="2"/>
  <c r="BO105" i="2" s="1"/>
  <c r="K104" i="5" s="1"/>
  <c r="BF247" i="2"/>
  <c r="BG247" i="2" s="1"/>
  <c r="BI40" i="2"/>
  <c r="BO40" i="2" s="1"/>
  <c r="K39" i="5" s="1"/>
  <c r="BH306" i="2"/>
  <c r="BI42" i="2"/>
  <c r="BO42" i="2" s="1"/>
  <c r="K41" i="5" s="1"/>
  <c r="BH300" i="2"/>
  <c r="BC113" i="2"/>
  <c r="BD113" i="2" s="1"/>
  <c r="BE113" i="2" s="1"/>
  <c r="BB113" i="2"/>
  <c r="BF113" i="2" s="1"/>
  <c r="BG113" i="2" s="1"/>
  <c r="BP188" i="2"/>
  <c r="L187" i="5" s="1"/>
  <c r="BP300" i="2"/>
  <c r="L299" i="5" s="1"/>
  <c r="BP258" i="2"/>
  <c r="L257" i="5" s="1"/>
  <c r="BP384" i="2"/>
  <c r="L383" i="5" s="1"/>
  <c r="BP249" i="2"/>
  <c r="L248" i="5" s="1"/>
  <c r="BF10" i="2"/>
  <c r="BG10" i="2" s="1"/>
  <c r="BI341" i="2"/>
  <c r="BO341" i="2" s="1"/>
  <c r="K340" i="5" s="1"/>
  <c r="BP306" i="2"/>
  <c r="L305" i="5" s="1"/>
  <c r="BP373" i="2"/>
  <c r="L372" i="5" s="1"/>
  <c r="BH220" i="2"/>
  <c r="BP42" i="2"/>
  <c r="L41" i="5" s="1"/>
  <c r="BB329" i="2"/>
  <c r="BF329" i="2" s="1"/>
  <c r="BG329" i="2" s="1"/>
  <c r="BH329" i="2" s="1"/>
  <c r="BC329" i="2"/>
  <c r="BD329" i="2" s="1"/>
  <c r="BE329" i="2" s="1"/>
  <c r="BP365" i="2"/>
  <c r="L364" i="5" s="1"/>
  <c r="BP355" i="2"/>
  <c r="L354" i="5" s="1"/>
  <c r="BP68" i="2"/>
  <c r="L67" i="5" s="1"/>
  <c r="BI68" i="2"/>
  <c r="BO68" i="2" s="1"/>
  <c r="K67" i="5" s="1"/>
  <c r="BH68" i="2"/>
  <c r="BH162" i="2"/>
  <c r="BI194" i="2"/>
  <c r="BO194" i="2" s="1"/>
  <c r="K193" i="5" s="1"/>
  <c r="BH194" i="2"/>
  <c r="BP162" i="2"/>
  <c r="L161" i="5" s="1"/>
  <c r="BP341" i="2"/>
  <c r="L340" i="5" s="1"/>
  <c r="BC330" i="2"/>
  <c r="BD330" i="2" s="1"/>
  <c r="BE330" i="2" s="1"/>
  <c r="BB330" i="2"/>
  <c r="BF330" i="2" s="1"/>
  <c r="BG330" i="2" s="1"/>
  <c r="BI3" i="2"/>
  <c r="BO3" i="2" s="1"/>
  <c r="K2" i="5" s="1"/>
  <c r="BP328" i="2"/>
  <c r="L327" i="5" s="1"/>
  <c r="BP186" i="2"/>
  <c r="L185" i="5" s="1"/>
  <c r="BH377" i="2"/>
  <c r="BH403" i="2"/>
  <c r="BP396" i="2"/>
  <c r="L395" i="5" s="1"/>
  <c r="BH209" i="2"/>
  <c r="BP45" i="2"/>
  <c r="L44" i="5" s="1"/>
  <c r="BP264" i="2"/>
  <c r="L263" i="5" s="1"/>
  <c r="BP8" i="2"/>
  <c r="L7" i="5" s="1"/>
  <c r="BC404" i="2"/>
  <c r="BD404" i="2" s="1"/>
  <c r="BE404" i="2" s="1"/>
  <c r="BB404" i="2"/>
  <c r="BH365" i="2"/>
  <c r="BP403" i="2"/>
  <c r="L402" i="5" s="1"/>
  <c r="BP111" i="2"/>
  <c r="L110" i="5" s="1"/>
  <c r="BH229" i="2"/>
  <c r="BP282" i="2"/>
  <c r="L281" i="5" s="1"/>
  <c r="BP377" i="2"/>
  <c r="L376" i="5" s="1"/>
  <c r="BP102" i="2"/>
  <c r="L101" i="5" s="1"/>
  <c r="BH323" i="2"/>
  <c r="BH263" i="2"/>
  <c r="BP263" i="2"/>
  <c r="L262" i="5" s="1"/>
  <c r="BP220" i="2"/>
  <c r="L219" i="5" s="1"/>
  <c r="BP406" i="2"/>
  <c r="L405" i="5" s="1"/>
  <c r="BH87" i="2"/>
  <c r="BP323" i="2"/>
  <c r="L322" i="5" s="1"/>
  <c r="BP175" i="2"/>
  <c r="L174" i="5" s="1"/>
  <c r="BP215" i="2"/>
  <c r="L214" i="5" s="1"/>
  <c r="BP273" i="2"/>
  <c r="L272" i="5" s="1"/>
  <c r="BP266" i="2"/>
  <c r="L265" i="5" s="1"/>
  <c r="BP260" i="2"/>
  <c r="L259" i="5" s="1"/>
  <c r="AZ101" i="2"/>
  <c r="BA101" i="2"/>
  <c r="AZ382" i="2"/>
  <c r="BA382" i="2"/>
  <c r="BP126" i="2"/>
  <c r="L125" i="5" s="1"/>
  <c r="BP151" i="2"/>
  <c r="L150" i="5" s="1"/>
  <c r="BP195" i="2"/>
  <c r="L194" i="5" s="1"/>
  <c r="BP40" i="2"/>
  <c r="L39" i="5" s="1"/>
  <c r="BF391" i="2"/>
  <c r="BG391" i="2" s="1"/>
  <c r="BF65" i="2"/>
  <c r="BG65" i="2" s="1"/>
  <c r="BF173" i="2"/>
  <c r="BG173" i="2" s="1"/>
  <c r="BH173" i="2" s="1"/>
  <c r="BF374" i="2"/>
  <c r="BG374" i="2" s="1"/>
  <c r="BH374" i="2" s="1"/>
  <c r="BF372" i="2"/>
  <c r="BG372" i="2" s="1"/>
  <c r="BI372" i="2" s="1"/>
  <c r="BO372" i="2" s="1"/>
  <c r="K371" i="5" s="1"/>
  <c r="BF343" i="2"/>
  <c r="BG343" i="2" s="1"/>
  <c r="BH343" i="2" s="1"/>
  <c r="BI126" i="2"/>
  <c r="BO126" i="2" s="1"/>
  <c r="K125" i="5" s="1"/>
  <c r="BH126" i="2"/>
  <c r="BI151" i="2"/>
  <c r="BO151" i="2" s="1"/>
  <c r="K150" i="5" s="1"/>
  <c r="BH151" i="2"/>
  <c r="BC119" i="2"/>
  <c r="BD119" i="2" s="1"/>
  <c r="BE119" i="2" s="1"/>
  <c r="BB119" i="2"/>
  <c r="BF164" i="2"/>
  <c r="BG164" i="2" s="1"/>
  <c r="BF356" i="2"/>
  <c r="BG356" i="2" s="1"/>
  <c r="BF76" i="2"/>
  <c r="BG76" i="2" s="1"/>
  <c r="BI76" i="2" s="1"/>
  <c r="BO76" i="2" s="1"/>
  <c r="K75" i="5" s="1"/>
  <c r="BF216" i="2"/>
  <c r="BG216" i="2" s="1"/>
  <c r="BH216" i="2" s="1"/>
  <c r="BF326" i="2"/>
  <c r="BG326" i="2" s="1"/>
  <c r="BH326" i="2" s="1"/>
  <c r="BA275" i="2"/>
  <c r="AZ275" i="2"/>
  <c r="BI406" i="2"/>
  <c r="BO406" i="2" s="1"/>
  <c r="K405" i="5" s="1"/>
  <c r="BH406" i="2"/>
  <c r="BB394" i="2"/>
  <c r="BF340" i="2"/>
  <c r="BG340" i="2" s="1"/>
  <c r="BH340" i="2" s="1"/>
  <c r="BI8" i="2"/>
  <c r="BO8" i="2" s="1"/>
  <c r="K7" i="5" s="1"/>
  <c r="BH8" i="2"/>
  <c r="BB147" i="2"/>
  <c r="BC147" i="2"/>
  <c r="BD147" i="2" s="1"/>
  <c r="BE147" i="2" s="1"/>
  <c r="BP105" i="2"/>
  <c r="L104" i="5" s="1"/>
  <c r="BP191" i="2"/>
  <c r="L190" i="5" s="1"/>
  <c r="BP87" i="2"/>
  <c r="L86" i="5" s="1"/>
  <c r="BP363" i="2"/>
  <c r="L362" i="5" s="1"/>
  <c r="BP209" i="2"/>
  <c r="L208" i="5" s="1"/>
  <c r="BP30" i="2"/>
  <c r="L29" i="5" s="1"/>
  <c r="BP159" i="2"/>
  <c r="L158" i="5" s="1"/>
  <c r="BP387" i="2"/>
  <c r="L386" i="5" s="1"/>
  <c r="BP281" i="2"/>
  <c r="L280" i="5" s="1"/>
  <c r="BI396" i="2"/>
  <c r="BO396" i="2" s="1"/>
  <c r="K395" i="5" s="1"/>
  <c r="BH396" i="2"/>
  <c r="BP386" i="2"/>
  <c r="L385" i="5" s="1"/>
  <c r="BP408" i="2"/>
  <c r="L407" i="5" s="1"/>
  <c r="BF95" i="2"/>
  <c r="BG95" i="2" s="1"/>
  <c r="BI95" i="2" s="1"/>
  <c r="BO95" i="2" s="1"/>
  <c r="K94" i="5" s="1"/>
  <c r="BF254" i="2"/>
  <c r="BG254" i="2" s="1"/>
  <c r="BF309" i="2"/>
  <c r="BG309" i="2" s="1"/>
  <c r="BF85" i="2"/>
  <c r="BG85" i="2" s="1"/>
  <c r="BI85" i="2" s="1"/>
  <c r="BO85" i="2" s="1"/>
  <c r="K84" i="5" s="1"/>
  <c r="BH103" i="2"/>
  <c r="BF297" i="2"/>
  <c r="BG297" i="2" s="1"/>
  <c r="BI297" i="2" s="1"/>
  <c r="BO297" i="2" s="1"/>
  <c r="K296" i="5" s="1"/>
  <c r="BF94" i="2"/>
  <c r="BG94" i="2" s="1"/>
  <c r="BI94" i="2" s="1"/>
  <c r="BO94" i="2" s="1"/>
  <c r="K93" i="5" s="1"/>
  <c r="BI363" i="2"/>
  <c r="BO363" i="2" s="1"/>
  <c r="K362" i="5" s="1"/>
  <c r="BH363" i="2"/>
  <c r="BI30" i="2"/>
  <c r="BO30" i="2" s="1"/>
  <c r="K29" i="5" s="1"/>
  <c r="BH30" i="2"/>
  <c r="BI159" i="2"/>
  <c r="BO159" i="2" s="1"/>
  <c r="K158" i="5" s="1"/>
  <c r="BH159" i="2"/>
  <c r="BI387" i="2"/>
  <c r="BO387" i="2" s="1"/>
  <c r="K386" i="5" s="1"/>
  <c r="BH387" i="2"/>
  <c r="BP366" i="2"/>
  <c r="L365" i="5" s="1"/>
  <c r="BP3" i="2"/>
  <c r="L2" i="5" s="1"/>
  <c r="AZ348" i="2"/>
  <c r="BA348" i="2"/>
  <c r="BI408" i="2"/>
  <c r="BO408" i="2" s="1"/>
  <c r="K407" i="5" s="1"/>
  <c r="BH408" i="2"/>
  <c r="BP123" i="2"/>
  <c r="L122" i="5" s="1"/>
  <c r="BF279" i="2"/>
  <c r="BG279" i="2" s="1"/>
  <c r="BF325" i="2"/>
  <c r="BG325" i="2" s="1"/>
  <c r="BH325" i="2" s="1"/>
  <c r="BF29" i="2"/>
  <c r="BG29" i="2" s="1"/>
  <c r="BI29" i="2" s="1"/>
  <c r="BO29" i="2" s="1"/>
  <c r="K28" i="5" s="1"/>
  <c r="BF256" i="2"/>
  <c r="BG256" i="2" s="1"/>
  <c r="BH256" i="2" s="1"/>
  <c r="BF106" i="2"/>
  <c r="BG106" i="2" s="1"/>
  <c r="BI106" i="2" s="1"/>
  <c r="BO106" i="2" s="1"/>
  <c r="K105" i="5" s="1"/>
  <c r="BF204" i="2"/>
  <c r="BG204" i="2" s="1"/>
  <c r="BI204" i="2" s="1"/>
  <c r="BO204" i="2" s="1"/>
  <c r="K203" i="5" s="1"/>
  <c r="BF336" i="2"/>
  <c r="BG336" i="2" s="1"/>
  <c r="BH336" i="2" s="1"/>
  <c r="BP276" i="2"/>
  <c r="L275" i="5" s="1"/>
  <c r="BP329" i="2"/>
  <c r="L328" i="5" s="1"/>
  <c r="BF361" i="2"/>
  <c r="BG361" i="2" s="1"/>
  <c r="BP103" i="2"/>
  <c r="L102" i="5" s="1"/>
  <c r="BP313" i="2"/>
  <c r="L312" i="5" s="1"/>
  <c r="BP41" i="2"/>
  <c r="L40" i="5" s="1"/>
  <c r="BP226" i="2"/>
  <c r="L225" i="5" s="1"/>
  <c r="BP321" i="2"/>
  <c r="L320" i="5" s="1"/>
  <c r="BP229" i="2"/>
  <c r="L228" i="5" s="1"/>
  <c r="BP193" i="2"/>
  <c r="L192" i="5" s="1"/>
  <c r="BP61" i="2"/>
  <c r="L60" i="5" s="1"/>
  <c r="BI226" i="2"/>
  <c r="BO226" i="2" s="1"/>
  <c r="K225" i="5" s="1"/>
  <c r="BH226" i="2"/>
  <c r="BP113" i="2"/>
  <c r="L112" i="5" s="1"/>
  <c r="BF244" i="2"/>
  <c r="BG244" i="2" s="1"/>
  <c r="BH244" i="2" s="1"/>
  <c r="BI244" i="2" s="1"/>
  <c r="BO244" i="2" s="1"/>
  <c r="K243" i="5" s="1"/>
  <c r="BP152" i="2"/>
  <c r="L151" i="5" s="1"/>
  <c r="BP36" i="2"/>
  <c r="L35" i="5" s="1"/>
  <c r="BF206" i="2"/>
  <c r="BG206" i="2" s="1"/>
  <c r="BH206" i="2" s="1"/>
  <c r="BF24" i="2"/>
  <c r="BG24" i="2" s="1"/>
  <c r="BI24" i="2" s="1"/>
  <c r="BO24" i="2" s="1"/>
  <c r="K23" i="5" s="1"/>
  <c r="BF230" i="2"/>
  <c r="BG230" i="2" s="1"/>
  <c r="BI230" i="2" s="1"/>
  <c r="BO230" i="2" s="1"/>
  <c r="K229" i="5" s="1"/>
  <c r="BF314" i="2"/>
  <c r="BG314" i="2" s="1"/>
  <c r="BH314" i="2" s="1"/>
  <c r="BI314" i="2" s="1"/>
  <c r="BO314" i="2" s="1"/>
  <c r="K313" i="5" s="1"/>
  <c r="BF99" i="2"/>
  <c r="BG99" i="2" s="1"/>
  <c r="BI99" i="2" s="1"/>
  <c r="BO99" i="2" s="1"/>
  <c r="K98" i="5" s="1"/>
  <c r="BF346" i="2"/>
  <c r="BG346" i="2" s="1"/>
  <c r="BI346" i="2" s="1"/>
  <c r="BO346" i="2" s="1"/>
  <c r="K345" i="5" s="1"/>
  <c r="BC150" i="2"/>
  <c r="BD150" i="2" s="1"/>
  <c r="BE150" i="2" s="1"/>
  <c r="BB150" i="2"/>
  <c r="BI326" i="2"/>
  <c r="BO326" i="2" s="1"/>
  <c r="K325" i="5" s="1"/>
  <c r="BA370" i="2"/>
  <c r="AZ370" i="2"/>
  <c r="BC176" i="2"/>
  <c r="BD176" i="2" s="1"/>
  <c r="BE176" i="2" s="1"/>
  <c r="BB176" i="2"/>
  <c r="BC380" i="2"/>
  <c r="BD380" i="2" s="1"/>
  <c r="BE380" i="2" s="1"/>
  <c r="BB380" i="2"/>
  <c r="AZ364" i="2"/>
  <c r="BA364" i="2"/>
  <c r="BH372" i="2"/>
  <c r="BI173" i="2"/>
  <c r="BO173" i="2" s="1"/>
  <c r="K172" i="5" s="1"/>
  <c r="BA335" i="2"/>
  <c r="AZ335" i="2"/>
  <c r="BI374" i="2"/>
  <c r="BO374" i="2" s="1"/>
  <c r="K373" i="5" s="1"/>
  <c r="BB192" i="2"/>
  <c r="BC192" i="2"/>
  <c r="BD192" i="2" s="1"/>
  <c r="BE192" i="2" s="1"/>
  <c r="AZ167" i="2"/>
  <c r="BA167" i="2"/>
  <c r="BA181" i="2"/>
  <c r="AZ181" i="2"/>
  <c r="BA253" i="2"/>
  <c r="AZ253" i="2"/>
  <c r="BI65" i="2"/>
  <c r="BO65" i="2" s="1"/>
  <c r="K64" i="5" s="1"/>
  <c r="BH65" i="2"/>
  <c r="BC305" i="2"/>
  <c r="BD305" i="2" s="1"/>
  <c r="BE305" i="2" s="1"/>
  <c r="BB305" i="2"/>
  <c r="BH254" i="2"/>
  <c r="BI254" i="2" s="1"/>
  <c r="BO254" i="2" s="1"/>
  <c r="K253" i="5" s="1"/>
  <c r="BH106" i="2"/>
  <c r="BI309" i="2"/>
  <c r="BO309" i="2" s="1"/>
  <c r="K308" i="5" s="1"/>
  <c r="BH309" i="2"/>
  <c r="BC289" i="2"/>
  <c r="BD289" i="2" s="1"/>
  <c r="BE289" i="2" s="1"/>
  <c r="BB289" i="2"/>
  <c r="BB145" i="2"/>
  <c r="BC145" i="2"/>
  <c r="BD145" i="2" s="1"/>
  <c r="BE145" i="2" s="1"/>
  <c r="BI325" i="2" l="1"/>
  <c r="BO325" i="2" s="1"/>
  <c r="K324" i="5" s="1"/>
  <c r="BF401" i="2"/>
  <c r="BG401" i="2" s="1"/>
  <c r="BP106" i="2"/>
  <c r="L105" i="5" s="1"/>
  <c r="BH204" i="2"/>
  <c r="BI216" i="2"/>
  <c r="BO216" i="2" s="1"/>
  <c r="K215" i="5" s="1"/>
  <c r="BH85" i="2"/>
  <c r="BI113" i="2"/>
  <c r="BO113" i="2" s="1"/>
  <c r="K112" i="5" s="1"/>
  <c r="BH113" i="2"/>
  <c r="BH94" i="2"/>
  <c r="BI329" i="2"/>
  <c r="BO329" i="2" s="1"/>
  <c r="K328" i="5" s="1"/>
  <c r="BP247" i="2"/>
  <c r="L246" i="5" s="1"/>
  <c r="BI247" i="2"/>
  <c r="BO247" i="2" s="1"/>
  <c r="K246" i="5" s="1"/>
  <c r="BH247" i="2"/>
  <c r="BI336" i="2"/>
  <c r="BO336" i="2" s="1"/>
  <c r="K335" i="5" s="1"/>
  <c r="BP10" i="2"/>
  <c r="L9" i="5" s="1"/>
  <c r="BH10" i="2"/>
  <c r="BI10" i="2"/>
  <c r="BO10" i="2" s="1"/>
  <c r="K9" i="5" s="1"/>
  <c r="BP325" i="2"/>
  <c r="L324" i="5" s="1"/>
  <c r="BI206" i="2"/>
  <c r="BO206" i="2" s="1"/>
  <c r="K205" i="5" s="1"/>
  <c r="BH29" i="2"/>
  <c r="BI256" i="2"/>
  <c r="BO256" i="2" s="1"/>
  <c r="K255" i="5" s="1"/>
  <c r="BP336" i="2"/>
  <c r="L335" i="5" s="1"/>
  <c r="BP216" i="2"/>
  <c r="L215" i="5" s="1"/>
  <c r="BP391" i="2"/>
  <c r="L390" i="5" s="1"/>
  <c r="BH76" i="2"/>
  <c r="BH330" i="2"/>
  <c r="BI330" i="2"/>
  <c r="BO330" i="2" s="1"/>
  <c r="K329" i="5" s="1"/>
  <c r="BP361" i="2"/>
  <c r="L360" i="5" s="1"/>
  <c r="BP330" i="2"/>
  <c r="L329" i="5" s="1"/>
  <c r="BP85" i="2"/>
  <c r="L84" i="5" s="1"/>
  <c r="BP94" i="2"/>
  <c r="L93" i="5" s="1"/>
  <c r="BP326" i="2"/>
  <c r="L325" i="5" s="1"/>
  <c r="BH230" i="2"/>
  <c r="BP230" i="2"/>
  <c r="L229" i="5" s="1"/>
  <c r="BP65" i="2"/>
  <c r="L64" i="5" s="1"/>
  <c r="BH99" i="2"/>
  <c r="BP244" i="2"/>
  <c r="L243" i="5" s="1"/>
  <c r="BP29" i="2"/>
  <c r="L28" i="5" s="1"/>
  <c r="BP372" i="2"/>
  <c r="L371" i="5" s="1"/>
  <c r="BI343" i="2"/>
  <c r="BO343" i="2" s="1"/>
  <c r="K342" i="5" s="1"/>
  <c r="BP204" i="2"/>
  <c r="L203" i="5" s="1"/>
  <c r="BP309" i="2"/>
  <c r="L308" i="5" s="1"/>
  <c r="BP173" i="2"/>
  <c r="L172" i="5" s="1"/>
  <c r="BH95" i="2"/>
  <c r="BP206" i="2"/>
  <c r="L205" i="5" s="1"/>
  <c r="BP279" i="2"/>
  <c r="L278" i="5" s="1"/>
  <c r="BP356" i="2"/>
  <c r="L355" i="5" s="1"/>
  <c r="BF404" i="2"/>
  <c r="BG404" i="2" s="1"/>
  <c r="BP99" i="2"/>
  <c r="L98" i="5" s="1"/>
  <c r="BP95" i="2"/>
  <c r="L94" i="5" s="1"/>
  <c r="BP164" i="2"/>
  <c r="L163" i="5" s="1"/>
  <c r="BP343" i="2"/>
  <c r="L342" i="5" s="1"/>
  <c r="BF150" i="2"/>
  <c r="BG150" i="2" s="1"/>
  <c r="BI279" i="2"/>
  <c r="BO279" i="2" s="1"/>
  <c r="K278" i="5" s="1"/>
  <c r="BH279" i="2"/>
  <c r="BF145" i="2"/>
  <c r="BG145" i="2" s="1"/>
  <c r="BH145" i="2" s="1"/>
  <c r="BF289" i="2"/>
  <c r="BG289" i="2" s="1"/>
  <c r="BI289" i="2" s="1"/>
  <c r="BO289" i="2" s="1"/>
  <c r="K288" i="5" s="1"/>
  <c r="BI340" i="2"/>
  <c r="BO340" i="2" s="1"/>
  <c r="K339" i="5" s="1"/>
  <c r="BF176" i="2"/>
  <c r="BG176" i="2" s="1"/>
  <c r="BH176" i="2" s="1"/>
  <c r="BP346" i="2"/>
  <c r="L345" i="5" s="1"/>
  <c r="BP24" i="2"/>
  <c r="L23" i="5" s="1"/>
  <c r="BP297" i="2"/>
  <c r="L296" i="5" s="1"/>
  <c r="BF147" i="2"/>
  <c r="BG147" i="2" s="1"/>
  <c r="BB275" i="2"/>
  <c r="BC275" i="2"/>
  <c r="BD275" i="2" s="1"/>
  <c r="BE275" i="2" s="1"/>
  <c r="BI356" i="2"/>
  <c r="BO356" i="2" s="1"/>
  <c r="K355" i="5" s="1"/>
  <c r="BH356" i="2"/>
  <c r="BH24" i="2"/>
  <c r="BB348" i="2"/>
  <c r="BC348" i="2"/>
  <c r="BD348" i="2" s="1"/>
  <c r="BE348" i="2" s="1"/>
  <c r="BF192" i="2"/>
  <c r="BG192" i="2" s="1"/>
  <c r="BH192" i="2" s="1"/>
  <c r="BH297" i="2"/>
  <c r="BH346" i="2"/>
  <c r="BP314" i="2"/>
  <c r="L313" i="5" s="1"/>
  <c r="BP340" i="2"/>
  <c r="L339" i="5" s="1"/>
  <c r="BI164" i="2"/>
  <c r="BO164" i="2" s="1"/>
  <c r="K163" i="5" s="1"/>
  <c r="BH164" i="2"/>
  <c r="BF305" i="2"/>
  <c r="BG305" i="2" s="1"/>
  <c r="BH305" i="2" s="1"/>
  <c r="BF119" i="2"/>
  <c r="BG119" i="2" s="1"/>
  <c r="BB382" i="2"/>
  <c r="BC382" i="2"/>
  <c r="BD382" i="2" s="1"/>
  <c r="BE382" i="2" s="1"/>
  <c r="BI361" i="2"/>
  <c r="BO361" i="2" s="1"/>
  <c r="K360" i="5" s="1"/>
  <c r="BH361" i="2"/>
  <c r="BF394" i="2"/>
  <c r="BG394" i="2" s="1"/>
  <c r="BH391" i="2"/>
  <c r="BI391" i="2"/>
  <c r="BO391" i="2" s="1"/>
  <c r="K390" i="5" s="1"/>
  <c r="BF380" i="2"/>
  <c r="BG380" i="2" s="1"/>
  <c r="BH380" i="2" s="1"/>
  <c r="BP256" i="2"/>
  <c r="L255" i="5" s="1"/>
  <c r="BP254" i="2"/>
  <c r="L253" i="5" s="1"/>
  <c r="BP76" i="2"/>
  <c r="L75" i="5" s="1"/>
  <c r="BP374" i="2"/>
  <c r="L373" i="5" s="1"/>
  <c r="BB101" i="2"/>
  <c r="BC101" i="2"/>
  <c r="BD101" i="2" s="1"/>
  <c r="BE101" i="2" s="1"/>
  <c r="BC370" i="2"/>
  <c r="BD370" i="2" s="1"/>
  <c r="BE370" i="2" s="1"/>
  <c r="BB370" i="2"/>
  <c r="BB364" i="2"/>
  <c r="BC364" i="2"/>
  <c r="BD364" i="2" s="1"/>
  <c r="BE364" i="2" s="1"/>
  <c r="BC335" i="2"/>
  <c r="BD335" i="2" s="1"/>
  <c r="BE335" i="2" s="1"/>
  <c r="BB335" i="2"/>
  <c r="BB181" i="2"/>
  <c r="BC181" i="2"/>
  <c r="BD181" i="2" s="1"/>
  <c r="BE181" i="2" s="1"/>
  <c r="BC253" i="2"/>
  <c r="BD253" i="2" s="1"/>
  <c r="BE253" i="2" s="1"/>
  <c r="BB253" i="2"/>
  <c r="BC167" i="2"/>
  <c r="BD167" i="2" s="1"/>
  <c r="BE167" i="2" s="1"/>
  <c r="BB167" i="2"/>
  <c r="BP401" i="2" l="1"/>
  <c r="L400" i="5" s="1"/>
  <c r="BI401" i="2"/>
  <c r="BO401" i="2" s="1"/>
  <c r="K400" i="5" s="1"/>
  <c r="BH401" i="2"/>
  <c r="BI192" i="2"/>
  <c r="BO192" i="2" s="1"/>
  <c r="K191" i="5" s="1"/>
  <c r="BP176" i="2"/>
  <c r="L175" i="5" s="1"/>
  <c r="BI145" i="2"/>
  <c r="BO145" i="2" s="1"/>
  <c r="K144" i="5" s="1"/>
  <c r="BI305" i="2"/>
  <c r="BO305" i="2" s="1"/>
  <c r="K304" i="5" s="1"/>
  <c r="BP380" i="2"/>
  <c r="L379" i="5" s="1"/>
  <c r="BI176" i="2"/>
  <c r="BO176" i="2" s="1"/>
  <c r="K175" i="5" s="1"/>
  <c r="BP119" i="2"/>
  <c r="L118" i="5" s="1"/>
  <c r="BP404" i="2"/>
  <c r="L403" i="5" s="1"/>
  <c r="BP150" i="2"/>
  <c r="L149" i="5" s="1"/>
  <c r="BP145" i="2"/>
  <c r="L144" i="5" s="1"/>
  <c r="BI380" i="2"/>
  <c r="BO380" i="2" s="1"/>
  <c r="K379" i="5" s="1"/>
  <c r="BH404" i="2"/>
  <c r="BI404" i="2"/>
  <c r="BO404" i="2" s="1"/>
  <c r="K403" i="5" s="1"/>
  <c r="BH289" i="2"/>
  <c r="BI119" i="2"/>
  <c r="BO119" i="2" s="1"/>
  <c r="K118" i="5" s="1"/>
  <c r="BH119" i="2"/>
  <c r="BF335" i="2"/>
  <c r="BG335" i="2" s="1"/>
  <c r="BH335" i="2" s="1"/>
  <c r="BI394" i="2"/>
  <c r="BO394" i="2" s="1"/>
  <c r="K393" i="5" s="1"/>
  <c r="BH394" i="2"/>
  <c r="BP147" i="2"/>
  <c r="L146" i="5" s="1"/>
  <c r="BP289" i="2"/>
  <c r="L288" i="5" s="1"/>
  <c r="BI147" i="2"/>
  <c r="BO147" i="2" s="1"/>
  <c r="K146" i="5" s="1"/>
  <c r="BH147" i="2"/>
  <c r="BF167" i="2"/>
  <c r="BG167" i="2" s="1"/>
  <c r="BH167" i="2" s="1"/>
  <c r="BF370" i="2"/>
  <c r="BG370" i="2" s="1"/>
  <c r="BH370" i="2" s="1"/>
  <c r="BF348" i="2"/>
  <c r="BG348" i="2" s="1"/>
  <c r="BF253" i="2"/>
  <c r="BG253" i="2" s="1"/>
  <c r="BI253" i="2" s="1"/>
  <c r="BO253" i="2" s="1"/>
  <c r="K252" i="5" s="1"/>
  <c r="BF382" i="2"/>
  <c r="BG382" i="2" s="1"/>
  <c r="BF101" i="2"/>
  <c r="BG101" i="2" s="1"/>
  <c r="BF181" i="2"/>
  <c r="BG181" i="2" s="1"/>
  <c r="BI181" i="2" s="1"/>
  <c r="BO181" i="2" s="1"/>
  <c r="K180" i="5" s="1"/>
  <c r="BF364" i="2"/>
  <c r="BG364" i="2" s="1"/>
  <c r="BI364" i="2" s="1"/>
  <c r="BO364" i="2" s="1"/>
  <c r="K363" i="5" s="1"/>
  <c r="BP394" i="2"/>
  <c r="L393" i="5" s="1"/>
  <c r="BP305" i="2"/>
  <c r="L304" i="5" s="1"/>
  <c r="BP192" i="2"/>
  <c r="L191" i="5" s="1"/>
  <c r="BF275" i="2"/>
  <c r="BG275" i="2" s="1"/>
  <c r="BI150" i="2"/>
  <c r="BO150" i="2" s="1"/>
  <c r="K149" i="5" s="1"/>
  <c r="BH150" i="2"/>
  <c r="BI167" i="2" l="1"/>
  <c r="BO167" i="2" s="1"/>
  <c r="K166" i="5" s="1"/>
  <c r="BI335" i="2"/>
  <c r="BO335" i="2" s="1"/>
  <c r="K334" i="5" s="1"/>
  <c r="BP370" i="2"/>
  <c r="L369" i="5" s="1"/>
  <c r="BH181" i="2"/>
  <c r="BP181" i="2"/>
  <c r="L180" i="5" s="1"/>
  <c r="BH364" i="2"/>
  <c r="BP382" i="2"/>
  <c r="L381" i="5" s="1"/>
  <c r="BI275" i="2"/>
  <c r="BO275" i="2" s="1"/>
  <c r="K274" i="5" s="1"/>
  <c r="BH275" i="2"/>
  <c r="BP101" i="2"/>
  <c r="L100" i="5" s="1"/>
  <c r="BI348" i="2"/>
  <c r="BO348" i="2" s="1"/>
  <c r="K347" i="5" s="1"/>
  <c r="BH348" i="2"/>
  <c r="BI101" i="2"/>
  <c r="BO101" i="2" s="1"/>
  <c r="K100" i="5" s="1"/>
  <c r="BH101" i="2"/>
  <c r="BH253" i="2"/>
  <c r="BI370" i="2"/>
  <c r="BO370" i="2" s="1"/>
  <c r="K369" i="5" s="1"/>
  <c r="BI382" i="2"/>
  <c r="BO382" i="2" s="1"/>
  <c r="K381" i="5" s="1"/>
  <c r="BH382" i="2"/>
  <c r="BP167" i="2"/>
  <c r="L166" i="5" s="1"/>
  <c r="BP335" i="2"/>
  <c r="L334" i="5" s="1"/>
  <c r="BP364" i="2"/>
  <c r="L363" i="5" s="1"/>
  <c r="BP253" i="2"/>
  <c r="L252" i="5" s="1"/>
  <c r="BP275" i="2"/>
  <c r="L274" i="5" s="1"/>
  <c r="BP348" i="2"/>
  <c r="L347" i="5" s="1"/>
</calcChain>
</file>

<file path=xl/sharedStrings.xml><?xml version="1.0" encoding="utf-8"?>
<sst xmlns="http://schemas.openxmlformats.org/spreadsheetml/2006/main" count="1848" uniqueCount="990">
  <si>
    <t>830高雄市 鳳山區 經武路85之14號2樓</t>
  </si>
  <si>
    <t>820高雄市 岡山區 岡山路22號</t>
  </si>
  <si>
    <t>813高雄市 左營區 福山里48鄰文川路469號三樓</t>
  </si>
  <si>
    <t>812高雄市 小港區 松富街73巷16號3樓</t>
  </si>
  <si>
    <t>812高雄市 小港區 永義街191號</t>
  </si>
  <si>
    <t>807高雄市 三民區 灣中里18鄰愛國路37巷2號</t>
  </si>
  <si>
    <t>807高雄市 三民區 永年街1巷1之4號</t>
  </si>
  <si>
    <t>804高雄市 鼓山區 鼓山三路42之26號</t>
  </si>
  <si>
    <t>803高雄市 鹽埕區 壽星街12號2樓</t>
  </si>
  <si>
    <t>802高雄市 苓雅區 福德三路165巷22號</t>
  </si>
  <si>
    <t>731台南市 後壁區 後壁里008鄰150之36號</t>
  </si>
  <si>
    <t>730台南市 新營區 東仁街43巷16弄15號</t>
  </si>
  <si>
    <t>710台南市 永康區 蔦松里1鄰蔦松二街87巷62號</t>
  </si>
  <si>
    <t>710台南市 永康區 復華里011鄰復國二路243巷29號</t>
  </si>
  <si>
    <t>710台南市 永康區 神洲里1鄰忠孝路6巷7號</t>
  </si>
  <si>
    <t>710台南市 永康區 正強里32鄰四維街51巷5號四樓之1</t>
  </si>
  <si>
    <t>702台南市 南區 崇倫街87號</t>
  </si>
  <si>
    <t>702台南市 南區 國宅里9鄰金華路二段15巷38號</t>
  </si>
  <si>
    <t>530彰化縣 二水鄉 過圳村005鄰三義巷18號</t>
  </si>
  <si>
    <t>530彰化縣 二水鄉 倡和村2鄰員集路一段435號</t>
  </si>
  <si>
    <t>528彰化縣 芳苑鄉 路平村1鄰平上巷36號</t>
  </si>
  <si>
    <t>528彰化縣 芳苑鄉 建平村二溪路草2段699號</t>
  </si>
  <si>
    <t>528彰化縣 芳苑鄉 王功村育嬰巷201號</t>
  </si>
  <si>
    <t>528彰化縣 芳苑鄉 三合村012鄰斗苑路三合段102巷39弄21號</t>
  </si>
  <si>
    <t>528彰化縣 芳苑鄉 二溪路草2段398號</t>
  </si>
  <si>
    <t>527彰化縣 大城鄉 頂庄里2鄰東厝路70號</t>
  </si>
  <si>
    <t>527彰化縣 大城鄉 東港村7鄰北勢路1號</t>
  </si>
  <si>
    <t>527彰化縣 大城鄉 山腳村中山路75號</t>
  </si>
  <si>
    <t>527彰化縣 大城鄉 三豐村6鄰太平路1號</t>
  </si>
  <si>
    <t>527彰化縣 大城鄉 三豐村1鄰平秩路6號</t>
  </si>
  <si>
    <t>526彰化縣 二林鎮 興華里9鄰水尾巷12號</t>
  </si>
  <si>
    <t>526彰化縣 二林鎮 趙甲里10鄰安殿巷5之4號</t>
  </si>
  <si>
    <t>526彰化縣 二林鎮 路東巷23號</t>
  </si>
  <si>
    <t>526彰化縣 二林鎮 振興里002鄰自由巷7號</t>
  </si>
  <si>
    <t>526彰化縣 二林鎮 北平里17鄰三和街186巷19號</t>
  </si>
  <si>
    <t>526彰化縣 二林鎮 水尾巷12號</t>
  </si>
  <si>
    <t>526彰化縣 二林鎮 中西里10鄰中三路9號</t>
  </si>
  <si>
    <t>526彰化縣 二林鎮 二溪路七段416巷165號</t>
  </si>
  <si>
    <t>526彰化縣 二林鎮 二溪路3段240號</t>
  </si>
  <si>
    <t>525彰化縣 竹塘鄉 光明路竹田巷99號</t>
  </si>
  <si>
    <t>524彰化縣 溪州鄉 舊眉村13鄰移民路102巷8號</t>
  </si>
  <si>
    <t>524彰化縣 溪州鄉 登山路一段57號</t>
  </si>
  <si>
    <t>524彰化縣 溪州鄉 東州里4鄰溪下路4段358號</t>
  </si>
  <si>
    <t>524彰化縣 溪州鄉 呂厝路65號</t>
  </si>
  <si>
    <t>524彰化縣 溪州鄉 瓦厝村001鄰頂東路8號</t>
  </si>
  <si>
    <t>524彰化縣 溪州鄉 永安路126巷2號</t>
  </si>
  <si>
    <t>523彰化縣 埤頭鄉 豐崙村16鄰光復路82號</t>
  </si>
  <si>
    <t>523彰化縣 埤頭鄉 陸嘉村4鄰嘉和路33巷43號</t>
  </si>
  <si>
    <t>523彰化縣 埤頭鄉 芙朝村008鄰金安路46巷7號</t>
  </si>
  <si>
    <t>522彰化縣 田尾鄉 光復路1段98巷57號</t>
  </si>
  <si>
    <t>522彰化縣 田尾鄉 北鎮村平和路二段36號</t>
  </si>
  <si>
    <t>521彰化縣 北斗鎮 西德里斗苑路1段273號</t>
  </si>
  <si>
    <t>521彰化縣 北斗鎮 西德里16鄰中山路一段138巷16號</t>
  </si>
  <si>
    <t>521彰化縣 北斗鎮 光復路420之2號</t>
  </si>
  <si>
    <t>521彰化縣 北斗鎮 文苑路2段481巷209號</t>
  </si>
  <si>
    <t>521彰化縣 北斗鎮 中寮路75號</t>
  </si>
  <si>
    <t>520彰化縣 田中鎮 寶樹街42號</t>
  </si>
  <si>
    <t>520彰化縣 田中鎮 員集路3段125巷10弄17號</t>
  </si>
  <si>
    <t>520彰化縣 田中鎮 同安路45巷75弄16號</t>
  </si>
  <si>
    <t>520彰化縣 田中鎮 民富街28號</t>
  </si>
  <si>
    <t>520彰化縣 田中鎮 斗中路1段547巷25號</t>
  </si>
  <si>
    <t>520彰化縣 田中鎮 中山街184號</t>
  </si>
  <si>
    <t>520彰化縣 田中鎮 大安路三段375巷66號</t>
  </si>
  <si>
    <t>520彰化縣 田中鎮 三安里同安路45巷280號</t>
  </si>
  <si>
    <t>520彰化縣 田中鎮 一心街87號</t>
  </si>
  <si>
    <t>516彰化縣 埔鹽鄉 豐澤村3鄰埔打路43號</t>
  </si>
  <si>
    <t>516彰化縣 埔鹽鄉 彰水路一段161巷11號</t>
  </si>
  <si>
    <t>516彰化縣 埔鹽鄉 番金路80號</t>
  </si>
  <si>
    <t>516彰化縣 埔鹽鄉 崑崙村6鄰彰水路1段47號</t>
  </si>
  <si>
    <t>516彰化縣 埔鹽鄉 埔鹽村1鄰埔港路75號</t>
  </si>
  <si>
    <t>516彰化縣 埔鹽鄉 埔港路36號</t>
  </si>
  <si>
    <t>516彰化縣 埔鹽鄉 員鹿路3段119之6號</t>
  </si>
  <si>
    <t>516彰化縣 埔鹽鄉 西湖村15鄰大新路2巷18號</t>
  </si>
  <si>
    <t>516彰化縣 埔鹽鄉 打廉村2鄰埔打路1巷9號</t>
  </si>
  <si>
    <t>516彰化縣 埔鹽鄉 大新路2巷79號之10</t>
  </si>
  <si>
    <t>515彰化縣 大村鄉 擺塘村擺塘巷4號</t>
  </si>
  <si>
    <t>515彰化縣 大村鄉 過溝村5鄰櫻花路142巷18號12樓</t>
  </si>
  <si>
    <t>515彰化縣 大村鄉 過溝村5鄰過溝三巷2號</t>
  </si>
  <si>
    <t>515彰化縣 大村鄉 山腳路181號</t>
  </si>
  <si>
    <t>515彰化縣 大村鄉 大溪路40之3號</t>
  </si>
  <si>
    <t>514彰化縣 溪湖鎮 員鹿路3段297號</t>
  </si>
  <si>
    <t>514彰化縣 溪湖鎮 汴頭里005鄰田中路30號</t>
  </si>
  <si>
    <t>514彰化縣 溪湖鎮 西溪里9鄰員鹿路後溪巷76號</t>
  </si>
  <si>
    <t>514彰化縣 溪湖鎮 西勢里彰水路33號</t>
  </si>
  <si>
    <t>514彰化縣 溪湖鎮 大突里11鄰二溪路大突巷97號</t>
  </si>
  <si>
    <t>513彰化縣 埔心鄉 新館村新館路303巷1號</t>
  </si>
  <si>
    <t>513彰化縣 埔心鄉 員鹿路3段351之1號</t>
  </si>
  <si>
    <t>513彰化縣 埔心鄉 太平村006鄰東平路68之2號</t>
  </si>
  <si>
    <t>513彰化縣 埔心鄉 大成街臨40號</t>
  </si>
  <si>
    <t>510彰化縣 員林鎮 湖水里5鄰湖水路261巷19號</t>
  </si>
  <si>
    <t>510彰化縣 員林鎮 浮圳里8鄰浮圳巷6號</t>
  </si>
  <si>
    <t>510彰化縣 員林鎮 浮圳里3鄰員東路一段171巷24弄10號</t>
  </si>
  <si>
    <t>510彰化縣 員林鎮 員鹿路1巷4號</t>
  </si>
  <si>
    <t>510彰化縣 員林鎮 南平四街55號</t>
  </si>
  <si>
    <t>510彰化縣 員林鎮 忠孝里6鄰員東路2段423巷31弄6號</t>
  </si>
  <si>
    <t>510彰化縣 員林鎮 永安街106號</t>
  </si>
  <si>
    <t>510彰化縣 員林鎮 仁美里育英路160巷47弄46號</t>
  </si>
  <si>
    <t>510彰化縣 員林鎮 山腳路1段坡姜巷30弄171號</t>
  </si>
  <si>
    <t>510彰化縣 員林市 惠來東街7號</t>
  </si>
  <si>
    <t>510彰化縣 員林市 建國路70巷12號-</t>
  </si>
  <si>
    <t>510彰化縣 員林市 南潭路119巷22弄16號</t>
  </si>
  <si>
    <t>510彰化縣 員林市 林厝里5鄰員南路420巷20弄29號</t>
  </si>
  <si>
    <t>510彰化縣 員林市 東北里019鄰山腳路六段372巷174號</t>
  </si>
  <si>
    <t>510彰化縣 員林市 忠孝里6鄰忠孝街216號</t>
  </si>
  <si>
    <t>510彰化縣 員林市 忠孝一街5號</t>
  </si>
  <si>
    <t>510彰化縣 員林市 出水巷21之36號</t>
  </si>
  <si>
    <t>510彰化縣 員林市 中正路1巷10弄3號</t>
  </si>
  <si>
    <t xml:space="preserve">510彰化縣 員林市 中央路517巷107號 </t>
  </si>
  <si>
    <t>510彰化縣 員林市 中山路2段277巷12弄58號*</t>
  </si>
  <si>
    <t>510彰化縣 員林市 中山路1段746號-</t>
  </si>
  <si>
    <t>51045彰化縣 員林市 黎明里022鄰中正路91巷7號</t>
  </si>
  <si>
    <t>509彰化縣 伸港鄉 溪底路16號</t>
  </si>
  <si>
    <t>509彰化縣 伸港鄉 曾家路106之1號</t>
  </si>
  <si>
    <t>509彰化縣 伸港鄉 全興村10鄰全興路105號</t>
  </si>
  <si>
    <t>508彰化縣 和美鎮 彰新路3段636巷46弄63號</t>
  </si>
  <si>
    <t>508彰化縣 和美鎮 嘉佃路455號</t>
  </si>
  <si>
    <t>508彰化縣 和美鎮 雅溝里6鄰南軒路381巷3號</t>
  </si>
  <si>
    <t>508彰化縣 和美鎮 雅溝里13鄰鹿和路五段287號</t>
  </si>
  <si>
    <t>508彰化縣 和美鎮 犁盛里23鄰東谷路19巷17弄5號</t>
  </si>
  <si>
    <t>508彰化縣 和美鎮 柑井里17鄰東明路99號</t>
  </si>
  <si>
    <t>508彰化縣 和美鎮 思北路143巷1號</t>
  </si>
  <si>
    <t>508彰化縣 和美鎮 南佃里14鄰大佃路255巷36號</t>
  </si>
  <si>
    <t>508彰化縣 和美鎮 南佃村渭南路137號</t>
  </si>
  <si>
    <t>508彰化縣 和美鎮 和頭路316號4樓</t>
  </si>
  <si>
    <t>508彰化縣 和美鎮 和厝路2段277巷127號</t>
  </si>
  <si>
    <t>508彰化縣 和美鎮 月眉里和厝路1段382巷54弄18號</t>
  </si>
  <si>
    <t>508彰化縣 和美鎮 山犁里17鄰鹿和路六段168號</t>
  </si>
  <si>
    <t>507彰化縣 線西鄉 線西村線西路83號</t>
  </si>
  <si>
    <t>507彰化縣 線西鄉 溝內村9鄰溝內路88號</t>
  </si>
  <si>
    <t>507彰化縣 線西鄉 塭仔村塭仔路80號</t>
  </si>
  <si>
    <t>507彰化縣 線西鄉 塭仔村2鄰沿海路一段279號</t>
  </si>
  <si>
    <t>507彰化縣 線西鄉 寓埔村22鄰中華路853巷37號</t>
  </si>
  <si>
    <t>506彰化縣 福興鄉 橋頭村彰鹿路7段558巷17弄40號</t>
  </si>
  <si>
    <t>506彰化縣 福興鄉 福興村1鄰福興路61之100號</t>
  </si>
  <si>
    <t>506彰化縣 福興鄉 番婆街55之33號-</t>
  </si>
  <si>
    <t>506彰化縣 福興鄉 麥厝村15鄰沿海路1段639號</t>
  </si>
  <si>
    <t>506彰化縣 福興鄉 頂粘街353號</t>
  </si>
  <si>
    <t>506彰化縣 福興鄉 西勢村6鄰西勢街6號</t>
  </si>
  <si>
    <t>506彰化縣 福興鄉 外埔村8鄰復興路27號之64</t>
  </si>
  <si>
    <t>506彰化縣 福興鄉 三和村7鄰南興街26號</t>
  </si>
  <si>
    <t>505彰化縣 鹿港鎮 頭南里3鄰頭庄巷132號</t>
  </si>
  <si>
    <t>505彰化縣 鹿港鎮 樹義里45鄰永靖路62號</t>
  </si>
  <si>
    <t>505彰化縣 鹿港鎮 順興里宮後巷54號</t>
  </si>
  <si>
    <t>505彰化縣 鹿港鎮 復興路695號</t>
  </si>
  <si>
    <t>505彰化縣 鹿港鎮 頂厝里22鄰鹿東路298號</t>
  </si>
  <si>
    <t>505彰化縣 鹿港鎮 頂厝里10鄰治平街臨96號</t>
  </si>
  <si>
    <t>505彰化縣 鹿港鎮 洋厝里14鄰新厝巷81之1號</t>
  </si>
  <si>
    <t>505彰化縣 鹿港鎮 大有里6鄰後宅巷8之1號</t>
  </si>
  <si>
    <t>504彰化縣 秀水鄉 彰水路2段423巷74號</t>
  </si>
  <si>
    <t>504彰化縣 秀水鄉 義興街198號</t>
  </si>
  <si>
    <t>504彰化縣 秀水鄉 義興村1鄰義興街20號</t>
  </si>
  <si>
    <t>504彰化縣 秀水鄉 民生街775號</t>
  </si>
  <si>
    <t>504彰化縣 秀水鄉 下崙村15鄰育英巷1號</t>
  </si>
  <si>
    <t>503彰化縣 花壇鄉 彰員路一段186巷10號</t>
  </si>
  <si>
    <t xml:space="preserve">503彰化縣 花壇鄉 彰員路34號 </t>
  </si>
  <si>
    <t>503彰化縣 花壇鄉 南口村3鄰中山路2段380號</t>
  </si>
  <si>
    <t>503彰化縣 花壇鄉 長昇街204號</t>
  </si>
  <si>
    <t>503彰化縣 花壇鄉 金墩村16鄰金城街162巷30號</t>
  </si>
  <si>
    <t>503彰化縣 花壇鄉 白沙村14鄰溪北街145號</t>
  </si>
  <si>
    <t>503彰化縣 花壇鄉 文德村15鄰溪南街66巷35號</t>
  </si>
  <si>
    <t>502彰化縣 芬園鄉 舊社村11鄰德興路2段8號</t>
  </si>
  <si>
    <t>502彰化縣 芬園鄉 彰南路2段143巷34號</t>
  </si>
  <si>
    <t>502彰化縣 芬園鄉 溪頭村3鄰彰南路1段103巷35號</t>
  </si>
  <si>
    <t>502彰化縣 芬園鄉 竹林村12鄰民族路245巷18號</t>
  </si>
  <si>
    <t>502彰化縣 芬園鄉 大竹村大彰路1段50巷196號</t>
  </si>
  <si>
    <t>500彰化縣 彰化市 辭修路112號</t>
  </si>
  <si>
    <t>500彰化縣 彰化市 龍涎路130號</t>
  </si>
  <si>
    <t>500彰化縣 彰化市 磚里水尾莊　119之26號</t>
  </si>
  <si>
    <t>500彰化縣 彰化市 曉陽路263巷3號</t>
  </si>
  <si>
    <t>500彰化縣 彰化市 彰鹿路168巷59號</t>
  </si>
  <si>
    <t>500彰化縣 彰化市 彰馬路189巷19弄30號</t>
  </si>
  <si>
    <t>500彰化縣 彰化市 彰美路1段149巷27號</t>
  </si>
  <si>
    <t>500彰化縣 彰化市 彰南路五段155號</t>
  </si>
  <si>
    <t>500彰化縣 彰化市 彰南路2段590巷19號</t>
  </si>
  <si>
    <t>500彰化縣 彰化市 彰南路1段117巷15之7號</t>
  </si>
  <si>
    <t>500彰化縣 彰化市 彰和路一段30號</t>
  </si>
  <si>
    <t>500彰化縣 彰化市 新華里15鄰彰美路一段132巷20號</t>
  </si>
  <si>
    <t>500彰化縣 彰化市 華陽里10鄰南郭路一段333號</t>
  </si>
  <si>
    <t>500彰化縣 彰化市 華陽里10鄰南郭路1段341號</t>
  </si>
  <si>
    <t>500彰化縣 彰化市 華山路93號</t>
  </si>
  <si>
    <t>500彰化縣 彰化市 華山路138巷57號</t>
  </si>
  <si>
    <t>500彰化縣 彰化市 復興里10鄰進德路12巷25號</t>
  </si>
  <si>
    <t>500彰化縣 彰化市 復興里014鄰實踐路144之1號</t>
  </si>
  <si>
    <t>500彰化縣 彰化市 國聖里6鄰國聖路175巷135弄17之1號</t>
  </si>
  <si>
    <t>500彰化縣 彰化市 桃源里7鄰桃源街66號</t>
  </si>
  <si>
    <t>500彰化縣 彰化市 修北路134巷52號2樓之3</t>
  </si>
  <si>
    <t>500彰化縣 彰化市 茄南里11鄰茄南街70巷47號</t>
  </si>
  <si>
    <t>500彰化縣 彰化市 南興里26鄰中山路1段346巷14號4樓</t>
  </si>
  <si>
    <t xml:space="preserve">500彰化縣 彰化市 南郭路1段218巷8號 </t>
  </si>
  <si>
    <t>500彰化縣 彰化市 阿夷里025鄰泰和東街209巷6弄1號</t>
  </si>
  <si>
    <t>500彰化縣 彰化市 金馬路3段53巷8號7樓</t>
  </si>
  <si>
    <t>500彰化縣 彰化市 和調里10鄰中山路3段79之6號</t>
  </si>
  <si>
    <t>500彰化縣 彰化市 田中路281號</t>
  </si>
  <si>
    <t>500彰化縣 彰化市 永興街122號</t>
  </si>
  <si>
    <t>500彰化縣 彰化市 永康街88號</t>
  </si>
  <si>
    <t>500彰化縣 彰化市 永泰街26號</t>
  </si>
  <si>
    <t>500彰化縣 彰化市 永安街277巷40號</t>
  </si>
  <si>
    <t>500彰化縣 彰化市 永生里13鄰永樂街57巷5號</t>
  </si>
  <si>
    <t>500彰化縣 彰化市 民族路185巷54號5樓</t>
  </si>
  <si>
    <t>500彰化縣 彰化市 民生路257巷11號</t>
  </si>
  <si>
    <t>500彰化縣 彰化市 平和里8鄰中華西路356號</t>
  </si>
  <si>
    <t>500彰化縣 彰化市 牛埔里1鄰彰南路3段90巷2之20號</t>
  </si>
  <si>
    <t>500彰化縣 彰化市 太極新村　16號2樓</t>
  </si>
  <si>
    <t>500彰化縣 彰化市 天祥路60巷5號</t>
  </si>
  <si>
    <t>500彰化縣 彰化市 中華西路143巷12弄2之4號--</t>
  </si>
  <si>
    <t>500彰化縣 彰化市 中庄里10鄰彰南路1段49巷1號</t>
  </si>
  <si>
    <t>500彰化縣 彰化市 中山路3段518號1樓之31</t>
  </si>
  <si>
    <t>500彰化縣 彰化市 三村里1鄰三村路852巷23之11號</t>
  </si>
  <si>
    <t>439台中市 大安區 福安路26號</t>
  </si>
  <si>
    <t>436台中市 清水區 民治五街150號</t>
  </si>
  <si>
    <t>434台中市 龍井區 龍崗里3鄰竹師路二段111巷29號五樓</t>
  </si>
  <si>
    <t>434台中市 龍井區 新庄里7鄰中沙路新庄仔巷63之1號</t>
  </si>
  <si>
    <t>428台中市 大雅區 忠義里20鄰信義路115巷28號</t>
  </si>
  <si>
    <t>428台中市 大雅區 和平路141-5號</t>
  </si>
  <si>
    <t>428台中市 大雅區 民富街149巷6號</t>
  </si>
  <si>
    <t>427台中市 潭子區 潭陽里15鄰潭子街1段46巷10號</t>
  </si>
  <si>
    <t>427台中市 潭子區 大通街52號</t>
  </si>
  <si>
    <t>420台中市 豐原區 朴子里16鄰朴子街416巷9之5號</t>
  </si>
  <si>
    <t>414台中市 烏日區 公園一街101號</t>
  </si>
  <si>
    <t>414台中市 烏日區 仁德里9鄰興祥街50號</t>
  </si>
  <si>
    <t>414台中市 烏日區 九德街108巷28弄7號</t>
  </si>
  <si>
    <t>412台中市 大里區 瑞城里12鄰瑞和街146巷10號</t>
  </si>
  <si>
    <t>412台中市 大里區 長榮里26鄰天寶街11號</t>
  </si>
  <si>
    <t>412台中市 大里區 內新里7鄰內新街48號</t>
  </si>
  <si>
    <t>412台中市 大里區 中興路2段240巷33號6樓</t>
  </si>
  <si>
    <t>412台中市 大里區 大峰路437巷7弄2號5樓</t>
  </si>
  <si>
    <t>411台中市 太平區 新平路1段150號8樓之2</t>
  </si>
  <si>
    <t>411台中市 太平區 富宜路191號1樓</t>
  </si>
  <si>
    <t>411台中市 太平區 永成里15鄰永康街63號</t>
  </si>
  <si>
    <t>408台中市 南屯區 黎明路二段424號十八樓之3</t>
  </si>
  <si>
    <t>408台中市 南屯區 溝墘里11鄰大墩十三街23號</t>
  </si>
  <si>
    <t>408台中市 南屯區 春社里20鄰忠勇路52之76號8樓</t>
  </si>
  <si>
    <t>408台中市 南屯區 建功路133之6號</t>
  </si>
  <si>
    <t xml:space="preserve">408台中市 南屯區 南屯里10鄰黎明路1段985巷55號 </t>
  </si>
  <si>
    <t>408台中市 南屯區 大同里004鄰向上南路一段167號12樓之3</t>
  </si>
  <si>
    <t>407台中市 西屯區 福聯里2鄰福聯街15巷8號8樓之1</t>
  </si>
  <si>
    <t>407台中市 西屯區 福瑞里7鄰西屯路3段301之16號3樓</t>
  </si>
  <si>
    <t>407台中市 西屯區 福雅里25鄰福雅路166號6樓之1</t>
  </si>
  <si>
    <t>407台中市 西屯區 福恩里8鄰福澤街87號</t>
  </si>
  <si>
    <t>407台中市 西屯區 國安一路231巷9號6樓之2</t>
  </si>
  <si>
    <t>407台中市 西屯區 河南里12鄰大墩路961-2號</t>
  </si>
  <si>
    <t>407台中市 西屯區 協和里工業區三十八路148巷25號2樓之2</t>
  </si>
  <si>
    <t>407台中市 西屯區 何德里6鄰成都路79號</t>
  </si>
  <si>
    <t>407台中市 西屯區 西安街271之1號</t>
  </si>
  <si>
    <t>407台中市 西屯區 永安里19鄰國安一路206巷26號</t>
  </si>
  <si>
    <t>407台中市 西屯區 大鵬路市場四巷7號</t>
  </si>
  <si>
    <t>406台中市 北屯區 衛道路74-2號</t>
  </si>
  <si>
    <t>406台中市 北屯區 松和里14鄰崇德六路1段108號6樓</t>
  </si>
  <si>
    <t>406台中市 北屯區 民德里7鄰東山路二段250巷16弄9號</t>
  </si>
  <si>
    <t>406台中市 北屯區 平安里文心路4段672號22樓之24</t>
  </si>
  <si>
    <t>406台中市 北屯區 平心里2鄰昌平路1段97之3號</t>
  </si>
  <si>
    <t>406台中市 北屯區 北興里17鄰東光路548之1號</t>
  </si>
  <si>
    <t>406台中市 北屯區 北屯路409之39號11樓</t>
  </si>
  <si>
    <t>406台中市 北屯區 水湳里16鄰大連路1段66巷32號</t>
  </si>
  <si>
    <t>406台中市 北屯區 山西路2段242號</t>
  </si>
  <si>
    <t>406台中市 北屯區 三和里7鄰東光路892巷2號7樓之21</t>
  </si>
  <si>
    <t>406台中市 北屯區 三光里21鄰東山路一段40巷6號</t>
  </si>
  <si>
    <t>404台中市 北區 賴旺里19鄰北平路2段72號</t>
  </si>
  <si>
    <t>404台中市 北區 漢口南一街48號</t>
  </si>
  <si>
    <t>404台中市 北區 益華街120巷14號</t>
  </si>
  <si>
    <t>404台中市 北區 中正里1鄰民族路275之21號</t>
  </si>
  <si>
    <t>40458台中市 北區 文莊里020鄰大雅路1號14樓之1</t>
  </si>
  <si>
    <t>403台中市 西區 模範街18巷1號2樓之3</t>
  </si>
  <si>
    <t>403台中市 西區 美村路1段270巷15號</t>
  </si>
  <si>
    <t>403台中市 西區 昇平里27鄰民生路474號3樓</t>
  </si>
  <si>
    <t>403台中市 西區 忠明南路67號</t>
  </si>
  <si>
    <t>403台中市 西區 市府路19號3樓</t>
  </si>
  <si>
    <t>403台中市 西區 中興里24鄰美村路一段166號四樓</t>
  </si>
  <si>
    <t>403台中市 西區 大忠里8鄰大忠南街86巷29號</t>
  </si>
  <si>
    <t>402台中市 南區 德吉街307之5號11樓之2</t>
  </si>
  <si>
    <t>402台中市 南區 福平里23鄰柳川東路1段56巷6號</t>
  </si>
  <si>
    <t>402台中市 南區 崇倫北街40巷13號三樓</t>
  </si>
  <si>
    <t>402台中市 南區 五權南路219號</t>
  </si>
  <si>
    <t>402台中市 南區 工學北路173號3樓之2</t>
  </si>
  <si>
    <t>401台中市 東區 精武路181巷39號</t>
  </si>
  <si>
    <t>401台中市 東區 東橋里1鄰建新街98號</t>
  </si>
  <si>
    <t>400台中市 中區 成功路359之2號4樓之5</t>
  </si>
  <si>
    <t>400台中市 中區 中華里29鄰中華路一段121號十一樓之24</t>
  </si>
  <si>
    <t>358苗栗縣 苑裡鎮 田心里8鄰田心　73號</t>
  </si>
  <si>
    <t>335桃園市 大溪區 民權東路54巷10之3號</t>
  </si>
  <si>
    <t>334桃園市 八德區 福橋街68號</t>
  </si>
  <si>
    <t>334桃園市 八德區 茄明里17鄰中華路201巷27之1號</t>
  </si>
  <si>
    <t>333桃園市 龜山區 寶石街13號</t>
  </si>
  <si>
    <t>333桃園市 龜山區 兔坑里007鄰茶專路252巷5弄11號</t>
  </si>
  <si>
    <t>330桃園市 桃園區 信光里19鄰大連三街10巷2號</t>
  </si>
  <si>
    <t>330桃園市 桃園區 青田街240號</t>
  </si>
  <si>
    <t>330桃園市 桃園區 昆明路9號12樓之1</t>
  </si>
  <si>
    <t>330桃園市 桃園區 中州街131巷11之2號</t>
  </si>
  <si>
    <t>330桃園市 桃園區 中正路1394號1樓之4</t>
  </si>
  <si>
    <t>330桃園市 桃園區 中正里005鄰守法路40巷8號</t>
  </si>
  <si>
    <t>325桃園市 龍潭區 中正路三林段239巷46號</t>
  </si>
  <si>
    <t>324桃園市 平鎮區 中興路九龍段172巷51弄21號2樓</t>
  </si>
  <si>
    <t>320桃園市 中壢區 龍東里4鄰龍福路206巷26號</t>
  </si>
  <si>
    <t>320桃園市 中壢區 華勛里22鄰華美三路293號3樓</t>
  </si>
  <si>
    <t>306新竹縣 關西鎮 北山里12鄰深坑子11號</t>
  </si>
  <si>
    <t>303新竹縣 湖口鄉 國強街43巷54號</t>
  </si>
  <si>
    <t>302新竹縣 竹北市 和平街12號3樓</t>
  </si>
  <si>
    <t>302新竹縣 竹北市 中興里9鄰嘉豐二街一段73號四樓</t>
  </si>
  <si>
    <t>300新竹市 北區 舊社里10鄰南雅街311巷30弄15號5樓</t>
  </si>
  <si>
    <t>268宜蘭縣 五結鄉 成興村7鄰利成路一段380巷18號</t>
  </si>
  <si>
    <t>253新北市 石門區 富基里3鄰楓林　23之11號</t>
  </si>
  <si>
    <t>248新北市 五股區 陸一里20鄰六合街83號</t>
  </si>
  <si>
    <t>247新北市 蘆洲區 復興里8鄰民族路314巷3弄6號九樓</t>
  </si>
  <si>
    <t>247新北市 蘆洲區 信義路222巷32弄23號5樓</t>
  </si>
  <si>
    <t>247新北市 蘆洲區 光榮路101巷1號2樓</t>
  </si>
  <si>
    <t>247新北市 蘆洲區 永安里018鄰九芎街71巷18號3樓</t>
  </si>
  <si>
    <t>247新北市 蘆洲區 永平街58號5樓</t>
  </si>
  <si>
    <t>247新北市 蘆洲區 民族路314巷29號</t>
  </si>
  <si>
    <t>243新北市 泰山區 同興里7鄰明志路一段407巷7號五樓之1</t>
  </si>
  <si>
    <t>242新北市 新莊區 幸福里9鄰昌盛街16號</t>
  </si>
  <si>
    <t>242新北市 新莊區 成功街94號5樓</t>
  </si>
  <si>
    <t>242新北市 新莊區 光榮里10鄰西盛街323巷22號10樓</t>
  </si>
  <si>
    <t>242新北市 新莊區 文聖里3鄰中興街15巷11號3樓</t>
  </si>
  <si>
    <t>242新北市 新莊區 化成路814巷2號</t>
  </si>
  <si>
    <t>241新北市 三重區 聯華街117之3號</t>
  </si>
  <si>
    <t>241新北市 三重區 福樂里3鄰三和路4段117巷54號3樓</t>
  </si>
  <si>
    <t>241新北市 三重區 順德里17鄰仁厚街78號</t>
  </si>
  <si>
    <t>241新北市 三重區 集賢路85號6樓</t>
  </si>
  <si>
    <t>241新北市 三重區 仁政街113號6樓</t>
  </si>
  <si>
    <t>241新北市 三重區 中正北路165巷53號13樓</t>
  </si>
  <si>
    <t>241新北市 三重區 三和路4段167巷105號</t>
  </si>
  <si>
    <t>241新北市 三重區 三民街171號</t>
  </si>
  <si>
    <t>239新北市 鶯歌區 大湖里023鄰宏德司法新村　99號</t>
  </si>
  <si>
    <t>238新北市 樹林區 東山里1鄰中華路379巷38號</t>
  </si>
  <si>
    <t>238新北市 樹林區 名園街51巷2弄1號3樓</t>
  </si>
  <si>
    <t>238新北市 樹林區 北園里西圳街1段52巷31號</t>
  </si>
  <si>
    <t>238新北市 樹林區 太順街79巷16號5樓</t>
  </si>
  <si>
    <t>238新北市 樹林區 中華路187巷10號2樓</t>
  </si>
  <si>
    <t>238新北市 樹林區 八德街1192號</t>
  </si>
  <si>
    <t>236新北市 土城區 清水里26鄰明德路一段240巷13號二樓</t>
  </si>
  <si>
    <t>236新北市 土城區 永豐路270巷19弄17號4樓</t>
  </si>
  <si>
    <t>236新北市 土城區 平和里007鄰延平街63號4樓</t>
  </si>
  <si>
    <t>236新北市 土城區 中央路3段159之1號</t>
  </si>
  <si>
    <t>236新北市 土城區 中央路2段278巷8之1號4樓</t>
  </si>
  <si>
    <t>236新北市 土城區 中央路1段156巷7號4樓</t>
  </si>
  <si>
    <t>235新北市 中和區 新生街186巷1弄22之2號</t>
  </si>
  <si>
    <t>235新北市 中和區 圓通路265巷35號</t>
  </si>
  <si>
    <t>235新北市 中和區 復興里34鄰復興路280巷28之2號</t>
  </si>
  <si>
    <t>235新北市 中和區 和興里25鄰板南路168號4樓</t>
  </si>
  <si>
    <t>235新北市 中和區 民富街80之3號</t>
  </si>
  <si>
    <t>235新北市 中和區 民利街　68巷1弄1-2號</t>
  </si>
  <si>
    <t>235新北市 中和區 平河里33鄰中正路817號4樓之11</t>
  </si>
  <si>
    <t>235新北市 中和區 仁和里35鄰連城路477巷6弄17之2號</t>
  </si>
  <si>
    <t>235新北市 中和區 中山路3段63巷13弄73號2樓</t>
  </si>
  <si>
    <t>234新北市 永和區 國中路2號10樓之1</t>
  </si>
  <si>
    <t>234新北市 永和區 永貞路75號8樓</t>
  </si>
  <si>
    <t>234新北市 永和區 中興街133巷16號</t>
  </si>
  <si>
    <t>233新北市 烏來區 西羅岸路122號之10</t>
  </si>
  <si>
    <t>231新北市 新店區 新店路23號</t>
  </si>
  <si>
    <t>231新北市 新店區 玫瑰里15鄰如意街5巷1號三樓</t>
  </si>
  <si>
    <t>231新北市 新店區 和平里2鄰民生路156巷90號</t>
  </si>
  <si>
    <t>228新北市 貢寮區 龍門里9鄰復興街2號</t>
  </si>
  <si>
    <t>222新北市 深坑區 平埔街22巷17弄7號3樓</t>
  </si>
  <si>
    <t>221新北市 汐止區 興福里12鄰福德一路167號4樓</t>
  </si>
  <si>
    <t>221新北市 汐止區 樟樹二路290號9樓</t>
  </si>
  <si>
    <t>221新北市 汐止區 樟樹一路1巷5號10樓</t>
  </si>
  <si>
    <t>221新北市 汐止區 樟樹一路135巷31號2樓</t>
  </si>
  <si>
    <t>221新北市 汐止區 新興路84巷2號3樓</t>
  </si>
  <si>
    <t>221新北市 汐止區 拱北里12鄰汐萬路二段275巷1弄5號五樓</t>
  </si>
  <si>
    <t>221新北市 汐止區 建成里015鄰建成路162號4樓</t>
  </si>
  <si>
    <t>221新北市 汐止區 八連路一段100號2樓</t>
  </si>
  <si>
    <t>220新北市 板橋區 漢生東路326巷2弄7之2號</t>
  </si>
  <si>
    <t>220新北市 板橋區 華興街63之1號</t>
  </si>
  <si>
    <t>220新北市 板橋區 華中里10鄰僑中一街132之3號</t>
  </si>
  <si>
    <t>220新北市 板橋區 莊敬里1鄰莊敬路208巷2弄2號二樓</t>
  </si>
  <si>
    <t>220新北市 板橋區 南雅西路2段30之1號</t>
  </si>
  <si>
    <t>220新北市 板橋區 長江路2段273巷7號9樓</t>
  </si>
  <si>
    <t>220新北市 板橋區 忠孝路219號4樓</t>
  </si>
  <si>
    <t>220新北市 板橋區 民治街26巷14弄4號1樓</t>
  </si>
  <si>
    <t>220新北市 板橋區 文新路56號4樓</t>
  </si>
  <si>
    <t>220新北市 板橋區 中正路250巷66號</t>
  </si>
  <si>
    <t xml:space="preserve">202基隆市 中正區 碧砂里7鄰北寧路362號 </t>
  </si>
  <si>
    <t>202基隆市 中正區 中正路164之3號2樓</t>
  </si>
  <si>
    <t>201基隆市 信義區 仁壽里11鄰信一路133號三樓</t>
  </si>
  <si>
    <t>116台北市 文山區 順興里10鄰木新路三段50巷7弄5號</t>
  </si>
  <si>
    <t>116台北市 文山區 景興路96巷24號3樓</t>
  </si>
  <si>
    <t>116台北市 文山區 木柵路四段159巷178號4樓</t>
  </si>
  <si>
    <t>115台北市 南港區 福德街358號3樓</t>
  </si>
  <si>
    <t>115台北市 南港區 南港路3段225號6樓之1</t>
  </si>
  <si>
    <t>115台北市 南港區 東新街108巷26號5樓</t>
  </si>
  <si>
    <t>114台北市 內湖區 湖興里19鄰成功路二段312巷48號二樓</t>
  </si>
  <si>
    <t>114台北市 內湖區 內湖路1段285巷69弄63號</t>
  </si>
  <si>
    <t>112台北市 北投區 立農街1段187巷1號</t>
  </si>
  <si>
    <t>112台北市 北投區 中央北路2段131巷3弄18號</t>
  </si>
  <si>
    <t>111台北市 士林區 前港里5鄰劍潭路45號5樓</t>
  </si>
  <si>
    <t>111台北市 士林區 承德路4段80巷54號3樓</t>
  </si>
  <si>
    <t>111台北市 士林區 延平北路5段244巷21弄20號5樓</t>
  </si>
  <si>
    <t>111台北市 士林區 天玉里001鄰中山北路7段27號4樓</t>
  </si>
  <si>
    <t>110台北市 信義區 信義路5段150巷16弄7號3樓</t>
  </si>
  <si>
    <t>110台北市 信義區 松友里21鄰松德路307巷4號2樓</t>
  </si>
  <si>
    <t>110台北市 信義區 大道路58巷16號</t>
  </si>
  <si>
    <t>108台北市 萬華區 日善里12鄰萬大路172號四樓</t>
  </si>
  <si>
    <t>108台北市 萬華區 大理街160巷19弄13號2樓</t>
  </si>
  <si>
    <t>106台北市 大安區 瑞安街31巷5號五樓</t>
  </si>
  <si>
    <t>105台北市 松山區 撫遠街401巷29號2樓</t>
  </si>
  <si>
    <t>104台北市 中山區 農安街125巷20號3樓</t>
  </si>
  <si>
    <t>104台北市 中山區 新生北路3段82巷18號2樓之1</t>
  </si>
  <si>
    <t>104台北市 中山區 松江路581巷57號</t>
  </si>
  <si>
    <t>103台北市 大同區 景星里12鄰迪化街2段9巷3號</t>
  </si>
  <si>
    <t>103台北市 大同區 承德路2段94號4樓</t>
  </si>
  <si>
    <t>103台北市 大同區 延平里1鄰重慶北路2段178號3樓</t>
  </si>
  <si>
    <t>100台北市 中正區 廈門街81巷30號</t>
  </si>
  <si>
    <t>100台北市 中正區 忠勤里12鄰中華路2段307巷30號3樓</t>
  </si>
  <si>
    <t>里</t>
    <phoneticPr fontId="18" type="noConversion"/>
  </si>
  <si>
    <t>鄰</t>
    <phoneticPr fontId="18" type="noConversion"/>
  </si>
  <si>
    <t>村</t>
    <phoneticPr fontId="18" type="noConversion"/>
  </si>
  <si>
    <t>city</t>
    <phoneticPr fontId="18" type="noConversion"/>
  </si>
  <si>
    <t>town</t>
    <phoneticPr fontId="18" type="noConversion"/>
  </si>
  <si>
    <t>一段</t>
    <phoneticPr fontId="18" type="noConversion"/>
  </si>
  <si>
    <t>二段</t>
    <phoneticPr fontId="18" type="noConversion"/>
  </si>
  <si>
    <t>三段</t>
    <phoneticPr fontId="18" type="noConversion"/>
  </si>
  <si>
    <t>四段</t>
    <phoneticPr fontId="18" type="noConversion"/>
  </si>
  <si>
    <t>五段</t>
    <phoneticPr fontId="18" type="noConversion"/>
  </si>
  <si>
    <t>六段</t>
    <phoneticPr fontId="18" type="noConversion"/>
  </si>
  <si>
    <t>七段</t>
    <phoneticPr fontId="18" type="noConversion"/>
  </si>
  <si>
    <t>八段</t>
    <phoneticPr fontId="18" type="noConversion"/>
  </si>
  <si>
    <t>九段</t>
    <phoneticPr fontId="18" type="noConversion"/>
  </si>
  <si>
    <t>1段</t>
    <phoneticPr fontId="18" type="noConversion"/>
  </si>
  <si>
    <t>2段</t>
  </si>
  <si>
    <t>3段</t>
  </si>
  <si>
    <t>4段</t>
  </si>
  <si>
    <t>5段</t>
  </si>
  <si>
    <t>6段</t>
  </si>
  <si>
    <t>7段</t>
  </si>
  <si>
    <t>8段</t>
  </si>
  <si>
    <t>9段</t>
  </si>
  <si>
    <t>road</t>
    <phoneticPr fontId="18" type="noConversion"/>
  </si>
  <si>
    <t>lane</t>
    <phoneticPr fontId="18" type="noConversion"/>
  </si>
  <si>
    <t>824高雄市 燕巢區 橫山里17鄰正德新村　1號</t>
    <phoneticPr fontId="18" type="noConversion"/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</si>
  <si>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</si>
  <si>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</si>
  <si>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</si>
  <si>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</si>
  <si>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</si>
  <si>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</si>
  <si>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</si>
  <si>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</si>
  <si>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</si>
  <si>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</si>
  <si>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九十九</t>
  </si>
  <si>
    <t>九十八</t>
  </si>
  <si>
    <t>二十</t>
  </si>
  <si>
    <t>三十</t>
  </si>
  <si>
    <t>四十</t>
  </si>
  <si>
    <t>五十</t>
  </si>
  <si>
    <t>六十</t>
  </si>
  <si>
    <t>七十</t>
  </si>
  <si>
    <t>八十</t>
  </si>
  <si>
    <t>九十</t>
  </si>
  <si>
    <t>九十一</t>
  </si>
  <si>
    <t>九十二</t>
  </si>
  <si>
    <t>九十三</t>
  </si>
  <si>
    <t>九十四</t>
  </si>
  <si>
    <t>九十五</t>
  </si>
  <si>
    <t>九十六</t>
  </si>
  <si>
    <t>九十七</t>
  </si>
  <si>
    <t>十一</t>
  </si>
  <si>
    <t>二十一</t>
  </si>
  <si>
    <t>三十一</t>
  </si>
  <si>
    <t>四十一</t>
  </si>
  <si>
    <t>五十一</t>
  </si>
  <si>
    <t>六十一</t>
  </si>
  <si>
    <t>七十一</t>
  </si>
  <si>
    <t>八十一</t>
  </si>
  <si>
    <t>十二</t>
  </si>
  <si>
    <t>二十二</t>
  </si>
  <si>
    <t>三十二</t>
  </si>
  <si>
    <t>四十二</t>
  </si>
  <si>
    <t>五十二</t>
  </si>
  <si>
    <t>六十二</t>
  </si>
  <si>
    <t>七十二</t>
  </si>
  <si>
    <t>八十二</t>
  </si>
  <si>
    <t>十三</t>
  </si>
  <si>
    <t>二十三</t>
  </si>
  <si>
    <t>三十三</t>
  </si>
  <si>
    <t>四十三</t>
  </si>
  <si>
    <t>五十三</t>
  </si>
  <si>
    <t>六十三</t>
  </si>
  <si>
    <t>七十三</t>
  </si>
  <si>
    <t>八十三</t>
  </si>
  <si>
    <t>十四</t>
  </si>
  <si>
    <t>二十四</t>
  </si>
  <si>
    <t>三十四</t>
  </si>
  <si>
    <t>四十四</t>
  </si>
  <si>
    <t>五十四</t>
  </si>
  <si>
    <t>六十四</t>
  </si>
  <si>
    <t>七十四</t>
  </si>
  <si>
    <t>八十四</t>
  </si>
  <si>
    <t>十五</t>
  </si>
  <si>
    <t>二十五</t>
  </si>
  <si>
    <t>三十五</t>
  </si>
  <si>
    <t>四十五</t>
  </si>
  <si>
    <t>五十五</t>
  </si>
  <si>
    <t>六十五</t>
  </si>
  <si>
    <t>七十五</t>
  </si>
  <si>
    <t>八十五</t>
  </si>
  <si>
    <t>十六</t>
  </si>
  <si>
    <t>二十六</t>
  </si>
  <si>
    <t>三十六</t>
  </si>
  <si>
    <t>四十六</t>
  </si>
  <si>
    <t>五十六</t>
  </si>
  <si>
    <t>六十六</t>
  </si>
  <si>
    <t>七十六</t>
  </si>
  <si>
    <t>八十六</t>
  </si>
  <si>
    <t>十七</t>
  </si>
  <si>
    <t>二十七</t>
  </si>
  <si>
    <t>三十七</t>
  </si>
  <si>
    <t>四十七</t>
  </si>
  <si>
    <t>五十七</t>
  </si>
  <si>
    <t>六十七</t>
  </si>
  <si>
    <t>七十七</t>
  </si>
  <si>
    <t>八十七</t>
  </si>
  <si>
    <t>十八</t>
  </si>
  <si>
    <t>二十八</t>
  </si>
  <si>
    <t>三十八</t>
  </si>
  <si>
    <t>四十八</t>
  </si>
  <si>
    <t>五十八</t>
  </si>
  <si>
    <t>六十八</t>
  </si>
  <si>
    <t>七十八</t>
  </si>
  <si>
    <t>八十八</t>
  </si>
  <si>
    <t>十九</t>
  </si>
  <si>
    <t>二十九</t>
  </si>
  <si>
    <t>三十九</t>
  </si>
  <si>
    <t>四十九</t>
  </si>
  <si>
    <t>五十九</t>
  </si>
  <si>
    <t>六十九</t>
  </si>
  <si>
    <t>七十九</t>
  </si>
  <si>
    <t>八十九</t>
  </si>
  <si>
    <t>address_del_zip</t>
    <phoneticPr fontId="18" type="noConversion"/>
  </si>
  <si>
    <t>address_del_路名段</t>
    <phoneticPr fontId="18" type="noConversion"/>
  </si>
  <si>
    <t>樓號辨識標籤</t>
    <phoneticPr fontId="18" type="noConversion"/>
  </si>
  <si>
    <t>樓號開始字元</t>
    <phoneticPr fontId="18" type="noConversion"/>
  </si>
  <si>
    <t>樓號連接符辨識標籤</t>
    <phoneticPr fontId="18" type="noConversion"/>
  </si>
  <si>
    <t>name</t>
    <phoneticPr fontId="18" type="noConversion"/>
  </si>
  <si>
    <t>start_len</t>
    <phoneticPr fontId="18" type="noConversion"/>
  </si>
  <si>
    <t>address</t>
    <phoneticPr fontId="18" type="noConversion"/>
  </si>
  <si>
    <t>del_city_town</t>
  </si>
  <si>
    <t>flag</t>
    <phoneticPr fontId="18" type="noConversion"/>
  </si>
  <si>
    <t>鄰里</t>
    <phoneticPr fontId="18" type="noConversion"/>
  </si>
  <si>
    <t>del_鄰里</t>
  </si>
  <si>
    <t>del_村</t>
  </si>
  <si>
    <t>street</t>
    <phoneticPr fontId="18" type="noConversion"/>
  </si>
  <si>
    <t>road_street</t>
    <phoneticPr fontId="18" type="noConversion"/>
  </si>
  <si>
    <t>segment</t>
    <phoneticPr fontId="18" type="noConversion"/>
  </si>
  <si>
    <t>name_transfor</t>
    <phoneticPr fontId="18" type="noConversion"/>
  </si>
  <si>
    <t>road_street_segment</t>
    <phoneticPr fontId="18" type="noConversion"/>
  </si>
  <si>
    <t>del_road_street</t>
    <phoneticPr fontId="18" type="noConversion"/>
  </si>
  <si>
    <t>road_street_segment_cn</t>
    <phoneticPr fontId="18" type="noConversion"/>
  </si>
  <si>
    <t>del_lane</t>
    <phoneticPr fontId="18" type="noConversion"/>
  </si>
  <si>
    <t>alley</t>
    <phoneticPr fontId="18" type="noConversion"/>
  </si>
  <si>
    <t>del_alley</t>
    <phoneticPr fontId="18" type="noConversion"/>
  </si>
  <si>
    <t>number</t>
    <phoneticPr fontId="18" type="noConversion"/>
  </si>
  <si>
    <t>del_number</t>
    <phoneticPr fontId="18" type="noConversion"/>
  </si>
  <si>
    <t>name_transfor1</t>
    <phoneticPr fontId="18" type="noConversion"/>
  </si>
  <si>
    <t>name_transfor2</t>
    <phoneticPr fontId="18" type="noConversion"/>
  </si>
  <si>
    <t>name_transfor3</t>
    <phoneticPr fontId="18" type="noConversion"/>
  </si>
  <si>
    <t>515彰化縣 大村鄉 加錫　二巷14號*</t>
    <phoneticPr fontId="18" type="noConversion"/>
  </si>
  <si>
    <t>flag1</t>
    <phoneticPr fontId="18" type="noConversion"/>
  </si>
  <si>
    <t>flag2</t>
    <phoneticPr fontId="18" type="noConversion"/>
  </si>
  <si>
    <t>flag3</t>
    <phoneticPr fontId="18" type="noConversion"/>
  </si>
  <si>
    <t>32095桃園市 中壢區 龍德里002鄰龍勇路17之1號</t>
    <phoneticPr fontId="18" type="noConversion"/>
  </si>
  <si>
    <t>casei</t>
    <phoneticPr fontId="18" type="noConversion"/>
  </si>
  <si>
    <t>miss_info</t>
    <phoneticPr fontId="18" type="noConversion"/>
  </si>
  <si>
    <t>floor</t>
    <phoneticPr fontId="18" type="noConversion"/>
  </si>
  <si>
    <t>del_floor</t>
    <phoneticPr fontId="18" type="noConversion"/>
  </si>
  <si>
    <t>ID</t>
  </si>
  <si>
    <t>原住</t>
  </si>
  <si>
    <t>未確認</t>
  </si>
  <si>
    <t>N100751013</t>
  </si>
  <si>
    <t>N122004255</t>
  </si>
  <si>
    <t>最新戶籍</t>
  </si>
  <si>
    <t>確認有效</t>
  </si>
  <si>
    <t>N221218408</t>
  </si>
  <si>
    <t>N200521339</t>
  </si>
  <si>
    <t>N221674371</t>
  </si>
  <si>
    <t>N221466968</t>
  </si>
  <si>
    <t>N220035236</t>
  </si>
  <si>
    <t>戶籍住址</t>
  </si>
  <si>
    <t>親收</t>
  </si>
  <si>
    <t>N120367437</t>
  </si>
  <si>
    <t>N120659243</t>
  </si>
  <si>
    <t>N201443218</t>
  </si>
  <si>
    <t>N220118187</t>
  </si>
  <si>
    <t>N222034040</t>
  </si>
  <si>
    <t>N221946345</t>
  </si>
  <si>
    <t>N220535786</t>
  </si>
  <si>
    <t>N203430764</t>
  </si>
  <si>
    <t>N203619470</t>
  </si>
  <si>
    <t>N121170714</t>
  </si>
  <si>
    <t>N222215410</t>
  </si>
  <si>
    <t>N221545035</t>
  </si>
  <si>
    <t>N122183331</t>
  </si>
  <si>
    <t>N122152121</t>
  </si>
  <si>
    <t>N222410460</t>
  </si>
  <si>
    <t>帳址</t>
  </si>
  <si>
    <t>N122467565</t>
  </si>
  <si>
    <t>N122451094</t>
  </si>
  <si>
    <t>N121251438</t>
  </si>
  <si>
    <t>N122468400</t>
  </si>
  <si>
    <t>N122551633</t>
  </si>
  <si>
    <t>N126073461</t>
  </si>
  <si>
    <t>N122535755</t>
  </si>
  <si>
    <t>N122577511</t>
  </si>
  <si>
    <t>N122576078</t>
  </si>
  <si>
    <t>N221172103</t>
  </si>
  <si>
    <t>N101529882</t>
  </si>
  <si>
    <t>N103506207</t>
  </si>
  <si>
    <t>N101600024</t>
  </si>
  <si>
    <t>N121154792</t>
  </si>
  <si>
    <t>N221174830</t>
  </si>
  <si>
    <t>N221279572</t>
  </si>
  <si>
    <t>N221167808</t>
  </si>
  <si>
    <t>N123837178</t>
  </si>
  <si>
    <t>N122628246</t>
  </si>
  <si>
    <t>N122667270</t>
  </si>
  <si>
    <t>最近地址</t>
  </si>
  <si>
    <t>N122686766</t>
  </si>
  <si>
    <t>N122660342</t>
  </si>
  <si>
    <t>N127078077</t>
  </si>
  <si>
    <t>N122647732</t>
  </si>
  <si>
    <t>N222695196</t>
  </si>
  <si>
    <t>N122296502</t>
  </si>
  <si>
    <t>N122326989</t>
  </si>
  <si>
    <t>N102817756</t>
  </si>
  <si>
    <t>N122224220</t>
  </si>
  <si>
    <t>N122233363</t>
  </si>
  <si>
    <t>N120673001</t>
  </si>
  <si>
    <t>N100826882</t>
  </si>
  <si>
    <t>N120671730</t>
  </si>
  <si>
    <t>N120698151</t>
  </si>
  <si>
    <t>代收</t>
  </si>
  <si>
    <t>N202014828</t>
  </si>
  <si>
    <t>N101357519</t>
  </si>
  <si>
    <t>N121062897</t>
  </si>
  <si>
    <t>N221086504</t>
  </si>
  <si>
    <t>N120726945</t>
  </si>
  <si>
    <t>N221062906</t>
  </si>
  <si>
    <t>N121099125</t>
  </si>
  <si>
    <t>N121067561</t>
  </si>
  <si>
    <t>N121103688</t>
  </si>
  <si>
    <t>N121035587</t>
  </si>
  <si>
    <t>N121807798</t>
  </si>
  <si>
    <t>N221793488</t>
  </si>
  <si>
    <t>N221860760</t>
  </si>
  <si>
    <t>N121811587</t>
  </si>
  <si>
    <t>N121790252</t>
  </si>
  <si>
    <t>N221798241</t>
  </si>
  <si>
    <t>N221825403</t>
  </si>
  <si>
    <t>N121824502</t>
  </si>
  <si>
    <t>N121805249</t>
  </si>
  <si>
    <t>N121823621</t>
  </si>
  <si>
    <t>N121735340</t>
  </si>
  <si>
    <t>N121766505</t>
  </si>
  <si>
    <t>N202099849</t>
  </si>
  <si>
    <t>N121731931</t>
  </si>
  <si>
    <t>N121776912</t>
  </si>
  <si>
    <t>N201097038</t>
  </si>
  <si>
    <t>N103457236</t>
  </si>
  <si>
    <t>N203535308</t>
  </si>
  <si>
    <t>N120989157</t>
  </si>
  <si>
    <t>N120936978</t>
  </si>
  <si>
    <t>N101184392</t>
  </si>
  <si>
    <t>N102340072</t>
  </si>
  <si>
    <t>N122379711</t>
  </si>
  <si>
    <t>N121607430</t>
  </si>
  <si>
    <t>N125396778</t>
  </si>
  <si>
    <t>N120895276</t>
  </si>
  <si>
    <t>N120866622</t>
  </si>
  <si>
    <t>N120865509</t>
  </si>
  <si>
    <t>N220795648</t>
  </si>
  <si>
    <t>N120805343</t>
  </si>
  <si>
    <t>N121907373</t>
  </si>
  <si>
    <t>N220901342</t>
  </si>
  <si>
    <t>簽收章不清</t>
  </si>
  <si>
    <t>N120747220</t>
  </si>
  <si>
    <t>N120797953</t>
  </si>
  <si>
    <t>N221895665</t>
  </si>
  <si>
    <t>N120841232</t>
  </si>
  <si>
    <t>N120726392</t>
  </si>
  <si>
    <t>N201000982</t>
  </si>
  <si>
    <t>N222071043</t>
  </si>
  <si>
    <t>N120885832</t>
  </si>
  <si>
    <t>N222075532</t>
  </si>
  <si>
    <t>N220753499</t>
  </si>
  <si>
    <t>N122079289</t>
  </si>
  <si>
    <t>N120816024</t>
  </si>
  <si>
    <t>N220892106</t>
  </si>
  <si>
    <t>N120741399</t>
  </si>
  <si>
    <t>N122469121</t>
  </si>
  <si>
    <t>N220546298</t>
  </si>
  <si>
    <t>N121362196</t>
  </si>
  <si>
    <t>N103531595</t>
  </si>
  <si>
    <t>N120528378</t>
  </si>
  <si>
    <t>N100803021</t>
  </si>
  <si>
    <t>N120579482</t>
  </si>
  <si>
    <t>N120581508</t>
  </si>
  <si>
    <t>N122775660</t>
  </si>
  <si>
    <t>N120588016</t>
  </si>
  <si>
    <t>N120617236</t>
  </si>
  <si>
    <t>N120577406</t>
  </si>
  <si>
    <t>N120625578</t>
  </si>
  <si>
    <t>N221381380</t>
  </si>
  <si>
    <t>N221324787</t>
  </si>
  <si>
    <t>N220598854</t>
  </si>
  <si>
    <t>N220619563</t>
  </si>
  <si>
    <t>N220205621</t>
  </si>
  <si>
    <t>N221303760</t>
  </si>
  <si>
    <t>N121299214</t>
  </si>
  <si>
    <t>N221367317</t>
  </si>
  <si>
    <t>N121297578</t>
  </si>
  <si>
    <t>N221460395</t>
  </si>
  <si>
    <t>N120409645</t>
  </si>
  <si>
    <t>N120381553</t>
  </si>
  <si>
    <t>N220741140</t>
  </si>
  <si>
    <t>N121451616</t>
  </si>
  <si>
    <t>N101794727</t>
  </si>
  <si>
    <t>N120553139</t>
  </si>
  <si>
    <t>N121427923</t>
  </si>
  <si>
    <t>N122765897</t>
  </si>
  <si>
    <t>N120427527</t>
  </si>
  <si>
    <t xml:space="preserve"> </t>
  </si>
  <si>
    <t>N120453367</t>
  </si>
  <si>
    <t>N200476268</t>
  </si>
  <si>
    <t>N120540632</t>
  </si>
  <si>
    <t>N220406539</t>
  </si>
  <si>
    <t>N103358596</t>
  </si>
  <si>
    <t>N120453992</t>
  </si>
  <si>
    <t>N121869485</t>
  </si>
  <si>
    <t>N121532607</t>
  </si>
  <si>
    <t>N101847107</t>
  </si>
  <si>
    <t>N120262428</t>
  </si>
  <si>
    <t>N121505799</t>
  </si>
  <si>
    <t>N220047772</t>
  </si>
  <si>
    <t>N121621369</t>
  </si>
  <si>
    <t>N121634044</t>
  </si>
  <si>
    <t>N121586829</t>
  </si>
  <si>
    <t>N221536232</t>
  </si>
  <si>
    <t>N100247729</t>
  </si>
  <si>
    <t>N101960598</t>
  </si>
  <si>
    <t>N103582725</t>
  </si>
  <si>
    <t>N121677012</t>
  </si>
  <si>
    <t>N103582636</t>
  </si>
  <si>
    <t>N121698922</t>
  </si>
  <si>
    <t>N220908378</t>
  </si>
  <si>
    <t>N220418815</t>
  </si>
  <si>
    <t>N120082395</t>
  </si>
  <si>
    <t>N120173453</t>
  </si>
  <si>
    <t>N220087490</t>
  </si>
  <si>
    <t>N220164321</t>
  </si>
  <si>
    <t>N221172952</t>
  </si>
  <si>
    <t>N120121100</t>
  </si>
  <si>
    <t>N100259434</t>
  </si>
  <si>
    <t>N220254795</t>
  </si>
  <si>
    <t>N200243643</t>
  </si>
  <si>
    <t>N120218233</t>
  </si>
  <si>
    <t>N120114605</t>
  </si>
  <si>
    <t>N120068760</t>
  </si>
  <si>
    <t>N203237058</t>
  </si>
  <si>
    <t>N120011323</t>
  </si>
  <si>
    <t>N100308254</t>
  </si>
  <si>
    <t>N120324343</t>
  </si>
  <si>
    <t>N220316549</t>
  </si>
  <si>
    <t>N120242499</t>
  </si>
  <si>
    <t>N120085181</t>
  </si>
  <si>
    <t>N100282595</t>
  </si>
  <si>
    <t>N126423425</t>
  </si>
  <si>
    <t>N220177435</t>
  </si>
  <si>
    <t>N220045698</t>
  </si>
  <si>
    <t>N120148549</t>
  </si>
  <si>
    <t>N120899443</t>
  </si>
  <si>
    <t>N120291698</t>
  </si>
  <si>
    <t>N120298535</t>
  </si>
  <si>
    <t>N120211887</t>
  </si>
  <si>
    <t>N220243667</t>
  </si>
  <si>
    <t>N120091698</t>
  </si>
  <si>
    <t>N103326352</t>
  </si>
  <si>
    <t>N120338847</t>
  </si>
  <si>
    <t>N220070333</t>
  </si>
  <si>
    <t>N120227223</t>
  </si>
  <si>
    <t>住家</t>
  </si>
  <si>
    <t>N222541657</t>
  </si>
  <si>
    <t>N126867025</t>
  </si>
  <si>
    <t>N220049856</t>
  </si>
  <si>
    <t>N120107824</t>
  </si>
  <si>
    <t>N120131875</t>
  </si>
  <si>
    <t>N121509751</t>
  </si>
  <si>
    <t>N224167079</t>
  </si>
  <si>
    <t>N120245534</t>
  </si>
  <si>
    <t>N121015478</t>
  </si>
  <si>
    <t>N100777320</t>
  </si>
  <si>
    <t>N122108516</t>
  </si>
  <si>
    <t>N102595371</t>
  </si>
  <si>
    <t>N122674846</t>
  </si>
  <si>
    <t>N203520496</t>
  </si>
  <si>
    <t>N220735508</t>
  </si>
  <si>
    <t>N222092935</t>
  </si>
  <si>
    <t>N101642844</t>
  </si>
  <si>
    <t>N103521268</t>
  </si>
  <si>
    <t>N220098180</t>
  </si>
  <si>
    <t>N120017638</t>
  </si>
  <si>
    <t>N221566329</t>
  </si>
  <si>
    <t>N121969024</t>
  </si>
  <si>
    <t>N220412420</t>
  </si>
  <si>
    <t>N221670391</t>
  </si>
  <si>
    <t>N220115006</t>
  </si>
  <si>
    <t>N121932572</t>
  </si>
  <si>
    <t>N120296077</t>
  </si>
  <si>
    <t>N121353384</t>
  </si>
  <si>
    <t>N220777533</t>
  </si>
  <si>
    <t>N122517533</t>
  </si>
  <si>
    <t>N222192154</t>
  </si>
  <si>
    <t>N220984065</t>
  </si>
  <si>
    <t>N121629481</t>
  </si>
  <si>
    <t>N122041543</t>
  </si>
  <si>
    <t>N122727548</t>
  </si>
  <si>
    <t>N221907651</t>
  </si>
  <si>
    <t>N122654362</t>
  </si>
  <si>
    <t>N220483474</t>
  </si>
  <si>
    <t>N222517839</t>
  </si>
  <si>
    <t>N121147037</t>
  </si>
  <si>
    <t>N100912829</t>
  </si>
  <si>
    <t>N120022611</t>
  </si>
  <si>
    <t>N122803169</t>
  </si>
  <si>
    <t>N120284531</t>
  </si>
  <si>
    <t>N101238493</t>
  </si>
  <si>
    <t>N122498186</t>
  </si>
  <si>
    <t>N220077958</t>
  </si>
  <si>
    <t>管理員收</t>
  </si>
  <si>
    <t>N121304523</t>
  </si>
  <si>
    <t>N122291598</t>
  </si>
  <si>
    <t>N222410344</t>
  </si>
  <si>
    <t>N222750129</t>
  </si>
  <si>
    <t>N101832400</t>
  </si>
  <si>
    <t>N222435725</t>
  </si>
  <si>
    <t>N220242188</t>
  </si>
  <si>
    <t>N221920172</t>
  </si>
  <si>
    <t>N122433603</t>
  </si>
  <si>
    <t>N121700043</t>
  </si>
  <si>
    <t>N221658760</t>
  </si>
  <si>
    <t>N221465792</t>
  </si>
  <si>
    <t>N221169384</t>
  </si>
  <si>
    <t>N120223305</t>
  </si>
  <si>
    <t>N121868513</t>
  </si>
  <si>
    <t>N202535500</t>
  </si>
  <si>
    <t>N220513191</t>
  </si>
  <si>
    <t>N102986612</t>
  </si>
  <si>
    <t>N120779964</t>
  </si>
  <si>
    <t>N203665801</t>
  </si>
  <si>
    <t>N122396258</t>
  </si>
  <si>
    <t>N201028364</t>
  </si>
  <si>
    <t>N122112225</t>
  </si>
  <si>
    <t>N120004631</t>
  </si>
  <si>
    <t>N220129877</t>
  </si>
  <si>
    <t>確認無效</t>
  </si>
  <si>
    <t>N121801769</t>
  </si>
  <si>
    <t>N103347735</t>
  </si>
  <si>
    <t>N120373408</t>
  </si>
  <si>
    <t>N102190858</t>
  </si>
  <si>
    <t>N120630177</t>
  </si>
  <si>
    <t>N220725397</t>
  </si>
  <si>
    <t>N220622953</t>
  </si>
  <si>
    <t>N222327791</t>
  </si>
  <si>
    <t>N220314956</t>
  </si>
  <si>
    <t>N222880613</t>
  </si>
  <si>
    <t>N120974736</t>
  </si>
  <si>
    <t>N202397260</t>
  </si>
  <si>
    <t>N220100167</t>
  </si>
  <si>
    <t>N222145860</t>
  </si>
  <si>
    <t>N221535262</t>
  </si>
  <si>
    <t>N221321428</t>
  </si>
  <si>
    <t>N120493156</t>
  </si>
  <si>
    <t>N121045234</t>
  </si>
  <si>
    <t>N102277476</t>
  </si>
  <si>
    <t>N220541195</t>
  </si>
  <si>
    <t>N222056457</t>
  </si>
  <si>
    <t>N220526741</t>
  </si>
  <si>
    <t>N122036480</t>
  </si>
  <si>
    <t>N222428462</t>
  </si>
  <si>
    <t>N100950061</t>
  </si>
  <si>
    <t>N120406653</t>
  </si>
  <si>
    <t>N100994714</t>
  </si>
  <si>
    <t>N101411901</t>
  </si>
  <si>
    <t>N220930003</t>
  </si>
  <si>
    <t>N202392130</t>
  </si>
  <si>
    <t>N201528449</t>
  </si>
  <si>
    <t>N121433878</t>
  </si>
  <si>
    <t>N221450782</t>
  </si>
  <si>
    <t>N222496942</t>
  </si>
  <si>
    <t>N222210835</t>
  </si>
  <si>
    <t>N121166747</t>
  </si>
  <si>
    <t>N120816506</t>
  </si>
  <si>
    <t>N221237145</t>
  </si>
  <si>
    <t>N102256191</t>
  </si>
  <si>
    <t>N103529460</t>
  </si>
  <si>
    <t>N122467136</t>
  </si>
  <si>
    <t>N220630160</t>
  </si>
  <si>
    <t>N122528723</t>
  </si>
  <si>
    <t>N122456348</t>
  </si>
  <si>
    <t>N122492540</t>
  </si>
  <si>
    <t>N122032928</t>
  </si>
  <si>
    <t>N224505391</t>
  </si>
  <si>
    <t>N201704421</t>
  </si>
  <si>
    <t>N103325284</t>
  </si>
  <si>
    <t>N202293178</t>
  </si>
  <si>
    <t>N222601256</t>
  </si>
  <si>
    <t>N120743526</t>
  </si>
  <si>
    <t>N121251483</t>
  </si>
  <si>
    <t>N101394316</t>
  </si>
  <si>
    <t>N122585639</t>
  </si>
  <si>
    <t>N220043603</t>
  </si>
  <si>
    <t>N222172125</t>
  </si>
  <si>
    <t>N222390338</t>
  </si>
  <si>
    <t>N222300950</t>
  </si>
  <si>
    <t>N220593984</t>
  </si>
  <si>
    <t>N122258520</t>
  </si>
  <si>
    <t>N103975668</t>
  </si>
  <si>
    <t>N120870591</t>
  </si>
  <si>
    <t>N121247676</t>
  </si>
  <si>
    <t>N120924263</t>
  </si>
  <si>
    <t>N122490724</t>
  </si>
  <si>
    <t>N221909851</t>
  </si>
  <si>
    <t>N222142592</t>
  </si>
  <si>
    <t>N121143299</t>
  </si>
  <si>
    <t>N122609750</t>
  </si>
  <si>
    <t>N200513079</t>
  </si>
  <si>
    <t>N203360785</t>
  </si>
  <si>
    <t>N122462140</t>
  </si>
  <si>
    <t>N120395762</t>
  </si>
  <si>
    <t>N103759539</t>
  </si>
  <si>
    <t>N121376332</t>
  </si>
  <si>
    <t>N221021923</t>
  </si>
  <si>
    <t>N103299332</t>
  </si>
  <si>
    <t>N120038306</t>
  </si>
  <si>
    <t>N120276173</t>
  </si>
  <si>
    <t>N222511720</t>
  </si>
  <si>
    <t>N121100561</t>
  </si>
  <si>
    <t>N122347942</t>
  </si>
  <si>
    <t>N120732416</t>
  </si>
  <si>
    <t>N222165120</t>
  </si>
  <si>
    <t>N220422533</t>
  </si>
  <si>
    <t>N122197933</t>
  </si>
  <si>
    <t>N202623354</t>
  </si>
  <si>
    <t>N122453945</t>
  </si>
  <si>
    <t>N220074242</t>
  </si>
  <si>
    <t>N222385471</t>
  </si>
  <si>
    <t>N120983100</t>
  </si>
  <si>
    <t>N220450608</t>
  </si>
  <si>
    <t>N122195555</t>
  </si>
  <si>
    <t>N121164065</t>
  </si>
  <si>
    <t>N220077878</t>
  </si>
  <si>
    <t>N221047445</t>
  </si>
  <si>
    <t>N120245258</t>
  </si>
  <si>
    <t>N122816317</t>
  </si>
  <si>
    <t>N120926418</t>
  </si>
  <si>
    <t>N221897785</t>
  </si>
  <si>
    <t>N221196756</t>
  </si>
  <si>
    <t>N102843943</t>
  </si>
  <si>
    <t>N203348583</t>
  </si>
  <si>
    <t>N103749220</t>
  </si>
  <si>
    <t>N102233750</t>
  </si>
  <si>
    <t>N122440073</t>
  </si>
  <si>
    <t>N101399197</t>
  </si>
  <si>
    <t>N103229983</t>
  </si>
  <si>
    <t>N203056400</t>
  </si>
  <si>
    <t>N222207785</t>
  </si>
  <si>
    <t>N121831463</t>
  </si>
  <si>
    <t>N120730074</t>
  </si>
  <si>
    <t>N122454942</t>
  </si>
  <si>
    <t>N120901493</t>
  </si>
  <si>
    <t>N122026171</t>
  </si>
  <si>
    <t>N202277414</t>
  </si>
  <si>
    <t>N220955984</t>
  </si>
  <si>
    <t>N122625843</t>
  </si>
  <si>
    <t>N222374503</t>
  </si>
  <si>
    <t>N122425843</t>
  </si>
  <si>
    <t>N121206068</t>
  </si>
  <si>
    <t>N121466715</t>
  </si>
  <si>
    <t>N120650660</t>
  </si>
  <si>
    <t>N221714094</t>
  </si>
  <si>
    <t>N120536834</t>
  </si>
  <si>
    <t>N121124703</t>
  </si>
  <si>
    <t>N122017145</t>
  </si>
  <si>
    <t>N220656048</t>
  </si>
  <si>
    <t>N121223890</t>
  </si>
  <si>
    <t>N122038215</t>
  </si>
  <si>
    <t>N121741286</t>
  </si>
  <si>
    <t>addr_class</t>
  </si>
  <si>
    <t>confirm_status</t>
  </si>
  <si>
    <t>原始資料</t>
    <phoneticPr fontId="18" type="noConversion"/>
  </si>
  <si>
    <t>產出資料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</si>
</sst>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DBNum1][$-404]General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>
      <alignment vertical="center"/>
    </xf>
    <xf numFmtId="0" fontId="19" fillId="0" borderId="10" xfId="0" applyFont="1" applyBorder="1" applyAlignment="1">
      <alignment horizontal="left" vertical="center"/>
    </xf>
    <xf numFmtId="176" fontId="19" fillId="0" borderId="10" xfId="0" applyNumberFormat="1" applyFont="1" applyBorder="1">
      <alignment vertical="center"/>
    </xf>
    <xf numFmtId="0" fontId="19" fillId="34" borderId="11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407"/>
  <sheetViews>
    <sheetView topLeftCell="A43" zoomScale="85" zoomScaleNormal="85" workbookViewId="0">
      <selection activeCell="E51" sqref="E51"/>
    </sheetView>
  </sheetViews>
  <sheetFormatPr defaultRowHeight="16.2" x14ac:dyDescent="0.3"/>
  <cols>
    <col min="1" max="1" width="12.44140625" style="3" bestFit="1" customWidth="1"/>
    <col min="2" max="2" width="62.5546875" style="3" bestFit="1" customWidth="1"/>
    <col min="3" max="4" width="20" style="3" customWidth="1"/>
    <col min="5" max="5" width="22.77734375" style="3" customWidth="1"/>
    <col min="6" max="6" width="11.6640625" style="3" customWidth="1"/>
    <col min="7" max="7" width="11.5546875" style="3" customWidth="1"/>
    <col min="8" max="8" width="17.77734375" style="3" bestFit="1" customWidth="1"/>
    <col min="9" max="9" width="10.44140625" style="3" bestFit="1" customWidth="1"/>
    <col min="10" max="10" width="6.77734375" style="3" bestFit="1" customWidth="1"/>
    <col min="11" max="11" width="16.6640625" style="3" bestFit="1" customWidth="1"/>
    <col min="12" max="12" width="20" bestFit="1" customWidth="1"/>
  </cols>
  <sheetData>
    <row r="1" spans="1:12" x14ac:dyDescent="0.3">
      <c r="A1" s="1" t="str">
        <f>地址轉換!A2</f>
        <v>casei</v>
      </c>
      <c r="B1" s="1" t="str">
        <f>地址轉換!B2</f>
        <v>address</v>
      </c>
      <c r="C1" s="1" t="str">
        <f>地址轉換!C2</f>
        <v>addr_class</v>
      </c>
      <c r="D1" s="1" t="str">
        <f>地址轉換!D2</f>
        <v>confirm_status</v>
      </c>
      <c r="E1" s="1" t="str">
        <f>地址轉換!E2</f>
        <v>ID</v>
      </c>
      <c r="F1" s="2" t="str">
        <f>地址轉換!BJ2</f>
        <v>city</v>
      </c>
      <c r="G1" s="2" t="str">
        <f>地址轉換!BK2</f>
        <v>town</v>
      </c>
      <c r="H1" s="2" t="str">
        <f>地址轉換!BL2</f>
        <v>road</v>
      </c>
      <c r="I1" s="2" t="str">
        <f>地址轉換!BM2</f>
        <v>lane</v>
      </c>
      <c r="J1" s="2" t="str">
        <f>地址轉換!BN2</f>
        <v>alley</v>
      </c>
      <c r="K1" s="2" t="str">
        <f>地址轉換!BO2</f>
        <v>number</v>
      </c>
      <c r="L1" s="2" t="str">
        <f>地址轉換!BP2</f>
        <v>miss_info</v>
      </c>
    </row>
    <row r="2" spans="1:12" x14ac:dyDescent="0.3">
      <c r="A2" s="1">
        <f>地址轉換!A3</f>
        <v>10467325</v>
      </c>
      <c r="B2" s="1" t="str">
        <f>地址轉換!B3</f>
        <v>830高雄市 鳳山區 經武路85之14號2樓</v>
      </c>
      <c r="C2" s="1" t="str">
        <f>地址轉換!C3</f>
        <v>原住</v>
      </c>
      <c r="D2" s="1" t="str">
        <f>地址轉換!D3</f>
        <v>未確認</v>
      </c>
      <c r="E2" s="1" t="str">
        <f>地址轉換!E3</f>
        <v>N100751013</v>
      </c>
      <c r="F2" s="1" t="str">
        <f>地址轉換!BJ3</f>
        <v>高雄市</v>
      </c>
      <c r="G2" s="1" t="str">
        <f>地址轉換!BK3</f>
        <v>鳳山區</v>
      </c>
      <c r="H2" s="1" t="str">
        <f>地址轉換!BL3</f>
        <v>經武路</v>
      </c>
      <c r="I2" s="1" t="str">
        <f>地址轉換!BM3</f>
        <v/>
      </c>
      <c r="J2" s="1" t="str">
        <f>地址轉換!BN3</f>
        <v/>
      </c>
      <c r="K2" s="1" t="str">
        <f>地址轉換!BO3</f>
        <v>85-14號2樓</v>
      </c>
      <c r="L2" s="6" t="str">
        <f>地址轉換!BP3</f>
        <v/>
      </c>
    </row>
    <row r="3" spans="1:12" x14ac:dyDescent="0.3">
      <c r="A3" s="1">
        <f>地址轉換!A4</f>
        <v>7592693</v>
      </c>
      <c r="B3" s="1" t="str">
        <f>地址轉換!B4</f>
        <v>824高雄市 燕巢區 橫山里17鄰正德新村　1號</v>
      </c>
      <c r="C3" s="1" t="str">
        <f>地址轉換!C4</f>
        <v>原住</v>
      </c>
      <c r="D3" s="1" t="str">
        <f>地址轉換!D4</f>
        <v>未確認</v>
      </c>
      <c r="E3" s="1" t="str">
        <f>地址轉換!E4</f>
        <v>N122004255</v>
      </c>
      <c r="F3" s="1" t="str">
        <f>地址轉換!BJ4</f>
        <v>高雄市</v>
      </c>
      <c r="G3" s="1" t="str">
        <f>地址轉換!BK4</f>
        <v>燕巢區</v>
      </c>
      <c r="H3" s="1" t="str">
        <f>地址轉換!BL4</f>
        <v/>
      </c>
      <c r="I3" s="1" t="str">
        <f>地址轉換!BM4</f>
        <v/>
      </c>
      <c r="J3" s="1" t="str">
        <f>地址轉換!BN4</f>
        <v/>
      </c>
      <c r="K3" s="1" t="str">
        <f>地址轉換!BO4</f>
        <v>1號</v>
      </c>
      <c r="L3" s="6" t="str">
        <f>地址轉換!BP4</f>
        <v>正德新村</v>
      </c>
    </row>
    <row r="4" spans="1:12" x14ac:dyDescent="0.3">
      <c r="A4" s="1">
        <f>地址轉換!A5</f>
        <v>9380156</v>
      </c>
      <c r="B4" s="1" t="str">
        <f>地址轉換!B5</f>
        <v>820高雄市 岡山區 岡山路22號</v>
      </c>
      <c r="C4" s="1" t="str">
        <f>地址轉換!C5</f>
        <v>最新戶籍</v>
      </c>
      <c r="D4" s="1" t="str">
        <f>地址轉換!D5</f>
        <v>確認有效</v>
      </c>
      <c r="E4" s="1" t="str">
        <f>地址轉換!E5</f>
        <v>N221218408</v>
      </c>
      <c r="F4" s="1" t="str">
        <f>地址轉換!BJ5</f>
        <v>高雄市</v>
      </c>
      <c r="G4" s="1" t="str">
        <f>地址轉換!BK5</f>
        <v>岡山區</v>
      </c>
      <c r="H4" s="1" t="str">
        <f>地址轉換!BL5</f>
        <v>岡山路</v>
      </c>
      <c r="I4" s="1" t="str">
        <f>地址轉換!BM5</f>
        <v/>
      </c>
      <c r="J4" s="1" t="str">
        <f>地址轉換!BN5</f>
        <v/>
      </c>
      <c r="K4" s="1" t="str">
        <f>地址轉換!BO5</f>
        <v>22號</v>
      </c>
      <c r="L4" s="6" t="str">
        <f>地址轉換!BP5</f>
        <v/>
      </c>
    </row>
    <row r="5" spans="1:12" x14ac:dyDescent="0.3">
      <c r="A5" s="1">
        <f>地址轉換!A6</f>
        <v>9143478</v>
      </c>
      <c r="B5" s="1" t="str">
        <f>地址轉換!B6</f>
        <v>813高雄市 左營區 福山里48鄰文川路469號三樓</v>
      </c>
      <c r="C5" s="1" t="str">
        <f>地址轉換!C6</f>
        <v>最新戶籍</v>
      </c>
      <c r="D5" s="1" t="str">
        <f>地址轉換!D6</f>
        <v>確認有效</v>
      </c>
      <c r="E5" s="1" t="str">
        <f>地址轉換!E6</f>
        <v>N200521339</v>
      </c>
      <c r="F5" s="1" t="str">
        <f>地址轉換!BJ6</f>
        <v>高雄市</v>
      </c>
      <c r="G5" s="1" t="str">
        <f>地址轉換!BK6</f>
        <v>左營區</v>
      </c>
      <c r="H5" s="1" t="str">
        <f>地址轉換!BL6</f>
        <v>文川路</v>
      </c>
      <c r="I5" s="1" t="str">
        <f>地址轉換!BM6</f>
        <v/>
      </c>
      <c r="J5" s="1" t="str">
        <f>地址轉換!BN6</f>
        <v/>
      </c>
      <c r="K5" s="1" t="str">
        <f>地址轉換!BO6</f>
        <v>469號3樓</v>
      </c>
      <c r="L5" s="6" t="str">
        <f>地址轉換!BP6</f>
        <v/>
      </c>
    </row>
    <row r="6" spans="1:12" x14ac:dyDescent="0.3">
      <c r="A6" s="1">
        <f>地址轉換!A7</f>
        <v>10467429</v>
      </c>
      <c r="B6" s="1" t="str">
        <f>地址轉換!B7</f>
        <v>812高雄市 小港區 松富街73巷16號3樓</v>
      </c>
      <c r="C6" s="1" t="str">
        <f>地址轉換!C7</f>
        <v>最新戶籍</v>
      </c>
      <c r="D6" s="1" t="str">
        <f>地址轉換!D7</f>
        <v>未確認</v>
      </c>
      <c r="E6" s="1" t="str">
        <f>地址轉換!E7</f>
        <v>N221674371</v>
      </c>
      <c r="F6" s="1" t="str">
        <f>地址轉換!BJ7</f>
        <v>高雄市</v>
      </c>
      <c r="G6" s="1" t="str">
        <f>地址轉換!BK7</f>
        <v>小港區</v>
      </c>
      <c r="H6" s="1" t="str">
        <f>地址轉換!BL7</f>
        <v>松富街</v>
      </c>
      <c r="I6" s="1" t="str">
        <f>地址轉換!BM7</f>
        <v>73巷</v>
      </c>
      <c r="J6" s="1" t="str">
        <f>地址轉換!BN7</f>
        <v/>
      </c>
      <c r="K6" s="1" t="str">
        <f>地址轉換!BO7</f>
        <v>16號3樓</v>
      </c>
      <c r="L6" s="6" t="str">
        <f>地址轉換!BP7</f>
        <v/>
      </c>
    </row>
    <row r="7" spans="1:12" x14ac:dyDescent="0.3">
      <c r="A7" s="1">
        <f>地址轉換!A8</f>
        <v>6866932</v>
      </c>
      <c r="B7" s="1" t="str">
        <f>地址轉換!B8</f>
        <v>812高雄市 小港區 永義街191號</v>
      </c>
      <c r="C7" s="1">
        <f>地址轉換!C8</f>
        <v>0</v>
      </c>
      <c r="D7" s="1" t="str">
        <f>地址轉換!D8</f>
        <v>確認有效</v>
      </c>
      <c r="E7" s="1" t="str">
        <f>地址轉換!E8</f>
        <v>N221466968</v>
      </c>
      <c r="F7" s="1" t="str">
        <f>地址轉換!BJ8</f>
        <v>高雄市</v>
      </c>
      <c r="G7" s="1" t="str">
        <f>地址轉換!BK8</f>
        <v>小港區</v>
      </c>
      <c r="H7" s="1" t="str">
        <f>地址轉換!BL8</f>
        <v>永義街</v>
      </c>
      <c r="I7" s="1" t="str">
        <f>地址轉換!BM8</f>
        <v/>
      </c>
      <c r="J7" s="1" t="str">
        <f>地址轉換!BN8</f>
        <v/>
      </c>
      <c r="K7" s="1" t="str">
        <f>地址轉換!BO8</f>
        <v>191號</v>
      </c>
      <c r="L7" s="6" t="str">
        <f>地址轉換!BP8</f>
        <v/>
      </c>
    </row>
    <row r="8" spans="1:12" x14ac:dyDescent="0.3">
      <c r="A8" s="1">
        <f>地址轉換!A9</f>
        <v>6748255</v>
      </c>
      <c r="B8" s="1" t="str">
        <f>地址轉換!B9</f>
        <v>807高雄市 三民區 灣中里18鄰愛國路37巷2號</v>
      </c>
      <c r="C8" s="1" t="str">
        <f>地址轉換!C9</f>
        <v>最新戶籍</v>
      </c>
      <c r="D8" s="1" t="str">
        <f>地址轉換!D9</f>
        <v>確認有效</v>
      </c>
      <c r="E8" s="1" t="str">
        <f>地址轉換!E9</f>
        <v>N220035236</v>
      </c>
      <c r="F8" s="1" t="str">
        <f>地址轉換!BJ9</f>
        <v>高雄市</v>
      </c>
      <c r="G8" s="1" t="str">
        <f>地址轉換!BK9</f>
        <v>三民區</v>
      </c>
      <c r="H8" s="1" t="str">
        <f>地址轉換!BL9</f>
        <v>愛國路</v>
      </c>
      <c r="I8" s="1" t="str">
        <f>地址轉換!BM9</f>
        <v>37巷</v>
      </c>
      <c r="J8" s="1" t="str">
        <f>地址轉換!BN9</f>
        <v/>
      </c>
      <c r="K8" s="1" t="str">
        <f>地址轉換!BO9</f>
        <v>2號</v>
      </c>
      <c r="L8" s="6" t="str">
        <f>地址轉換!BP9</f>
        <v/>
      </c>
    </row>
    <row r="9" spans="1:12" x14ac:dyDescent="0.3">
      <c r="A9" s="1">
        <f>地址轉換!A10</f>
        <v>9423941</v>
      </c>
      <c r="B9" s="1" t="str">
        <f>地址轉換!B10</f>
        <v>807高雄市 三民區 永年街1巷1之4號</v>
      </c>
      <c r="C9" s="1" t="str">
        <f>地址轉換!C10</f>
        <v>戶籍住址</v>
      </c>
      <c r="D9" s="1" t="str">
        <f>地址轉換!D10</f>
        <v>親收</v>
      </c>
      <c r="E9" s="1" t="str">
        <f>地址轉換!E10</f>
        <v>N120367437</v>
      </c>
      <c r="F9" s="1" t="str">
        <f>地址轉換!BJ10</f>
        <v>高雄市</v>
      </c>
      <c r="G9" s="1" t="str">
        <f>地址轉換!BK10</f>
        <v>三民區</v>
      </c>
      <c r="H9" s="1" t="str">
        <f>地址轉換!BL10</f>
        <v>永年街</v>
      </c>
      <c r="I9" s="1" t="str">
        <f>地址轉換!BM10</f>
        <v>1巷</v>
      </c>
      <c r="J9" s="1" t="str">
        <f>地址轉換!BN10</f>
        <v/>
      </c>
      <c r="K9" s="1" t="str">
        <f>地址轉換!BO10</f>
        <v>1-4號</v>
      </c>
      <c r="L9" s="6" t="str">
        <f>地址轉換!BP10</f>
        <v/>
      </c>
    </row>
    <row r="10" spans="1:12" x14ac:dyDescent="0.3">
      <c r="A10" s="1">
        <f>地址轉換!A11</f>
        <v>10467358</v>
      </c>
      <c r="B10" s="1" t="str">
        <f>地址轉換!B11</f>
        <v>804高雄市 鼓山區 鼓山三路42之26號</v>
      </c>
      <c r="C10" s="1" t="str">
        <f>地址轉換!C11</f>
        <v>戶籍住址</v>
      </c>
      <c r="D10" s="1" t="str">
        <f>地址轉換!D11</f>
        <v>確認有效</v>
      </c>
      <c r="E10" s="1" t="str">
        <f>地址轉換!E11</f>
        <v>N120659243</v>
      </c>
      <c r="F10" s="1" t="str">
        <f>地址轉換!BJ11</f>
        <v>高雄市</v>
      </c>
      <c r="G10" s="1" t="str">
        <f>地址轉換!BK11</f>
        <v>鼓山區</v>
      </c>
      <c r="H10" s="1" t="str">
        <f>地址轉換!BL11</f>
        <v>鼓山三路</v>
      </c>
      <c r="I10" s="1" t="str">
        <f>地址轉換!BM11</f>
        <v/>
      </c>
      <c r="J10" s="1" t="str">
        <f>地址轉換!BN11</f>
        <v/>
      </c>
      <c r="K10" s="1" t="str">
        <f>地址轉換!BO11</f>
        <v>42-26號</v>
      </c>
      <c r="L10" s="6" t="str">
        <f>地址轉換!BP11</f>
        <v/>
      </c>
    </row>
    <row r="11" spans="1:12" x14ac:dyDescent="0.3">
      <c r="A11" s="1">
        <f>地址轉換!A12</f>
        <v>7189767</v>
      </c>
      <c r="B11" s="1" t="str">
        <f>地址轉換!B12</f>
        <v>803高雄市 鹽埕區 壽星街12號2樓</v>
      </c>
      <c r="C11" s="1" t="str">
        <f>地址轉換!C12</f>
        <v>原住</v>
      </c>
      <c r="D11" s="1" t="str">
        <f>地址轉換!D12</f>
        <v>確認有效</v>
      </c>
      <c r="E11" s="1" t="str">
        <f>地址轉換!E12</f>
        <v>N201443218</v>
      </c>
      <c r="F11" s="1" t="str">
        <f>地址轉換!BJ12</f>
        <v>高雄市</v>
      </c>
      <c r="G11" s="1" t="str">
        <f>地址轉換!BK12</f>
        <v>鹽埕區</v>
      </c>
      <c r="H11" s="1" t="str">
        <f>地址轉換!BL12</f>
        <v>壽星街</v>
      </c>
      <c r="I11" s="1" t="str">
        <f>地址轉換!BM12</f>
        <v/>
      </c>
      <c r="J11" s="1" t="str">
        <f>地址轉換!BN12</f>
        <v/>
      </c>
      <c r="K11" s="1" t="str">
        <f>地址轉換!BO12</f>
        <v>12號2樓</v>
      </c>
      <c r="L11" s="6" t="str">
        <f>地址轉換!BP12</f>
        <v/>
      </c>
    </row>
    <row r="12" spans="1:12" x14ac:dyDescent="0.3">
      <c r="A12" s="1">
        <f>地址轉換!A13</f>
        <v>10354528</v>
      </c>
      <c r="B12" s="1" t="str">
        <f>地址轉換!B13</f>
        <v>802高雄市 苓雅區 福德三路165巷22號</v>
      </c>
      <c r="C12" s="1" t="str">
        <f>地址轉換!C13</f>
        <v>戶籍住址</v>
      </c>
      <c r="D12" s="1" t="str">
        <f>地址轉換!D13</f>
        <v>確認有效</v>
      </c>
      <c r="E12" s="1" t="str">
        <f>地址轉換!E13</f>
        <v>N220118187</v>
      </c>
      <c r="F12" s="1" t="str">
        <f>地址轉換!BJ13</f>
        <v>高雄市</v>
      </c>
      <c r="G12" s="1" t="str">
        <f>地址轉換!BK13</f>
        <v>苓雅區</v>
      </c>
      <c r="H12" s="1" t="str">
        <f>地址轉換!BL13</f>
        <v>福德三路</v>
      </c>
      <c r="I12" s="1" t="str">
        <f>地址轉換!BM13</f>
        <v>165巷</v>
      </c>
      <c r="J12" s="1" t="str">
        <f>地址轉換!BN13</f>
        <v/>
      </c>
      <c r="K12" s="1" t="str">
        <f>地址轉換!BO13</f>
        <v>22號</v>
      </c>
      <c r="L12" s="6" t="str">
        <f>地址轉換!BP13</f>
        <v/>
      </c>
    </row>
    <row r="13" spans="1:12" x14ac:dyDescent="0.3">
      <c r="A13" s="1">
        <f>地址轉換!A14</f>
        <v>8233245</v>
      </c>
      <c r="B13" s="1" t="str">
        <f>地址轉換!B14</f>
        <v>731台南市 後壁區 後壁里008鄰150之36號</v>
      </c>
      <c r="C13" s="1" t="str">
        <f>地址轉換!C14</f>
        <v>戶籍住址</v>
      </c>
      <c r="D13" s="1" t="str">
        <f>地址轉換!D14</f>
        <v>確認有效</v>
      </c>
      <c r="E13" s="1" t="str">
        <f>地址轉換!E14</f>
        <v>N222034040</v>
      </c>
      <c r="F13" s="1" t="str">
        <f>地址轉換!BJ14</f>
        <v>臺南市</v>
      </c>
      <c r="G13" s="1" t="str">
        <f>地址轉換!BK14</f>
        <v>後壁區</v>
      </c>
      <c r="H13" s="1" t="str">
        <f>地址轉換!BL14</f>
        <v/>
      </c>
      <c r="I13" s="1" t="str">
        <f>地址轉換!BM14</f>
        <v/>
      </c>
      <c r="J13" s="1" t="str">
        <f>地址轉換!BN14</f>
        <v/>
      </c>
      <c r="K13" s="1" t="str">
        <f>地址轉換!BO14</f>
        <v>150-36號</v>
      </c>
      <c r="L13" s="6" t="str">
        <f>地址轉換!BP14</f>
        <v/>
      </c>
    </row>
    <row r="14" spans="1:12" x14ac:dyDescent="0.3">
      <c r="A14" s="1">
        <f>地址轉換!A15</f>
        <v>9413144</v>
      </c>
      <c r="B14" s="1" t="str">
        <f>地址轉換!B15</f>
        <v>730台南市 新營區 東仁街43巷16弄15號</v>
      </c>
      <c r="C14" s="1" t="str">
        <f>地址轉換!C15</f>
        <v>戶籍住址</v>
      </c>
      <c r="D14" s="1" t="str">
        <f>地址轉換!D15</f>
        <v>未確認</v>
      </c>
      <c r="E14" s="1" t="str">
        <f>地址轉換!E15</f>
        <v>N221946345</v>
      </c>
      <c r="F14" s="1" t="str">
        <f>地址轉換!BJ15</f>
        <v>臺南市</v>
      </c>
      <c r="G14" s="1" t="str">
        <f>地址轉換!BK15</f>
        <v>新營區</v>
      </c>
      <c r="H14" s="1" t="str">
        <f>地址轉換!BL15</f>
        <v>東仁街</v>
      </c>
      <c r="I14" s="1" t="str">
        <f>地址轉換!BM15</f>
        <v>43巷</v>
      </c>
      <c r="J14" s="1" t="str">
        <f>地址轉換!BN15</f>
        <v>16弄</v>
      </c>
      <c r="K14" s="1" t="str">
        <f>地址轉換!BO15</f>
        <v>15號</v>
      </c>
      <c r="L14" s="6" t="str">
        <f>地址轉換!BP15</f>
        <v/>
      </c>
    </row>
    <row r="15" spans="1:12" x14ac:dyDescent="0.3">
      <c r="A15" s="1">
        <f>地址轉換!A16</f>
        <v>10038784</v>
      </c>
      <c r="B15" s="1" t="str">
        <f>地址轉換!B16</f>
        <v>710台南市 永康區 蔦松里1鄰蔦松二街87巷62號</v>
      </c>
      <c r="C15" s="1" t="str">
        <f>地址轉換!C16</f>
        <v>最新戶籍</v>
      </c>
      <c r="D15" s="1" t="str">
        <f>地址轉換!D16</f>
        <v>未確認</v>
      </c>
      <c r="E15" s="1" t="str">
        <f>地址轉換!E16</f>
        <v>N220535786</v>
      </c>
      <c r="F15" s="1" t="str">
        <f>地址轉換!BJ16</f>
        <v>臺南市</v>
      </c>
      <c r="G15" s="1" t="str">
        <f>地址轉換!BK16</f>
        <v>永康區</v>
      </c>
      <c r="H15" s="1" t="str">
        <f>地址轉換!BL16</f>
        <v>蔦松二街</v>
      </c>
      <c r="I15" s="1" t="str">
        <f>地址轉換!BM16</f>
        <v>87巷</v>
      </c>
      <c r="J15" s="1" t="str">
        <f>地址轉換!BN16</f>
        <v/>
      </c>
      <c r="K15" s="1" t="str">
        <f>地址轉換!BO16</f>
        <v>62號</v>
      </c>
      <c r="L15" s="6" t="str">
        <f>地址轉換!BP16</f>
        <v/>
      </c>
    </row>
    <row r="16" spans="1:12" x14ac:dyDescent="0.3">
      <c r="A16" s="1">
        <f>地址轉換!A17</f>
        <v>8949124</v>
      </c>
      <c r="B16" s="1" t="str">
        <f>地址轉換!B17</f>
        <v>710台南市 永康區 復華里011鄰復國二路243巷29號</v>
      </c>
      <c r="C16" s="1" t="str">
        <f>地址轉換!C17</f>
        <v>最新戶籍</v>
      </c>
      <c r="D16" s="1" t="str">
        <f>地址轉換!D17</f>
        <v>確認有效</v>
      </c>
      <c r="E16" s="1" t="str">
        <f>地址轉換!E17</f>
        <v>N203430764</v>
      </c>
      <c r="F16" s="1" t="str">
        <f>地址轉換!BJ17</f>
        <v>臺南市</v>
      </c>
      <c r="G16" s="1" t="str">
        <f>地址轉換!BK17</f>
        <v>永康區</v>
      </c>
      <c r="H16" s="1" t="str">
        <f>地址轉換!BL17</f>
        <v>復國二路</v>
      </c>
      <c r="I16" s="1" t="str">
        <f>地址轉換!BM17</f>
        <v>243巷</v>
      </c>
      <c r="J16" s="1" t="str">
        <f>地址轉換!BN17</f>
        <v/>
      </c>
      <c r="K16" s="1" t="str">
        <f>地址轉換!BO17</f>
        <v>29號</v>
      </c>
      <c r="L16" s="6" t="str">
        <f>地址轉換!BP17</f>
        <v/>
      </c>
    </row>
    <row r="17" spans="1:12" x14ac:dyDescent="0.3">
      <c r="A17" s="1">
        <f>地址轉換!A18</f>
        <v>6748254</v>
      </c>
      <c r="B17" s="1" t="str">
        <f>地址轉換!B18</f>
        <v>710台南市 永康區 神洲里1鄰忠孝路6巷7號</v>
      </c>
      <c r="C17" s="1" t="str">
        <f>地址轉換!C18</f>
        <v>戶籍住址</v>
      </c>
      <c r="D17" s="1" t="str">
        <f>地址轉換!D18</f>
        <v>未確認</v>
      </c>
      <c r="E17" s="1" t="str">
        <f>地址轉換!E18</f>
        <v>N203619470</v>
      </c>
      <c r="F17" s="1" t="str">
        <f>地址轉換!BJ18</f>
        <v>臺南市</v>
      </c>
      <c r="G17" s="1" t="str">
        <f>地址轉換!BK18</f>
        <v>永康區</v>
      </c>
      <c r="H17" s="1" t="str">
        <f>地址轉換!BL18</f>
        <v>忠孝路</v>
      </c>
      <c r="I17" s="1" t="str">
        <f>地址轉換!BM18</f>
        <v>6巷</v>
      </c>
      <c r="J17" s="1" t="str">
        <f>地址轉換!BN18</f>
        <v/>
      </c>
      <c r="K17" s="1" t="str">
        <f>地址轉換!BO18</f>
        <v>7號</v>
      </c>
      <c r="L17" s="6" t="str">
        <f>地址轉換!BP18</f>
        <v/>
      </c>
    </row>
    <row r="18" spans="1:12" x14ac:dyDescent="0.3">
      <c r="A18" s="1">
        <f>地址轉換!A19</f>
        <v>9197654</v>
      </c>
      <c r="B18" s="1" t="str">
        <f>地址轉換!B19</f>
        <v>710台南市 永康區 正強里32鄰四維街51巷5號四樓之1</v>
      </c>
      <c r="C18" s="1" t="str">
        <f>地址轉換!C19</f>
        <v>戶籍住址</v>
      </c>
      <c r="D18" s="1" t="str">
        <f>地址轉換!D19</f>
        <v>確認有效</v>
      </c>
      <c r="E18" s="1" t="str">
        <f>地址轉換!E19</f>
        <v>N121170714</v>
      </c>
      <c r="F18" s="1" t="str">
        <f>地址轉換!BJ19</f>
        <v>臺南市</v>
      </c>
      <c r="G18" s="1" t="str">
        <f>地址轉換!BK19</f>
        <v>永康區</v>
      </c>
      <c r="H18" s="1" t="str">
        <f>地址轉換!BL19</f>
        <v>四維街</v>
      </c>
      <c r="I18" s="1" t="str">
        <f>地址轉換!BM19</f>
        <v>51巷</v>
      </c>
      <c r="J18" s="1" t="str">
        <f>地址轉換!BN19</f>
        <v/>
      </c>
      <c r="K18" s="1" t="str">
        <f>地址轉換!BO19</f>
        <v>5號4樓之1</v>
      </c>
      <c r="L18" s="6" t="str">
        <f>地址轉換!BP19</f>
        <v/>
      </c>
    </row>
    <row r="19" spans="1:12" x14ac:dyDescent="0.3">
      <c r="A19" s="1">
        <f>地址轉換!A20</f>
        <v>9376504</v>
      </c>
      <c r="B19" s="1" t="str">
        <f>地址轉換!B20</f>
        <v>702台南市 南區 崇倫街87號</v>
      </c>
      <c r="C19" s="1" t="str">
        <f>地址轉換!C20</f>
        <v>最新戶籍</v>
      </c>
      <c r="D19" s="1" t="str">
        <f>地址轉換!D20</f>
        <v>確認有效</v>
      </c>
      <c r="E19" s="1" t="str">
        <f>地址轉換!E20</f>
        <v>N222215410</v>
      </c>
      <c r="F19" s="1" t="str">
        <f>地址轉換!BJ20</f>
        <v>臺南市</v>
      </c>
      <c r="G19" s="1" t="str">
        <f>地址轉換!BK20</f>
        <v>南區</v>
      </c>
      <c r="H19" s="1" t="str">
        <f>地址轉換!BL20</f>
        <v>崇倫街</v>
      </c>
      <c r="I19" s="1" t="str">
        <f>地址轉換!BM20</f>
        <v/>
      </c>
      <c r="J19" s="1" t="str">
        <f>地址轉換!BN20</f>
        <v/>
      </c>
      <c r="K19" s="1" t="str">
        <f>地址轉換!BO20</f>
        <v>87號</v>
      </c>
      <c r="L19" s="6" t="str">
        <f>地址轉換!BP20</f>
        <v/>
      </c>
    </row>
    <row r="20" spans="1:12" x14ac:dyDescent="0.3">
      <c r="A20" s="1">
        <f>地址轉換!A21</f>
        <v>9424151</v>
      </c>
      <c r="B20" s="1" t="str">
        <f>地址轉換!B21</f>
        <v>702台南市 南區 國宅里9鄰金華路二段15巷38號</v>
      </c>
      <c r="C20" s="1" t="str">
        <f>地址轉換!C21</f>
        <v>戶籍住址</v>
      </c>
      <c r="D20" s="1" t="str">
        <f>地址轉換!D21</f>
        <v>確認有效</v>
      </c>
      <c r="E20" s="1" t="str">
        <f>地址轉換!E21</f>
        <v>N221545035</v>
      </c>
      <c r="F20" s="1" t="str">
        <f>地址轉換!BJ21</f>
        <v>臺南市</v>
      </c>
      <c r="G20" s="1" t="str">
        <f>地址轉換!BK21</f>
        <v>南區</v>
      </c>
      <c r="H20" s="1" t="str">
        <f>地址轉換!BL21</f>
        <v>金華路二段</v>
      </c>
      <c r="I20" s="1" t="str">
        <f>地址轉換!BM21</f>
        <v>15巷</v>
      </c>
      <c r="J20" s="1" t="str">
        <f>地址轉換!BN21</f>
        <v/>
      </c>
      <c r="K20" s="1" t="str">
        <f>地址轉換!BO21</f>
        <v>38號</v>
      </c>
      <c r="L20" s="6" t="str">
        <f>地址轉換!BP21</f>
        <v/>
      </c>
    </row>
    <row r="21" spans="1:12" x14ac:dyDescent="0.3">
      <c r="A21" s="1">
        <f>地址轉換!A22</f>
        <v>9424018</v>
      </c>
      <c r="B21" s="1" t="str">
        <f>地址轉換!B22</f>
        <v>530彰化縣 二水鄉 過圳村005鄰三義巷18號</v>
      </c>
      <c r="C21" s="1" t="str">
        <f>地址轉換!C22</f>
        <v>戶籍住址</v>
      </c>
      <c r="D21" s="1" t="str">
        <f>地址轉換!D22</f>
        <v>未確認</v>
      </c>
      <c r="E21" s="1" t="str">
        <f>地址轉換!E22</f>
        <v>N122183331</v>
      </c>
      <c r="F21" s="1" t="str">
        <f>地址轉換!BJ22</f>
        <v>彰化縣</v>
      </c>
      <c r="G21" s="1" t="str">
        <f>地址轉換!BK22</f>
        <v>二水鄉</v>
      </c>
      <c r="H21" s="1" t="str">
        <f>地址轉換!BL22</f>
        <v/>
      </c>
      <c r="I21" s="1" t="str">
        <f>地址轉換!BM22</f>
        <v>三義巷</v>
      </c>
      <c r="J21" s="1" t="str">
        <f>地址轉換!BN22</f>
        <v/>
      </c>
      <c r="K21" s="1" t="str">
        <f>地址轉換!BO22</f>
        <v>18號</v>
      </c>
      <c r="L21" s="6" t="str">
        <f>地址轉換!BP22</f>
        <v/>
      </c>
    </row>
    <row r="22" spans="1:12" x14ac:dyDescent="0.3">
      <c r="A22" s="1">
        <f>地址轉換!A23</f>
        <v>6684093</v>
      </c>
      <c r="B22" s="1" t="str">
        <f>地址轉換!B23</f>
        <v>530彰化縣 二水鄉 倡和村2鄰員集路一段435號</v>
      </c>
      <c r="C22" s="1" t="str">
        <f>地址轉換!C23</f>
        <v>戶籍住址</v>
      </c>
      <c r="D22" s="1" t="str">
        <f>地址轉換!D23</f>
        <v>確認有效</v>
      </c>
      <c r="E22" s="1" t="str">
        <f>地址轉換!E23</f>
        <v>N122152121</v>
      </c>
      <c r="F22" s="1" t="str">
        <f>地址轉換!BJ23</f>
        <v>彰化縣</v>
      </c>
      <c r="G22" s="1" t="str">
        <f>地址轉換!BK23</f>
        <v>二水鄉</v>
      </c>
      <c r="H22" s="1" t="str">
        <f>地址轉換!BL23</f>
        <v>員集路一段</v>
      </c>
      <c r="I22" s="1" t="str">
        <f>地址轉換!BM23</f>
        <v/>
      </c>
      <c r="J22" s="1" t="str">
        <f>地址轉換!BN23</f>
        <v/>
      </c>
      <c r="K22" s="1" t="str">
        <f>地址轉換!BO23</f>
        <v>435號</v>
      </c>
      <c r="L22" s="6" t="str">
        <f>地址轉換!BP23</f>
        <v/>
      </c>
    </row>
    <row r="23" spans="1:12" x14ac:dyDescent="0.3">
      <c r="A23" s="1">
        <f>地址轉換!A24</f>
        <v>7921071</v>
      </c>
      <c r="B23" s="1" t="str">
        <f>地址轉換!B24</f>
        <v>528彰化縣 芳苑鄉 路平村1鄰平上巷36號</v>
      </c>
      <c r="C23" s="1" t="str">
        <f>地址轉換!C24</f>
        <v>最新戶籍</v>
      </c>
      <c r="D23" s="1" t="str">
        <f>地址轉換!D24</f>
        <v>確認有效</v>
      </c>
      <c r="E23" s="1" t="str">
        <f>地址轉換!E24</f>
        <v>N222410460</v>
      </c>
      <c r="F23" s="1" t="str">
        <f>地址轉換!BJ24</f>
        <v>彰化縣</v>
      </c>
      <c r="G23" s="1" t="str">
        <f>地址轉換!BK24</f>
        <v>芳苑鄉</v>
      </c>
      <c r="H23" s="1" t="str">
        <f>地址轉換!BL24</f>
        <v/>
      </c>
      <c r="I23" s="1" t="str">
        <f>地址轉換!BM24</f>
        <v>平上巷</v>
      </c>
      <c r="J23" s="1" t="str">
        <f>地址轉換!BN24</f>
        <v/>
      </c>
      <c r="K23" s="1" t="str">
        <f>地址轉換!BO24</f>
        <v>36號</v>
      </c>
      <c r="L23" s="6" t="str">
        <f>地址轉換!BP24</f>
        <v/>
      </c>
    </row>
    <row r="24" spans="1:12" x14ac:dyDescent="0.3">
      <c r="A24" s="1">
        <f>地址轉換!A25</f>
        <v>9380135</v>
      </c>
      <c r="B24" s="1" t="str">
        <f>地址轉換!B25</f>
        <v>528彰化縣 芳苑鄉 建平村二溪路草2段699號</v>
      </c>
      <c r="C24" s="1" t="str">
        <f>地址轉換!C25</f>
        <v>帳址</v>
      </c>
      <c r="D24" s="1" t="str">
        <f>地址轉換!D25</f>
        <v>未確認</v>
      </c>
      <c r="E24" s="1" t="str">
        <f>地址轉換!E25</f>
        <v>N122467565</v>
      </c>
      <c r="F24" s="1" t="str">
        <f>地址轉換!BJ25</f>
        <v>彰化縣</v>
      </c>
      <c r="G24" s="1" t="str">
        <f>地址轉換!BK25</f>
        <v>芳苑鄉</v>
      </c>
      <c r="H24" s="1" t="str">
        <f>地址轉換!BL25</f>
        <v>二溪路草2段</v>
      </c>
      <c r="I24" s="1" t="str">
        <f>地址轉換!BM25</f>
        <v/>
      </c>
      <c r="J24" s="1" t="str">
        <f>地址轉換!BN25</f>
        <v/>
      </c>
      <c r="K24" s="1" t="str">
        <f>地址轉換!BO25</f>
        <v>699號</v>
      </c>
      <c r="L24" s="6" t="str">
        <f>地址轉換!BP25</f>
        <v>建平村</v>
      </c>
    </row>
    <row r="25" spans="1:12" x14ac:dyDescent="0.3">
      <c r="A25" s="1">
        <f>地址轉換!A26</f>
        <v>8699913</v>
      </c>
      <c r="B25" s="1" t="str">
        <f>地址轉換!B26</f>
        <v>528彰化縣 芳苑鄉 王功村育嬰巷201號</v>
      </c>
      <c r="C25" s="1" t="str">
        <f>地址轉換!C26</f>
        <v>最新戶籍</v>
      </c>
      <c r="D25" s="1" t="str">
        <f>地址轉換!D26</f>
        <v>確認有效</v>
      </c>
      <c r="E25" s="1" t="str">
        <f>地址轉換!E26</f>
        <v>N122451094</v>
      </c>
      <c r="F25" s="1" t="str">
        <f>地址轉換!BJ26</f>
        <v>彰化縣</v>
      </c>
      <c r="G25" s="1" t="str">
        <f>地址轉換!BK26</f>
        <v>芳苑鄉</v>
      </c>
      <c r="H25" s="1" t="str">
        <f>地址轉換!BL26</f>
        <v/>
      </c>
      <c r="I25" s="1" t="str">
        <f>地址轉換!BM26</f>
        <v>育嬰巷</v>
      </c>
      <c r="J25" s="1" t="str">
        <f>地址轉換!BN26</f>
        <v/>
      </c>
      <c r="K25" s="1" t="str">
        <f>地址轉換!BO26</f>
        <v>201號</v>
      </c>
      <c r="L25" s="6" t="str">
        <f>地址轉換!BP26</f>
        <v>王功村</v>
      </c>
    </row>
    <row r="26" spans="1:12" x14ac:dyDescent="0.3">
      <c r="A26" s="1">
        <f>地址轉換!A27</f>
        <v>10354468</v>
      </c>
      <c r="B26" s="1" t="str">
        <f>地址轉換!B27</f>
        <v>528彰化縣 芳苑鄉 三合村012鄰斗苑路三合段102巷39弄21號</v>
      </c>
      <c r="C26" s="1" t="str">
        <f>地址轉換!C27</f>
        <v>戶籍住址</v>
      </c>
      <c r="D26" s="1" t="str">
        <f>地址轉換!D27</f>
        <v>未確認</v>
      </c>
      <c r="E26" s="1" t="str">
        <f>地址轉換!E27</f>
        <v>N121251438</v>
      </c>
      <c r="F26" s="1" t="str">
        <f>地址轉換!BJ27</f>
        <v>彰化縣</v>
      </c>
      <c r="G26" s="1" t="str">
        <f>地址轉換!BK27</f>
        <v>芳苑鄉</v>
      </c>
      <c r="H26" s="1" t="str">
        <f>地址轉換!BL27</f>
        <v>斗苑路三合段</v>
      </c>
      <c r="I26" s="1" t="str">
        <f>地址轉換!BM27</f>
        <v>102巷</v>
      </c>
      <c r="J26" s="1" t="str">
        <f>地址轉換!BN27</f>
        <v>39弄</v>
      </c>
      <c r="K26" s="1" t="str">
        <f>地址轉換!BO27</f>
        <v>21號</v>
      </c>
      <c r="L26" s="6" t="str">
        <f>地址轉換!BP27</f>
        <v/>
      </c>
    </row>
    <row r="27" spans="1:12" x14ac:dyDescent="0.3">
      <c r="A27" s="1">
        <f>地址轉換!A28</f>
        <v>7921051</v>
      </c>
      <c r="B27" s="1" t="str">
        <f>地址轉換!B28</f>
        <v>528彰化縣 芳苑鄉 二溪路草2段398號</v>
      </c>
      <c r="C27" s="1" t="str">
        <f>地址轉換!C28</f>
        <v>戶籍住址</v>
      </c>
      <c r="D27" s="1" t="str">
        <f>地址轉換!D28</f>
        <v>未確認</v>
      </c>
      <c r="E27" s="1" t="str">
        <f>地址轉換!E28</f>
        <v>N122468400</v>
      </c>
      <c r="F27" s="1" t="str">
        <f>地址轉換!BJ28</f>
        <v>彰化縣</v>
      </c>
      <c r="G27" s="1" t="str">
        <f>地址轉換!BK28</f>
        <v>芳苑鄉</v>
      </c>
      <c r="H27" s="1" t="str">
        <f>地址轉換!BL28</f>
        <v>二溪路草2段</v>
      </c>
      <c r="I27" s="1" t="str">
        <f>地址轉換!BM28</f>
        <v/>
      </c>
      <c r="J27" s="1" t="str">
        <f>地址轉換!BN28</f>
        <v/>
      </c>
      <c r="K27" s="1" t="str">
        <f>地址轉換!BO28</f>
        <v>398號</v>
      </c>
      <c r="L27" s="6" t="str">
        <f>地址轉換!BP28</f>
        <v/>
      </c>
    </row>
    <row r="28" spans="1:12" x14ac:dyDescent="0.3">
      <c r="A28" s="1">
        <f>地址轉換!A29</f>
        <v>9413077</v>
      </c>
      <c r="B28" s="1" t="str">
        <f>地址轉換!B29</f>
        <v>527彰化縣 大城鄉 頂庄里2鄰東厝路70號</v>
      </c>
      <c r="C28" s="1" t="str">
        <f>地址轉換!C29</f>
        <v>原住</v>
      </c>
      <c r="D28" s="1" t="str">
        <f>地址轉換!D29</f>
        <v>未確認</v>
      </c>
      <c r="E28" s="1" t="str">
        <f>地址轉換!E29</f>
        <v>N122551633</v>
      </c>
      <c r="F28" s="1" t="str">
        <f>地址轉換!BJ29</f>
        <v>彰化縣</v>
      </c>
      <c r="G28" s="1" t="str">
        <f>地址轉換!BK29</f>
        <v>大城鄉</v>
      </c>
      <c r="H28" s="1" t="str">
        <f>地址轉換!BL29</f>
        <v>東厝路</v>
      </c>
      <c r="I28" s="1" t="str">
        <f>地址轉換!BM29</f>
        <v/>
      </c>
      <c r="J28" s="1" t="str">
        <f>地址轉換!BN29</f>
        <v/>
      </c>
      <c r="K28" s="1" t="str">
        <f>地址轉換!BO29</f>
        <v>70號</v>
      </c>
      <c r="L28" s="6" t="str">
        <f>地址轉換!BP29</f>
        <v/>
      </c>
    </row>
    <row r="29" spans="1:12" x14ac:dyDescent="0.3">
      <c r="A29" s="1">
        <f>地址轉換!A30</f>
        <v>8603632</v>
      </c>
      <c r="B29" s="1" t="str">
        <f>地址轉換!B30</f>
        <v>527彰化縣 大城鄉 東港村7鄰北勢路1號</v>
      </c>
      <c r="C29" s="1" t="str">
        <f>地址轉換!C30</f>
        <v>戶籍住址</v>
      </c>
      <c r="D29" s="1" t="str">
        <f>地址轉換!D30</f>
        <v>確認有效</v>
      </c>
      <c r="E29" s="1" t="str">
        <f>地址轉換!E30</f>
        <v>N126073461</v>
      </c>
      <c r="F29" s="1" t="str">
        <f>地址轉換!BJ30</f>
        <v>彰化縣</v>
      </c>
      <c r="G29" s="1" t="str">
        <f>地址轉換!BK30</f>
        <v>大城鄉</v>
      </c>
      <c r="H29" s="1" t="str">
        <f>地址轉換!BL30</f>
        <v>北勢路</v>
      </c>
      <c r="I29" s="1" t="str">
        <f>地址轉換!BM30</f>
        <v/>
      </c>
      <c r="J29" s="1" t="str">
        <f>地址轉換!BN30</f>
        <v/>
      </c>
      <c r="K29" s="1" t="str">
        <f>地址轉換!BO30</f>
        <v>1號</v>
      </c>
      <c r="L29" s="6" t="str">
        <f>地址轉換!BP30</f>
        <v/>
      </c>
    </row>
    <row r="30" spans="1:12" x14ac:dyDescent="0.3">
      <c r="A30" s="1">
        <f>地址轉換!A31</f>
        <v>9409994</v>
      </c>
      <c r="B30" s="1" t="str">
        <f>地址轉換!B31</f>
        <v>527彰化縣 大城鄉 山腳村中山路75號</v>
      </c>
      <c r="C30" s="1" t="str">
        <f>地址轉換!C31</f>
        <v>最新戶籍</v>
      </c>
      <c r="D30" s="1" t="str">
        <f>地址轉換!D31</f>
        <v>未確認</v>
      </c>
      <c r="E30" s="1" t="str">
        <f>地址轉換!E31</f>
        <v>N122535755</v>
      </c>
      <c r="F30" s="1" t="str">
        <f>地址轉換!BJ31</f>
        <v>彰化縣</v>
      </c>
      <c r="G30" s="1" t="str">
        <f>地址轉換!BK31</f>
        <v>大城鄉</v>
      </c>
      <c r="H30" s="1" t="str">
        <f>地址轉換!BL31</f>
        <v>中山路</v>
      </c>
      <c r="I30" s="1" t="str">
        <f>地址轉換!BM31</f>
        <v/>
      </c>
      <c r="J30" s="1" t="str">
        <f>地址轉換!BN31</f>
        <v/>
      </c>
      <c r="K30" s="1" t="str">
        <f>地址轉換!BO31</f>
        <v>75號</v>
      </c>
      <c r="L30" s="6" t="str">
        <f>地址轉換!BP31</f>
        <v>山腳村</v>
      </c>
    </row>
    <row r="31" spans="1:12" x14ac:dyDescent="0.3">
      <c r="A31" s="1">
        <f>地址轉換!A32</f>
        <v>8980024</v>
      </c>
      <c r="B31" s="1" t="str">
        <f>地址轉換!B32</f>
        <v>527彰化縣 大城鄉 三豐村6鄰太平路1號</v>
      </c>
      <c r="C31" s="1" t="str">
        <f>地址轉換!C32</f>
        <v>最新戶籍</v>
      </c>
      <c r="D31" s="1" t="str">
        <f>地址轉換!D32</f>
        <v>確認有效</v>
      </c>
      <c r="E31" s="1" t="str">
        <f>地址轉換!E32</f>
        <v>N122577511</v>
      </c>
      <c r="F31" s="1" t="str">
        <f>地址轉換!BJ32</f>
        <v>彰化縣</v>
      </c>
      <c r="G31" s="1" t="str">
        <f>地址轉換!BK32</f>
        <v>大城鄉</v>
      </c>
      <c r="H31" s="1" t="str">
        <f>地址轉換!BL32</f>
        <v>太平路</v>
      </c>
      <c r="I31" s="1" t="str">
        <f>地址轉換!BM32</f>
        <v/>
      </c>
      <c r="J31" s="1" t="str">
        <f>地址轉換!BN32</f>
        <v/>
      </c>
      <c r="K31" s="1" t="str">
        <f>地址轉換!BO32</f>
        <v>1號</v>
      </c>
      <c r="L31" s="6" t="str">
        <f>地址轉換!BP32</f>
        <v/>
      </c>
    </row>
    <row r="32" spans="1:12" x14ac:dyDescent="0.3">
      <c r="A32" s="1">
        <f>地址轉換!A33</f>
        <v>6748218</v>
      </c>
      <c r="B32" s="1" t="str">
        <f>地址轉換!B33</f>
        <v>527彰化縣 大城鄉 三豐村1鄰平秩路6號</v>
      </c>
      <c r="C32" s="1" t="str">
        <f>地址轉換!C33</f>
        <v>最新戶籍</v>
      </c>
      <c r="D32" s="1" t="str">
        <f>地址轉換!D33</f>
        <v>確認有效</v>
      </c>
      <c r="E32" s="1" t="str">
        <f>地址轉換!E33</f>
        <v>N122576078</v>
      </c>
      <c r="F32" s="1" t="str">
        <f>地址轉換!BJ33</f>
        <v>彰化縣</v>
      </c>
      <c r="G32" s="1" t="str">
        <f>地址轉換!BK33</f>
        <v>大城鄉</v>
      </c>
      <c r="H32" s="1" t="str">
        <f>地址轉換!BL33</f>
        <v>平秩路</v>
      </c>
      <c r="I32" s="1" t="str">
        <f>地址轉換!BM33</f>
        <v/>
      </c>
      <c r="J32" s="1" t="str">
        <f>地址轉換!BN33</f>
        <v/>
      </c>
      <c r="K32" s="1" t="str">
        <f>地址轉換!BO33</f>
        <v>6號</v>
      </c>
      <c r="L32" s="6" t="str">
        <f>地址轉換!BP33</f>
        <v/>
      </c>
    </row>
    <row r="33" spans="1:12" x14ac:dyDescent="0.3">
      <c r="A33" s="1">
        <f>地址轉換!A34</f>
        <v>9379150</v>
      </c>
      <c r="B33" s="1" t="str">
        <f>地址轉換!B34</f>
        <v>526彰化縣 二林鎮 興華里9鄰水尾巷12號</v>
      </c>
      <c r="C33" s="1" t="str">
        <f>地址轉換!C34</f>
        <v>最新戶籍</v>
      </c>
      <c r="D33" s="1" t="str">
        <f>地址轉換!D34</f>
        <v>未確認</v>
      </c>
      <c r="E33" s="1" t="str">
        <f>地址轉換!E34</f>
        <v>N221172103</v>
      </c>
      <c r="F33" s="1" t="str">
        <f>地址轉換!BJ34</f>
        <v>彰化縣</v>
      </c>
      <c r="G33" s="1" t="str">
        <f>地址轉換!BK34</f>
        <v>二林鎮</v>
      </c>
      <c r="H33" s="1" t="str">
        <f>地址轉換!BL34</f>
        <v/>
      </c>
      <c r="I33" s="1" t="str">
        <f>地址轉換!BM34</f>
        <v>水尾巷</v>
      </c>
      <c r="J33" s="1" t="str">
        <f>地址轉換!BN34</f>
        <v/>
      </c>
      <c r="K33" s="1" t="str">
        <f>地址轉換!BO34</f>
        <v>12號</v>
      </c>
      <c r="L33" s="6" t="str">
        <f>地址轉換!BP34</f>
        <v/>
      </c>
    </row>
    <row r="34" spans="1:12" x14ac:dyDescent="0.3">
      <c r="A34" s="1">
        <f>地址轉換!A35</f>
        <v>6628969</v>
      </c>
      <c r="B34" s="1" t="str">
        <f>地址轉換!B35</f>
        <v>526彰化縣 二林鎮 趙甲里10鄰安殿巷5之4號</v>
      </c>
      <c r="C34" s="1" t="str">
        <f>地址轉換!C35</f>
        <v>戶籍住址</v>
      </c>
      <c r="D34" s="1" t="str">
        <f>地址轉換!D35</f>
        <v>親收</v>
      </c>
      <c r="E34" s="1" t="str">
        <f>地址轉換!E35</f>
        <v>N101529882</v>
      </c>
      <c r="F34" s="1" t="str">
        <f>地址轉換!BJ35</f>
        <v>彰化縣</v>
      </c>
      <c r="G34" s="1" t="str">
        <f>地址轉換!BK35</f>
        <v>二林鎮</v>
      </c>
      <c r="H34" s="1" t="str">
        <f>地址轉換!BL35</f>
        <v/>
      </c>
      <c r="I34" s="1" t="str">
        <f>地址轉換!BM35</f>
        <v>安殿巷</v>
      </c>
      <c r="J34" s="1" t="str">
        <f>地址轉換!BN35</f>
        <v/>
      </c>
      <c r="K34" s="1" t="str">
        <f>地址轉換!BO35</f>
        <v>5-4號</v>
      </c>
      <c r="L34" s="6" t="str">
        <f>地址轉換!BP35</f>
        <v/>
      </c>
    </row>
    <row r="35" spans="1:12" x14ac:dyDescent="0.3">
      <c r="A35" s="1">
        <f>地址轉換!A36</f>
        <v>9413010</v>
      </c>
      <c r="B35" s="1" t="str">
        <f>地址轉換!B36</f>
        <v>526彰化縣 二林鎮 路東巷23號</v>
      </c>
      <c r="C35" s="1" t="str">
        <f>地址轉換!C36</f>
        <v>戶籍住址</v>
      </c>
      <c r="D35" s="1" t="str">
        <f>地址轉換!D36</f>
        <v>確認有效</v>
      </c>
      <c r="E35" s="1" t="str">
        <f>地址轉換!E36</f>
        <v>N103506207</v>
      </c>
      <c r="F35" s="1" t="str">
        <f>地址轉換!BJ36</f>
        <v>彰化縣</v>
      </c>
      <c r="G35" s="1" t="str">
        <f>地址轉換!BK36</f>
        <v>二林鎮</v>
      </c>
      <c r="H35" s="1" t="str">
        <f>地址轉換!BL36</f>
        <v>路</v>
      </c>
      <c r="I35" s="1" t="str">
        <f>地址轉換!BM36</f>
        <v>東巷</v>
      </c>
      <c r="J35" s="1" t="str">
        <f>地址轉換!BN36</f>
        <v/>
      </c>
      <c r="K35" s="1" t="str">
        <f>地址轉換!BO36</f>
        <v>23號</v>
      </c>
      <c r="L35" s="6" t="str">
        <f>地址轉換!BP36</f>
        <v/>
      </c>
    </row>
    <row r="36" spans="1:12" x14ac:dyDescent="0.3">
      <c r="A36" s="1">
        <f>地址轉換!A37</f>
        <v>8517864</v>
      </c>
      <c r="B36" s="1" t="str">
        <f>地址轉換!B37</f>
        <v>526彰化縣 二林鎮 振興里002鄰自由巷7號</v>
      </c>
      <c r="C36" s="1" t="str">
        <f>地址轉換!C37</f>
        <v>最新戶籍</v>
      </c>
      <c r="D36" s="1" t="str">
        <f>地址轉換!D37</f>
        <v>確認有效</v>
      </c>
      <c r="E36" s="1" t="str">
        <f>地址轉換!E37</f>
        <v>N101600024</v>
      </c>
      <c r="F36" s="1" t="str">
        <f>地址轉換!BJ37</f>
        <v>彰化縣</v>
      </c>
      <c r="G36" s="1" t="str">
        <f>地址轉換!BK37</f>
        <v>二林鎮</v>
      </c>
      <c r="H36" s="1" t="str">
        <f>地址轉換!BL37</f>
        <v/>
      </c>
      <c r="I36" s="1" t="str">
        <f>地址轉換!BM37</f>
        <v>自由巷</v>
      </c>
      <c r="J36" s="1" t="str">
        <f>地址轉換!BN37</f>
        <v/>
      </c>
      <c r="K36" s="1" t="str">
        <f>地址轉換!BO37</f>
        <v>7號</v>
      </c>
      <c r="L36" s="6" t="str">
        <f>地址轉換!BP37</f>
        <v/>
      </c>
    </row>
    <row r="37" spans="1:12" x14ac:dyDescent="0.3">
      <c r="A37" s="1">
        <f>地址轉換!A38</f>
        <v>9413049</v>
      </c>
      <c r="B37" s="1" t="str">
        <f>地址轉換!B38</f>
        <v>526彰化縣 二林鎮 北平里17鄰三和街186巷19號</v>
      </c>
      <c r="C37" s="1" t="str">
        <f>地址轉換!C38</f>
        <v>戶籍住址</v>
      </c>
      <c r="D37" s="1" t="str">
        <f>地址轉換!D38</f>
        <v>親收</v>
      </c>
      <c r="E37" s="1" t="str">
        <f>地址轉換!E38</f>
        <v>N121154792</v>
      </c>
      <c r="F37" s="1" t="str">
        <f>地址轉換!BJ38</f>
        <v>彰化縣</v>
      </c>
      <c r="G37" s="1" t="str">
        <f>地址轉換!BK38</f>
        <v>二林鎮</v>
      </c>
      <c r="H37" s="1" t="str">
        <f>地址轉換!BL38</f>
        <v>三和街</v>
      </c>
      <c r="I37" s="1" t="str">
        <f>地址轉換!BM38</f>
        <v>186巷</v>
      </c>
      <c r="J37" s="1" t="str">
        <f>地址轉換!BN38</f>
        <v/>
      </c>
      <c r="K37" s="1" t="str">
        <f>地址轉換!BO38</f>
        <v>19號</v>
      </c>
      <c r="L37" s="6" t="str">
        <f>地址轉換!BP38</f>
        <v/>
      </c>
    </row>
    <row r="38" spans="1:12" x14ac:dyDescent="0.3">
      <c r="A38" s="1">
        <f>地址轉換!A39</f>
        <v>6123176</v>
      </c>
      <c r="B38" s="1" t="str">
        <f>地址轉換!B39</f>
        <v>526彰化縣 二林鎮 水尾巷12號</v>
      </c>
      <c r="C38" s="1" t="str">
        <f>地址轉換!C39</f>
        <v>最新戶籍</v>
      </c>
      <c r="D38" s="1" t="str">
        <f>地址轉換!D39</f>
        <v>確認有效</v>
      </c>
      <c r="E38" s="1" t="str">
        <f>地址轉換!E39</f>
        <v>N221174830</v>
      </c>
      <c r="F38" s="1" t="str">
        <f>地址轉換!BJ39</f>
        <v>彰化縣</v>
      </c>
      <c r="G38" s="1" t="str">
        <f>地址轉換!BK39</f>
        <v>二林鎮</v>
      </c>
      <c r="H38" s="1" t="str">
        <f>地址轉換!BL39</f>
        <v/>
      </c>
      <c r="I38" s="1" t="str">
        <f>地址轉換!BM39</f>
        <v>水尾巷</v>
      </c>
      <c r="J38" s="1" t="str">
        <f>地址轉換!BN39</f>
        <v/>
      </c>
      <c r="K38" s="1" t="str">
        <f>地址轉換!BO39</f>
        <v>12號</v>
      </c>
      <c r="L38" s="6" t="str">
        <f>地址轉換!BP39</f>
        <v/>
      </c>
    </row>
    <row r="39" spans="1:12" x14ac:dyDescent="0.3">
      <c r="A39" s="1">
        <f>地址轉換!A40</f>
        <v>7921067</v>
      </c>
      <c r="B39" s="1" t="str">
        <f>地址轉換!B40</f>
        <v>526彰化縣 二林鎮 中西里10鄰中三路9號</v>
      </c>
      <c r="C39" s="1" t="str">
        <f>地址轉換!C40</f>
        <v>原住</v>
      </c>
      <c r="D39" s="1" t="str">
        <f>地址轉換!D40</f>
        <v>未確認</v>
      </c>
      <c r="E39" s="1" t="str">
        <f>地址轉換!E40</f>
        <v>N221279572</v>
      </c>
      <c r="F39" s="1" t="str">
        <f>地址轉換!BJ40</f>
        <v>彰化縣</v>
      </c>
      <c r="G39" s="1" t="str">
        <f>地址轉換!BK40</f>
        <v>二林鎮</v>
      </c>
      <c r="H39" s="1" t="str">
        <f>地址轉換!BL40</f>
        <v>中三路</v>
      </c>
      <c r="I39" s="1" t="str">
        <f>地址轉換!BM40</f>
        <v/>
      </c>
      <c r="J39" s="1" t="str">
        <f>地址轉換!BN40</f>
        <v/>
      </c>
      <c r="K39" s="1" t="str">
        <f>地址轉換!BO40</f>
        <v>9號</v>
      </c>
      <c r="L39" s="6" t="str">
        <f>地址轉換!BP40</f>
        <v/>
      </c>
    </row>
    <row r="40" spans="1:12" x14ac:dyDescent="0.3">
      <c r="A40" s="1">
        <f>地址轉換!A41</f>
        <v>10467422</v>
      </c>
      <c r="B40" s="1" t="str">
        <f>地址轉換!B41</f>
        <v>526彰化縣 二林鎮 二溪路七段416巷165號</v>
      </c>
      <c r="C40" s="1" t="str">
        <f>地址轉換!C41</f>
        <v>戶籍住址</v>
      </c>
      <c r="D40" s="1" t="str">
        <f>地址轉換!D41</f>
        <v>確認有效</v>
      </c>
      <c r="E40" s="1" t="str">
        <f>地址轉換!E41</f>
        <v>N221167808</v>
      </c>
      <c r="F40" s="1" t="str">
        <f>地址轉換!BJ41</f>
        <v>彰化縣</v>
      </c>
      <c r="G40" s="1" t="str">
        <f>地址轉換!BK41</f>
        <v>二林鎮</v>
      </c>
      <c r="H40" s="1" t="str">
        <f>地址轉換!BL41</f>
        <v>二溪路七段</v>
      </c>
      <c r="I40" s="1" t="str">
        <f>地址轉換!BM41</f>
        <v>416巷</v>
      </c>
      <c r="J40" s="1" t="str">
        <f>地址轉換!BN41</f>
        <v/>
      </c>
      <c r="K40" s="1" t="str">
        <f>地址轉換!BO41</f>
        <v>165號</v>
      </c>
      <c r="L40" s="6" t="str">
        <f>地址轉換!BP41</f>
        <v/>
      </c>
    </row>
    <row r="41" spans="1:12" x14ac:dyDescent="0.3">
      <c r="A41" s="1">
        <f>地址轉換!A42</f>
        <v>10393975</v>
      </c>
      <c r="B41" s="1" t="str">
        <f>地址轉換!B42</f>
        <v>526彰化縣 二林鎮 二溪路3段240號</v>
      </c>
      <c r="C41" s="1" t="str">
        <f>地址轉換!C42</f>
        <v>最新戶籍</v>
      </c>
      <c r="D41" s="1" t="str">
        <f>地址轉換!D42</f>
        <v>確認有效</v>
      </c>
      <c r="E41" s="1" t="str">
        <f>地址轉換!E42</f>
        <v>N123837178</v>
      </c>
      <c r="F41" s="1" t="str">
        <f>地址轉換!BJ42</f>
        <v>彰化縣</v>
      </c>
      <c r="G41" s="1" t="str">
        <f>地址轉換!BK42</f>
        <v>二林鎮</v>
      </c>
      <c r="H41" s="1" t="str">
        <f>地址轉換!BL42</f>
        <v>二溪路三段</v>
      </c>
      <c r="I41" s="1" t="str">
        <f>地址轉換!BM42</f>
        <v/>
      </c>
      <c r="J41" s="1" t="str">
        <f>地址轉換!BN42</f>
        <v/>
      </c>
      <c r="K41" s="1" t="str">
        <f>地址轉換!BO42</f>
        <v>240號</v>
      </c>
      <c r="L41" s="6" t="str">
        <f>地址轉換!BP42</f>
        <v/>
      </c>
    </row>
    <row r="42" spans="1:12" x14ac:dyDescent="0.3">
      <c r="A42" s="1">
        <f>地址轉換!A43</f>
        <v>5990450</v>
      </c>
      <c r="B42" s="1" t="str">
        <f>地址轉換!B43</f>
        <v>525彰化縣 竹塘鄉 光明路竹田巷99號</v>
      </c>
      <c r="C42" s="1" t="str">
        <f>地址轉換!C43</f>
        <v>最新戶籍</v>
      </c>
      <c r="D42" s="1" t="str">
        <f>地址轉換!D43</f>
        <v>未確認</v>
      </c>
      <c r="E42" s="1" t="str">
        <f>地址轉換!E43</f>
        <v>N122628246</v>
      </c>
      <c r="F42" s="1" t="str">
        <f>地址轉換!BJ43</f>
        <v>彰化縣</v>
      </c>
      <c r="G42" s="1" t="str">
        <f>地址轉換!BK43</f>
        <v>竹塘鄉</v>
      </c>
      <c r="H42" s="1" t="str">
        <f>地址轉換!BL43</f>
        <v>光明路</v>
      </c>
      <c r="I42" s="1" t="str">
        <f>地址轉換!BM43</f>
        <v>竹田巷</v>
      </c>
      <c r="J42" s="1" t="str">
        <f>地址轉換!BN43</f>
        <v/>
      </c>
      <c r="K42" s="1" t="str">
        <f>地址轉換!BO43</f>
        <v>99號</v>
      </c>
      <c r="L42" s="6" t="str">
        <f>地址轉換!BP43</f>
        <v/>
      </c>
    </row>
    <row r="43" spans="1:12" x14ac:dyDescent="0.3">
      <c r="A43" s="1">
        <f>地址轉換!A44</f>
        <v>7189760</v>
      </c>
      <c r="B43" s="1" t="str">
        <f>地址轉換!B44</f>
        <v>524彰化縣 溪州鄉 舊眉村13鄰移民路102巷8號</v>
      </c>
      <c r="C43" s="1" t="str">
        <f>地址轉換!C44</f>
        <v>戶籍住址</v>
      </c>
      <c r="D43" s="1" t="str">
        <f>地址轉換!D44</f>
        <v>確認有效</v>
      </c>
      <c r="E43" s="1" t="str">
        <f>地址轉換!E44</f>
        <v>N122667270</v>
      </c>
      <c r="F43" s="1" t="str">
        <f>地址轉換!BJ44</f>
        <v>彰化縣</v>
      </c>
      <c r="G43" s="1" t="str">
        <f>地址轉換!BK44</f>
        <v>溪州鄉</v>
      </c>
      <c r="H43" s="1" t="str">
        <f>地址轉換!BL44</f>
        <v>移民路</v>
      </c>
      <c r="I43" s="1" t="str">
        <f>地址轉換!BM44</f>
        <v>102巷</v>
      </c>
      <c r="J43" s="1" t="str">
        <f>地址轉換!BN44</f>
        <v/>
      </c>
      <c r="K43" s="1" t="str">
        <f>地址轉換!BO44</f>
        <v>8號</v>
      </c>
      <c r="L43" s="6" t="str">
        <f>地址轉換!BP44</f>
        <v/>
      </c>
    </row>
    <row r="44" spans="1:12" x14ac:dyDescent="0.3">
      <c r="A44" s="1">
        <f>地址轉換!A45</f>
        <v>6371908</v>
      </c>
      <c r="B44" s="1" t="str">
        <f>地址轉換!B45</f>
        <v>524彰化縣 溪州鄉 登山路一段57號</v>
      </c>
      <c r="C44" s="1" t="str">
        <f>地址轉換!C45</f>
        <v>最近地址</v>
      </c>
      <c r="D44" s="1" t="str">
        <f>地址轉換!D45</f>
        <v>未確認</v>
      </c>
      <c r="E44" s="1" t="str">
        <f>地址轉換!E45</f>
        <v>N122686766</v>
      </c>
      <c r="F44" s="1" t="str">
        <f>地址轉換!BJ45</f>
        <v>彰化縣</v>
      </c>
      <c r="G44" s="1" t="str">
        <f>地址轉換!BK45</f>
        <v>溪州鄉</v>
      </c>
      <c r="H44" s="1" t="str">
        <f>地址轉換!BL45</f>
        <v>登山路一段</v>
      </c>
      <c r="I44" s="1" t="str">
        <f>地址轉換!BM45</f>
        <v/>
      </c>
      <c r="J44" s="1" t="str">
        <f>地址轉換!BN45</f>
        <v/>
      </c>
      <c r="K44" s="1" t="str">
        <f>地址轉換!BO45</f>
        <v>57號</v>
      </c>
      <c r="L44" s="6" t="str">
        <f>地址轉換!BP45</f>
        <v/>
      </c>
    </row>
    <row r="45" spans="1:12" x14ac:dyDescent="0.3">
      <c r="A45" s="1">
        <f>地址轉換!A46</f>
        <v>9409995</v>
      </c>
      <c r="B45" s="1" t="str">
        <f>地址轉換!B46</f>
        <v>524彰化縣 溪州鄉 東州里4鄰溪下路4段358號</v>
      </c>
      <c r="C45" s="1" t="str">
        <f>地址轉換!C46</f>
        <v>帳址</v>
      </c>
      <c r="D45" s="1" t="str">
        <f>地址轉換!D46</f>
        <v>確認有效</v>
      </c>
      <c r="E45" s="1" t="str">
        <f>地址轉換!E46</f>
        <v>N122660342</v>
      </c>
      <c r="F45" s="1" t="str">
        <f>地址轉換!BJ46</f>
        <v>彰化縣</v>
      </c>
      <c r="G45" s="1" t="str">
        <f>地址轉換!BK46</f>
        <v>溪州鄉</v>
      </c>
      <c r="H45" s="1" t="str">
        <f>地址轉換!BL46</f>
        <v>溪下路四段</v>
      </c>
      <c r="I45" s="1" t="str">
        <f>地址轉換!BM46</f>
        <v/>
      </c>
      <c r="J45" s="1" t="str">
        <f>地址轉換!BN46</f>
        <v/>
      </c>
      <c r="K45" s="1" t="str">
        <f>地址轉換!BO46</f>
        <v>358號</v>
      </c>
      <c r="L45" s="6" t="str">
        <f>地址轉換!BP46</f>
        <v/>
      </c>
    </row>
    <row r="46" spans="1:12" x14ac:dyDescent="0.3">
      <c r="A46" s="1">
        <f>地址轉換!A47</f>
        <v>9413096</v>
      </c>
      <c r="B46" s="1" t="str">
        <f>地址轉換!B47</f>
        <v>524彰化縣 溪州鄉 呂厝路65號</v>
      </c>
      <c r="C46" s="1" t="str">
        <f>地址轉換!C47</f>
        <v>戶籍住址</v>
      </c>
      <c r="D46" s="1" t="str">
        <f>地址轉換!D47</f>
        <v>未確認</v>
      </c>
      <c r="E46" s="1" t="str">
        <f>地址轉換!E47</f>
        <v>N127078077</v>
      </c>
      <c r="F46" s="1" t="str">
        <f>地址轉換!BJ47</f>
        <v>彰化縣</v>
      </c>
      <c r="G46" s="1" t="str">
        <f>地址轉換!BK47</f>
        <v>溪州鄉</v>
      </c>
      <c r="H46" s="1" t="str">
        <f>地址轉換!BL47</f>
        <v>呂厝路</v>
      </c>
      <c r="I46" s="1" t="str">
        <f>地址轉換!BM47</f>
        <v/>
      </c>
      <c r="J46" s="1" t="str">
        <f>地址轉換!BN47</f>
        <v/>
      </c>
      <c r="K46" s="1" t="str">
        <f>地址轉換!BO47</f>
        <v>65號</v>
      </c>
      <c r="L46" s="6" t="str">
        <f>地址轉換!BP47</f>
        <v/>
      </c>
    </row>
    <row r="47" spans="1:12" x14ac:dyDescent="0.3">
      <c r="A47" s="1">
        <f>地址轉換!A48</f>
        <v>8038216</v>
      </c>
      <c r="B47" s="1" t="str">
        <f>地址轉換!B48</f>
        <v>524彰化縣 溪州鄉 瓦厝村001鄰頂東路8號</v>
      </c>
      <c r="C47" s="1" t="str">
        <f>地址轉換!C48</f>
        <v>最新戶籍</v>
      </c>
      <c r="D47" s="1" t="str">
        <f>地址轉換!D48</f>
        <v>未確認</v>
      </c>
      <c r="E47" s="1" t="str">
        <f>地址轉換!E48</f>
        <v>N122647732</v>
      </c>
      <c r="F47" s="1" t="str">
        <f>地址轉換!BJ48</f>
        <v>彰化縣</v>
      </c>
      <c r="G47" s="1" t="str">
        <f>地址轉換!BK48</f>
        <v>溪州鄉</v>
      </c>
      <c r="H47" s="1" t="str">
        <f>地址轉換!BL48</f>
        <v>頂東路</v>
      </c>
      <c r="I47" s="1" t="str">
        <f>地址轉換!BM48</f>
        <v/>
      </c>
      <c r="J47" s="1" t="str">
        <f>地址轉換!BN48</f>
        <v/>
      </c>
      <c r="K47" s="1" t="str">
        <f>地址轉換!BO48</f>
        <v>8號</v>
      </c>
      <c r="L47" s="6" t="str">
        <f>地址轉換!BP48</f>
        <v/>
      </c>
    </row>
    <row r="48" spans="1:12" x14ac:dyDescent="0.3">
      <c r="A48" s="1">
        <f>地址轉換!A49</f>
        <v>9281140</v>
      </c>
      <c r="B48" s="1" t="str">
        <f>地址轉換!B49</f>
        <v>524彰化縣 溪州鄉 永安路126巷2號</v>
      </c>
      <c r="C48" s="1" t="str">
        <f>地址轉換!C49</f>
        <v>最新戶籍</v>
      </c>
      <c r="D48" s="1" t="str">
        <f>地址轉換!D49</f>
        <v>親收</v>
      </c>
      <c r="E48" s="1" t="str">
        <f>地址轉換!E49</f>
        <v>N222695196</v>
      </c>
      <c r="F48" s="1" t="str">
        <f>地址轉換!BJ49</f>
        <v>彰化縣</v>
      </c>
      <c r="G48" s="1" t="str">
        <f>地址轉換!BK49</f>
        <v>溪州鄉</v>
      </c>
      <c r="H48" s="1" t="str">
        <f>地址轉換!BL49</f>
        <v>永安路</v>
      </c>
      <c r="I48" s="1" t="str">
        <f>地址轉換!BM49</f>
        <v>126巷</v>
      </c>
      <c r="J48" s="1" t="str">
        <f>地址轉換!BN49</f>
        <v/>
      </c>
      <c r="K48" s="1" t="str">
        <f>地址轉換!BO49</f>
        <v>2號</v>
      </c>
      <c r="L48" s="6" t="str">
        <f>地址轉換!BP49</f>
        <v/>
      </c>
    </row>
    <row r="49" spans="1:12" x14ac:dyDescent="0.3">
      <c r="A49" s="1">
        <f>地址轉換!A50</f>
        <v>10355619</v>
      </c>
      <c r="B49" s="1" t="str">
        <f>地址轉換!B50</f>
        <v>523彰化縣 埤頭鄉 豐崙村16鄰光復路82號</v>
      </c>
      <c r="C49" s="1" t="str">
        <f>地址轉換!C50</f>
        <v>戶籍住址</v>
      </c>
      <c r="D49" s="1" t="str">
        <f>地址轉換!D50</f>
        <v>確認有效</v>
      </c>
      <c r="E49" s="1" t="str">
        <f>地址轉換!E50</f>
        <v>N122296502</v>
      </c>
      <c r="F49" s="1" t="str">
        <f>地址轉換!BJ50</f>
        <v>彰化縣</v>
      </c>
      <c r="G49" s="1" t="str">
        <f>地址轉換!BK50</f>
        <v>埤頭鄉</v>
      </c>
      <c r="H49" s="1" t="str">
        <f>地址轉換!BL50</f>
        <v>光復路</v>
      </c>
      <c r="I49" s="1" t="str">
        <f>地址轉換!BM50</f>
        <v/>
      </c>
      <c r="J49" s="1" t="str">
        <f>地址轉換!BN50</f>
        <v/>
      </c>
      <c r="K49" s="1" t="str">
        <f>地址轉換!BO50</f>
        <v>82號</v>
      </c>
      <c r="L49" s="6" t="str">
        <f>地址轉換!BP50</f>
        <v/>
      </c>
    </row>
    <row r="50" spans="1:12" x14ac:dyDescent="0.3">
      <c r="A50" s="1">
        <f>地址轉換!A51</f>
        <v>7284884</v>
      </c>
      <c r="B50" s="1" t="str">
        <f>地址轉換!B51</f>
        <v>523彰化縣 埤頭鄉 陸嘉村4鄰嘉和路33巷43號</v>
      </c>
      <c r="C50" s="1" t="str">
        <f>地址轉換!C51</f>
        <v>戶籍住址</v>
      </c>
      <c r="D50" s="1" t="str">
        <f>地址轉換!D51</f>
        <v>未確認</v>
      </c>
      <c r="E50" s="1" t="str">
        <f>地址轉換!E51</f>
        <v>N122326989</v>
      </c>
      <c r="F50" s="1" t="str">
        <f>地址轉換!BJ51</f>
        <v>彰化縣</v>
      </c>
      <c r="G50" s="1" t="str">
        <f>地址轉換!BK51</f>
        <v>埤頭鄉</v>
      </c>
      <c r="H50" s="1" t="str">
        <f>地址轉換!BL51</f>
        <v>嘉和路</v>
      </c>
      <c r="I50" s="1" t="str">
        <f>地址轉換!BM51</f>
        <v>33巷</v>
      </c>
      <c r="J50" s="1" t="str">
        <f>地址轉換!BN51</f>
        <v/>
      </c>
      <c r="K50" s="1" t="str">
        <f>地址轉換!BO51</f>
        <v>43號</v>
      </c>
      <c r="L50" s="6" t="str">
        <f>地址轉換!BP51</f>
        <v/>
      </c>
    </row>
    <row r="51" spans="1:12" x14ac:dyDescent="0.3">
      <c r="A51" s="1">
        <f>地址轉換!A52</f>
        <v>9172333</v>
      </c>
      <c r="B51" s="1" t="str">
        <f>地址轉換!B52</f>
        <v>523彰化縣 埤頭鄉 芙朝村008鄰金安路46巷7號</v>
      </c>
      <c r="C51" s="1" t="str">
        <f>地址轉換!C52</f>
        <v>戶籍住址</v>
      </c>
      <c r="D51" s="1" t="str">
        <f>地址轉換!D52</f>
        <v>確認有效</v>
      </c>
      <c r="E51" s="1" t="str">
        <f>地址轉換!E52</f>
        <v>N102817756</v>
      </c>
      <c r="F51" s="1" t="str">
        <f>地址轉換!BJ52</f>
        <v>彰化縣</v>
      </c>
      <c r="G51" s="1" t="str">
        <f>地址轉換!BK52</f>
        <v>埤頭鄉</v>
      </c>
      <c r="H51" s="1" t="str">
        <f>地址轉換!BL52</f>
        <v>金安路</v>
      </c>
      <c r="I51" s="1" t="str">
        <f>地址轉換!BM52</f>
        <v>46巷</v>
      </c>
      <c r="J51" s="1" t="str">
        <f>地址轉換!BN52</f>
        <v/>
      </c>
      <c r="K51" s="1" t="str">
        <f>地址轉換!BO52</f>
        <v>7號</v>
      </c>
      <c r="L51" s="6" t="str">
        <f>地址轉換!BP52</f>
        <v/>
      </c>
    </row>
    <row r="52" spans="1:12" x14ac:dyDescent="0.3">
      <c r="A52" s="1">
        <f>地址轉換!A53</f>
        <v>10354490</v>
      </c>
      <c r="B52" s="1" t="str">
        <f>地址轉換!B53</f>
        <v>522彰化縣 田尾鄉 光復路1段98巷57號</v>
      </c>
      <c r="C52" s="1" t="str">
        <f>地址轉換!C53</f>
        <v>最新戶籍</v>
      </c>
      <c r="D52" s="1" t="str">
        <f>地址轉換!D53</f>
        <v>確認有效</v>
      </c>
      <c r="E52" s="1" t="str">
        <f>地址轉換!E53</f>
        <v>N122224220</v>
      </c>
      <c r="F52" s="1" t="str">
        <f>地址轉換!BJ53</f>
        <v>彰化縣</v>
      </c>
      <c r="G52" s="1" t="str">
        <f>地址轉換!BK53</f>
        <v>田尾鄉</v>
      </c>
      <c r="H52" s="1" t="str">
        <f>地址轉換!BL53</f>
        <v>光復路一段</v>
      </c>
      <c r="I52" s="1" t="str">
        <f>地址轉換!BM53</f>
        <v>98巷</v>
      </c>
      <c r="J52" s="1" t="str">
        <f>地址轉換!BN53</f>
        <v/>
      </c>
      <c r="K52" s="1" t="str">
        <f>地址轉換!BO53</f>
        <v>57號</v>
      </c>
      <c r="L52" s="6" t="str">
        <f>地址轉換!BP53</f>
        <v/>
      </c>
    </row>
    <row r="53" spans="1:12" x14ac:dyDescent="0.3">
      <c r="A53" s="1">
        <f>地址轉換!A54</f>
        <v>6420039</v>
      </c>
      <c r="B53" s="1" t="str">
        <f>地址轉換!B54</f>
        <v>522彰化縣 田尾鄉 北鎮村平和路二段36號</v>
      </c>
      <c r="C53" s="1" t="str">
        <f>地址轉換!C54</f>
        <v>戶籍住址</v>
      </c>
      <c r="D53" s="1" t="str">
        <f>地址轉換!D54</f>
        <v>確認有效</v>
      </c>
      <c r="E53" s="1" t="str">
        <f>地址轉換!E54</f>
        <v>N122233363</v>
      </c>
      <c r="F53" s="1" t="str">
        <f>地址轉換!BJ54</f>
        <v>彰化縣</v>
      </c>
      <c r="G53" s="1" t="str">
        <f>地址轉換!BK54</f>
        <v>田尾鄉</v>
      </c>
      <c r="H53" s="1" t="str">
        <f>地址轉換!BL54</f>
        <v>平和路二段</v>
      </c>
      <c r="I53" s="1" t="str">
        <f>地址轉換!BM54</f>
        <v/>
      </c>
      <c r="J53" s="1" t="str">
        <f>地址轉換!BN54</f>
        <v/>
      </c>
      <c r="K53" s="1" t="str">
        <f>地址轉換!BO54</f>
        <v>36號</v>
      </c>
      <c r="L53" s="6" t="str">
        <f>地址轉換!BP54</f>
        <v>北鎮村</v>
      </c>
    </row>
    <row r="54" spans="1:12" x14ac:dyDescent="0.3">
      <c r="A54" s="1">
        <f>地址轉換!A55</f>
        <v>7717136</v>
      </c>
      <c r="B54" s="1" t="str">
        <f>地址轉換!B55</f>
        <v>521彰化縣 北斗鎮 西德里斗苑路1段273號</v>
      </c>
      <c r="C54" s="1" t="str">
        <f>地址轉換!C55</f>
        <v>戶籍住址</v>
      </c>
      <c r="D54" s="1" t="str">
        <f>地址轉換!D55</f>
        <v>確認有效</v>
      </c>
      <c r="E54" s="1" t="str">
        <f>地址轉換!E55</f>
        <v>N120673001</v>
      </c>
      <c r="F54" s="1" t="str">
        <f>地址轉換!BJ55</f>
        <v>彰化縣</v>
      </c>
      <c r="G54" s="1" t="str">
        <f>地址轉換!BK55</f>
        <v>北斗鎮</v>
      </c>
      <c r="H54" s="1" t="str">
        <f>地址轉換!BL55</f>
        <v>斗苑路一段</v>
      </c>
      <c r="I54" s="1" t="str">
        <f>地址轉換!BM55</f>
        <v/>
      </c>
      <c r="J54" s="1" t="str">
        <f>地址轉換!BN55</f>
        <v/>
      </c>
      <c r="K54" s="1" t="str">
        <f>地址轉換!BO55</f>
        <v>273號</v>
      </c>
      <c r="L54" s="6" t="str">
        <f>地址轉換!BP55</f>
        <v/>
      </c>
    </row>
    <row r="55" spans="1:12" x14ac:dyDescent="0.3">
      <c r="A55" s="1">
        <f>地址轉換!A56</f>
        <v>9172328</v>
      </c>
      <c r="B55" s="1" t="str">
        <f>地址轉換!B56</f>
        <v>521彰化縣 北斗鎮 西德里16鄰中山路一段138巷16號</v>
      </c>
      <c r="C55" s="1" t="str">
        <f>地址轉換!C56</f>
        <v>最新戶籍</v>
      </c>
      <c r="D55" s="1" t="str">
        <f>地址轉換!D56</f>
        <v>確認有效</v>
      </c>
      <c r="E55" s="1" t="str">
        <f>地址轉換!E56</f>
        <v>N100826882</v>
      </c>
      <c r="F55" s="1" t="str">
        <f>地址轉換!BJ56</f>
        <v>彰化縣</v>
      </c>
      <c r="G55" s="1" t="str">
        <f>地址轉換!BK56</f>
        <v>北斗鎮</v>
      </c>
      <c r="H55" s="1" t="str">
        <f>地址轉換!BL56</f>
        <v>中山路一段</v>
      </c>
      <c r="I55" s="1" t="str">
        <f>地址轉換!BM56</f>
        <v>138巷</v>
      </c>
      <c r="J55" s="1" t="str">
        <f>地址轉換!BN56</f>
        <v/>
      </c>
      <c r="K55" s="1" t="str">
        <f>地址轉換!BO56</f>
        <v>16號</v>
      </c>
      <c r="L55" s="6" t="str">
        <f>地址轉換!BP56</f>
        <v/>
      </c>
    </row>
    <row r="56" spans="1:12" x14ac:dyDescent="0.3">
      <c r="A56" s="1">
        <f>地址轉換!A57</f>
        <v>9281110</v>
      </c>
      <c r="B56" s="1" t="str">
        <f>地址轉換!B57</f>
        <v>521彰化縣 北斗鎮 光復路420之2號</v>
      </c>
      <c r="C56" s="1" t="str">
        <f>地址轉換!C57</f>
        <v>戶籍住址</v>
      </c>
      <c r="D56" s="1" t="str">
        <f>地址轉換!D57</f>
        <v>確認有效</v>
      </c>
      <c r="E56" s="1" t="str">
        <f>地址轉換!E57</f>
        <v>N120671730</v>
      </c>
      <c r="F56" s="1" t="str">
        <f>地址轉換!BJ57</f>
        <v>彰化縣</v>
      </c>
      <c r="G56" s="1" t="str">
        <f>地址轉換!BK57</f>
        <v>北斗鎮</v>
      </c>
      <c r="H56" s="1" t="str">
        <f>地址轉換!BL57</f>
        <v>光復路</v>
      </c>
      <c r="I56" s="1" t="str">
        <f>地址轉換!BM57</f>
        <v/>
      </c>
      <c r="J56" s="1" t="str">
        <f>地址轉換!BN57</f>
        <v/>
      </c>
      <c r="K56" s="1" t="str">
        <f>地址轉換!BO57</f>
        <v>420-2號</v>
      </c>
      <c r="L56" s="6" t="str">
        <f>地址轉換!BP57</f>
        <v/>
      </c>
    </row>
    <row r="57" spans="1:12" x14ac:dyDescent="0.3">
      <c r="A57" s="1">
        <f>地址轉換!A58</f>
        <v>9866738</v>
      </c>
      <c r="B57" s="1" t="str">
        <f>地址轉換!B58</f>
        <v>521彰化縣 北斗鎮 文苑路2段481巷209號</v>
      </c>
      <c r="C57" s="1" t="str">
        <f>地址轉換!C58</f>
        <v>戶籍住址</v>
      </c>
      <c r="D57" s="1" t="str">
        <f>地址轉換!D58</f>
        <v>確認有效</v>
      </c>
      <c r="E57" s="1" t="str">
        <f>地址轉換!E58</f>
        <v>N120698151</v>
      </c>
      <c r="F57" s="1" t="str">
        <f>地址轉換!BJ58</f>
        <v>彰化縣</v>
      </c>
      <c r="G57" s="1" t="str">
        <f>地址轉換!BK58</f>
        <v>北斗鎮</v>
      </c>
      <c r="H57" s="1" t="str">
        <f>地址轉換!BL58</f>
        <v>文苑路二段</v>
      </c>
      <c r="I57" s="1" t="str">
        <f>地址轉換!BM58</f>
        <v>481巷</v>
      </c>
      <c r="J57" s="1" t="str">
        <f>地址轉換!BN58</f>
        <v/>
      </c>
      <c r="K57" s="1" t="str">
        <f>地址轉換!BO58</f>
        <v>209號</v>
      </c>
      <c r="L57" s="6" t="str">
        <f>地址轉換!BP58</f>
        <v/>
      </c>
    </row>
    <row r="58" spans="1:12" x14ac:dyDescent="0.3">
      <c r="A58" s="1">
        <f>地址轉換!A59</f>
        <v>8699919</v>
      </c>
      <c r="B58" s="1" t="str">
        <f>地址轉換!B59</f>
        <v>521彰化縣 北斗鎮 中寮路75號</v>
      </c>
      <c r="C58" s="1" t="str">
        <f>地址轉換!C59</f>
        <v>戶籍住址</v>
      </c>
      <c r="D58" s="1" t="str">
        <f>地址轉換!D59</f>
        <v>代收</v>
      </c>
      <c r="E58" s="1" t="str">
        <f>地址轉換!E59</f>
        <v>N202014828</v>
      </c>
      <c r="F58" s="1" t="str">
        <f>地址轉換!BJ59</f>
        <v>彰化縣</v>
      </c>
      <c r="G58" s="1" t="str">
        <f>地址轉換!BK59</f>
        <v>北斗鎮</v>
      </c>
      <c r="H58" s="1" t="str">
        <f>地址轉換!BL59</f>
        <v>中寮路</v>
      </c>
      <c r="I58" s="1" t="str">
        <f>地址轉換!BM59</f>
        <v/>
      </c>
      <c r="J58" s="1" t="str">
        <f>地址轉換!BN59</f>
        <v/>
      </c>
      <c r="K58" s="1" t="str">
        <f>地址轉換!BO59</f>
        <v>75號</v>
      </c>
      <c r="L58" s="6" t="str">
        <f>地址轉換!BP59</f>
        <v/>
      </c>
    </row>
    <row r="59" spans="1:12" x14ac:dyDescent="0.3">
      <c r="A59" s="1">
        <f>地址轉換!A60</f>
        <v>10038703</v>
      </c>
      <c r="B59" s="1" t="str">
        <f>地址轉換!B60</f>
        <v>520彰化縣 田中鎮 寶樹街42號</v>
      </c>
      <c r="C59" s="1" t="str">
        <f>地址轉換!C60</f>
        <v>最新戶籍</v>
      </c>
      <c r="D59" s="1" t="str">
        <f>地址轉換!D60</f>
        <v>確認有效</v>
      </c>
      <c r="E59" s="1" t="str">
        <f>地址轉換!E60</f>
        <v>N101357519</v>
      </c>
      <c r="F59" s="1" t="str">
        <f>地址轉換!BJ60</f>
        <v>彰化縣</v>
      </c>
      <c r="G59" s="1" t="str">
        <f>地址轉換!BK60</f>
        <v>田中鎮</v>
      </c>
      <c r="H59" s="1" t="str">
        <f>地址轉換!BL60</f>
        <v>寶樹街</v>
      </c>
      <c r="I59" s="1" t="str">
        <f>地址轉換!BM60</f>
        <v/>
      </c>
      <c r="J59" s="1" t="str">
        <f>地址轉換!BN60</f>
        <v/>
      </c>
      <c r="K59" s="1" t="str">
        <f>地址轉換!BO60</f>
        <v>42號</v>
      </c>
      <c r="L59" s="6" t="str">
        <f>地址轉換!BP60</f>
        <v/>
      </c>
    </row>
    <row r="60" spans="1:12" x14ac:dyDescent="0.3">
      <c r="A60" s="1">
        <f>地址轉換!A61</f>
        <v>9281112</v>
      </c>
      <c r="B60" s="1" t="str">
        <f>地址轉換!B61</f>
        <v>520彰化縣 田中鎮 員集路3段125巷10弄17號</v>
      </c>
      <c r="C60" s="1" t="str">
        <f>地址轉換!C61</f>
        <v>戶籍住址</v>
      </c>
      <c r="D60" s="1" t="str">
        <f>地址轉換!D61</f>
        <v>確認有效</v>
      </c>
      <c r="E60" s="1" t="str">
        <f>地址轉換!E61</f>
        <v>N121062897</v>
      </c>
      <c r="F60" s="1" t="str">
        <f>地址轉換!BJ61</f>
        <v>彰化縣</v>
      </c>
      <c r="G60" s="1" t="str">
        <f>地址轉換!BK61</f>
        <v>田中鎮</v>
      </c>
      <c r="H60" s="1" t="str">
        <f>地址轉換!BL61</f>
        <v>員集路三段</v>
      </c>
      <c r="I60" s="1" t="str">
        <f>地址轉換!BM61</f>
        <v>125巷</v>
      </c>
      <c r="J60" s="1" t="str">
        <f>地址轉換!BN61</f>
        <v>10弄</v>
      </c>
      <c r="K60" s="1" t="str">
        <f>地址轉換!BO61</f>
        <v>17號</v>
      </c>
      <c r="L60" s="6" t="str">
        <f>地址轉換!BP61</f>
        <v/>
      </c>
    </row>
    <row r="61" spans="1:12" x14ac:dyDescent="0.3">
      <c r="A61" s="1">
        <f>地址轉換!A62</f>
        <v>9410024</v>
      </c>
      <c r="B61" s="1" t="str">
        <f>地址轉換!B62</f>
        <v>520彰化縣 田中鎮 同安路45巷75弄16號</v>
      </c>
      <c r="C61" s="1" t="str">
        <f>地址轉換!C62</f>
        <v>最新戶籍</v>
      </c>
      <c r="D61" s="1" t="str">
        <f>地址轉換!D62</f>
        <v>確認有效</v>
      </c>
      <c r="E61" s="1" t="str">
        <f>地址轉換!E62</f>
        <v>N221086504</v>
      </c>
      <c r="F61" s="1" t="str">
        <f>地址轉換!BJ62</f>
        <v>彰化縣</v>
      </c>
      <c r="G61" s="1" t="str">
        <f>地址轉換!BK62</f>
        <v>田中鎮</v>
      </c>
      <c r="H61" s="1" t="str">
        <f>地址轉換!BL62</f>
        <v>同安路</v>
      </c>
      <c r="I61" s="1" t="str">
        <f>地址轉換!BM62</f>
        <v>45巷</v>
      </c>
      <c r="J61" s="1" t="str">
        <f>地址轉換!BN62</f>
        <v>75弄</v>
      </c>
      <c r="K61" s="1" t="str">
        <f>地址轉換!BO62</f>
        <v>16號</v>
      </c>
      <c r="L61" s="6" t="str">
        <f>地址轉換!BP62</f>
        <v/>
      </c>
    </row>
    <row r="62" spans="1:12" x14ac:dyDescent="0.3">
      <c r="A62" s="1">
        <f>地址轉換!A63</f>
        <v>10241910</v>
      </c>
      <c r="B62" s="1" t="str">
        <f>地址轉換!B63</f>
        <v>520彰化縣 田中鎮 民富街28號</v>
      </c>
      <c r="C62" s="1" t="str">
        <f>地址轉換!C63</f>
        <v>最新戶籍</v>
      </c>
      <c r="D62" s="1" t="str">
        <f>地址轉換!D63</f>
        <v>確認有效</v>
      </c>
      <c r="E62" s="1" t="str">
        <f>地址轉換!E63</f>
        <v>N120726945</v>
      </c>
      <c r="F62" s="1" t="str">
        <f>地址轉換!BJ63</f>
        <v>彰化縣</v>
      </c>
      <c r="G62" s="1" t="str">
        <f>地址轉換!BK63</f>
        <v>田中鎮</v>
      </c>
      <c r="H62" s="1" t="str">
        <f>地址轉換!BL63</f>
        <v>民富街</v>
      </c>
      <c r="I62" s="1" t="str">
        <f>地址轉換!BM63</f>
        <v/>
      </c>
      <c r="J62" s="1" t="str">
        <f>地址轉換!BN63</f>
        <v/>
      </c>
      <c r="K62" s="1" t="str">
        <f>地址轉換!BO63</f>
        <v>28號</v>
      </c>
      <c r="L62" s="6" t="str">
        <f>地址轉換!BP63</f>
        <v/>
      </c>
    </row>
    <row r="63" spans="1:12" x14ac:dyDescent="0.3">
      <c r="A63" s="1">
        <f>地址轉換!A64</f>
        <v>10467420</v>
      </c>
      <c r="B63" s="1" t="str">
        <f>地址轉換!B64</f>
        <v>520彰化縣 田中鎮 斗中路1段547巷25號</v>
      </c>
      <c r="C63" s="1" t="str">
        <f>地址轉換!C64</f>
        <v>戶籍住址</v>
      </c>
      <c r="D63" s="1" t="str">
        <f>地址轉換!D64</f>
        <v>確認有效</v>
      </c>
      <c r="E63" s="1" t="str">
        <f>地址轉換!E64</f>
        <v>N221062906</v>
      </c>
      <c r="F63" s="1" t="str">
        <f>地址轉換!BJ64</f>
        <v>彰化縣</v>
      </c>
      <c r="G63" s="1" t="str">
        <f>地址轉換!BK64</f>
        <v>田中鎮</v>
      </c>
      <c r="H63" s="1" t="str">
        <f>地址轉換!BL64</f>
        <v>斗中路一段</v>
      </c>
      <c r="I63" s="1" t="str">
        <f>地址轉換!BM64</f>
        <v>547巷</v>
      </c>
      <c r="J63" s="1" t="str">
        <f>地址轉換!BN64</f>
        <v/>
      </c>
      <c r="K63" s="1" t="str">
        <f>地址轉換!BO64</f>
        <v>25號</v>
      </c>
      <c r="L63" s="6" t="str">
        <f>地址轉換!BP64</f>
        <v/>
      </c>
    </row>
    <row r="64" spans="1:12" x14ac:dyDescent="0.3">
      <c r="A64" s="1">
        <f>地址轉換!A65</f>
        <v>7001075</v>
      </c>
      <c r="B64" s="1" t="str">
        <f>地址轉換!B65</f>
        <v>520彰化縣 田中鎮 中山街184號</v>
      </c>
      <c r="C64" s="1" t="str">
        <f>地址轉換!C65</f>
        <v>最近地址</v>
      </c>
      <c r="D64" s="1" t="str">
        <f>地址轉換!D65</f>
        <v>確認有效</v>
      </c>
      <c r="E64" s="1" t="str">
        <f>地址轉換!E65</f>
        <v>N121099125</v>
      </c>
      <c r="F64" s="1" t="str">
        <f>地址轉換!BJ65</f>
        <v>彰化縣</v>
      </c>
      <c r="G64" s="1" t="str">
        <f>地址轉換!BK65</f>
        <v>田中鎮</v>
      </c>
      <c r="H64" s="1" t="str">
        <f>地址轉換!BL65</f>
        <v>中山街</v>
      </c>
      <c r="I64" s="1" t="str">
        <f>地址轉換!BM65</f>
        <v/>
      </c>
      <c r="J64" s="1" t="str">
        <f>地址轉換!BN65</f>
        <v/>
      </c>
      <c r="K64" s="1" t="str">
        <f>地址轉換!BO65</f>
        <v>184號</v>
      </c>
      <c r="L64" s="6" t="str">
        <f>地址轉換!BP65</f>
        <v/>
      </c>
    </row>
    <row r="65" spans="1:12" x14ac:dyDescent="0.3">
      <c r="A65" s="1">
        <f>地址轉換!A66</f>
        <v>9409971</v>
      </c>
      <c r="B65" s="1" t="str">
        <f>地址轉換!B66</f>
        <v>520彰化縣 田中鎮 大安路三段375巷66號</v>
      </c>
      <c r="C65" s="1" t="str">
        <f>地址轉換!C66</f>
        <v>戶籍住址</v>
      </c>
      <c r="D65" s="1" t="str">
        <f>地址轉換!D66</f>
        <v>確認有效</v>
      </c>
      <c r="E65" s="1" t="str">
        <f>地址轉換!E66</f>
        <v>N121067561</v>
      </c>
      <c r="F65" s="1" t="str">
        <f>地址轉換!BJ66</f>
        <v>彰化縣</v>
      </c>
      <c r="G65" s="1" t="str">
        <f>地址轉換!BK66</f>
        <v>田中鎮</v>
      </c>
      <c r="H65" s="1" t="str">
        <f>地址轉換!BL66</f>
        <v>大安路三段</v>
      </c>
      <c r="I65" s="1" t="str">
        <f>地址轉換!BM66</f>
        <v>375巷</v>
      </c>
      <c r="J65" s="1" t="str">
        <f>地址轉換!BN66</f>
        <v/>
      </c>
      <c r="K65" s="1" t="str">
        <f>地址轉換!BO66</f>
        <v>66號</v>
      </c>
      <c r="L65" s="6" t="str">
        <f>地址轉換!BP66</f>
        <v/>
      </c>
    </row>
    <row r="66" spans="1:12" x14ac:dyDescent="0.3">
      <c r="A66" s="1">
        <f>地址轉換!A67</f>
        <v>6559900</v>
      </c>
      <c r="B66" s="1" t="str">
        <f>地址轉換!B67</f>
        <v>520彰化縣 田中鎮 三安里同安路45巷280號</v>
      </c>
      <c r="C66" s="1" t="str">
        <f>地址轉換!C67</f>
        <v>最新戶籍</v>
      </c>
      <c r="D66" s="1" t="str">
        <f>地址轉換!D67</f>
        <v>未確認</v>
      </c>
      <c r="E66" s="1" t="str">
        <f>地址轉換!E67</f>
        <v>N121103688</v>
      </c>
      <c r="F66" s="1" t="str">
        <f>地址轉換!BJ67</f>
        <v>彰化縣</v>
      </c>
      <c r="G66" s="1" t="str">
        <f>地址轉換!BK67</f>
        <v>田中鎮</v>
      </c>
      <c r="H66" s="1" t="str">
        <f>地址轉換!BL67</f>
        <v>同安路</v>
      </c>
      <c r="I66" s="1" t="str">
        <f>地址轉換!BM67</f>
        <v>45巷</v>
      </c>
      <c r="J66" s="1" t="str">
        <f>地址轉換!BN67</f>
        <v/>
      </c>
      <c r="K66" s="1" t="str">
        <f>地址轉換!BO67</f>
        <v>280號</v>
      </c>
      <c r="L66" s="6" t="str">
        <f>地址轉換!BP67</f>
        <v/>
      </c>
    </row>
    <row r="67" spans="1:12" x14ac:dyDescent="0.3">
      <c r="A67" s="1">
        <f>地址轉換!A68</f>
        <v>9380122</v>
      </c>
      <c r="B67" s="1" t="str">
        <f>地址轉換!B68</f>
        <v>520彰化縣 田中鎮 一心街87號</v>
      </c>
      <c r="C67" s="1" t="str">
        <f>地址轉換!C68</f>
        <v>戶籍住址</v>
      </c>
      <c r="D67" s="1" t="str">
        <f>地址轉換!D68</f>
        <v>代收</v>
      </c>
      <c r="E67" s="1" t="str">
        <f>地址轉換!E68</f>
        <v>N121035587</v>
      </c>
      <c r="F67" s="1" t="str">
        <f>地址轉換!BJ68</f>
        <v>彰化縣</v>
      </c>
      <c r="G67" s="1" t="str">
        <f>地址轉換!BK68</f>
        <v>田中鎮</v>
      </c>
      <c r="H67" s="1" t="str">
        <f>地址轉換!BL68</f>
        <v>一心街</v>
      </c>
      <c r="I67" s="1" t="str">
        <f>地址轉換!BM68</f>
        <v/>
      </c>
      <c r="J67" s="1" t="str">
        <f>地址轉換!BN68</f>
        <v/>
      </c>
      <c r="K67" s="1" t="str">
        <f>地址轉換!BO68</f>
        <v>87號</v>
      </c>
      <c r="L67" s="6" t="str">
        <f>地址轉換!BP68</f>
        <v/>
      </c>
    </row>
    <row r="68" spans="1:12" x14ac:dyDescent="0.3">
      <c r="A68" s="1">
        <f>地址轉換!A69</f>
        <v>9197656</v>
      </c>
      <c r="B68" s="1" t="str">
        <f>地址轉換!B69</f>
        <v>516彰化縣 埔鹽鄉 豐澤村3鄰埔打路43號</v>
      </c>
      <c r="C68" s="1" t="str">
        <f>地址轉換!C69</f>
        <v>戶籍住址</v>
      </c>
      <c r="D68" s="1" t="str">
        <f>地址轉換!D69</f>
        <v>確認有效</v>
      </c>
      <c r="E68" s="1" t="str">
        <f>地址轉換!E69</f>
        <v>N121807798</v>
      </c>
      <c r="F68" s="1" t="str">
        <f>地址轉換!BJ69</f>
        <v>彰化縣</v>
      </c>
      <c r="G68" s="1" t="str">
        <f>地址轉換!BK69</f>
        <v>埔鹽鄉</v>
      </c>
      <c r="H68" s="1" t="str">
        <f>地址轉換!BL69</f>
        <v>埔打路</v>
      </c>
      <c r="I68" s="1" t="str">
        <f>地址轉換!BM69</f>
        <v/>
      </c>
      <c r="J68" s="1" t="str">
        <f>地址轉換!BN69</f>
        <v/>
      </c>
      <c r="K68" s="1" t="str">
        <f>地址轉換!BO69</f>
        <v>43號</v>
      </c>
      <c r="L68" s="6" t="str">
        <f>地址轉換!BP69</f>
        <v/>
      </c>
    </row>
    <row r="69" spans="1:12" x14ac:dyDescent="0.3">
      <c r="A69" s="1">
        <f>地址轉換!A70</f>
        <v>6557786</v>
      </c>
      <c r="B69" s="1" t="str">
        <f>地址轉換!B70</f>
        <v>516彰化縣 埔鹽鄉 彰水路一段161巷11號</v>
      </c>
      <c r="C69" s="1" t="str">
        <f>地址轉換!C70</f>
        <v>戶籍住址</v>
      </c>
      <c r="D69" s="1" t="str">
        <f>地址轉換!D70</f>
        <v>確認有效</v>
      </c>
      <c r="E69" s="1" t="str">
        <f>地址轉換!E70</f>
        <v>N221793488</v>
      </c>
      <c r="F69" s="1" t="str">
        <f>地址轉換!BJ70</f>
        <v>彰化縣</v>
      </c>
      <c r="G69" s="1" t="str">
        <f>地址轉換!BK70</f>
        <v>埔鹽鄉</v>
      </c>
      <c r="H69" s="1" t="str">
        <f>地址轉換!BL70</f>
        <v>彰水路一段</v>
      </c>
      <c r="I69" s="1" t="str">
        <f>地址轉換!BM70</f>
        <v>161巷</v>
      </c>
      <c r="J69" s="1" t="str">
        <f>地址轉換!BN70</f>
        <v/>
      </c>
      <c r="K69" s="1" t="str">
        <f>地址轉換!BO70</f>
        <v>11號</v>
      </c>
      <c r="L69" s="6" t="str">
        <f>地址轉換!BP70</f>
        <v/>
      </c>
    </row>
    <row r="70" spans="1:12" x14ac:dyDescent="0.3">
      <c r="A70" s="1">
        <f>地址轉換!A71</f>
        <v>10354553</v>
      </c>
      <c r="B70" s="1" t="str">
        <f>地址轉換!B71</f>
        <v>516彰化縣 埔鹽鄉 番金路80號</v>
      </c>
      <c r="C70" s="1" t="str">
        <f>地址轉換!C71</f>
        <v>戶籍住址</v>
      </c>
      <c r="D70" s="1" t="str">
        <f>地址轉換!D71</f>
        <v>未確認</v>
      </c>
      <c r="E70" s="1" t="str">
        <f>地址轉換!E71</f>
        <v>N221860760</v>
      </c>
      <c r="F70" s="1" t="str">
        <f>地址轉換!BJ71</f>
        <v>彰化縣</v>
      </c>
      <c r="G70" s="1" t="str">
        <f>地址轉換!BK71</f>
        <v>埔鹽鄉</v>
      </c>
      <c r="H70" s="1" t="str">
        <f>地址轉換!BL71</f>
        <v>番金路</v>
      </c>
      <c r="I70" s="1" t="str">
        <f>地址轉換!BM71</f>
        <v/>
      </c>
      <c r="J70" s="1" t="str">
        <f>地址轉換!BN71</f>
        <v/>
      </c>
      <c r="K70" s="1" t="str">
        <f>地址轉換!BO71</f>
        <v>80號</v>
      </c>
      <c r="L70" s="6" t="str">
        <f>地址轉換!BP71</f>
        <v/>
      </c>
    </row>
    <row r="71" spans="1:12" x14ac:dyDescent="0.3">
      <c r="A71" s="1">
        <f>地址轉換!A72</f>
        <v>8980011</v>
      </c>
      <c r="B71" s="1" t="str">
        <f>地址轉換!B72</f>
        <v>516彰化縣 埔鹽鄉 崑崙村6鄰彰水路1段47號</v>
      </c>
      <c r="C71" s="1" t="str">
        <f>地址轉換!C72</f>
        <v>最新戶籍</v>
      </c>
      <c r="D71" s="1" t="str">
        <f>地址轉換!D72</f>
        <v>確認有效</v>
      </c>
      <c r="E71" s="1" t="str">
        <f>地址轉換!E72</f>
        <v>N121811587</v>
      </c>
      <c r="F71" s="1" t="str">
        <f>地址轉換!BJ72</f>
        <v>彰化縣</v>
      </c>
      <c r="G71" s="1" t="str">
        <f>地址轉換!BK72</f>
        <v>埔鹽鄉</v>
      </c>
      <c r="H71" s="1" t="str">
        <f>地址轉換!BL72</f>
        <v>彰水路一段</v>
      </c>
      <c r="I71" s="1" t="str">
        <f>地址轉換!BM72</f>
        <v/>
      </c>
      <c r="J71" s="1" t="str">
        <f>地址轉換!BN72</f>
        <v/>
      </c>
      <c r="K71" s="1" t="str">
        <f>地址轉換!BO72</f>
        <v>47號</v>
      </c>
      <c r="L71" s="6" t="str">
        <f>地址轉換!BP72</f>
        <v/>
      </c>
    </row>
    <row r="72" spans="1:12" x14ac:dyDescent="0.3">
      <c r="A72" s="1">
        <f>地址轉換!A73</f>
        <v>9172367</v>
      </c>
      <c r="B72" s="1" t="str">
        <f>地址轉換!B73</f>
        <v>516彰化縣 埔鹽鄉 埔鹽村1鄰埔港路75號</v>
      </c>
      <c r="C72" s="1" t="str">
        <f>地址轉換!C73</f>
        <v>帳址</v>
      </c>
      <c r="D72" s="1" t="str">
        <f>地址轉換!D73</f>
        <v>未確認</v>
      </c>
      <c r="E72" s="1" t="str">
        <f>地址轉換!E73</f>
        <v>N121790252</v>
      </c>
      <c r="F72" s="1" t="str">
        <f>地址轉換!BJ73</f>
        <v>彰化縣</v>
      </c>
      <c r="G72" s="1" t="str">
        <f>地址轉換!BK73</f>
        <v>埔鹽鄉</v>
      </c>
      <c r="H72" s="1" t="str">
        <f>地址轉換!BL73</f>
        <v>埔港路</v>
      </c>
      <c r="I72" s="1" t="str">
        <f>地址轉換!BM73</f>
        <v/>
      </c>
      <c r="J72" s="1" t="str">
        <f>地址轉換!BN73</f>
        <v/>
      </c>
      <c r="K72" s="1" t="str">
        <f>地址轉換!BO73</f>
        <v>75號</v>
      </c>
      <c r="L72" s="6" t="str">
        <f>地址轉換!BP73</f>
        <v/>
      </c>
    </row>
    <row r="73" spans="1:12" x14ac:dyDescent="0.3">
      <c r="A73" s="1">
        <f>地址轉換!A74</f>
        <v>10038798</v>
      </c>
      <c r="B73" s="1" t="str">
        <f>地址轉換!B74</f>
        <v>516彰化縣 埔鹽鄉 埔港路36號</v>
      </c>
      <c r="C73" s="1" t="str">
        <f>地址轉換!C74</f>
        <v>戶籍住址</v>
      </c>
      <c r="D73" s="1" t="str">
        <f>地址轉換!D74</f>
        <v>確認有效</v>
      </c>
      <c r="E73" s="1" t="str">
        <f>地址轉換!E74</f>
        <v>N221798241</v>
      </c>
      <c r="F73" s="1" t="str">
        <f>地址轉換!BJ74</f>
        <v>彰化縣</v>
      </c>
      <c r="G73" s="1" t="str">
        <f>地址轉換!BK74</f>
        <v>埔鹽鄉</v>
      </c>
      <c r="H73" s="1" t="str">
        <f>地址轉換!BL74</f>
        <v>埔港路</v>
      </c>
      <c r="I73" s="1" t="str">
        <f>地址轉換!BM74</f>
        <v/>
      </c>
      <c r="J73" s="1" t="str">
        <f>地址轉換!BN74</f>
        <v/>
      </c>
      <c r="K73" s="1" t="str">
        <f>地址轉換!BO74</f>
        <v>36號</v>
      </c>
      <c r="L73" s="6" t="str">
        <f>地址轉換!BP74</f>
        <v/>
      </c>
    </row>
    <row r="74" spans="1:12" x14ac:dyDescent="0.3">
      <c r="A74" s="1">
        <f>地址轉換!A75</f>
        <v>9866785</v>
      </c>
      <c r="B74" s="1" t="str">
        <f>地址轉換!B75</f>
        <v>516彰化縣 埔鹽鄉 員鹿路3段119之6號</v>
      </c>
      <c r="C74" s="1" t="str">
        <f>地址轉換!C75</f>
        <v>最新戶籍</v>
      </c>
      <c r="D74" s="1" t="str">
        <f>地址轉換!D75</f>
        <v>未確認</v>
      </c>
      <c r="E74" s="1" t="str">
        <f>地址轉換!E75</f>
        <v>N221825403</v>
      </c>
      <c r="F74" s="1" t="str">
        <f>地址轉換!BJ75</f>
        <v>彰化縣</v>
      </c>
      <c r="G74" s="1" t="str">
        <f>地址轉換!BK75</f>
        <v>埔鹽鄉</v>
      </c>
      <c r="H74" s="1" t="str">
        <f>地址轉換!BL75</f>
        <v>員鹿路三段</v>
      </c>
      <c r="I74" s="1" t="str">
        <f>地址轉換!BM75</f>
        <v/>
      </c>
      <c r="J74" s="1" t="str">
        <f>地址轉換!BN75</f>
        <v/>
      </c>
      <c r="K74" s="1" t="str">
        <f>地址轉換!BO75</f>
        <v>119-6號</v>
      </c>
      <c r="L74" s="6" t="str">
        <f>地址轉換!BP75</f>
        <v/>
      </c>
    </row>
    <row r="75" spans="1:12" x14ac:dyDescent="0.3">
      <c r="A75" s="1">
        <f>地址轉換!A76</f>
        <v>8169268</v>
      </c>
      <c r="B75" s="1" t="str">
        <f>地址轉換!B76</f>
        <v>516彰化縣 埔鹽鄉 西湖村15鄰大新路2巷18號</v>
      </c>
      <c r="C75" s="1" t="str">
        <f>地址轉換!C76</f>
        <v>戶籍住址</v>
      </c>
      <c r="D75" s="1" t="str">
        <f>地址轉換!D76</f>
        <v>確認有效</v>
      </c>
      <c r="E75" s="1" t="str">
        <f>地址轉換!E76</f>
        <v>N121824502</v>
      </c>
      <c r="F75" s="1" t="str">
        <f>地址轉換!BJ76</f>
        <v>彰化縣</v>
      </c>
      <c r="G75" s="1" t="str">
        <f>地址轉換!BK76</f>
        <v>埔鹽鄉</v>
      </c>
      <c r="H75" s="1" t="str">
        <f>地址轉換!BL76</f>
        <v>大新路</v>
      </c>
      <c r="I75" s="1" t="str">
        <f>地址轉換!BM76</f>
        <v>2巷</v>
      </c>
      <c r="J75" s="1" t="str">
        <f>地址轉換!BN76</f>
        <v/>
      </c>
      <c r="K75" s="1" t="str">
        <f>地址轉換!BO76</f>
        <v>18號</v>
      </c>
      <c r="L75" s="6" t="str">
        <f>地址轉換!BP76</f>
        <v/>
      </c>
    </row>
    <row r="76" spans="1:12" x14ac:dyDescent="0.3">
      <c r="A76" s="1">
        <f>地址轉換!A77</f>
        <v>7592689</v>
      </c>
      <c r="B76" s="1" t="str">
        <f>地址轉換!B77</f>
        <v>516彰化縣 埔鹽鄉 打廉村2鄰埔打路1巷9號</v>
      </c>
      <c r="C76" s="1" t="str">
        <f>地址轉換!C77</f>
        <v>最新戶籍</v>
      </c>
      <c r="D76" s="1" t="str">
        <f>地址轉換!D77</f>
        <v>確認有效</v>
      </c>
      <c r="E76" s="1" t="str">
        <f>地址轉換!E77</f>
        <v>N121805249</v>
      </c>
      <c r="F76" s="1" t="str">
        <f>地址轉換!BJ77</f>
        <v>彰化縣</v>
      </c>
      <c r="G76" s="1" t="str">
        <f>地址轉換!BK77</f>
        <v>埔鹽鄉</v>
      </c>
      <c r="H76" s="1" t="str">
        <f>地址轉換!BL77</f>
        <v>埔打路</v>
      </c>
      <c r="I76" s="1" t="str">
        <f>地址轉換!BM77</f>
        <v>1巷</v>
      </c>
      <c r="J76" s="1" t="str">
        <f>地址轉換!BN77</f>
        <v/>
      </c>
      <c r="K76" s="1" t="str">
        <f>地址轉換!BO77</f>
        <v>9號</v>
      </c>
      <c r="L76" s="6" t="str">
        <f>地址轉換!BP77</f>
        <v/>
      </c>
    </row>
    <row r="77" spans="1:12" x14ac:dyDescent="0.3">
      <c r="A77" s="1">
        <f>地址轉換!A78</f>
        <v>9376436</v>
      </c>
      <c r="B77" s="1" t="str">
        <f>地址轉換!B78</f>
        <v>516彰化縣 埔鹽鄉 大新路2巷79號之10</v>
      </c>
      <c r="C77" s="1" t="str">
        <f>地址轉換!C78</f>
        <v>最新戶籍</v>
      </c>
      <c r="D77" s="1" t="str">
        <f>地址轉換!D78</f>
        <v>確認有效</v>
      </c>
      <c r="E77" s="1" t="str">
        <f>地址轉換!E78</f>
        <v>N121823621</v>
      </c>
      <c r="F77" s="1" t="str">
        <f>地址轉換!BJ78</f>
        <v>彰化縣</v>
      </c>
      <c r="G77" s="1" t="str">
        <f>地址轉換!BK78</f>
        <v>埔鹽鄉</v>
      </c>
      <c r="H77" s="1" t="str">
        <f>地址轉換!BL78</f>
        <v>大新路</v>
      </c>
      <c r="I77" s="1" t="str">
        <f>地址轉換!BM78</f>
        <v>2巷</v>
      </c>
      <c r="J77" s="1" t="str">
        <f>地址轉換!BN78</f>
        <v/>
      </c>
      <c r="K77" s="1" t="str">
        <f>地址轉換!BO78</f>
        <v>79號之10</v>
      </c>
      <c r="L77" s="6" t="str">
        <f>地址轉換!BP78</f>
        <v/>
      </c>
    </row>
    <row r="78" spans="1:12" x14ac:dyDescent="0.3">
      <c r="A78" s="1">
        <f>地址轉換!A79</f>
        <v>6371886</v>
      </c>
      <c r="B78" s="1" t="str">
        <f>地址轉換!B79</f>
        <v>515彰化縣 大村鄉 擺塘村擺塘巷4號</v>
      </c>
      <c r="C78" s="1" t="str">
        <f>地址轉換!C79</f>
        <v>最近地址</v>
      </c>
      <c r="D78" s="1" t="str">
        <f>地址轉換!D79</f>
        <v>未確認</v>
      </c>
      <c r="E78" s="1" t="str">
        <f>地址轉換!E79</f>
        <v>N121735340</v>
      </c>
      <c r="F78" s="1" t="str">
        <f>地址轉換!BJ79</f>
        <v>彰化縣</v>
      </c>
      <c r="G78" s="1" t="str">
        <f>地址轉換!BK79</f>
        <v>大村鄉</v>
      </c>
      <c r="H78" s="1" t="str">
        <f>地址轉換!BL79</f>
        <v/>
      </c>
      <c r="I78" s="1" t="str">
        <f>地址轉換!BM79</f>
        <v>擺塘巷</v>
      </c>
      <c r="J78" s="1" t="str">
        <f>地址轉換!BN79</f>
        <v/>
      </c>
      <c r="K78" s="1" t="str">
        <f>地址轉換!BO79</f>
        <v>4號</v>
      </c>
      <c r="L78" s="6" t="str">
        <f>地址轉換!BP79</f>
        <v>擺塘村</v>
      </c>
    </row>
    <row r="79" spans="1:12" x14ac:dyDescent="0.3">
      <c r="A79" s="1">
        <f>地址轉換!A80</f>
        <v>9378444</v>
      </c>
      <c r="B79" s="1" t="str">
        <f>地址轉換!B80</f>
        <v>515彰化縣 大村鄉 過溝村5鄰櫻花路142巷18號12樓</v>
      </c>
      <c r="C79" s="1" t="str">
        <f>地址轉換!C80</f>
        <v>戶籍住址</v>
      </c>
      <c r="D79" s="1" t="str">
        <f>地址轉換!D80</f>
        <v>未確認</v>
      </c>
      <c r="E79" s="1" t="str">
        <f>地址轉換!E80</f>
        <v>N121766505</v>
      </c>
      <c r="F79" s="1" t="str">
        <f>地址轉換!BJ80</f>
        <v>彰化縣</v>
      </c>
      <c r="G79" s="1" t="str">
        <f>地址轉換!BK80</f>
        <v>大村鄉</v>
      </c>
      <c r="H79" s="1" t="str">
        <f>地址轉換!BL80</f>
        <v>櫻花路</v>
      </c>
      <c r="I79" s="1" t="str">
        <f>地址轉換!BM80</f>
        <v>142巷</v>
      </c>
      <c r="J79" s="1" t="str">
        <f>地址轉換!BN80</f>
        <v/>
      </c>
      <c r="K79" s="1" t="str">
        <f>地址轉換!BO80</f>
        <v>18號12樓</v>
      </c>
      <c r="L79" s="6" t="str">
        <f>地址轉換!BP80</f>
        <v/>
      </c>
    </row>
    <row r="80" spans="1:12" x14ac:dyDescent="0.3">
      <c r="A80" s="1">
        <f>地址轉換!A81</f>
        <v>8038237</v>
      </c>
      <c r="B80" s="1" t="str">
        <f>地址轉換!B81</f>
        <v>515彰化縣 大村鄉 過溝村5鄰過溝三巷2號</v>
      </c>
      <c r="C80" s="1" t="str">
        <f>地址轉換!C81</f>
        <v>最新戶籍</v>
      </c>
      <c r="D80" s="1" t="str">
        <f>地址轉換!D81</f>
        <v>未確認</v>
      </c>
      <c r="E80" s="1" t="str">
        <f>地址轉換!E81</f>
        <v>N202099849</v>
      </c>
      <c r="F80" s="1" t="str">
        <f>地址轉換!BJ81</f>
        <v>彰化縣</v>
      </c>
      <c r="G80" s="1" t="str">
        <f>地址轉換!BK81</f>
        <v>大村鄉</v>
      </c>
      <c r="H80" s="1" t="str">
        <f>地址轉換!BL81</f>
        <v/>
      </c>
      <c r="I80" s="1" t="str">
        <f>地址轉換!BM81</f>
        <v>過溝三巷</v>
      </c>
      <c r="J80" s="1" t="str">
        <f>地址轉換!BN81</f>
        <v/>
      </c>
      <c r="K80" s="1" t="str">
        <f>地址轉換!BO81</f>
        <v>2號</v>
      </c>
      <c r="L80" s="6" t="str">
        <f>地址轉換!BP81</f>
        <v/>
      </c>
    </row>
    <row r="81" spans="1:12" x14ac:dyDescent="0.3">
      <c r="A81" s="1">
        <f>地址轉換!A82</f>
        <v>10038742</v>
      </c>
      <c r="B81" s="1" t="str">
        <f>地址轉換!B82</f>
        <v>515彰化縣 大村鄉 加錫　二巷14號*</v>
      </c>
      <c r="C81" s="1" t="str">
        <f>地址轉換!C82</f>
        <v>戶籍住址</v>
      </c>
      <c r="D81" s="1" t="str">
        <f>地址轉換!D82</f>
        <v>確認有效</v>
      </c>
      <c r="E81" s="1" t="str">
        <f>地址轉換!E82</f>
        <v>N121731931</v>
      </c>
      <c r="F81" s="1" t="str">
        <f>地址轉換!BJ82</f>
        <v>彰化縣</v>
      </c>
      <c r="G81" s="1" t="str">
        <f>地址轉換!BK82</f>
        <v>大村鄉</v>
      </c>
      <c r="H81" s="1" t="str">
        <f>地址轉換!BL82</f>
        <v/>
      </c>
      <c r="I81" s="1" t="str">
        <f>地址轉換!BM82</f>
        <v>加錫二巷</v>
      </c>
      <c r="J81" s="1" t="str">
        <f>地址轉換!BN82</f>
        <v/>
      </c>
      <c r="K81" s="1" t="str">
        <f>地址轉換!BO82</f>
        <v>14號</v>
      </c>
      <c r="L81" s="6" t="str">
        <f>地址轉換!BP82</f>
        <v/>
      </c>
    </row>
    <row r="82" spans="1:12" x14ac:dyDescent="0.3">
      <c r="A82" s="1">
        <f>地址轉換!A83</f>
        <v>9380130</v>
      </c>
      <c r="B82" s="1" t="str">
        <f>地址轉換!B83</f>
        <v>515彰化縣 大村鄉 山腳路181號</v>
      </c>
      <c r="C82" s="1" t="str">
        <f>地址轉換!C83</f>
        <v>戶籍住址</v>
      </c>
      <c r="D82" s="1" t="str">
        <f>地址轉換!D83</f>
        <v>確認有效</v>
      </c>
      <c r="E82" s="1" t="str">
        <f>地址轉換!E83</f>
        <v>N121776912</v>
      </c>
      <c r="F82" s="1" t="str">
        <f>地址轉換!BJ83</f>
        <v>彰化縣</v>
      </c>
      <c r="G82" s="1" t="str">
        <f>地址轉換!BK83</f>
        <v>大村鄉</v>
      </c>
      <c r="H82" s="1" t="str">
        <f>地址轉換!BL83</f>
        <v>山腳路</v>
      </c>
      <c r="I82" s="1" t="str">
        <f>地址轉換!BM83</f>
        <v/>
      </c>
      <c r="J82" s="1" t="str">
        <f>地址轉換!BN83</f>
        <v/>
      </c>
      <c r="K82" s="1" t="str">
        <f>地址轉換!BO83</f>
        <v>181號</v>
      </c>
      <c r="L82" s="6" t="str">
        <f>地址轉換!BP83</f>
        <v/>
      </c>
    </row>
    <row r="83" spans="1:12" x14ac:dyDescent="0.3">
      <c r="A83" s="1">
        <f>地址轉換!A84</f>
        <v>7472284</v>
      </c>
      <c r="B83" s="1" t="str">
        <f>地址轉換!B84</f>
        <v>515彰化縣 大村鄉 大溪路40之3號</v>
      </c>
      <c r="C83" s="1" t="str">
        <f>地址轉換!C84</f>
        <v>戶籍住址</v>
      </c>
      <c r="D83" s="1" t="str">
        <f>地址轉換!D84</f>
        <v>確認有效</v>
      </c>
      <c r="E83" s="1" t="str">
        <f>地址轉換!E84</f>
        <v>N201097038</v>
      </c>
      <c r="F83" s="1" t="str">
        <f>地址轉換!BJ84</f>
        <v>彰化縣</v>
      </c>
      <c r="G83" s="1" t="str">
        <f>地址轉換!BK84</f>
        <v>大村鄉</v>
      </c>
      <c r="H83" s="1" t="str">
        <f>地址轉換!BL84</f>
        <v>大溪路</v>
      </c>
      <c r="I83" s="1" t="str">
        <f>地址轉換!BM84</f>
        <v/>
      </c>
      <c r="J83" s="1" t="str">
        <f>地址轉換!BN84</f>
        <v/>
      </c>
      <c r="K83" s="1" t="str">
        <f>地址轉換!BO84</f>
        <v>40-3號</v>
      </c>
      <c r="L83" s="6" t="str">
        <f>地址轉換!BP84</f>
        <v/>
      </c>
    </row>
    <row r="84" spans="1:12" x14ac:dyDescent="0.3">
      <c r="A84" s="1">
        <f>地址轉換!A85</f>
        <v>9413009</v>
      </c>
      <c r="B84" s="1" t="str">
        <f>地址轉換!B85</f>
        <v>514彰化縣 溪湖鎮 員鹿路3段297號</v>
      </c>
      <c r="C84" s="1" t="str">
        <f>地址轉換!C85</f>
        <v>戶籍住址</v>
      </c>
      <c r="D84" s="1" t="str">
        <f>地址轉換!D85</f>
        <v>未確認</v>
      </c>
      <c r="E84" s="1" t="str">
        <f>地址轉換!E85</f>
        <v>N103457236</v>
      </c>
      <c r="F84" s="1" t="str">
        <f>地址轉換!BJ85</f>
        <v>彰化縣</v>
      </c>
      <c r="G84" s="1" t="str">
        <f>地址轉換!BK85</f>
        <v>溪湖鎮</v>
      </c>
      <c r="H84" s="1" t="str">
        <f>地址轉換!BL85</f>
        <v>員鹿路三段</v>
      </c>
      <c r="I84" s="1" t="str">
        <f>地址轉換!BM85</f>
        <v/>
      </c>
      <c r="J84" s="1" t="str">
        <f>地址轉換!BN85</f>
        <v/>
      </c>
      <c r="K84" s="1" t="str">
        <f>地址轉換!BO85</f>
        <v>297號</v>
      </c>
      <c r="L84" s="6" t="str">
        <f>地址轉換!BP85</f>
        <v/>
      </c>
    </row>
    <row r="85" spans="1:12" x14ac:dyDescent="0.3">
      <c r="A85" s="1">
        <f>地址轉換!A86</f>
        <v>10008447</v>
      </c>
      <c r="B85" s="1" t="str">
        <f>地址轉換!B86</f>
        <v>514彰化縣 溪湖鎮 汴頭里005鄰田中路30號</v>
      </c>
      <c r="C85" s="1" t="str">
        <f>地址轉換!C86</f>
        <v>最新戶籍</v>
      </c>
      <c r="D85" s="1" t="str">
        <f>地址轉換!D86</f>
        <v>未確認</v>
      </c>
      <c r="E85" s="1" t="str">
        <f>地址轉換!E86</f>
        <v>N203535308</v>
      </c>
      <c r="F85" s="1" t="str">
        <f>地址轉換!BJ86</f>
        <v>彰化縣</v>
      </c>
      <c r="G85" s="1" t="str">
        <f>地址轉換!BK86</f>
        <v>溪湖鎮</v>
      </c>
      <c r="H85" s="1" t="str">
        <f>地址轉換!BL86</f>
        <v>田中路</v>
      </c>
      <c r="I85" s="1" t="str">
        <f>地址轉換!BM86</f>
        <v/>
      </c>
      <c r="J85" s="1" t="str">
        <f>地址轉換!BN86</f>
        <v/>
      </c>
      <c r="K85" s="1" t="str">
        <f>地址轉換!BO86</f>
        <v>30號</v>
      </c>
      <c r="L85" s="6" t="str">
        <f>地址轉換!BP86</f>
        <v/>
      </c>
    </row>
    <row r="86" spans="1:12" x14ac:dyDescent="0.3">
      <c r="A86" s="1">
        <f>地址轉換!A87</f>
        <v>10241911</v>
      </c>
      <c r="B86" s="1" t="str">
        <f>地址轉換!B87</f>
        <v>514彰化縣 溪湖鎮 西溪里9鄰員鹿路後溪巷76號</v>
      </c>
      <c r="C86" s="1" t="str">
        <f>地址轉換!C87</f>
        <v>戶籍住址</v>
      </c>
      <c r="D86" s="1" t="str">
        <f>地址轉換!D87</f>
        <v>確認有效</v>
      </c>
      <c r="E86" s="1" t="str">
        <f>地址轉換!E87</f>
        <v>N120989157</v>
      </c>
      <c r="F86" s="1" t="str">
        <f>地址轉換!BJ87</f>
        <v>彰化縣</v>
      </c>
      <c r="G86" s="1" t="str">
        <f>地址轉換!BK87</f>
        <v>溪湖鎮</v>
      </c>
      <c r="H86" s="1" t="str">
        <f>地址轉換!BL87</f>
        <v>員鹿路</v>
      </c>
      <c r="I86" s="1" t="str">
        <f>地址轉換!BM87</f>
        <v>後溪巷</v>
      </c>
      <c r="J86" s="1" t="str">
        <f>地址轉換!BN87</f>
        <v/>
      </c>
      <c r="K86" s="1" t="str">
        <f>地址轉換!BO87</f>
        <v>76號</v>
      </c>
      <c r="L86" s="6" t="str">
        <f>地址轉換!BP87</f>
        <v/>
      </c>
    </row>
    <row r="87" spans="1:12" x14ac:dyDescent="0.3">
      <c r="A87" s="1">
        <f>地址轉換!A88</f>
        <v>7718004</v>
      </c>
      <c r="B87" s="1" t="str">
        <f>地址轉換!B88</f>
        <v>514彰化縣 溪湖鎮 西勢里彰水路33號</v>
      </c>
      <c r="C87" s="1" t="str">
        <f>地址轉換!C88</f>
        <v>最新戶籍</v>
      </c>
      <c r="D87" s="1" t="str">
        <f>地址轉換!D88</f>
        <v>確認有效</v>
      </c>
      <c r="E87" s="1" t="str">
        <f>地址轉換!E88</f>
        <v>N120936978</v>
      </c>
      <c r="F87" s="1" t="str">
        <f>地址轉換!BJ88</f>
        <v>彰化縣</v>
      </c>
      <c r="G87" s="1" t="str">
        <f>地址轉換!BK88</f>
        <v>溪湖鎮</v>
      </c>
      <c r="H87" s="1" t="str">
        <f>地址轉換!BL88</f>
        <v>彰水路</v>
      </c>
      <c r="I87" s="1" t="str">
        <f>地址轉換!BM88</f>
        <v/>
      </c>
      <c r="J87" s="1" t="str">
        <f>地址轉換!BN88</f>
        <v/>
      </c>
      <c r="K87" s="1" t="str">
        <f>地址轉換!BO88</f>
        <v>33號</v>
      </c>
      <c r="L87" s="6" t="str">
        <f>地址轉換!BP88</f>
        <v/>
      </c>
    </row>
    <row r="88" spans="1:12" x14ac:dyDescent="0.3">
      <c r="A88" s="1">
        <f>地址轉換!A89</f>
        <v>8699899</v>
      </c>
      <c r="B88" s="1" t="str">
        <f>地址轉換!B89</f>
        <v>514彰化縣 溪湖鎮 大突里11鄰二溪路大突巷97號</v>
      </c>
      <c r="C88" s="1" t="str">
        <f>地址轉換!C89</f>
        <v>戶籍住址</v>
      </c>
      <c r="D88" s="1" t="str">
        <f>地址轉換!D89</f>
        <v>確認有效</v>
      </c>
      <c r="E88" s="1" t="str">
        <f>地址轉換!E89</f>
        <v>N101184392</v>
      </c>
      <c r="F88" s="1" t="str">
        <f>地址轉換!BJ89</f>
        <v>彰化縣</v>
      </c>
      <c r="G88" s="1" t="str">
        <f>地址轉換!BK89</f>
        <v>溪湖鎮</v>
      </c>
      <c r="H88" s="1" t="str">
        <f>地址轉換!BL89</f>
        <v>二溪路</v>
      </c>
      <c r="I88" s="1" t="str">
        <f>地址轉換!BM89</f>
        <v>大突巷</v>
      </c>
      <c r="J88" s="1" t="str">
        <f>地址轉換!BN89</f>
        <v/>
      </c>
      <c r="K88" s="1" t="str">
        <f>地址轉換!BO89</f>
        <v>97號</v>
      </c>
      <c r="L88" s="6" t="str">
        <f>地址轉換!BP89</f>
        <v/>
      </c>
    </row>
    <row r="89" spans="1:12" x14ac:dyDescent="0.3">
      <c r="A89" s="1">
        <f>地址轉換!A90</f>
        <v>8977276</v>
      </c>
      <c r="B89" s="1" t="str">
        <f>地址轉換!B90</f>
        <v>513彰化縣 埔心鄉 新館村新館路303巷1號</v>
      </c>
      <c r="C89" s="1" t="str">
        <f>地址轉換!C90</f>
        <v>戶籍住址</v>
      </c>
      <c r="D89" s="1" t="str">
        <f>地址轉換!D90</f>
        <v>未確認</v>
      </c>
      <c r="E89" s="1" t="str">
        <f>地址轉換!E90</f>
        <v>N102340072</v>
      </c>
      <c r="F89" s="1" t="str">
        <f>地址轉換!BJ90</f>
        <v>彰化縣</v>
      </c>
      <c r="G89" s="1" t="str">
        <f>地址轉換!BK90</f>
        <v>埔心鄉</v>
      </c>
      <c r="H89" s="1" t="str">
        <f>地址轉換!BL90</f>
        <v>新館路</v>
      </c>
      <c r="I89" s="1" t="str">
        <f>地址轉換!BM90</f>
        <v>303巷</v>
      </c>
      <c r="J89" s="1" t="str">
        <f>地址轉換!BN90</f>
        <v/>
      </c>
      <c r="K89" s="1" t="str">
        <f>地址轉換!BO90</f>
        <v>1號</v>
      </c>
      <c r="L89" s="6" t="str">
        <f>地址轉換!BP90</f>
        <v>新館村</v>
      </c>
    </row>
    <row r="90" spans="1:12" x14ac:dyDescent="0.3">
      <c r="A90" s="1">
        <f>地址轉換!A91</f>
        <v>7718012</v>
      </c>
      <c r="B90" s="1" t="str">
        <f>地址轉換!B91</f>
        <v>513彰化縣 埔心鄉 員鹿路3段351之1號</v>
      </c>
      <c r="C90" s="1" t="str">
        <f>地址轉換!C91</f>
        <v>戶籍住址</v>
      </c>
      <c r="D90" s="1" t="str">
        <f>地址轉換!D91</f>
        <v>確認有效</v>
      </c>
      <c r="E90" s="1" t="str">
        <f>地址轉換!E91</f>
        <v>N122379711</v>
      </c>
      <c r="F90" s="1" t="str">
        <f>地址轉換!BJ91</f>
        <v>彰化縣</v>
      </c>
      <c r="G90" s="1" t="str">
        <f>地址轉換!BK91</f>
        <v>埔心鄉</v>
      </c>
      <c r="H90" s="1" t="str">
        <f>地址轉換!BL91</f>
        <v>員鹿路三段</v>
      </c>
      <c r="I90" s="1" t="str">
        <f>地址轉換!BM91</f>
        <v/>
      </c>
      <c r="J90" s="1" t="str">
        <f>地址轉換!BN91</f>
        <v/>
      </c>
      <c r="K90" s="1" t="str">
        <f>地址轉換!BO91</f>
        <v>351-1號</v>
      </c>
      <c r="L90" s="6" t="str">
        <f>地址轉換!BP91</f>
        <v/>
      </c>
    </row>
    <row r="91" spans="1:12" x14ac:dyDescent="0.3">
      <c r="A91" s="1">
        <f>地址轉換!A92</f>
        <v>9423989</v>
      </c>
      <c r="B91" s="1" t="str">
        <f>地址轉換!B92</f>
        <v>513彰化縣 埔心鄉 太平村006鄰東平路68之2號</v>
      </c>
      <c r="C91" s="1" t="str">
        <f>地址轉換!C92</f>
        <v>戶籍住址</v>
      </c>
      <c r="D91" s="1" t="str">
        <f>地址轉換!D92</f>
        <v>確認有效</v>
      </c>
      <c r="E91" s="1" t="str">
        <f>地址轉換!E92</f>
        <v>N121607430</v>
      </c>
      <c r="F91" s="1" t="str">
        <f>地址轉換!BJ92</f>
        <v>彰化縣</v>
      </c>
      <c r="G91" s="1" t="str">
        <f>地址轉換!BK92</f>
        <v>埔心鄉</v>
      </c>
      <c r="H91" s="1" t="str">
        <f>地址轉換!BL92</f>
        <v>東平路</v>
      </c>
      <c r="I91" s="1" t="str">
        <f>地址轉換!BM92</f>
        <v/>
      </c>
      <c r="J91" s="1" t="str">
        <f>地址轉換!BN92</f>
        <v/>
      </c>
      <c r="K91" s="1" t="str">
        <f>地址轉換!BO92</f>
        <v>68-2號</v>
      </c>
      <c r="L91" s="6" t="str">
        <f>地址轉換!BP92</f>
        <v/>
      </c>
    </row>
    <row r="92" spans="1:12" x14ac:dyDescent="0.3">
      <c r="A92" s="1">
        <f>地址轉換!A93</f>
        <v>10354515</v>
      </c>
      <c r="B92" s="1" t="str">
        <f>地址轉換!B93</f>
        <v>513彰化縣 埔心鄉 大成街臨40號</v>
      </c>
      <c r="C92" s="1" t="str">
        <f>地址轉換!C93</f>
        <v>戶籍住址</v>
      </c>
      <c r="D92" s="1" t="str">
        <f>地址轉換!D93</f>
        <v>確認有效</v>
      </c>
      <c r="E92" s="1" t="str">
        <f>地址轉換!E93</f>
        <v>N125396778</v>
      </c>
      <c r="F92" s="1" t="str">
        <f>地址轉換!BJ93</f>
        <v>彰化縣</v>
      </c>
      <c r="G92" s="1" t="str">
        <f>地址轉換!BK93</f>
        <v>埔心鄉</v>
      </c>
      <c r="H92" s="1" t="str">
        <f>地址轉換!BL93</f>
        <v>大成街</v>
      </c>
      <c r="I92" s="1" t="str">
        <f>地址轉換!BM93</f>
        <v/>
      </c>
      <c r="J92" s="1" t="str">
        <f>地址轉換!BN93</f>
        <v/>
      </c>
      <c r="K92" s="1" t="str">
        <f>地址轉換!BO93</f>
        <v>臨40號</v>
      </c>
      <c r="L92" s="6" t="str">
        <f>地址轉換!BP93</f>
        <v/>
      </c>
    </row>
    <row r="93" spans="1:12" x14ac:dyDescent="0.3">
      <c r="A93" s="1">
        <f>地址轉換!A94</f>
        <v>10038730</v>
      </c>
      <c r="B93" s="1" t="str">
        <f>地址轉換!B94</f>
        <v>510彰化縣 員林鎮 湖水里5鄰湖水路261巷19號</v>
      </c>
      <c r="C93" s="1" t="str">
        <f>地址轉換!C94</f>
        <v>戶籍住址</v>
      </c>
      <c r="D93" s="1" t="str">
        <f>地址轉換!D94</f>
        <v>確認有效</v>
      </c>
      <c r="E93" s="1" t="str">
        <f>地址轉換!E94</f>
        <v>N120895276</v>
      </c>
      <c r="F93" s="1" t="str">
        <f>地址轉換!BJ94</f>
        <v>彰化縣</v>
      </c>
      <c r="G93" s="1" t="str">
        <f>地址轉換!BK94</f>
        <v>員林鎮</v>
      </c>
      <c r="H93" s="1" t="str">
        <f>地址轉換!BL94</f>
        <v>湖水路</v>
      </c>
      <c r="I93" s="1" t="str">
        <f>地址轉換!BM94</f>
        <v>261巷</v>
      </c>
      <c r="J93" s="1" t="str">
        <f>地址轉換!BN94</f>
        <v/>
      </c>
      <c r="K93" s="1" t="str">
        <f>地址轉換!BO94</f>
        <v>19號</v>
      </c>
      <c r="L93" s="6" t="str">
        <f>地址轉換!BP94</f>
        <v/>
      </c>
    </row>
    <row r="94" spans="1:12" x14ac:dyDescent="0.3">
      <c r="A94" s="1">
        <f>地址轉換!A95</f>
        <v>10008408</v>
      </c>
      <c r="B94" s="1" t="str">
        <f>地址轉換!B95</f>
        <v>510彰化縣 員林鎮 浮圳里8鄰浮圳巷6號</v>
      </c>
      <c r="C94" s="1" t="str">
        <f>地址轉換!C95</f>
        <v>戶籍住址</v>
      </c>
      <c r="D94" s="1" t="str">
        <f>地址轉換!D95</f>
        <v>親收</v>
      </c>
      <c r="E94" s="1" t="str">
        <f>地址轉換!E95</f>
        <v>N120866622</v>
      </c>
      <c r="F94" s="1" t="str">
        <f>地址轉換!BJ95</f>
        <v>彰化縣</v>
      </c>
      <c r="G94" s="1" t="str">
        <f>地址轉換!BK95</f>
        <v>員林鎮</v>
      </c>
      <c r="H94" s="1" t="str">
        <f>地址轉換!BL95</f>
        <v/>
      </c>
      <c r="I94" s="1" t="str">
        <f>地址轉換!BM95</f>
        <v>浮圳巷</v>
      </c>
      <c r="J94" s="1" t="str">
        <f>地址轉換!BN95</f>
        <v/>
      </c>
      <c r="K94" s="1" t="str">
        <f>地址轉換!BO95</f>
        <v>6號</v>
      </c>
      <c r="L94" s="6" t="str">
        <f>地址轉換!BP95</f>
        <v/>
      </c>
    </row>
    <row r="95" spans="1:12" x14ac:dyDescent="0.3">
      <c r="A95" s="1">
        <f>地址轉換!A96</f>
        <v>7592674</v>
      </c>
      <c r="B95" s="1" t="str">
        <f>地址轉換!B96</f>
        <v>510彰化縣 員林鎮 浮圳里3鄰員東路一段171巷24弄10號</v>
      </c>
      <c r="C95" s="1" t="str">
        <f>地址轉換!C96</f>
        <v>戶籍住址</v>
      </c>
      <c r="D95" s="1" t="str">
        <f>地址轉換!D96</f>
        <v>確認有效</v>
      </c>
      <c r="E95" s="1" t="str">
        <f>地址轉換!E96</f>
        <v>N120865509</v>
      </c>
      <c r="F95" s="1" t="str">
        <f>地址轉換!BJ96</f>
        <v>彰化縣</v>
      </c>
      <c r="G95" s="1" t="str">
        <f>地址轉換!BK96</f>
        <v>員林鎮</v>
      </c>
      <c r="H95" s="1" t="str">
        <f>地址轉換!BL96</f>
        <v>員東路一段</v>
      </c>
      <c r="I95" s="1" t="str">
        <f>地址轉換!BM96</f>
        <v>171巷</v>
      </c>
      <c r="J95" s="1" t="str">
        <f>地址轉換!BN96</f>
        <v>24弄</v>
      </c>
      <c r="K95" s="1" t="str">
        <f>地址轉換!BO96</f>
        <v>10號</v>
      </c>
      <c r="L95" s="6" t="str">
        <f>地址轉換!BP96</f>
        <v/>
      </c>
    </row>
    <row r="96" spans="1:12" x14ac:dyDescent="0.3">
      <c r="A96" s="1">
        <f>地址轉換!A97</f>
        <v>9942609</v>
      </c>
      <c r="B96" s="1" t="str">
        <f>地址轉換!B97</f>
        <v>510彰化縣 員林鎮 員鹿路1巷4號</v>
      </c>
      <c r="C96" s="1" t="str">
        <f>地址轉換!C97</f>
        <v>最新戶籍</v>
      </c>
      <c r="D96" s="1" t="str">
        <f>地址轉換!D97</f>
        <v>未確認</v>
      </c>
      <c r="E96" s="1" t="str">
        <f>地址轉換!E97</f>
        <v>N220795648</v>
      </c>
      <c r="F96" s="1" t="str">
        <f>地址轉換!BJ97</f>
        <v>彰化縣</v>
      </c>
      <c r="G96" s="1" t="str">
        <f>地址轉換!BK97</f>
        <v>員林鎮</v>
      </c>
      <c r="H96" s="1" t="str">
        <f>地址轉換!BL97</f>
        <v>員鹿路</v>
      </c>
      <c r="I96" s="1" t="str">
        <f>地址轉換!BM97</f>
        <v>1巷</v>
      </c>
      <c r="J96" s="1" t="str">
        <f>地址轉換!BN97</f>
        <v/>
      </c>
      <c r="K96" s="1" t="str">
        <f>地址轉換!BO97</f>
        <v>4號</v>
      </c>
      <c r="L96" s="6" t="str">
        <f>地址轉換!BP97</f>
        <v/>
      </c>
    </row>
    <row r="97" spans="1:12" x14ac:dyDescent="0.3">
      <c r="A97" s="1">
        <f>地址轉換!A98</f>
        <v>9423959</v>
      </c>
      <c r="B97" s="1" t="str">
        <f>地址轉換!B98</f>
        <v>510彰化縣 員林鎮 南平四街55號</v>
      </c>
      <c r="C97" s="1" t="str">
        <f>地址轉換!C98</f>
        <v>最新戶籍</v>
      </c>
      <c r="D97" s="1" t="str">
        <f>地址轉換!D98</f>
        <v>確認有效</v>
      </c>
      <c r="E97" s="1" t="str">
        <f>地址轉換!E98</f>
        <v>N120805343</v>
      </c>
      <c r="F97" s="1" t="str">
        <f>地址轉換!BJ98</f>
        <v>彰化縣</v>
      </c>
      <c r="G97" s="1" t="str">
        <f>地址轉換!BK98</f>
        <v>員林鎮</v>
      </c>
      <c r="H97" s="1" t="str">
        <f>地址轉換!BL98</f>
        <v>南平四街</v>
      </c>
      <c r="I97" s="1" t="str">
        <f>地址轉換!BM98</f>
        <v/>
      </c>
      <c r="J97" s="1" t="str">
        <f>地址轉換!BN98</f>
        <v/>
      </c>
      <c r="K97" s="1" t="str">
        <f>地址轉換!BO98</f>
        <v>55號</v>
      </c>
      <c r="L97" s="6" t="str">
        <f>地址轉換!BP98</f>
        <v/>
      </c>
    </row>
    <row r="98" spans="1:12" x14ac:dyDescent="0.3">
      <c r="A98" s="1">
        <f>地址轉換!A99</f>
        <v>9143458</v>
      </c>
      <c r="B98" s="1" t="str">
        <f>地址轉換!B99</f>
        <v>510彰化縣 員林鎮 忠孝里6鄰員東路2段423巷31弄6號</v>
      </c>
      <c r="C98" s="1" t="str">
        <f>地址轉換!C99</f>
        <v>戶籍住址</v>
      </c>
      <c r="D98" s="1" t="str">
        <f>地址轉換!D99</f>
        <v>確認有效</v>
      </c>
      <c r="E98" s="1" t="str">
        <f>地址轉換!E99</f>
        <v>N121907373</v>
      </c>
      <c r="F98" s="1" t="str">
        <f>地址轉換!BJ99</f>
        <v>彰化縣</v>
      </c>
      <c r="G98" s="1" t="str">
        <f>地址轉換!BK99</f>
        <v>員林鎮</v>
      </c>
      <c r="H98" s="1" t="str">
        <f>地址轉換!BL99</f>
        <v>員東路二段</v>
      </c>
      <c r="I98" s="1" t="str">
        <f>地址轉換!BM99</f>
        <v>423巷</v>
      </c>
      <c r="J98" s="1" t="str">
        <f>地址轉換!BN99</f>
        <v>31弄</v>
      </c>
      <c r="K98" s="1" t="str">
        <f>地址轉換!BO99</f>
        <v>6號</v>
      </c>
      <c r="L98" s="6" t="str">
        <f>地址轉換!BP99</f>
        <v/>
      </c>
    </row>
    <row r="99" spans="1:12" x14ac:dyDescent="0.3">
      <c r="A99" s="1">
        <f>地址轉換!A100</f>
        <v>10393991</v>
      </c>
      <c r="B99" s="1" t="str">
        <f>地址轉換!B100</f>
        <v>510彰化縣 員林鎮 永安街106號</v>
      </c>
      <c r="C99" s="1" t="str">
        <f>地址轉換!C100</f>
        <v>戶籍住址</v>
      </c>
      <c r="D99" s="1" t="str">
        <f>地址轉換!D100</f>
        <v>未確認</v>
      </c>
      <c r="E99" s="1" t="str">
        <f>地址轉換!E100</f>
        <v>N220901342</v>
      </c>
      <c r="F99" s="1" t="str">
        <f>地址轉換!BJ100</f>
        <v>彰化縣</v>
      </c>
      <c r="G99" s="1" t="str">
        <f>地址轉換!BK100</f>
        <v>員林鎮</v>
      </c>
      <c r="H99" s="1" t="str">
        <f>地址轉換!BL100</f>
        <v>永安街</v>
      </c>
      <c r="I99" s="1" t="str">
        <f>地址轉換!BM100</f>
        <v/>
      </c>
      <c r="J99" s="1" t="str">
        <f>地址轉換!BN100</f>
        <v/>
      </c>
      <c r="K99" s="1" t="str">
        <f>地址轉換!BO100</f>
        <v>106號</v>
      </c>
      <c r="L99" s="6" t="str">
        <f>地址轉換!BP100</f>
        <v/>
      </c>
    </row>
    <row r="100" spans="1:12" x14ac:dyDescent="0.3">
      <c r="A100" s="1">
        <f>地址轉換!A101</f>
        <v>9172350</v>
      </c>
      <c r="B100" s="1" t="str">
        <f>地址轉換!B101</f>
        <v>510彰化縣 員林鎮 仁美里育英路160巷47弄46號</v>
      </c>
      <c r="C100" s="1" t="str">
        <f>地址轉換!C101</f>
        <v>戶籍住址</v>
      </c>
      <c r="D100" s="1" t="str">
        <f>地址轉換!D101</f>
        <v>簽收章不清</v>
      </c>
      <c r="E100" s="1" t="str">
        <f>地址轉換!E101</f>
        <v>N120747220</v>
      </c>
      <c r="F100" s="1" t="str">
        <f>地址轉換!BJ101</f>
        <v>彰化縣</v>
      </c>
      <c r="G100" s="1" t="str">
        <f>地址轉換!BK101</f>
        <v>員林鎮</v>
      </c>
      <c r="H100" s="1" t="str">
        <f>地址轉換!BL101</f>
        <v>育英路</v>
      </c>
      <c r="I100" s="1" t="str">
        <f>地址轉換!BM101</f>
        <v>160巷</v>
      </c>
      <c r="J100" s="1" t="str">
        <f>地址轉換!BN101</f>
        <v>47弄</v>
      </c>
      <c r="K100" s="1" t="str">
        <f>地址轉換!BO101</f>
        <v>46號</v>
      </c>
      <c r="L100" s="6" t="str">
        <f>地址轉換!BP101</f>
        <v/>
      </c>
    </row>
    <row r="101" spans="1:12" x14ac:dyDescent="0.3">
      <c r="A101" s="1">
        <f>地址轉換!A102</f>
        <v>9376417</v>
      </c>
      <c r="B101" s="1" t="str">
        <f>地址轉換!B102</f>
        <v>510彰化縣 員林鎮 山腳路1段坡姜巷30弄171號</v>
      </c>
      <c r="C101" s="1" t="str">
        <f>地址轉換!C102</f>
        <v>原住</v>
      </c>
      <c r="D101" s="1" t="str">
        <f>地址轉換!D102</f>
        <v>未確認</v>
      </c>
      <c r="E101" s="1" t="str">
        <f>地址轉換!E102</f>
        <v>N120797953</v>
      </c>
      <c r="F101" s="1" t="str">
        <f>地址轉換!BJ102</f>
        <v>彰化縣</v>
      </c>
      <c r="G101" s="1" t="str">
        <f>地址轉換!BK102</f>
        <v>員林鎮</v>
      </c>
      <c r="H101" s="1" t="str">
        <f>地址轉換!BL102</f>
        <v>山腳路一段</v>
      </c>
      <c r="I101" s="1" t="str">
        <f>地址轉換!BM102</f>
        <v>坡姜巷</v>
      </c>
      <c r="J101" s="1" t="str">
        <f>地址轉換!BN102</f>
        <v>30弄</v>
      </c>
      <c r="K101" s="1" t="str">
        <f>地址轉換!BO102</f>
        <v>171號</v>
      </c>
      <c r="L101" s="6" t="str">
        <f>地址轉換!BP102</f>
        <v/>
      </c>
    </row>
    <row r="102" spans="1:12" x14ac:dyDescent="0.3">
      <c r="A102" s="1">
        <f>地址轉換!A103</f>
        <v>7111766</v>
      </c>
      <c r="B102" s="1" t="str">
        <f>地址轉換!B103</f>
        <v>510彰化縣 員林市 惠來東街7號</v>
      </c>
      <c r="C102" s="1" t="str">
        <f>地址轉換!C103</f>
        <v>戶籍住址</v>
      </c>
      <c r="D102" s="1" t="str">
        <f>地址轉換!D103</f>
        <v>確認有效</v>
      </c>
      <c r="E102" s="1" t="str">
        <f>地址轉換!E103</f>
        <v>N221895665</v>
      </c>
      <c r="F102" s="1" t="str">
        <f>地址轉換!BJ103</f>
        <v>彰化縣</v>
      </c>
      <c r="G102" s="1" t="str">
        <f>地址轉換!BK103</f>
        <v>員林市</v>
      </c>
      <c r="H102" s="1" t="str">
        <f>地址轉換!BL103</f>
        <v>惠來東街</v>
      </c>
      <c r="I102" s="1" t="str">
        <f>地址轉換!BM103</f>
        <v/>
      </c>
      <c r="J102" s="1" t="str">
        <f>地址轉換!BN103</f>
        <v/>
      </c>
      <c r="K102" s="1" t="str">
        <f>地址轉換!BO103</f>
        <v>7號</v>
      </c>
      <c r="L102" s="6" t="str">
        <f>地址轉換!BP103</f>
        <v/>
      </c>
    </row>
    <row r="103" spans="1:12" x14ac:dyDescent="0.3">
      <c r="A103" s="1">
        <f>地址轉換!A104</f>
        <v>8700643</v>
      </c>
      <c r="B103" s="1" t="str">
        <f>地址轉換!B104</f>
        <v>510彰化縣 員林市 建國路70巷12號-</v>
      </c>
      <c r="C103" s="1" t="str">
        <f>地址轉換!C104</f>
        <v>最近地址</v>
      </c>
      <c r="D103" s="1" t="str">
        <f>地址轉換!D104</f>
        <v>確認有效</v>
      </c>
      <c r="E103" s="1" t="str">
        <f>地址轉換!E104</f>
        <v>N120841232</v>
      </c>
      <c r="F103" s="1" t="str">
        <f>地址轉換!BJ104</f>
        <v>彰化縣</v>
      </c>
      <c r="G103" s="1" t="str">
        <f>地址轉換!BK104</f>
        <v>員林市</v>
      </c>
      <c r="H103" s="1" t="str">
        <f>地址轉換!BL104</f>
        <v>建國路</v>
      </c>
      <c r="I103" s="1" t="str">
        <f>地址轉換!BM104</f>
        <v>70巷</v>
      </c>
      <c r="J103" s="1" t="str">
        <f>地址轉換!BN104</f>
        <v/>
      </c>
      <c r="K103" s="1" t="str">
        <f>地址轉換!BO104</f>
        <v>12號</v>
      </c>
      <c r="L103" s="6" t="str">
        <f>地址轉換!BP104</f>
        <v/>
      </c>
    </row>
    <row r="104" spans="1:12" x14ac:dyDescent="0.3">
      <c r="A104" s="1">
        <f>地址轉換!A105</f>
        <v>9143446</v>
      </c>
      <c r="B104" s="1" t="str">
        <f>地址轉換!B105</f>
        <v>510彰化縣 員林市 南潭路119巷22弄16號</v>
      </c>
      <c r="C104" s="1" t="str">
        <f>地址轉換!C105</f>
        <v>戶籍住址</v>
      </c>
      <c r="D104" s="1" t="str">
        <f>地址轉換!D105</f>
        <v>確認有效</v>
      </c>
      <c r="E104" s="1" t="str">
        <f>地址轉換!E105</f>
        <v>N120726392</v>
      </c>
      <c r="F104" s="1" t="str">
        <f>地址轉換!BJ105</f>
        <v>彰化縣</v>
      </c>
      <c r="G104" s="1" t="str">
        <f>地址轉換!BK105</f>
        <v>員林市</v>
      </c>
      <c r="H104" s="1" t="str">
        <f>地址轉換!BL105</f>
        <v>南潭路</v>
      </c>
      <c r="I104" s="1" t="str">
        <f>地址轉換!BM105</f>
        <v>119巷</v>
      </c>
      <c r="J104" s="1" t="str">
        <f>地址轉換!BN105</f>
        <v>22弄</v>
      </c>
      <c r="K104" s="1" t="str">
        <f>地址轉換!BO105</f>
        <v>16號</v>
      </c>
      <c r="L104" s="6" t="str">
        <f>地址轉換!BP105</f>
        <v/>
      </c>
    </row>
    <row r="105" spans="1:12" x14ac:dyDescent="0.3">
      <c r="A105" s="1">
        <f>地址轉換!A106</f>
        <v>9866768</v>
      </c>
      <c r="B105" s="1" t="str">
        <f>地址轉換!B106</f>
        <v>510彰化縣 員林市 林厝里5鄰員南路420巷20弄29號</v>
      </c>
      <c r="C105" s="1" t="str">
        <f>地址轉換!C106</f>
        <v>最新戶籍</v>
      </c>
      <c r="D105" s="1" t="str">
        <f>地址轉換!D106</f>
        <v>確認有效</v>
      </c>
      <c r="E105" s="1" t="str">
        <f>地址轉換!E106</f>
        <v>N201000982</v>
      </c>
      <c r="F105" s="1" t="str">
        <f>地址轉換!BJ106</f>
        <v>彰化縣</v>
      </c>
      <c r="G105" s="1" t="str">
        <f>地址轉換!BK106</f>
        <v>員林市</v>
      </c>
      <c r="H105" s="1" t="str">
        <f>地址轉換!BL106</f>
        <v>員南路</v>
      </c>
      <c r="I105" s="1" t="str">
        <f>地址轉換!BM106</f>
        <v>420巷</v>
      </c>
      <c r="J105" s="1" t="str">
        <f>地址轉換!BN106</f>
        <v>20弄</v>
      </c>
      <c r="K105" s="1" t="str">
        <f>地址轉換!BO106</f>
        <v>29號</v>
      </c>
      <c r="L105" s="6" t="str">
        <f>地址轉換!BP106</f>
        <v/>
      </c>
    </row>
    <row r="106" spans="1:12" x14ac:dyDescent="0.3">
      <c r="A106" s="1">
        <f>地址轉換!A107</f>
        <v>7470929</v>
      </c>
      <c r="B106" s="1" t="str">
        <f>地址轉換!B107</f>
        <v>510彰化縣 員林市 東北里019鄰山腳路六段372巷174號</v>
      </c>
      <c r="C106" s="1" t="str">
        <f>地址轉換!C107</f>
        <v>最新戶籍</v>
      </c>
      <c r="D106" s="1" t="str">
        <f>地址轉換!D107</f>
        <v>確認有效</v>
      </c>
      <c r="E106" s="1" t="str">
        <f>地址轉換!E107</f>
        <v>N222071043</v>
      </c>
      <c r="F106" s="1" t="str">
        <f>地址轉換!BJ107</f>
        <v>彰化縣</v>
      </c>
      <c r="G106" s="1" t="str">
        <f>地址轉換!BK107</f>
        <v>員林市</v>
      </c>
      <c r="H106" s="1" t="str">
        <f>地址轉換!BL107</f>
        <v>山腳路六段</v>
      </c>
      <c r="I106" s="1" t="str">
        <f>地址轉換!BM107</f>
        <v>372巷</v>
      </c>
      <c r="J106" s="1" t="str">
        <f>地址轉換!BN107</f>
        <v/>
      </c>
      <c r="K106" s="1" t="str">
        <f>地址轉換!BO107</f>
        <v>174號</v>
      </c>
      <c r="L106" s="6" t="str">
        <f>地址轉換!BP107</f>
        <v/>
      </c>
    </row>
    <row r="107" spans="1:12" x14ac:dyDescent="0.3">
      <c r="A107" s="1">
        <f>地址轉換!A108</f>
        <v>8699910</v>
      </c>
      <c r="B107" s="1" t="str">
        <f>地址轉換!B108</f>
        <v>510彰化縣 員林市 忠孝里6鄰忠孝街216號</v>
      </c>
      <c r="C107" s="1" t="str">
        <f>地址轉換!C108</f>
        <v>最新戶籍</v>
      </c>
      <c r="D107" s="1" t="str">
        <f>地址轉換!D108</f>
        <v>確認有效</v>
      </c>
      <c r="E107" s="1" t="str">
        <f>地址轉換!E108</f>
        <v>N120885832</v>
      </c>
      <c r="F107" s="1" t="str">
        <f>地址轉換!BJ108</f>
        <v>彰化縣</v>
      </c>
      <c r="G107" s="1" t="str">
        <f>地址轉換!BK108</f>
        <v>員林市</v>
      </c>
      <c r="H107" s="1" t="str">
        <f>地址轉換!BL108</f>
        <v>忠孝街</v>
      </c>
      <c r="I107" s="1" t="str">
        <f>地址轉換!BM108</f>
        <v/>
      </c>
      <c r="J107" s="1" t="str">
        <f>地址轉換!BN108</f>
        <v/>
      </c>
      <c r="K107" s="1" t="str">
        <f>地址轉換!BO108</f>
        <v>216號</v>
      </c>
      <c r="L107" s="6" t="str">
        <f>地址轉換!BP108</f>
        <v/>
      </c>
    </row>
    <row r="108" spans="1:12" x14ac:dyDescent="0.3">
      <c r="A108" s="1">
        <f>地址轉換!A109</f>
        <v>6559088</v>
      </c>
      <c r="B108" s="1" t="str">
        <f>地址轉換!B109</f>
        <v>510彰化縣 員林市 忠孝一街5號</v>
      </c>
      <c r="C108" s="1" t="str">
        <f>地址轉換!C109</f>
        <v>最新戶籍</v>
      </c>
      <c r="D108" s="1" t="str">
        <f>地址轉換!D109</f>
        <v>確認有效</v>
      </c>
      <c r="E108" s="1" t="str">
        <f>地址轉換!E109</f>
        <v>N222075532</v>
      </c>
      <c r="F108" s="1" t="str">
        <f>地址轉換!BJ109</f>
        <v>彰化縣</v>
      </c>
      <c r="G108" s="1" t="str">
        <f>地址轉換!BK109</f>
        <v>員林市</v>
      </c>
      <c r="H108" s="1" t="str">
        <f>地址轉換!BL109</f>
        <v>忠孝一街</v>
      </c>
      <c r="I108" s="1" t="str">
        <f>地址轉換!BM109</f>
        <v/>
      </c>
      <c r="J108" s="1" t="str">
        <f>地址轉換!BN109</f>
        <v/>
      </c>
      <c r="K108" s="1" t="str">
        <f>地址轉換!BO109</f>
        <v>5號</v>
      </c>
      <c r="L108" s="6" t="str">
        <f>地址轉換!BP109</f>
        <v/>
      </c>
    </row>
    <row r="109" spans="1:12" x14ac:dyDescent="0.3">
      <c r="A109" s="1">
        <f>地址轉換!A110</f>
        <v>8980080</v>
      </c>
      <c r="B109" s="1" t="str">
        <f>地址轉換!B110</f>
        <v>510彰化縣 員林市 出水巷21之36號</v>
      </c>
      <c r="C109" s="1" t="str">
        <f>地址轉換!C110</f>
        <v>戶籍住址</v>
      </c>
      <c r="D109" s="1" t="str">
        <f>地址轉換!D110</f>
        <v>確認有效</v>
      </c>
      <c r="E109" s="1" t="str">
        <f>地址轉換!E110</f>
        <v>N220753499</v>
      </c>
      <c r="F109" s="1" t="str">
        <f>地址轉換!BJ110</f>
        <v>彰化縣</v>
      </c>
      <c r="G109" s="1" t="str">
        <f>地址轉換!BK110</f>
        <v>員林市</v>
      </c>
      <c r="H109" s="1" t="str">
        <f>地址轉換!BL110</f>
        <v/>
      </c>
      <c r="I109" s="1" t="str">
        <f>地址轉換!BM110</f>
        <v>出水巷</v>
      </c>
      <c r="J109" s="1" t="str">
        <f>地址轉換!BN110</f>
        <v/>
      </c>
      <c r="K109" s="1" t="str">
        <f>地址轉換!BO110</f>
        <v>21-36號</v>
      </c>
      <c r="L109" s="6" t="str">
        <f>地址轉換!BP110</f>
        <v/>
      </c>
    </row>
    <row r="110" spans="1:12" x14ac:dyDescent="0.3">
      <c r="A110" s="1">
        <f>地址轉換!A111</f>
        <v>9413067</v>
      </c>
      <c r="B110" s="1" t="str">
        <f>地址轉換!B111</f>
        <v>510彰化縣 員林市 中正路1巷10弄3號</v>
      </c>
      <c r="C110" s="1" t="str">
        <f>地址轉換!C111</f>
        <v>最新戶籍</v>
      </c>
      <c r="D110" s="1" t="str">
        <f>地址轉換!D111</f>
        <v>確認有效</v>
      </c>
      <c r="E110" s="1" t="str">
        <f>地址轉換!E111</f>
        <v>N122079289</v>
      </c>
      <c r="F110" s="1" t="str">
        <f>地址轉換!BJ111</f>
        <v>彰化縣</v>
      </c>
      <c r="G110" s="1" t="str">
        <f>地址轉換!BK111</f>
        <v>員林市</v>
      </c>
      <c r="H110" s="1" t="str">
        <f>地址轉換!BL111</f>
        <v>中正路</v>
      </c>
      <c r="I110" s="1" t="str">
        <f>地址轉換!BM111</f>
        <v>1巷</v>
      </c>
      <c r="J110" s="1" t="str">
        <f>地址轉換!BN111</f>
        <v>10弄</v>
      </c>
      <c r="K110" s="1" t="str">
        <f>地址轉換!BO111</f>
        <v>3號</v>
      </c>
      <c r="L110" s="6" t="str">
        <f>地址轉換!BP111</f>
        <v/>
      </c>
    </row>
    <row r="111" spans="1:12" x14ac:dyDescent="0.3">
      <c r="A111" s="1">
        <f>地址轉換!A112</f>
        <v>7418187</v>
      </c>
      <c r="B111" s="1" t="str">
        <f>地址轉換!B112</f>
        <v xml:space="preserve">510彰化縣 員林市 中央路517巷107號 </v>
      </c>
      <c r="C111" s="1" t="str">
        <f>地址轉換!C112</f>
        <v>最新戶籍</v>
      </c>
      <c r="D111" s="1" t="str">
        <f>地址轉換!D112</f>
        <v>確認有效</v>
      </c>
      <c r="E111" s="1" t="str">
        <f>地址轉換!E112</f>
        <v>N120816024</v>
      </c>
      <c r="F111" s="1" t="str">
        <f>地址轉換!BJ112</f>
        <v>彰化縣</v>
      </c>
      <c r="G111" s="1" t="str">
        <f>地址轉換!BK112</f>
        <v>員林市</v>
      </c>
      <c r="H111" s="1" t="str">
        <f>地址轉換!BL112</f>
        <v>中央路</v>
      </c>
      <c r="I111" s="1" t="str">
        <f>地址轉換!BM112</f>
        <v>517巷</v>
      </c>
      <c r="J111" s="1" t="str">
        <f>地址轉換!BN112</f>
        <v/>
      </c>
      <c r="K111" s="1" t="str">
        <f>地址轉換!BO112</f>
        <v>107號</v>
      </c>
      <c r="L111" s="6" t="str">
        <f>地址轉換!BP112</f>
        <v/>
      </c>
    </row>
    <row r="112" spans="1:12" x14ac:dyDescent="0.3">
      <c r="A112" s="1">
        <f>地址轉換!A113</f>
        <v>10467419</v>
      </c>
      <c r="B112" s="1" t="str">
        <f>地址轉換!B113</f>
        <v>510彰化縣 員林市 中山路2段277巷12弄58號*</v>
      </c>
      <c r="C112" s="1" t="str">
        <f>地址轉換!C113</f>
        <v>戶籍住址</v>
      </c>
      <c r="D112" s="1" t="str">
        <f>地址轉換!D113</f>
        <v>確認有效</v>
      </c>
      <c r="E112" s="1" t="str">
        <f>地址轉換!E113</f>
        <v>N220892106</v>
      </c>
      <c r="F112" s="1" t="str">
        <f>地址轉換!BJ113</f>
        <v>彰化縣</v>
      </c>
      <c r="G112" s="1" t="str">
        <f>地址轉換!BK113</f>
        <v>員林市</v>
      </c>
      <c r="H112" s="1" t="str">
        <f>地址轉換!BL113</f>
        <v>中山路二段</v>
      </c>
      <c r="I112" s="1" t="str">
        <f>地址轉換!BM113</f>
        <v>277巷</v>
      </c>
      <c r="J112" s="1" t="str">
        <f>地址轉換!BN113</f>
        <v>12弄</v>
      </c>
      <c r="K112" s="1" t="str">
        <f>地址轉換!BO113</f>
        <v>58號</v>
      </c>
      <c r="L112" s="6" t="str">
        <f>地址轉換!BP113</f>
        <v/>
      </c>
    </row>
    <row r="113" spans="1:12" x14ac:dyDescent="0.3">
      <c r="A113" s="1">
        <f>地址轉換!A114</f>
        <v>10467359</v>
      </c>
      <c r="B113" s="1" t="str">
        <f>地址轉換!B114</f>
        <v>510彰化縣 員林市 中山路1段746號-</v>
      </c>
      <c r="C113" s="1" t="str">
        <f>地址轉換!C114</f>
        <v>最新戶籍</v>
      </c>
      <c r="D113" s="1" t="str">
        <f>地址轉換!D114</f>
        <v>確認有效</v>
      </c>
      <c r="E113" s="1" t="str">
        <f>地址轉換!E114</f>
        <v>N120741399</v>
      </c>
      <c r="F113" s="1" t="str">
        <f>地址轉換!BJ114</f>
        <v>彰化縣</v>
      </c>
      <c r="G113" s="1" t="str">
        <f>地址轉換!BK114</f>
        <v>員林市</v>
      </c>
      <c r="H113" s="1" t="str">
        <f>地址轉換!BL114</f>
        <v>中山路一段</v>
      </c>
      <c r="I113" s="1" t="str">
        <f>地址轉換!BM114</f>
        <v/>
      </c>
      <c r="J113" s="1" t="str">
        <f>地址轉換!BN114</f>
        <v/>
      </c>
      <c r="K113" s="1" t="str">
        <f>地址轉換!BO114</f>
        <v>746號</v>
      </c>
      <c r="L113" s="6" t="str">
        <f>地址轉換!BP114</f>
        <v/>
      </c>
    </row>
    <row r="114" spans="1:12" x14ac:dyDescent="0.3">
      <c r="A114" s="1">
        <f>地址轉換!A115</f>
        <v>10354492</v>
      </c>
      <c r="B114" s="1" t="str">
        <f>地址轉換!B115</f>
        <v>51045彰化縣 員林市 黎明里022鄰中正路91巷7號</v>
      </c>
      <c r="C114" s="1" t="str">
        <f>地址轉換!C115</f>
        <v>最新戶籍</v>
      </c>
      <c r="D114" s="1" t="str">
        <f>地址轉換!D115</f>
        <v>確認有效</v>
      </c>
      <c r="E114" s="1" t="str">
        <f>地址轉換!E115</f>
        <v>N122469121</v>
      </c>
      <c r="F114" s="1" t="str">
        <f>地址轉換!BJ115</f>
        <v>彰化縣</v>
      </c>
      <c r="G114" s="1" t="str">
        <f>地址轉換!BK115</f>
        <v>員林市</v>
      </c>
      <c r="H114" s="1" t="str">
        <f>地址轉換!BL115</f>
        <v>中正路</v>
      </c>
      <c r="I114" s="1" t="str">
        <f>地址轉換!BM115</f>
        <v>91巷</v>
      </c>
      <c r="J114" s="1" t="str">
        <f>地址轉換!BN115</f>
        <v/>
      </c>
      <c r="K114" s="1" t="str">
        <f>地址轉換!BO115</f>
        <v>7號</v>
      </c>
      <c r="L114" s="6" t="str">
        <f>地址轉換!BP115</f>
        <v/>
      </c>
    </row>
    <row r="115" spans="1:12" x14ac:dyDescent="0.3">
      <c r="A115" s="1">
        <f>地址轉換!A116</f>
        <v>7472287</v>
      </c>
      <c r="B115" s="1" t="str">
        <f>地址轉換!B116</f>
        <v>509彰化縣 伸港鄉 溪底路16號</v>
      </c>
      <c r="C115" s="1" t="str">
        <f>地址轉換!C116</f>
        <v>最新戶籍</v>
      </c>
      <c r="D115" s="1" t="str">
        <f>地址轉換!D116</f>
        <v>未確認</v>
      </c>
      <c r="E115" s="1" t="str">
        <f>地址轉換!E116</f>
        <v>N220546298</v>
      </c>
      <c r="F115" s="1" t="str">
        <f>地址轉換!BJ116</f>
        <v>彰化縣</v>
      </c>
      <c r="G115" s="1" t="str">
        <f>地址轉換!BK116</f>
        <v>伸港鄉</v>
      </c>
      <c r="H115" s="1" t="str">
        <f>地址轉換!BL116</f>
        <v>溪底路</v>
      </c>
      <c r="I115" s="1" t="str">
        <f>地址轉換!BM116</f>
        <v/>
      </c>
      <c r="J115" s="1" t="str">
        <f>地址轉換!BN116</f>
        <v/>
      </c>
      <c r="K115" s="1" t="str">
        <f>地址轉換!BO116</f>
        <v>16號</v>
      </c>
      <c r="L115" s="6" t="str">
        <f>地址轉換!BP116</f>
        <v/>
      </c>
    </row>
    <row r="116" spans="1:12" x14ac:dyDescent="0.3">
      <c r="A116" s="1">
        <f>地址轉換!A117</f>
        <v>8437107</v>
      </c>
      <c r="B116" s="1" t="str">
        <f>地址轉換!B117</f>
        <v>509彰化縣 伸港鄉 曾家路106之1號</v>
      </c>
      <c r="C116" s="1" t="str">
        <f>地址轉換!C117</f>
        <v>戶籍住址</v>
      </c>
      <c r="D116" s="1" t="str">
        <f>地址轉換!D117</f>
        <v>未確認</v>
      </c>
      <c r="E116" s="1" t="str">
        <f>地址轉換!E117</f>
        <v>N121362196</v>
      </c>
      <c r="F116" s="1" t="str">
        <f>地址轉換!BJ117</f>
        <v>彰化縣</v>
      </c>
      <c r="G116" s="1" t="str">
        <f>地址轉換!BK117</f>
        <v>伸港鄉</v>
      </c>
      <c r="H116" s="1" t="str">
        <f>地址轉換!BL117</f>
        <v>曾家路</v>
      </c>
      <c r="I116" s="1" t="str">
        <f>地址轉換!BM117</f>
        <v/>
      </c>
      <c r="J116" s="1" t="str">
        <f>地址轉換!BN117</f>
        <v/>
      </c>
      <c r="K116" s="1" t="str">
        <f>地址轉換!BO117</f>
        <v>106-1號</v>
      </c>
      <c r="L116" s="6" t="str">
        <f>地址轉換!BP117</f>
        <v/>
      </c>
    </row>
    <row r="117" spans="1:12" x14ac:dyDescent="0.3">
      <c r="A117" s="1">
        <f>地址轉換!A118</f>
        <v>7420699</v>
      </c>
      <c r="B117" s="1" t="str">
        <f>地址轉換!B118</f>
        <v>509彰化縣 伸港鄉 全興村10鄰全興路105號</v>
      </c>
      <c r="C117" s="1" t="str">
        <f>地址轉換!C118</f>
        <v>最新戶籍</v>
      </c>
      <c r="D117" s="1" t="str">
        <f>地址轉換!D118</f>
        <v>確認有效</v>
      </c>
      <c r="E117" s="1" t="str">
        <f>地址轉換!E118</f>
        <v>N103531595</v>
      </c>
      <c r="F117" s="1" t="str">
        <f>地址轉換!BJ118</f>
        <v>彰化縣</v>
      </c>
      <c r="G117" s="1" t="str">
        <f>地址轉換!BK118</f>
        <v>伸港鄉</v>
      </c>
      <c r="H117" s="1" t="str">
        <f>地址轉換!BL118</f>
        <v>全興路</v>
      </c>
      <c r="I117" s="1" t="str">
        <f>地址轉換!BM118</f>
        <v/>
      </c>
      <c r="J117" s="1" t="str">
        <f>地址轉換!BN118</f>
        <v/>
      </c>
      <c r="K117" s="1" t="str">
        <f>地址轉換!BO118</f>
        <v>105號</v>
      </c>
      <c r="L117" s="6" t="str">
        <f>地址轉換!BP118</f>
        <v/>
      </c>
    </row>
    <row r="118" spans="1:12" x14ac:dyDescent="0.3">
      <c r="A118" s="1">
        <f>地址轉換!A119</f>
        <v>10467354</v>
      </c>
      <c r="B118" s="1" t="str">
        <f>地址轉換!B119</f>
        <v>508彰化縣 和美鎮 彰新路3段636巷46弄63號</v>
      </c>
      <c r="C118" s="1" t="str">
        <f>地址轉換!C119</f>
        <v>最新戶籍</v>
      </c>
      <c r="D118" s="1" t="str">
        <f>地址轉換!D119</f>
        <v>代收</v>
      </c>
      <c r="E118" s="1" t="str">
        <f>地址轉換!E119</f>
        <v>N120528378</v>
      </c>
      <c r="F118" s="1" t="str">
        <f>地址轉換!BJ119</f>
        <v>彰化縣</v>
      </c>
      <c r="G118" s="1" t="str">
        <f>地址轉換!BK119</f>
        <v>和美鎮</v>
      </c>
      <c r="H118" s="1" t="str">
        <f>地址轉換!BL119</f>
        <v>彰新路三段</v>
      </c>
      <c r="I118" s="1" t="str">
        <f>地址轉換!BM119</f>
        <v>636巷</v>
      </c>
      <c r="J118" s="1" t="str">
        <f>地址轉換!BN119</f>
        <v>46弄</v>
      </c>
      <c r="K118" s="1" t="str">
        <f>地址轉換!BO119</f>
        <v>63號</v>
      </c>
      <c r="L118" s="6" t="str">
        <f>地址轉換!BP119</f>
        <v/>
      </c>
    </row>
    <row r="119" spans="1:12" x14ac:dyDescent="0.3">
      <c r="A119" s="1">
        <f>地址轉換!A120</f>
        <v>10038701</v>
      </c>
      <c r="B119" s="1" t="str">
        <f>地址轉換!B120</f>
        <v>508彰化縣 和美鎮 嘉佃路455號</v>
      </c>
      <c r="C119" s="1" t="str">
        <f>地址轉換!C120</f>
        <v>戶籍住址</v>
      </c>
      <c r="D119" s="1" t="str">
        <f>地址轉換!D120</f>
        <v>確認有效</v>
      </c>
      <c r="E119" s="1" t="str">
        <f>地址轉換!E120</f>
        <v>N100803021</v>
      </c>
      <c r="F119" s="1" t="str">
        <f>地址轉換!BJ120</f>
        <v>彰化縣</v>
      </c>
      <c r="G119" s="1" t="str">
        <f>地址轉換!BK120</f>
        <v>和美鎮</v>
      </c>
      <c r="H119" s="1" t="str">
        <f>地址轉換!BL120</f>
        <v>嘉佃路</v>
      </c>
      <c r="I119" s="1" t="str">
        <f>地址轉換!BM120</f>
        <v/>
      </c>
      <c r="J119" s="1" t="str">
        <f>地址轉換!BN120</f>
        <v/>
      </c>
      <c r="K119" s="1" t="str">
        <f>地址轉換!BO120</f>
        <v>455號</v>
      </c>
      <c r="L119" s="6" t="str">
        <f>地址轉換!BP120</f>
        <v/>
      </c>
    </row>
    <row r="120" spans="1:12" x14ac:dyDescent="0.3">
      <c r="A120" s="1">
        <f>地址轉換!A121</f>
        <v>9376406</v>
      </c>
      <c r="B120" s="1" t="str">
        <f>地址轉換!B121</f>
        <v>508彰化縣 和美鎮 雅溝里6鄰南軒路381巷3號</v>
      </c>
      <c r="C120" s="1" t="str">
        <f>地址轉換!C121</f>
        <v>最新戶籍</v>
      </c>
      <c r="D120" s="1" t="str">
        <f>地址轉換!D121</f>
        <v>確認有效</v>
      </c>
      <c r="E120" s="1" t="str">
        <f>地址轉換!E121</f>
        <v>N120579482</v>
      </c>
      <c r="F120" s="1" t="str">
        <f>地址轉換!BJ121</f>
        <v>彰化縣</v>
      </c>
      <c r="G120" s="1" t="str">
        <f>地址轉換!BK121</f>
        <v>和美鎮</v>
      </c>
      <c r="H120" s="1" t="str">
        <f>地址轉換!BL121</f>
        <v>南軒路</v>
      </c>
      <c r="I120" s="1" t="str">
        <f>地址轉換!BM121</f>
        <v>381巷</v>
      </c>
      <c r="J120" s="1" t="str">
        <f>地址轉換!BN121</f>
        <v/>
      </c>
      <c r="K120" s="1" t="str">
        <f>地址轉換!BO121</f>
        <v>3號</v>
      </c>
      <c r="L120" s="6" t="str">
        <f>地址轉換!BP121</f>
        <v/>
      </c>
    </row>
    <row r="121" spans="1:12" x14ac:dyDescent="0.3">
      <c r="A121" s="1">
        <f>地址轉換!A122</f>
        <v>9172346</v>
      </c>
      <c r="B121" s="1" t="str">
        <f>地址轉換!B122</f>
        <v>508彰化縣 和美鎮 雅溝里13鄰鹿和路五段287號</v>
      </c>
      <c r="C121" s="1" t="str">
        <f>地址轉換!C122</f>
        <v>戶籍住址</v>
      </c>
      <c r="D121" s="1" t="str">
        <f>地址轉換!D122</f>
        <v>確認有效</v>
      </c>
      <c r="E121" s="1" t="str">
        <f>地址轉換!E122</f>
        <v>N120581508</v>
      </c>
      <c r="F121" s="1" t="str">
        <f>地址轉換!BJ122</f>
        <v>彰化縣</v>
      </c>
      <c r="G121" s="1" t="str">
        <f>地址轉換!BK122</f>
        <v>和美鎮</v>
      </c>
      <c r="H121" s="1" t="str">
        <f>地址轉換!BL122</f>
        <v>鹿和路五段</v>
      </c>
      <c r="I121" s="1" t="str">
        <f>地址轉換!BM122</f>
        <v/>
      </c>
      <c r="J121" s="1" t="str">
        <f>地址轉換!BN122</f>
        <v/>
      </c>
      <c r="K121" s="1" t="str">
        <f>地址轉換!BO122</f>
        <v>287號</v>
      </c>
      <c r="L121" s="6" t="str">
        <f>地址轉換!BP122</f>
        <v/>
      </c>
    </row>
    <row r="122" spans="1:12" x14ac:dyDescent="0.3">
      <c r="A122" s="1">
        <f>地址轉換!A123</f>
        <v>10354497</v>
      </c>
      <c r="B122" s="1" t="str">
        <f>地址轉換!B123</f>
        <v>508彰化縣 和美鎮 犁盛里23鄰東谷路19巷17弄5號</v>
      </c>
      <c r="C122" s="1" t="str">
        <f>地址轉換!C123</f>
        <v>戶籍住址</v>
      </c>
      <c r="D122" s="1" t="str">
        <f>地址轉換!D123</f>
        <v>確認有效</v>
      </c>
      <c r="E122" s="1" t="str">
        <f>地址轉換!E123</f>
        <v>N122775660</v>
      </c>
      <c r="F122" s="1" t="str">
        <f>地址轉換!BJ123</f>
        <v>彰化縣</v>
      </c>
      <c r="G122" s="1" t="str">
        <f>地址轉換!BK123</f>
        <v>和美鎮</v>
      </c>
      <c r="H122" s="1" t="str">
        <f>地址轉換!BL123</f>
        <v>東谷路</v>
      </c>
      <c r="I122" s="1" t="str">
        <f>地址轉換!BM123</f>
        <v>19巷</v>
      </c>
      <c r="J122" s="1" t="str">
        <f>地址轉換!BN123</f>
        <v>17弄</v>
      </c>
      <c r="K122" s="1" t="str">
        <f>地址轉換!BO123</f>
        <v>5號</v>
      </c>
      <c r="L122" s="6" t="str">
        <f>地址轉換!BP123</f>
        <v/>
      </c>
    </row>
    <row r="123" spans="1:12" x14ac:dyDescent="0.3">
      <c r="A123" s="1">
        <f>地址轉換!A124</f>
        <v>9423948</v>
      </c>
      <c r="B123" s="1" t="str">
        <f>地址轉換!B124</f>
        <v>508彰化縣 和美鎮 柑井里17鄰東明路99號</v>
      </c>
      <c r="C123" s="1" t="str">
        <f>地址轉換!C124</f>
        <v>戶籍住址</v>
      </c>
      <c r="D123" s="1" t="str">
        <f>地址轉換!D124</f>
        <v>親收</v>
      </c>
      <c r="E123" s="1" t="str">
        <f>地址轉換!E124</f>
        <v>N120588016</v>
      </c>
      <c r="F123" s="1" t="str">
        <f>地址轉換!BJ124</f>
        <v>彰化縣</v>
      </c>
      <c r="G123" s="1" t="str">
        <f>地址轉換!BK124</f>
        <v>和美鎮</v>
      </c>
      <c r="H123" s="1" t="str">
        <f>地址轉換!BL124</f>
        <v>東明路</v>
      </c>
      <c r="I123" s="1" t="str">
        <f>地址轉換!BM124</f>
        <v/>
      </c>
      <c r="J123" s="1" t="str">
        <f>地址轉換!BN124</f>
        <v/>
      </c>
      <c r="K123" s="1" t="str">
        <f>地址轉換!BO124</f>
        <v>99號</v>
      </c>
      <c r="L123" s="6" t="str">
        <f>地址轉換!BP124</f>
        <v/>
      </c>
    </row>
    <row r="124" spans="1:12" x14ac:dyDescent="0.3">
      <c r="A124" s="1">
        <f>地址轉換!A125</f>
        <v>8949107</v>
      </c>
      <c r="B124" s="1" t="str">
        <f>地址轉換!B125</f>
        <v>508彰化縣 和美鎮 思北路143巷1號</v>
      </c>
      <c r="C124" s="1" t="str">
        <f>地址轉換!C125</f>
        <v>最近地址</v>
      </c>
      <c r="D124" s="1" t="str">
        <f>地址轉換!D125</f>
        <v>確認有效</v>
      </c>
      <c r="E124" s="1" t="str">
        <f>地址轉換!E125</f>
        <v>N120617236</v>
      </c>
      <c r="F124" s="1" t="str">
        <f>地址轉換!BJ125</f>
        <v>彰化縣</v>
      </c>
      <c r="G124" s="1" t="str">
        <f>地址轉換!BK125</f>
        <v>和美鎮</v>
      </c>
      <c r="H124" s="1" t="str">
        <f>地址轉換!BL125</f>
        <v>思北路</v>
      </c>
      <c r="I124" s="1" t="str">
        <f>地址轉換!BM125</f>
        <v>143巷</v>
      </c>
      <c r="J124" s="1" t="str">
        <f>地址轉換!BN125</f>
        <v/>
      </c>
      <c r="K124" s="1" t="str">
        <f>地址轉換!BO125</f>
        <v>1號</v>
      </c>
      <c r="L124" s="6" t="str">
        <f>地址轉換!BP125</f>
        <v/>
      </c>
    </row>
    <row r="125" spans="1:12" x14ac:dyDescent="0.3">
      <c r="A125" s="1">
        <f>地址轉換!A126</f>
        <v>9866735</v>
      </c>
      <c r="B125" s="1" t="str">
        <f>地址轉換!B126</f>
        <v>508彰化縣 和美鎮 南佃里14鄰大佃路255巷36號</v>
      </c>
      <c r="C125" s="1" t="str">
        <f>地址轉換!C126</f>
        <v>最新戶籍</v>
      </c>
      <c r="D125" s="1" t="str">
        <f>地址轉換!D126</f>
        <v>確認有效</v>
      </c>
      <c r="E125" s="1" t="str">
        <f>地址轉換!E126</f>
        <v>N120577406</v>
      </c>
      <c r="F125" s="1" t="str">
        <f>地址轉換!BJ126</f>
        <v>彰化縣</v>
      </c>
      <c r="G125" s="1" t="str">
        <f>地址轉換!BK126</f>
        <v>和美鎮</v>
      </c>
      <c r="H125" s="1" t="str">
        <f>地址轉換!BL126</f>
        <v>大佃路</v>
      </c>
      <c r="I125" s="1" t="str">
        <f>地址轉換!BM126</f>
        <v>255巷</v>
      </c>
      <c r="J125" s="1" t="str">
        <f>地址轉換!BN126</f>
        <v/>
      </c>
      <c r="K125" s="1" t="str">
        <f>地址轉換!BO126</f>
        <v>36號</v>
      </c>
      <c r="L125" s="6" t="str">
        <f>地址轉換!BP126</f>
        <v/>
      </c>
    </row>
    <row r="126" spans="1:12" x14ac:dyDescent="0.3">
      <c r="A126" s="1">
        <f>地址轉換!A127</f>
        <v>9423949</v>
      </c>
      <c r="B126" s="1" t="str">
        <f>地址轉換!B127</f>
        <v>508彰化縣 和美鎮 南佃村渭南路137號</v>
      </c>
      <c r="C126" s="1" t="str">
        <f>地址轉換!C127</f>
        <v>最新戶籍</v>
      </c>
      <c r="D126" s="1" t="str">
        <f>地址轉換!D127</f>
        <v>確認有效</v>
      </c>
      <c r="E126" s="1" t="str">
        <f>地址轉換!E127</f>
        <v>N120625578</v>
      </c>
      <c r="F126" s="1" t="str">
        <f>地址轉換!BJ127</f>
        <v>彰化縣</v>
      </c>
      <c r="G126" s="1" t="str">
        <f>地址轉換!BK127</f>
        <v>和美鎮</v>
      </c>
      <c r="H126" s="1" t="str">
        <f>地址轉換!BL127</f>
        <v>渭南路</v>
      </c>
      <c r="I126" s="1" t="str">
        <f>地址轉換!BM127</f>
        <v/>
      </c>
      <c r="J126" s="1" t="str">
        <f>地址轉換!BN127</f>
        <v/>
      </c>
      <c r="K126" s="1" t="str">
        <f>地址轉換!BO127</f>
        <v>137號</v>
      </c>
      <c r="L126" s="6" t="str">
        <f>地址轉換!BP127</f>
        <v>南佃村</v>
      </c>
    </row>
    <row r="127" spans="1:12" x14ac:dyDescent="0.3">
      <c r="A127" s="1">
        <f>地址轉換!A128</f>
        <v>8233235</v>
      </c>
      <c r="B127" s="1" t="str">
        <f>地址轉換!B128</f>
        <v>508彰化縣 和美鎮 和頭路316號4樓</v>
      </c>
      <c r="C127" s="1" t="str">
        <f>地址轉換!C128</f>
        <v>最新戶籍</v>
      </c>
      <c r="D127" s="1" t="str">
        <f>地址轉換!D128</f>
        <v>確認有效</v>
      </c>
      <c r="E127" s="1" t="str">
        <f>地址轉換!E128</f>
        <v>N221381380</v>
      </c>
      <c r="F127" s="1" t="str">
        <f>地址轉換!BJ128</f>
        <v>彰化縣</v>
      </c>
      <c r="G127" s="1" t="str">
        <f>地址轉換!BK128</f>
        <v>和美鎮</v>
      </c>
      <c r="H127" s="1" t="str">
        <f>地址轉換!BL128</f>
        <v>和頭路</v>
      </c>
      <c r="I127" s="1" t="str">
        <f>地址轉換!BM128</f>
        <v/>
      </c>
      <c r="J127" s="1" t="str">
        <f>地址轉換!BN128</f>
        <v/>
      </c>
      <c r="K127" s="1" t="str">
        <f>地址轉換!BO128</f>
        <v>316號4樓</v>
      </c>
      <c r="L127" s="6" t="str">
        <f>地址轉換!BP128</f>
        <v/>
      </c>
    </row>
    <row r="128" spans="1:12" x14ac:dyDescent="0.3">
      <c r="A128" s="1">
        <f>地址轉換!A129</f>
        <v>9424147</v>
      </c>
      <c r="B128" s="1" t="str">
        <f>地址轉換!B129</f>
        <v>508彰化縣 和美鎮 和厝路2段277巷127號</v>
      </c>
      <c r="C128" s="1" t="str">
        <f>地址轉換!C129</f>
        <v>最新戶籍</v>
      </c>
      <c r="D128" s="1" t="str">
        <f>地址轉換!D129</f>
        <v>代收</v>
      </c>
      <c r="E128" s="1" t="str">
        <f>地址轉換!E129</f>
        <v>N221324787</v>
      </c>
      <c r="F128" s="1" t="str">
        <f>地址轉換!BJ129</f>
        <v>彰化縣</v>
      </c>
      <c r="G128" s="1" t="str">
        <f>地址轉換!BK129</f>
        <v>和美鎮</v>
      </c>
      <c r="H128" s="1" t="str">
        <f>地址轉換!BL129</f>
        <v>和厝路二段</v>
      </c>
      <c r="I128" s="1" t="str">
        <f>地址轉換!BM129</f>
        <v>277巷</v>
      </c>
      <c r="J128" s="1" t="str">
        <f>地址轉換!BN129</f>
        <v/>
      </c>
      <c r="K128" s="1" t="str">
        <f>地址轉換!BO129</f>
        <v>127號</v>
      </c>
      <c r="L128" s="6" t="str">
        <f>地址轉換!BP129</f>
        <v/>
      </c>
    </row>
    <row r="129" spans="1:12" x14ac:dyDescent="0.3">
      <c r="A129" s="1">
        <f>地址轉換!A130</f>
        <v>7592734</v>
      </c>
      <c r="B129" s="1" t="str">
        <f>地址轉換!B130</f>
        <v>508彰化縣 和美鎮 月眉里和厝路1段382巷54弄18號</v>
      </c>
      <c r="C129" s="1" t="str">
        <f>地址轉換!C130</f>
        <v>戶籍住址</v>
      </c>
      <c r="D129" s="1" t="str">
        <f>地址轉換!D130</f>
        <v>確認有效</v>
      </c>
      <c r="E129" s="1" t="str">
        <f>地址轉換!E130</f>
        <v>N220598854</v>
      </c>
      <c r="F129" s="1" t="str">
        <f>地址轉換!BJ130</f>
        <v>彰化縣</v>
      </c>
      <c r="G129" s="1" t="str">
        <f>地址轉換!BK130</f>
        <v>和美鎮</v>
      </c>
      <c r="H129" s="1" t="str">
        <f>地址轉換!BL130</f>
        <v>和厝路一段</v>
      </c>
      <c r="I129" s="1" t="str">
        <f>地址轉換!BM130</f>
        <v>382巷</v>
      </c>
      <c r="J129" s="1" t="str">
        <f>地址轉換!BN130</f>
        <v>54弄</v>
      </c>
      <c r="K129" s="1" t="str">
        <f>地址轉換!BO130</f>
        <v>18號</v>
      </c>
      <c r="L129" s="6" t="str">
        <f>地址轉換!BP130</f>
        <v/>
      </c>
    </row>
    <row r="130" spans="1:12" x14ac:dyDescent="0.3">
      <c r="A130" s="1">
        <f>地址轉換!A131</f>
        <v>9172394</v>
      </c>
      <c r="B130" s="1" t="str">
        <f>地址轉換!B131</f>
        <v>508彰化縣 和美鎮 山犁里17鄰鹿和路六段168號</v>
      </c>
      <c r="C130" s="1" t="str">
        <f>地址轉換!C131</f>
        <v>戶籍住址</v>
      </c>
      <c r="D130" s="1" t="str">
        <f>地址轉換!D131</f>
        <v>確認有效</v>
      </c>
      <c r="E130" s="1" t="str">
        <f>地址轉換!E131</f>
        <v>N220619563</v>
      </c>
      <c r="F130" s="1" t="str">
        <f>地址轉換!BJ131</f>
        <v>彰化縣</v>
      </c>
      <c r="G130" s="1" t="str">
        <f>地址轉換!BK131</f>
        <v>和美鎮</v>
      </c>
      <c r="H130" s="1" t="str">
        <f>地址轉換!BL131</f>
        <v>鹿和路六段</v>
      </c>
      <c r="I130" s="1" t="str">
        <f>地址轉換!BM131</f>
        <v/>
      </c>
      <c r="J130" s="1" t="str">
        <f>地址轉換!BN131</f>
        <v/>
      </c>
      <c r="K130" s="1" t="str">
        <f>地址轉換!BO131</f>
        <v>168號</v>
      </c>
      <c r="L130" s="6" t="str">
        <f>地址轉換!BP131</f>
        <v/>
      </c>
    </row>
    <row r="131" spans="1:12" x14ac:dyDescent="0.3">
      <c r="A131" s="1">
        <f>地址轉換!A132</f>
        <v>8349458</v>
      </c>
      <c r="B131" s="1" t="str">
        <f>地址轉換!B132</f>
        <v>507彰化縣 線西鄉 線西村線西路83號</v>
      </c>
      <c r="C131" s="1" t="str">
        <f>地址轉換!C132</f>
        <v>戶籍住址</v>
      </c>
      <c r="D131" s="1" t="str">
        <f>地址轉換!D132</f>
        <v>未確認</v>
      </c>
      <c r="E131" s="1" t="str">
        <f>地址轉換!E132</f>
        <v>N220205621</v>
      </c>
      <c r="F131" s="1" t="str">
        <f>地址轉換!BJ132</f>
        <v>彰化縣</v>
      </c>
      <c r="G131" s="1" t="str">
        <f>地址轉換!BK132</f>
        <v>線西鄉</v>
      </c>
      <c r="H131" s="1" t="str">
        <f>地址轉換!BL132</f>
        <v>線西路</v>
      </c>
      <c r="I131" s="1" t="str">
        <f>地址轉換!BM132</f>
        <v/>
      </c>
      <c r="J131" s="1" t="str">
        <f>地址轉換!BN132</f>
        <v/>
      </c>
      <c r="K131" s="1" t="str">
        <f>地址轉換!BO132</f>
        <v>83號</v>
      </c>
      <c r="L131" s="6" t="str">
        <f>地址轉換!BP132</f>
        <v>線西村</v>
      </c>
    </row>
    <row r="132" spans="1:12" x14ac:dyDescent="0.3">
      <c r="A132" s="1">
        <f>地址轉換!A133</f>
        <v>9424145</v>
      </c>
      <c r="B132" s="1" t="str">
        <f>地址轉換!B133</f>
        <v>507彰化縣 線西鄉 溝內村9鄰溝內路88號</v>
      </c>
      <c r="C132" s="1" t="str">
        <f>地址轉換!C133</f>
        <v>最新戶籍</v>
      </c>
      <c r="D132" s="1" t="str">
        <f>地址轉換!D133</f>
        <v>未確認</v>
      </c>
      <c r="E132" s="1" t="str">
        <f>地址轉換!E133</f>
        <v>N221303760</v>
      </c>
      <c r="F132" s="1" t="str">
        <f>地址轉換!BJ133</f>
        <v>彰化縣</v>
      </c>
      <c r="G132" s="1" t="str">
        <f>地址轉換!BK133</f>
        <v>線西鄉</v>
      </c>
      <c r="H132" s="1" t="str">
        <f>地址轉換!BL133</f>
        <v>溝內路</v>
      </c>
      <c r="I132" s="1" t="str">
        <f>地址轉換!BM133</f>
        <v/>
      </c>
      <c r="J132" s="1" t="str">
        <f>地址轉換!BN133</f>
        <v/>
      </c>
      <c r="K132" s="1" t="str">
        <f>地址轉換!BO133</f>
        <v>88號</v>
      </c>
      <c r="L132" s="6" t="str">
        <f>地址轉換!BP133</f>
        <v/>
      </c>
    </row>
    <row r="133" spans="1:12" x14ac:dyDescent="0.3">
      <c r="A133" s="1">
        <f>地址轉換!A134</f>
        <v>9423980</v>
      </c>
      <c r="B133" s="1" t="str">
        <f>地址轉換!B134</f>
        <v>507彰化縣 線西鄉 塭仔村塭仔路80號</v>
      </c>
      <c r="C133" s="1" t="str">
        <f>地址轉換!C134</f>
        <v>原住</v>
      </c>
      <c r="D133" s="1" t="str">
        <f>地址轉換!D134</f>
        <v>未確認</v>
      </c>
      <c r="E133" s="1" t="str">
        <f>地址轉換!E134</f>
        <v>N121299214</v>
      </c>
      <c r="F133" s="1" t="str">
        <f>地址轉換!BJ134</f>
        <v>彰化縣</v>
      </c>
      <c r="G133" s="1" t="str">
        <f>地址轉換!BK134</f>
        <v>線西鄉</v>
      </c>
      <c r="H133" s="1" t="str">
        <f>地址轉換!BL134</f>
        <v>塭仔路</v>
      </c>
      <c r="I133" s="1" t="str">
        <f>地址轉換!BM134</f>
        <v/>
      </c>
      <c r="J133" s="1" t="str">
        <f>地址轉換!BN134</f>
        <v/>
      </c>
      <c r="K133" s="1" t="str">
        <f>地址轉換!BO134</f>
        <v>80號</v>
      </c>
      <c r="L133" s="6" t="str">
        <f>地址轉換!BP134</f>
        <v>塭仔村</v>
      </c>
    </row>
    <row r="134" spans="1:12" x14ac:dyDescent="0.3">
      <c r="A134" s="1">
        <f>地址轉換!A135</f>
        <v>10532946</v>
      </c>
      <c r="B134" s="1" t="str">
        <f>地址轉換!B135</f>
        <v>507彰化縣 線西鄉 塭仔村2鄰沿海路一段279號</v>
      </c>
      <c r="C134" s="1" t="str">
        <f>地址轉換!C135</f>
        <v>最新戶籍</v>
      </c>
      <c r="D134" s="1" t="str">
        <f>地址轉換!D135</f>
        <v>確認有效</v>
      </c>
      <c r="E134" s="1" t="str">
        <f>地址轉換!E135</f>
        <v>N221367317</v>
      </c>
      <c r="F134" s="1" t="str">
        <f>地址轉換!BJ135</f>
        <v>彰化縣</v>
      </c>
      <c r="G134" s="1" t="str">
        <f>地址轉換!BK135</f>
        <v>線西鄉</v>
      </c>
      <c r="H134" s="1" t="str">
        <f>地址轉換!BL135</f>
        <v>沿海路一段</v>
      </c>
      <c r="I134" s="1" t="str">
        <f>地址轉換!BM135</f>
        <v/>
      </c>
      <c r="J134" s="1" t="str">
        <f>地址轉換!BN135</f>
        <v/>
      </c>
      <c r="K134" s="1" t="str">
        <f>地址轉換!BO135</f>
        <v>279號</v>
      </c>
      <c r="L134" s="6" t="str">
        <f>地址轉換!BP135</f>
        <v/>
      </c>
    </row>
    <row r="135" spans="1:12" x14ac:dyDescent="0.3">
      <c r="A135" s="1">
        <f>地址轉換!A136</f>
        <v>8977305</v>
      </c>
      <c r="B135" s="1" t="str">
        <f>地址轉換!B136</f>
        <v>507彰化縣 線西鄉 寓埔村22鄰中華路853巷37號</v>
      </c>
      <c r="C135" s="1" t="str">
        <f>地址轉換!C136</f>
        <v>最新戶籍</v>
      </c>
      <c r="D135" s="1" t="str">
        <f>地址轉換!D136</f>
        <v>確認有效</v>
      </c>
      <c r="E135" s="1" t="str">
        <f>地址轉換!E136</f>
        <v>N121297578</v>
      </c>
      <c r="F135" s="1" t="str">
        <f>地址轉換!BJ136</f>
        <v>彰化縣</v>
      </c>
      <c r="G135" s="1" t="str">
        <f>地址轉換!BK136</f>
        <v>線西鄉</v>
      </c>
      <c r="H135" s="1" t="str">
        <f>地址轉換!BL136</f>
        <v>中華路</v>
      </c>
      <c r="I135" s="1" t="str">
        <f>地址轉換!BM136</f>
        <v>853巷</v>
      </c>
      <c r="J135" s="1" t="str">
        <f>地址轉換!BN136</f>
        <v/>
      </c>
      <c r="K135" s="1" t="str">
        <f>地址轉換!BO136</f>
        <v>37號</v>
      </c>
      <c r="L135" s="6" t="str">
        <f>地址轉換!BP136</f>
        <v/>
      </c>
    </row>
    <row r="136" spans="1:12" x14ac:dyDescent="0.3">
      <c r="A136" s="1">
        <f>地址轉換!A137</f>
        <v>10355563</v>
      </c>
      <c r="B136" s="1" t="str">
        <f>地址轉換!B137</f>
        <v>506彰化縣 福興鄉 橋頭村彰鹿路7段558巷17弄40號</v>
      </c>
      <c r="C136" s="1" t="str">
        <f>地址轉換!C137</f>
        <v>戶籍住址</v>
      </c>
      <c r="D136" s="1" t="str">
        <f>地址轉換!D137</f>
        <v>未確認</v>
      </c>
      <c r="E136" s="1" t="str">
        <f>地址轉換!E137</f>
        <v>N221460395</v>
      </c>
      <c r="F136" s="1" t="str">
        <f>地址轉換!BJ137</f>
        <v>彰化縣</v>
      </c>
      <c r="G136" s="1" t="str">
        <f>地址轉換!BK137</f>
        <v>福興鄉</v>
      </c>
      <c r="H136" s="1" t="str">
        <f>地址轉換!BL137</f>
        <v>彰鹿路七段</v>
      </c>
      <c r="I136" s="1" t="str">
        <f>地址轉換!BM137</f>
        <v>558巷</v>
      </c>
      <c r="J136" s="1" t="str">
        <f>地址轉換!BN137</f>
        <v>17弄</v>
      </c>
      <c r="K136" s="1" t="str">
        <f>地址轉換!BO137</f>
        <v>40號</v>
      </c>
      <c r="L136" s="6" t="str">
        <f>地址轉換!BP137</f>
        <v>橋頭村</v>
      </c>
    </row>
    <row r="137" spans="1:12" x14ac:dyDescent="0.3">
      <c r="A137" s="1">
        <f>地址轉換!A138</f>
        <v>10008397</v>
      </c>
      <c r="B137" s="1" t="str">
        <f>地址轉換!B138</f>
        <v>506彰化縣 福興鄉 福興村1鄰福興路61之100號</v>
      </c>
      <c r="C137" s="1" t="str">
        <f>地址轉換!C138</f>
        <v>戶籍住址</v>
      </c>
      <c r="D137" s="1" t="str">
        <f>地址轉換!D138</f>
        <v>確認有效</v>
      </c>
      <c r="E137" s="1" t="str">
        <f>地址轉換!E138</f>
        <v>N120409645</v>
      </c>
      <c r="F137" s="1" t="str">
        <f>地址轉換!BJ138</f>
        <v>彰化縣</v>
      </c>
      <c r="G137" s="1" t="str">
        <f>地址轉換!BK138</f>
        <v>福興鄉</v>
      </c>
      <c r="H137" s="1" t="str">
        <f>地址轉換!BL138</f>
        <v>福興路</v>
      </c>
      <c r="I137" s="1" t="str">
        <f>地址轉換!BM138</f>
        <v/>
      </c>
      <c r="J137" s="1" t="str">
        <f>地址轉換!BN138</f>
        <v/>
      </c>
      <c r="K137" s="1" t="str">
        <f>地址轉換!BO138</f>
        <v>61-100號</v>
      </c>
      <c r="L137" s="6" t="str">
        <f>地址轉換!BP138</f>
        <v/>
      </c>
    </row>
    <row r="138" spans="1:12" x14ac:dyDescent="0.3">
      <c r="A138" s="1">
        <f>地址轉換!A139</f>
        <v>6684981</v>
      </c>
      <c r="B138" s="1" t="str">
        <f>地址轉換!B139</f>
        <v>506彰化縣 福興鄉 番婆街55之33號-</v>
      </c>
      <c r="C138" s="1" t="str">
        <f>地址轉換!C139</f>
        <v>原住</v>
      </c>
      <c r="D138" s="1" t="str">
        <f>地址轉換!D139</f>
        <v>確認有效</v>
      </c>
      <c r="E138" s="1" t="str">
        <f>地址轉換!E139</f>
        <v>N120381553</v>
      </c>
      <c r="F138" s="1" t="str">
        <f>地址轉換!BJ139</f>
        <v>彰化縣</v>
      </c>
      <c r="G138" s="1" t="str">
        <f>地址轉換!BK139</f>
        <v>福興鄉</v>
      </c>
      <c r="H138" s="1" t="str">
        <f>地址轉換!BL139</f>
        <v>番婆街</v>
      </c>
      <c r="I138" s="1" t="str">
        <f>地址轉換!BM139</f>
        <v/>
      </c>
      <c r="J138" s="1" t="str">
        <f>地址轉換!BN139</f>
        <v/>
      </c>
      <c r="K138" s="1" t="str">
        <f>地址轉換!BO139</f>
        <v>55-33號</v>
      </c>
      <c r="L138" s="6" t="str">
        <f>地址轉換!BP139</f>
        <v/>
      </c>
    </row>
    <row r="139" spans="1:12" x14ac:dyDescent="0.3">
      <c r="A139" s="1">
        <f>地址轉換!A140</f>
        <v>6371983</v>
      </c>
      <c r="B139" s="1" t="str">
        <f>地址轉換!B140</f>
        <v>506彰化縣 福興鄉 麥厝村15鄰沿海路1段639號</v>
      </c>
      <c r="C139" s="1" t="str">
        <f>地址轉換!C140</f>
        <v>戶籍住址</v>
      </c>
      <c r="D139" s="1" t="str">
        <f>地址轉換!D140</f>
        <v>確認有效</v>
      </c>
      <c r="E139" s="1" t="str">
        <f>地址轉換!E140</f>
        <v>N220741140</v>
      </c>
      <c r="F139" s="1" t="str">
        <f>地址轉換!BJ140</f>
        <v>彰化縣</v>
      </c>
      <c r="G139" s="1" t="str">
        <f>地址轉換!BK140</f>
        <v>福興鄉</v>
      </c>
      <c r="H139" s="1" t="str">
        <f>地址轉換!BL140</f>
        <v>沿海路一段</v>
      </c>
      <c r="I139" s="1" t="str">
        <f>地址轉換!BM140</f>
        <v/>
      </c>
      <c r="J139" s="1" t="str">
        <f>地址轉換!BN140</f>
        <v/>
      </c>
      <c r="K139" s="1" t="str">
        <f>地址轉換!BO140</f>
        <v>639號</v>
      </c>
      <c r="L139" s="6" t="str">
        <f>地址轉換!BP140</f>
        <v/>
      </c>
    </row>
    <row r="140" spans="1:12" x14ac:dyDescent="0.3">
      <c r="A140" s="1">
        <f>地址轉換!A141</f>
        <v>10047998</v>
      </c>
      <c r="B140" s="1" t="str">
        <f>地址轉換!B141</f>
        <v>506彰化縣 福興鄉 頂粘街353號</v>
      </c>
      <c r="C140" s="1" t="str">
        <f>地址轉換!C141</f>
        <v>戶籍住址</v>
      </c>
      <c r="D140" s="1" t="str">
        <f>地址轉換!D141</f>
        <v>確認有效</v>
      </c>
      <c r="E140" s="1" t="str">
        <f>地址轉換!E141</f>
        <v>N121451616</v>
      </c>
      <c r="F140" s="1" t="str">
        <f>地址轉換!BJ141</f>
        <v>彰化縣</v>
      </c>
      <c r="G140" s="1" t="str">
        <f>地址轉換!BK141</f>
        <v>福興鄉</v>
      </c>
      <c r="H140" s="1" t="str">
        <f>地址轉換!BL141</f>
        <v>頂粘街</v>
      </c>
      <c r="I140" s="1" t="str">
        <f>地址轉換!BM141</f>
        <v/>
      </c>
      <c r="J140" s="1" t="str">
        <f>地址轉換!BN141</f>
        <v/>
      </c>
      <c r="K140" s="1" t="str">
        <f>地址轉換!BO141</f>
        <v>353號</v>
      </c>
      <c r="L140" s="6" t="str">
        <f>地址轉換!BP141</f>
        <v/>
      </c>
    </row>
    <row r="141" spans="1:12" x14ac:dyDescent="0.3">
      <c r="A141" s="1">
        <f>地址轉換!A142</f>
        <v>10354437</v>
      </c>
      <c r="B141" s="1" t="str">
        <f>地址轉換!B142</f>
        <v>506彰化縣 福興鄉 西勢村6鄰西勢街6號</v>
      </c>
      <c r="C141" s="1" t="str">
        <f>地址轉換!C142</f>
        <v>戶籍住址</v>
      </c>
      <c r="D141" s="1" t="str">
        <f>地址轉換!D142</f>
        <v>確認有效</v>
      </c>
      <c r="E141" s="1" t="str">
        <f>地址轉換!E142</f>
        <v>N101794727</v>
      </c>
      <c r="F141" s="1" t="str">
        <f>地址轉換!BJ142</f>
        <v>彰化縣</v>
      </c>
      <c r="G141" s="1" t="str">
        <f>地址轉換!BK142</f>
        <v>福興鄉</v>
      </c>
      <c r="H141" s="1" t="str">
        <f>地址轉換!BL142</f>
        <v>西勢街</v>
      </c>
      <c r="I141" s="1" t="str">
        <f>地址轉換!BM142</f>
        <v/>
      </c>
      <c r="J141" s="1" t="str">
        <f>地址轉換!BN142</f>
        <v/>
      </c>
      <c r="K141" s="1" t="str">
        <f>地址轉換!BO142</f>
        <v>6號</v>
      </c>
      <c r="L141" s="6" t="str">
        <f>地址轉換!BP142</f>
        <v/>
      </c>
    </row>
    <row r="142" spans="1:12" x14ac:dyDescent="0.3">
      <c r="A142" s="1">
        <f>地址轉換!A143</f>
        <v>6866853</v>
      </c>
      <c r="B142" s="1" t="str">
        <f>地址轉換!B143</f>
        <v>506彰化縣 福興鄉 外埔村8鄰復興路27號之64</v>
      </c>
      <c r="C142" s="1" t="str">
        <f>地址轉換!C143</f>
        <v>戶籍住址</v>
      </c>
      <c r="D142" s="1" t="str">
        <f>地址轉換!D143</f>
        <v>確認有效</v>
      </c>
      <c r="E142" s="1" t="str">
        <f>地址轉換!E143</f>
        <v>N120553139</v>
      </c>
      <c r="F142" s="1" t="str">
        <f>地址轉換!BJ143</f>
        <v>彰化縣</v>
      </c>
      <c r="G142" s="1" t="str">
        <f>地址轉換!BK143</f>
        <v>福興鄉</v>
      </c>
      <c r="H142" s="1" t="str">
        <f>地址轉換!BL143</f>
        <v>復興路</v>
      </c>
      <c r="I142" s="1" t="str">
        <f>地址轉換!BM143</f>
        <v/>
      </c>
      <c r="J142" s="1" t="str">
        <f>地址轉換!BN143</f>
        <v/>
      </c>
      <c r="K142" s="1" t="str">
        <f>地址轉換!BO143</f>
        <v>27號之64</v>
      </c>
      <c r="L142" s="6" t="str">
        <f>地址轉換!BP143</f>
        <v/>
      </c>
    </row>
    <row r="143" spans="1:12" x14ac:dyDescent="0.3">
      <c r="A143" s="1">
        <f>地址轉換!A144</f>
        <v>8977307</v>
      </c>
      <c r="B143" s="1" t="str">
        <f>地址轉換!B144</f>
        <v>506彰化縣 福興鄉 三和村7鄰南興街26號</v>
      </c>
      <c r="C143" s="1" t="str">
        <f>地址轉換!C144</f>
        <v>最新戶籍</v>
      </c>
      <c r="D143" s="1" t="str">
        <f>地址轉換!D144</f>
        <v>確認有效</v>
      </c>
      <c r="E143" s="1" t="str">
        <f>地址轉換!E144</f>
        <v>N121427923</v>
      </c>
      <c r="F143" s="1" t="str">
        <f>地址轉換!BJ144</f>
        <v>彰化縣</v>
      </c>
      <c r="G143" s="1" t="str">
        <f>地址轉換!BK144</f>
        <v>福興鄉</v>
      </c>
      <c r="H143" s="1" t="str">
        <f>地址轉換!BL144</f>
        <v>南興街</v>
      </c>
      <c r="I143" s="1" t="str">
        <f>地址轉換!BM144</f>
        <v/>
      </c>
      <c r="J143" s="1" t="str">
        <f>地址轉換!BN144</f>
        <v/>
      </c>
      <c r="K143" s="1" t="str">
        <f>地址轉換!BO144</f>
        <v>26號</v>
      </c>
      <c r="L143" s="6" t="str">
        <f>地址轉換!BP144</f>
        <v/>
      </c>
    </row>
    <row r="144" spans="1:12" x14ac:dyDescent="0.3">
      <c r="A144" s="1">
        <f>地址轉換!A145</f>
        <v>10354495</v>
      </c>
      <c r="B144" s="1" t="str">
        <f>地址轉換!B145</f>
        <v>505彰化縣 鹿港鎮 頭南里3鄰頭庄巷132號</v>
      </c>
      <c r="C144" s="1" t="str">
        <f>地址轉換!C145</f>
        <v>戶籍住址</v>
      </c>
      <c r="D144" s="1" t="str">
        <f>地址轉換!D145</f>
        <v>確認有效</v>
      </c>
      <c r="E144" s="1" t="str">
        <f>地址轉換!E145</f>
        <v>N122765897</v>
      </c>
      <c r="F144" s="1" t="str">
        <f>地址轉換!BJ145</f>
        <v>彰化縣</v>
      </c>
      <c r="G144" s="1" t="str">
        <f>地址轉換!BK145</f>
        <v>鹿港鎮</v>
      </c>
      <c r="H144" s="1" t="str">
        <f>地址轉換!BL145</f>
        <v/>
      </c>
      <c r="I144" s="1" t="str">
        <f>地址轉換!BM145</f>
        <v>頭庄巷</v>
      </c>
      <c r="J144" s="1" t="str">
        <f>地址轉換!BN145</f>
        <v/>
      </c>
      <c r="K144" s="1" t="str">
        <f>地址轉換!BO145</f>
        <v>132號</v>
      </c>
      <c r="L144" s="6" t="str">
        <f>地址轉換!BP145</f>
        <v/>
      </c>
    </row>
    <row r="145" spans="1:12" x14ac:dyDescent="0.3">
      <c r="A145" s="1">
        <f>地址轉換!A146</f>
        <v>7418181</v>
      </c>
      <c r="B145" s="1" t="str">
        <f>地址轉換!B146</f>
        <v>505彰化縣 鹿港鎮 樹義里45鄰永靖路62號</v>
      </c>
      <c r="C145" s="1" t="str">
        <f>地址轉換!C146</f>
        <v>原住</v>
      </c>
      <c r="D145" s="1" t="str">
        <f>地址轉換!D146</f>
        <v>代收</v>
      </c>
      <c r="E145" s="1" t="str">
        <f>地址轉換!E146</f>
        <v>N120427527</v>
      </c>
      <c r="F145" s="1" t="str">
        <f>地址轉換!BJ146</f>
        <v>彰化縣</v>
      </c>
      <c r="G145" s="1" t="str">
        <f>地址轉換!BK146</f>
        <v>鹿港鎮</v>
      </c>
      <c r="H145" s="1" t="str">
        <f>地址轉換!BL146</f>
        <v>永靖路</v>
      </c>
      <c r="I145" s="1" t="str">
        <f>地址轉換!BM146</f>
        <v/>
      </c>
      <c r="J145" s="1" t="str">
        <f>地址轉換!BN146</f>
        <v/>
      </c>
      <c r="K145" s="1" t="str">
        <f>地址轉換!BO146</f>
        <v>62號</v>
      </c>
      <c r="L145" s="6" t="str">
        <f>地址轉換!BP146</f>
        <v/>
      </c>
    </row>
    <row r="146" spans="1:12" x14ac:dyDescent="0.3">
      <c r="A146" s="1">
        <f>地址轉換!A147</f>
        <v>8233192</v>
      </c>
      <c r="B146" s="1" t="str">
        <f>地址轉換!B147</f>
        <v>505彰化縣 鹿港鎮 順興里宮後巷54號</v>
      </c>
      <c r="C146" s="1" t="str">
        <f>地址轉換!C147</f>
        <v xml:space="preserve"> </v>
      </c>
      <c r="D146" s="1" t="str">
        <f>地址轉換!D147</f>
        <v>親收</v>
      </c>
      <c r="E146" s="1" t="str">
        <f>地址轉換!E147</f>
        <v>N120453367</v>
      </c>
      <c r="F146" s="1" t="str">
        <f>地址轉換!BJ147</f>
        <v>彰化縣</v>
      </c>
      <c r="G146" s="1" t="str">
        <f>地址轉換!BK147</f>
        <v>鹿港鎮</v>
      </c>
      <c r="H146" s="1" t="str">
        <f>地址轉換!BL147</f>
        <v/>
      </c>
      <c r="I146" s="1" t="str">
        <f>地址轉換!BM147</f>
        <v>宮後巷</v>
      </c>
      <c r="J146" s="1" t="str">
        <f>地址轉換!BN147</f>
        <v/>
      </c>
      <c r="K146" s="1" t="str">
        <f>地址轉換!BO147</f>
        <v>54號</v>
      </c>
      <c r="L146" s="6" t="str">
        <f>地址轉換!BP147</f>
        <v/>
      </c>
    </row>
    <row r="147" spans="1:12" x14ac:dyDescent="0.3">
      <c r="A147" s="1">
        <f>地址轉換!A148</f>
        <v>9378467</v>
      </c>
      <c r="B147" s="1" t="str">
        <f>地址轉換!B148</f>
        <v>505彰化縣 鹿港鎮 復興路695號</v>
      </c>
      <c r="C147" s="1" t="str">
        <f>地址轉換!C148</f>
        <v>戶籍住址</v>
      </c>
      <c r="D147" s="1" t="str">
        <f>地址轉換!D148</f>
        <v>確認有效</v>
      </c>
      <c r="E147" s="1" t="str">
        <f>地址轉換!E148</f>
        <v>N200476268</v>
      </c>
      <c r="F147" s="1" t="str">
        <f>地址轉換!BJ148</f>
        <v>彰化縣</v>
      </c>
      <c r="G147" s="1" t="str">
        <f>地址轉換!BK148</f>
        <v>鹿港鎮</v>
      </c>
      <c r="H147" s="1" t="str">
        <f>地址轉換!BL148</f>
        <v>復興路</v>
      </c>
      <c r="I147" s="1" t="str">
        <f>地址轉換!BM148</f>
        <v/>
      </c>
      <c r="J147" s="1" t="str">
        <f>地址轉換!BN148</f>
        <v/>
      </c>
      <c r="K147" s="1" t="str">
        <f>地址轉換!BO148</f>
        <v>695號</v>
      </c>
      <c r="L147" s="6" t="str">
        <f>地址轉換!BP148</f>
        <v/>
      </c>
    </row>
    <row r="148" spans="1:12" x14ac:dyDescent="0.3">
      <c r="A148" s="1">
        <f>地址轉換!A149</f>
        <v>10467355</v>
      </c>
      <c r="B148" s="1" t="str">
        <f>地址轉換!B149</f>
        <v>505彰化縣 鹿港鎮 頂厝里22鄰鹿東路298號</v>
      </c>
      <c r="C148" s="1" t="str">
        <f>地址轉換!C149</f>
        <v>最新戶籍</v>
      </c>
      <c r="D148" s="1" t="str">
        <f>地址轉換!D149</f>
        <v>確認有效</v>
      </c>
      <c r="E148" s="1" t="str">
        <f>地址轉換!E149</f>
        <v>N120540632</v>
      </c>
      <c r="F148" s="1" t="str">
        <f>地址轉換!BJ149</f>
        <v>彰化縣</v>
      </c>
      <c r="G148" s="1" t="str">
        <f>地址轉換!BK149</f>
        <v>鹿港鎮</v>
      </c>
      <c r="H148" s="1" t="str">
        <f>地址轉換!BL149</f>
        <v>鹿東路</v>
      </c>
      <c r="I148" s="1" t="str">
        <f>地址轉換!BM149</f>
        <v/>
      </c>
      <c r="J148" s="1" t="str">
        <f>地址轉換!BN149</f>
        <v/>
      </c>
      <c r="K148" s="1" t="str">
        <f>地址轉換!BO149</f>
        <v>298號</v>
      </c>
      <c r="L148" s="6" t="str">
        <f>地址轉換!BP149</f>
        <v/>
      </c>
    </row>
    <row r="149" spans="1:12" x14ac:dyDescent="0.3">
      <c r="A149" s="1">
        <f>地址轉換!A150</f>
        <v>9424119</v>
      </c>
      <c r="B149" s="1" t="str">
        <f>地址轉換!B150</f>
        <v>505彰化縣 鹿港鎮 頂厝里10鄰治平街臨96號</v>
      </c>
      <c r="C149" s="1" t="str">
        <f>地址轉換!C150</f>
        <v>最新戶籍</v>
      </c>
      <c r="D149" s="1" t="str">
        <f>地址轉換!D150</f>
        <v>未確認</v>
      </c>
      <c r="E149" s="1" t="str">
        <f>地址轉換!E150</f>
        <v>N220406539</v>
      </c>
      <c r="F149" s="1" t="str">
        <f>地址轉換!BJ150</f>
        <v>彰化縣</v>
      </c>
      <c r="G149" s="1" t="str">
        <f>地址轉換!BK150</f>
        <v>鹿港鎮</v>
      </c>
      <c r="H149" s="1" t="str">
        <f>地址轉換!BL150</f>
        <v>治平街</v>
      </c>
      <c r="I149" s="1" t="str">
        <f>地址轉換!BM150</f>
        <v/>
      </c>
      <c r="J149" s="1" t="str">
        <f>地址轉換!BN150</f>
        <v/>
      </c>
      <c r="K149" s="1" t="str">
        <f>地址轉換!BO150</f>
        <v>臨96號</v>
      </c>
      <c r="L149" s="6" t="str">
        <f>地址轉換!BP150</f>
        <v/>
      </c>
    </row>
    <row r="150" spans="1:12" x14ac:dyDescent="0.3">
      <c r="A150" s="1">
        <f>地址轉換!A151</f>
        <v>10467339</v>
      </c>
      <c r="B150" s="1" t="str">
        <f>地址轉換!B151</f>
        <v>505彰化縣 鹿港鎮 洋厝里14鄰新厝巷81之1號</v>
      </c>
      <c r="C150" s="1" t="str">
        <f>地址轉換!C151</f>
        <v>最新戶籍</v>
      </c>
      <c r="D150" s="1" t="str">
        <f>地址轉換!D151</f>
        <v>確認有效</v>
      </c>
      <c r="E150" s="1" t="str">
        <f>地址轉換!E151</f>
        <v>N103358596</v>
      </c>
      <c r="F150" s="1" t="str">
        <f>地址轉換!BJ151</f>
        <v>彰化縣</v>
      </c>
      <c r="G150" s="1" t="str">
        <f>地址轉換!BK151</f>
        <v>鹿港鎮</v>
      </c>
      <c r="H150" s="1" t="str">
        <f>地址轉換!BL151</f>
        <v/>
      </c>
      <c r="I150" s="1" t="str">
        <f>地址轉換!BM151</f>
        <v>新厝巷</v>
      </c>
      <c r="J150" s="1" t="str">
        <f>地址轉換!BN151</f>
        <v/>
      </c>
      <c r="K150" s="1" t="str">
        <f>地址轉換!BO151</f>
        <v>81-1號</v>
      </c>
      <c r="L150" s="6" t="str">
        <f>地址轉換!BP151</f>
        <v/>
      </c>
    </row>
    <row r="151" spans="1:12" x14ac:dyDescent="0.3">
      <c r="A151" s="1">
        <f>地址轉換!A152</f>
        <v>10008399</v>
      </c>
      <c r="B151" s="1" t="str">
        <f>地址轉換!B152</f>
        <v>505彰化縣 鹿港鎮 大有里6鄰後宅巷8之1號</v>
      </c>
      <c r="C151" s="1" t="str">
        <f>地址轉換!C152</f>
        <v>最新戶籍</v>
      </c>
      <c r="D151" s="1" t="str">
        <f>地址轉換!D152</f>
        <v>確認有效</v>
      </c>
      <c r="E151" s="1" t="str">
        <f>地址轉換!E152</f>
        <v>N120453992</v>
      </c>
      <c r="F151" s="1" t="str">
        <f>地址轉換!BJ152</f>
        <v>彰化縣</v>
      </c>
      <c r="G151" s="1" t="str">
        <f>地址轉換!BK152</f>
        <v>鹿港鎮</v>
      </c>
      <c r="H151" s="1" t="str">
        <f>地址轉換!BL152</f>
        <v/>
      </c>
      <c r="I151" s="1" t="str">
        <f>地址轉換!BM152</f>
        <v>後宅巷</v>
      </c>
      <c r="J151" s="1" t="str">
        <f>地址轉換!BN152</f>
        <v/>
      </c>
      <c r="K151" s="1" t="str">
        <f>地址轉換!BO152</f>
        <v>8-1號</v>
      </c>
      <c r="L151" s="6" t="str">
        <f>地址轉換!BP152</f>
        <v/>
      </c>
    </row>
    <row r="152" spans="1:12" x14ac:dyDescent="0.3">
      <c r="A152" s="1">
        <f>地址轉換!A153</f>
        <v>9413065</v>
      </c>
      <c r="B152" s="1" t="str">
        <f>地址轉換!B153</f>
        <v>504彰化縣 秀水鄉 彰水路2段423巷74號</v>
      </c>
      <c r="C152" s="1" t="str">
        <f>地址轉換!C153</f>
        <v>戶籍住址</v>
      </c>
      <c r="D152" s="1" t="str">
        <f>地址轉換!D153</f>
        <v>未確認</v>
      </c>
      <c r="E152" s="1" t="str">
        <f>地址轉換!E153</f>
        <v>N121869485</v>
      </c>
      <c r="F152" s="1" t="str">
        <f>地址轉換!BJ153</f>
        <v>彰化縣</v>
      </c>
      <c r="G152" s="1" t="str">
        <f>地址轉換!BK153</f>
        <v>秀水鄉</v>
      </c>
      <c r="H152" s="1" t="str">
        <f>地址轉換!BL153</f>
        <v>彰水路二段</v>
      </c>
      <c r="I152" s="1" t="str">
        <f>地址轉換!BM153</f>
        <v>423巷</v>
      </c>
      <c r="J152" s="1" t="str">
        <f>地址轉換!BN153</f>
        <v/>
      </c>
      <c r="K152" s="1" t="str">
        <f>地址轉換!BO153</f>
        <v>74號</v>
      </c>
      <c r="L152" s="6" t="str">
        <f>地址轉換!BP153</f>
        <v/>
      </c>
    </row>
    <row r="153" spans="1:12" x14ac:dyDescent="0.3">
      <c r="A153" s="1">
        <f>地址轉換!A154</f>
        <v>9423986</v>
      </c>
      <c r="B153" s="1" t="str">
        <f>地址轉換!B154</f>
        <v>504彰化縣 秀水鄉 義興街198號</v>
      </c>
      <c r="C153" s="1" t="str">
        <f>地址轉換!C154</f>
        <v>最新戶籍</v>
      </c>
      <c r="D153" s="1" t="str">
        <f>地址轉換!D154</f>
        <v>確認有效</v>
      </c>
      <c r="E153" s="1" t="str">
        <f>地址轉換!E154</f>
        <v>N121532607</v>
      </c>
      <c r="F153" s="1" t="str">
        <f>地址轉換!BJ154</f>
        <v>彰化縣</v>
      </c>
      <c r="G153" s="1" t="str">
        <f>地址轉換!BK154</f>
        <v>秀水鄉</v>
      </c>
      <c r="H153" s="1" t="str">
        <f>地址轉換!BL154</f>
        <v>義興街</v>
      </c>
      <c r="I153" s="1" t="str">
        <f>地址轉換!BM154</f>
        <v/>
      </c>
      <c r="J153" s="1" t="str">
        <f>地址轉換!BN154</f>
        <v/>
      </c>
      <c r="K153" s="1" t="str">
        <f>地址轉換!BO154</f>
        <v>198號</v>
      </c>
      <c r="L153" s="6" t="str">
        <f>地址轉換!BP154</f>
        <v/>
      </c>
    </row>
    <row r="154" spans="1:12" x14ac:dyDescent="0.3">
      <c r="A154" s="1">
        <f>地址轉換!A155</f>
        <v>9423901</v>
      </c>
      <c r="B154" s="1" t="str">
        <f>地址轉換!B155</f>
        <v>504彰化縣 秀水鄉 義興村1鄰義興街20號</v>
      </c>
      <c r="C154" s="1" t="str">
        <f>地址轉換!C155</f>
        <v>戶籍住址</v>
      </c>
      <c r="D154" s="1" t="str">
        <f>地址轉換!D155</f>
        <v>確認有效</v>
      </c>
      <c r="E154" s="1" t="str">
        <f>地址轉換!E155</f>
        <v>N101847107</v>
      </c>
      <c r="F154" s="1" t="str">
        <f>地址轉換!BJ155</f>
        <v>彰化縣</v>
      </c>
      <c r="G154" s="1" t="str">
        <f>地址轉換!BK155</f>
        <v>秀水鄉</v>
      </c>
      <c r="H154" s="1" t="str">
        <f>地址轉換!BL155</f>
        <v>義興街</v>
      </c>
      <c r="I154" s="1" t="str">
        <f>地址轉換!BM155</f>
        <v/>
      </c>
      <c r="J154" s="1" t="str">
        <f>地址轉換!BN155</f>
        <v/>
      </c>
      <c r="K154" s="1" t="str">
        <f>地址轉換!BO155</f>
        <v>20號</v>
      </c>
      <c r="L154" s="6" t="str">
        <f>地址轉換!BP155</f>
        <v/>
      </c>
    </row>
    <row r="155" spans="1:12" x14ac:dyDescent="0.3">
      <c r="A155" s="1">
        <f>地址轉換!A156</f>
        <v>10467348</v>
      </c>
      <c r="B155" s="1" t="str">
        <f>地址轉換!B156</f>
        <v>504彰化縣 秀水鄉 民生街775號</v>
      </c>
      <c r="C155" s="1" t="str">
        <f>地址轉換!C156</f>
        <v>最近地址</v>
      </c>
      <c r="D155" s="1" t="str">
        <f>地址轉換!D156</f>
        <v>未確認</v>
      </c>
      <c r="E155" s="1" t="str">
        <f>地址轉換!E156</f>
        <v>N120262428</v>
      </c>
      <c r="F155" s="1" t="str">
        <f>地址轉換!BJ156</f>
        <v>彰化縣</v>
      </c>
      <c r="G155" s="1" t="str">
        <f>地址轉換!BK156</f>
        <v>秀水鄉</v>
      </c>
      <c r="H155" s="1" t="str">
        <f>地址轉換!BL156</f>
        <v>民生街</v>
      </c>
      <c r="I155" s="1" t="str">
        <f>地址轉換!BM156</f>
        <v/>
      </c>
      <c r="J155" s="1" t="str">
        <f>地址轉換!BN156</f>
        <v/>
      </c>
      <c r="K155" s="1" t="str">
        <f>地址轉換!BO156</f>
        <v>775號</v>
      </c>
      <c r="L155" s="6" t="str">
        <f>地址轉換!BP156</f>
        <v/>
      </c>
    </row>
    <row r="156" spans="1:12" x14ac:dyDescent="0.3">
      <c r="A156" s="1">
        <f>地址轉換!A157</f>
        <v>9172362</v>
      </c>
      <c r="B156" s="1" t="str">
        <f>地址轉換!B157</f>
        <v>504彰化縣 秀水鄉 下崙村15鄰育英巷1號</v>
      </c>
      <c r="C156" s="1" t="str">
        <f>地址轉換!C157</f>
        <v>戶籍住址</v>
      </c>
      <c r="D156" s="1" t="str">
        <f>地址轉換!D157</f>
        <v>代收</v>
      </c>
      <c r="E156" s="1" t="str">
        <f>地址轉換!E157</f>
        <v>N121505799</v>
      </c>
      <c r="F156" s="1" t="str">
        <f>地址轉換!BJ157</f>
        <v>彰化縣</v>
      </c>
      <c r="G156" s="1" t="str">
        <f>地址轉換!BK157</f>
        <v>秀水鄉</v>
      </c>
      <c r="H156" s="1" t="str">
        <f>地址轉換!BL157</f>
        <v/>
      </c>
      <c r="I156" s="1" t="str">
        <f>地址轉換!BM157</f>
        <v>育英巷</v>
      </c>
      <c r="J156" s="1" t="str">
        <f>地址轉換!BN157</f>
        <v/>
      </c>
      <c r="K156" s="1" t="str">
        <f>地址轉換!BO157</f>
        <v>1號</v>
      </c>
      <c r="L156" s="6" t="str">
        <f>地址轉換!BP157</f>
        <v/>
      </c>
    </row>
    <row r="157" spans="1:12" x14ac:dyDescent="0.3">
      <c r="A157" s="1">
        <f>地址轉換!A158</f>
        <v>9143484</v>
      </c>
      <c r="B157" s="1" t="str">
        <f>地址轉換!B158</f>
        <v>503彰化縣 花壇鄉 彰員路一段186巷10號</v>
      </c>
      <c r="C157" s="1" t="str">
        <f>地址轉換!C158</f>
        <v>戶籍住址</v>
      </c>
      <c r="D157" s="1" t="str">
        <f>地址轉換!D158</f>
        <v>確認有效</v>
      </c>
      <c r="E157" s="1" t="str">
        <f>地址轉換!E158</f>
        <v>N220047772</v>
      </c>
      <c r="F157" s="1" t="str">
        <f>地址轉換!BJ158</f>
        <v>彰化縣</v>
      </c>
      <c r="G157" s="1" t="str">
        <f>地址轉換!BK158</f>
        <v>花壇鄉</v>
      </c>
      <c r="H157" s="1" t="str">
        <f>地址轉換!BL158</f>
        <v>彰員路一段</v>
      </c>
      <c r="I157" s="1" t="str">
        <f>地址轉換!BM158</f>
        <v>186巷</v>
      </c>
      <c r="J157" s="1" t="str">
        <f>地址轉換!BN158</f>
        <v/>
      </c>
      <c r="K157" s="1" t="str">
        <f>地址轉換!BO158</f>
        <v>10號</v>
      </c>
      <c r="L157" s="6" t="str">
        <f>地址轉換!BP158</f>
        <v/>
      </c>
    </row>
    <row r="158" spans="1:12" x14ac:dyDescent="0.3">
      <c r="A158" s="1">
        <f>地址轉換!A159</f>
        <v>6123090</v>
      </c>
      <c r="B158" s="1" t="str">
        <f>地址轉換!B159</f>
        <v xml:space="preserve">503彰化縣 花壇鄉 彰員路34號 </v>
      </c>
      <c r="C158" s="1" t="str">
        <f>地址轉換!C159</f>
        <v>戶籍住址</v>
      </c>
      <c r="D158" s="1" t="str">
        <f>地址轉換!D159</f>
        <v>未確認</v>
      </c>
      <c r="E158" s="1" t="str">
        <f>地址轉換!E159</f>
        <v>N121621369</v>
      </c>
      <c r="F158" s="1" t="str">
        <f>地址轉換!BJ159</f>
        <v>彰化縣</v>
      </c>
      <c r="G158" s="1" t="str">
        <f>地址轉換!BK159</f>
        <v>花壇鄉</v>
      </c>
      <c r="H158" s="1" t="str">
        <f>地址轉換!BL159</f>
        <v>彰員路</v>
      </c>
      <c r="I158" s="1" t="str">
        <f>地址轉換!BM159</f>
        <v/>
      </c>
      <c r="J158" s="1" t="str">
        <f>地址轉換!BN159</f>
        <v/>
      </c>
      <c r="K158" s="1" t="str">
        <f>地址轉換!BO159</f>
        <v>34號</v>
      </c>
      <c r="L158" s="6" t="str">
        <f>地址轉換!BP159</f>
        <v/>
      </c>
    </row>
    <row r="159" spans="1:12" x14ac:dyDescent="0.3">
      <c r="A159" s="1">
        <f>地址轉換!A160</f>
        <v>9376431</v>
      </c>
      <c r="B159" s="1" t="str">
        <f>地址轉換!B160</f>
        <v>503彰化縣 花壇鄉 南口村3鄰中山路2段380號</v>
      </c>
      <c r="C159" s="1" t="str">
        <f>地址轉換!C160</f>
        <v>戶籍住址</v>
      </c>
      <c r="D159" s="1" t="str">
        <f>地址轉換!D160</f>
        <v>確認有效</v>
      </c>
      <c r="E159" s="1" t="str">
        <f>地址轉換!E160</f>
        <v>N121634044</v>
      </c>
      <c r="F159" s="1" t="str">
        <f>地址轉換!BJ160</f>
        <v>彰化縣</v>
      </c>
      <c r="G159" s="1" t="str">
        <f>地址轉換!BK160</f>
        <v>花壇鄉</v>
      </c>
      <c r="H159" s="1" t="str">
        <f>地址轉換!BL160</f>
        <v>中山路二段</v>
      </c>
      <c r="I159" s="1" t="str">
        <f>地址轉換!BM160</f>
        <v/>
      </c>
      <c r="J159" s="1" t="str">
        <f>地址轉換!BN160</f>
        <v/>
      </c>
      <c r="K159" s="1" t="str">
        <f>地址轉換!BO160</f>
        <v>380號</v>
      </c>
      <c r="L159" s="6" t="str">
        <f>地址轉換!BP160</f>
        <v/>
      </c>
    </row>
    <row r="160" spans="1:12" x14ac:dyDescent="0.3">
      <c r="A160" s="1">
        <f>地址轉換!A161</f>
        <v>7921047</v>
      </c>
      <c r="B160" s="1" t="str">
        <f>地址轉換!B161</f>
        <v>503彰化縣 花壇鄉 長昇街204號</v>
      </c>
      <c r="C160" s="1" t="str">
        <f>地址轉換!C161</f>
        <v>最新戶籍</v>
      </c>
      <c r="D160" s="1" t="str">
        <f>地址轉換!D161</f>
        <v>確認有效</v>
      </c>
      <c r="E160" s="1" t="str">
        <f>地址轉換!E161</f>
        <v>N121586829</v>
      </c>
      <c r="F160" s="1" t="str">
        <f>地址轉換!BJ161</f>
        <v>彰化縣</v>
      </c>
      <c r="G160" s="1" t="str">
        <f>地址轉換!BK161</f>
        <v>花壇鄉</v>
      </c>
      <c r="H160" s="1" t="str">
        <f>地址轉換!BL161</f>
        <v>長昇街</v>
      </c>
      <c r="I160" s="1" t="str">
        <f>地址轉換!BM161</f>
        <v/>
      </c>
      <c r="J160" s="1" t="str">
        <f>地址轉換!BN161</f>
        <v/>
      </c>
      <c r="K160" s="1" t="str">
        <f>地址轉換!BO161</f>
        <v>204號</v>
      </c>
      <c r="L160" s="6" t="str">
        <f>地址轉換!BP161</f>
        <v/>
      </c>
    </row>
    <row r="161" spans="1:12" x14ac:dyDescent="0.3">
      <c r="A161" s="1">
        <f>地址轉換!A162</f>
        <v>9380158</v>
      </c>
      <c r="B161" s="1" t="str">
        <f>地址轉換!B162</f>
        <v>503彰化縣 花壇鄉 金墩村16鄰金城街162巷30號</v>
      </c>
      <c r="C161" s="1" t="str">
        <f>地址轉換!C162</f>
        <v>戶籍住址</v>
      </c>
      <c r="D161" s="1" t="str">
        <f>地址轉換!D162</f>
        <v>確認有效</v>
      </c>
      <c r="E161" s="1" t="str">
        <f>地址轉換!E162</f>
        <v>N221536232</v>
      </c>
      <c r="F161" s="1" t="str">
        <f>地址轉換!BJ162</f>
        <v>彰化縣</v>
      </c>
      <c r="G161" s="1" t="str">
        <f>地址轉換!BK162</f>
        <v>花壇鄉</v>
      </c>
      <c r="H161" s="1" t="str">
        <f>地址轉換!BL162</f>
        <v>金城街</v>
      </c>
      <c r="I161" s="1" t="str">
        <f>地址轉換!BM162</f>
        <v>162巷</v>
      </c>
      <c r="J161" s="1" t="str">
        <f>地址轉換!BN162</f>
        <v/>
      </c>
      <c r="K161" s="1" t="str">
        <f>地址轉換!BO162</f>
        <v>30號</v>
      </c>
      <c r="L161" s="6" t="str">
        <f>地址轉換!BP162</f>
        <v/>
      </c>
    </row>
    <row r="162" spans="1:12" x14ac:dyDescent="0.3">
      <c r="A162" s="1">
        <f>地址轉換!A163</f>
        <v>8349403</v>
      </c>
      <c r="B162" s="1" t="str">
        <f>地址轉換!B163</f>
        <v>503彰化縣 花壇鄉 白沙村14鄰溪北街145號</v>
      </c>
      <c r="C162" s="1" t="str">
        <f>地址轉換!C163</f>
        <v>帳址</v>
      </c>
      <c r="D162" s="1" t="str">
        <f>地址轉換!D163</f>
        <v>確認有效</v>
      </c>
      <c r="E162" s="1" t="str">
        <f>地址轉換!E163</f>
        <v>N100247729</v>
      </c>
      <c r="F162" s="1" t="str">
        <f>地址轉換!BJ163</f>
        <v>彰化縣</v>
      </c>
      <c r="G162" s="1" t="str">
        <f>地址轉換!BK163</f>
        <v>花壇鄉</v>
      </c>
      <c r="H162" s="1" t="str">
        <f>地址轉換!BL163</f>
        <v>溪北街</v>
      </c>
      <c r="I162" s="1" t="str">
        <f>地址轉換!BM163</f>
        <v/>
      </c>
      <c r="J162" s="1" t="str">
        <f>地址轉換!BN163</f>
        <v/>
      </c>
      <c r="K162" s="1" t="str">
        <f>地址轉換!BO163</f>
        <v>145號</v>
      </c>
      <c r="L162" s="6" t="str">
        <f>地址轉換!BP163</f>
        <v/>
      </c>
    </row>
    <row r="163" spans="1:12" x14ac:dyDescent="0.3">
      <c r="A163" s="1">
        <f>地址轉換!A164</f>
        <v>9423903</v>
      </c>
      <c r="B163" s="1" t="str">
        <f>地址轉換!B164</f>
        <v>503彰化縣 花壇鄉 文德村15鄰溪南街66巷35號</v>
      </c>
      <c r="C163" s="1" t="str">
        <f>地址轉換!C164</f>
        <v>戶籍住址</v>
      </c>
      <c r="D163" s="1" t="str">
        <f>地址轉換!D164</f>
        <v>確認有效</v>
      </c>
      <c r="E163" s="1" t="str">
        <f>地址轉換!E164</f>
        <v>N101960598</v>
      </c>
      <c r="F163" s="1" t="str">
        <f>地址轉換!BJ164</f>
        <v>彰化縣</v>
      </c>
      <c r="G163" s="1" t="str">
        <f>地址轉換!BK164</f>
        <v>花壇鄉</v>
      </c>
      <c r="H163" s="1" t="str">
        <f>地址轉換!BL164</f>
        <v>溪南街</v>
      </c>
      <c r="I163" s="1" t="str">
        <f>地址轉換!BM164</f>
        <v>66巷</v>
      </c>
      <c r="J163" s="1" t="str">
        <f>地址轉換!BN164</f>
        <v/>
      </c>
      <c r="K163" s="1" t="str">
        <f>地址轉換!BO164</f>
        <v>35號</v>
      </c>
      <c r="L163" s="6" t="str">
        <f>地址轉換!BP164</f>
        <v/>
      </c>
    </row>
    <row r="164" spans="1:12" x14ac:dyDescent="0.3">
      <c r="A164" s="1">
        <f>地址轉換!A165</f>
        <v>10038712</v>
      </c>
      <c r="B164" s="1" t="str">
        <f>地址轉換!B165</f>
        <v>502彰化縣 芬園鄉 舊社村11鄰德興路2段8號</v>
      </c>
      <c r="C164" s="1" t="str">
        <f>地址轉換!C165</f>
        <v>戶籍住址</v>
      </c>
      <c r="D164" s="1" t="str">
        <f>地址轉換!D165</f>
        <v>未確認</v>
      </c>
      <c r="E164" s="1" t="str">
        <f>地址轉換!E165</f>
        <v>N103582725</v>
      </c>
      <c r="F164" s="1" t="str">
        <f>地址轉換!BJ165</f>
        <v>彰化縣</v>
      </c>
      <c r="G164" s="1" t="str">
        <f>地址轉換!BK165</f>
        <v>芬園鄉</v>
      </c>
      <c r="H164" s="1" t="str">
        <f>地址轉換!BL165</f>
        <v>德興路二段</v>
      </c>
      <c r="I164" s="1" t="str">
        <f>地址轉換!BM165</f>
        <v/>
      </c>
      <c r="J164" s="1" t="str">
        <f>地址轉換!BN165</f>
        <v/>
      </c>
      <c r="K164" s="1" t="str">
        <f>地址轉換!BO165</f>
        <v>8號</v>
      </c>
      <c r="L164" s="6" t="str">
        <f>地址轉換!BP165</f>
        <v/>
      </c>
    </row>
    <row r="165" spans="1:12" x14ac:dyDescent="0.3">
      <c r="A165" s="1">
        <f>地址轉換!A166</f>
        <v>10467376</v>
      </c>
      <c r="B165" s="1" t="str">
        <f>地址轉換!B166</f>
        <v>502彰化縣 芬園鄉 彰南路2段143巷34號</v>
      </c>
      <c r="C165" s="1" t="str">
        <f>地址轉換!C166</f>
        <v>最新戶籍</v>
      </c>
      <c r="D165" s="1" t="str">
        <f>地址轉換!D166</f>
        <v>未確認</v>
      </c>
      <c r="E165" s="1" t="str">
        <f>地址轉換!E166</f>
        <v>N121677012</v>
      </c>
      <c r="F165" s="1" t="str">
        <f>地址轉換!BJ166</f>
        <v>彰化縣</v>
      </c>
      <c r="G165" s="1" t="str">
        <f>地址轉換!BK166</f>
        <v>芬園鄉</v>
      </c>
      <c r="H165" s="1" t="str">
        <f>地址轉換!BL166</f>
        <v>彰南路二段</v>
      </c>
      <c r="I165" s="1" t="str">
        <f>地址轉換!BM166</f>
        <v>143巷</v>
      </c>
      <c r="J165" s="1" t="str">
        <f>地址轉換!BN166</f>
        <v/>
      </c>
      <c r="K165" s="1" t="str">
        <f>地址轉換!BO166</f>
        <v>34號</v>
      </c>
      <c r="L165" s="6" t="str">
        <f>地址轉換!BP166</f>
        <v/>
      </c>
    </row>
    <row r="166" spans="1:12" x14ac:dyDescent="0.3">
      <c r="A166" s="1">
        <f>地址轉換!A167</f>
        <v>9380110</v>
      </c>
      <c r="B166" s="1" t="str">
        <f>地址轉換!B167</f>
        <v>502彰化縣 芬園鄉 溪頭村3鄰彰南路1段103巷35號</v>
      </c>
      <c r="C166" s="1" t="str">
        <f>地址轉換!C167</f>
        <v>帳址</v>
      </c>
      <c r="D166" s="1" t="str">
        <f>地址轉換!D167</f>
        <v>代收</v>
      </c>
      <c r="E166" s="1" t="str">
        <f>地址轉換!E167</f>
        <v>N103582636</v>
      </c>
      <c r="F166" s="1" t="str">
        <f>地址轉換!BJ167</f>
        <v>彰化縣</v>
      </c>
      <c r="G166" s="1" t="str">
        <f>地址轉換!BK167</f>
        <v>芬園鄉</v>
      </c>
      <c r="H166" s="1" t="str">
        <f>地址轉換!BL167</f>
        <v>彰南路一段</v>
      </c>
      <c r="I166" s="1" t="str">
        <f>地址轉換!BM167</f>
        <v>103巷</v>
      </c>
      <c r="J166" s="1" t="str">
        <f>地址轉換!BN167</f>
        <v/>
      </c>
      <c r="K166" s="1" t="str">
        <f>地址轉換!BO167</f>
        <v>35號</v>
      </c>
      <c r="L166" s="6" t="str">
        <f>地址轉換!BP167</f>
        <v/>
      </c>
    </row>
    <row r="167" spans="1:12" x14ac:dyDescent="0.3">
      <c r="A167" s="1">
        <f>地址轉換!A168</f>
        <v>10038741</v>
      </c>
      <c r="B167" s="1" t="str">
        <f>地址轉換!B168</f>
        <v>502彰化縣 芬園鄉 竹林村12鄰民族路245巷18號</v>
      </c>
      <c r="C167" s="1" t="str">
        <f>地址轉換!C168</f>
        <v>最新戶籍</v>
      </c>
      <c r="D167" s="1" t="str">
        <f>地址轉換!D168</f>
        <v>未確認</v>
      </c>
      <c r="E167" s="1" t="str">
        <f>地址轉換!E168</f>
        <v>N121698922</v>
      </c>
      <c r="F167" s="1" t="str">
        <f>地址轉換!BJ168</f>
        <v>彰化縣</v>
      </c>
      <c r="G167" s="1" t="str">
        <f>地址轉換!BK168</f>
        <v>芬園鄉</v>
      </c>
      <c r="H167" s="1" t="str">
        <f>地址轉換!BL168</f>
        <v>民族路</v>
      </c>
      <c r="I167" s="1" t="str">
        <f>地址轉換!BM168</f>
        <v>245巷</v>
      </c>
      <c r="J167" s="1" t="str">
        <f>地址轉換!BN168</f>
        <v/>
      </c>
      <c r="K167" s="1" t="str">
        <f>地址轉換!BO168</f>
        <v>18號</v>
      </c>
      <c r="L167" s="6" t="str">
        <f>地址轉換!BP168</f>
        <v/>
      </c>
    </row>
    <row r="168" spans="1:12" x14ac:dyDescent="0.3">
      <c r="A168" s="1">
        <f>地址轉換!A169</f>
        <v>10354539</v>
      </c>
      <c r="B168" s="1" t="str">
        <f>地址轉換!B169</f>
        <v>502彰化縣 芬園鄉 大竹村大彰路1段50巷196號</v>
      </c>
      <c r="C168" s="1" t="str">
        <f>地址轉換!C169</f>
        <v>最新戶籍</v>
      </c>
      <c r="D168" s="1" t="str">
        <f>地址轉換!D169</f>
        <v>確認有效</v>
      </c>
      <c r="E168" s="1" t="str">
        <f>地址轉換!E169</f>
        <v>N220908378</v>
      </c>
      <c r="F168" s="1" t="str">
        <f>地址轉換!BJ169</f>
        <v>彰化縣</v>
      </c>
      <c r="G168" s="1" t="str">
        <f>地址轉換!BK169</f>
        <v>芬園鄉</v>
      </c>
      <c r="H168" s="1" t="str">
        <f>地址轉換!BL169</f>
        <v>大彰路一段</v>
      </c>
      <c r="I168" s="1" t="str">
        <f>地址轉換!BM169</f>
        <v>50巷</v>
      </c>
      <c r="J168" s="1" t="str">
        <f>地址轉換!BN169</f>
        <v/>
      </c>
      <c r="K168" s="1" t="str">
        <f>地址轉換!BO169</f>
        <v>196號</v>
      </c>
      <c r="L168" s="6" t="str">
        <f>地址轉換!BP169</f>
        <v>大竹村</v>
      </c>
    </row>
    <row r="169" spans="1:12" x14ac:dyDescent="0.3">
      <c r="A169" s="1">
        <f>地址轉換!A170</f>
        <v>10062918</v>
      </c>
      <c r="B169" s="1" t="str">
        <f>地址轉換!B170</f>
        <v>500彰化縣 彰化市 辭修路112號</v>
      </c>
      <c r="C169" s="1" t="str">
        <f>地址轉換!C170</f>
        <v>最近地址</v>
      </c>
      <c r="D169" s="1" t="str">
        <f>地址轉換!D170</f>
        <v>確認有效</v>
      </c>
      <c r="E169" s="1" t="str">
        <f>地址轉換!E170</f>
        <v>N220418815</v>
      </c>
      <c r="F169" s="1" t="str">
        <f>地址轉換!BJ170</f>
        <v>彰化縣</v>
      </c>
      <c r="G169" s="1" t="str">
        <f>地址轉換!BK170</f>
        <v>彰化市</v>
      </c>
      <c r="H169" s="1" t="str">
        <f>地址轉換!BL170</f>
        <v>辭修路</v>
      </c>
      <c r="I169" s="1" t="str">
        <f>地址轉換!BM170</f>
        <v/>
      </c>
      <c r="J169" s="1" t="str">
        <f>地址轉換!BN170</f>
        <v/>
      </c>
      <c r="K169" s="1" t="str">
        <f>地址轉換!BO170</f>
        <v>112號</v>
      </c>
      <c r="L169" s="6" t="str">
        <f>地址轉換!BP170</f>
        <v/>
      </c>
    </row>
    <row r="170" spans="1:12" x14ac:dyDescent="0.3">
      <c r="A170" s="1">
        <f>地址轉換!A171</f>
        <v>8977288</v>
      </c>
      <c r="B170" s="1" t="str">
        <f>地址轉換!B171</f>
        <v>500彰化縣 彰化市 龍涎路130號</v>
      </c>
      <c r="C170" s="1" t="str">
        <f>地址轉換!C171</f>
        <v>戶籍住址</v>
      </c>
      <c r="D170" s="1" t="str">
        <f>地址轉換!D171</f>
        <v>確認有效</v>
      </c>
      <c r="E170" s="1" t="str">
        <f>地址轉換!E171</f>
        <v>N120082395</v>
      </c>
      <c r="F170" s="1" t="str">
        <f>地址轉換!BJ171</f>
        <v>彰化縣</v>
      </c>
      <c r="G170" s="1" t="str">
        <f>地址轉換!BK171</f>
        <v>彰化市</v>
      </c>
      <c r="H170" s="1" t="str">
        <f>地址轉換!BL171</f>
        <v>龍涎路</v>
      </c>
      <c r="I170" s="1" t="str">
        <f>地址轉換!BM171</f>
        <v/>
      </c>
      <c r="J170" s="1" t="str">
        <f>地址轉換!BN171</f>
        <v/>
      </c>
      <c r="K170" s="1" t="str">
        <f>地址轉換!BO171</f>
        <v>130號</v>
      </c>
      <c r="L170" s="6" t="str">
        <f>地址轉換!BP171</f>
        <v/>
      </c>
    </row>
    <row r="171" spans="1:12" x14ac:dyDescent="0.3">
      <c r="A171" s="1">
        <f>地址轉換!A172</f>
        <v>8349419</v>
      </c>
      <c r="B171" s="1" t="str">
        <f>地址轉換!B172</f>
        <v>500彰化縣 彰化市 磚里水尾莊　119之26號</v>
      </c>
      <c r="C171" s="1" t="str">
        <f>地址轉換!C172</f>
        <v>戶籍住址</v>
      </c>
      <c r="D171" s="1" t="str">
        <f>地址轉換!D172</f>
        <v>確認有效</v>
      </c>
      <c r="E171" s="1" t="str">
        <f>地址轉換!E172</f>
        <v>N120173453</v>
      </c>
      <c r="F171" s="1" t="str">
        <f>地址轉換!BJ172</f>
        <v>彰化縣</v>
      </c>
      <c r="G171" s="1" t="str">
        <f>地址轉換!BK172</f>
        <v>彰化市</v>
      </c>
      <c r="H171" s="1" t="str">
        <f>地址轉換!BL172</f>
        <v/>
      </c>
      <c r="I171" s="1" t="str">
        <f>地址轉換!BM172</f>
        <v/>
      </c>
      <c r="J171" s="1" t="str">
        <f>地址轉換!BN172</f>
        <v/>
      </c>
      <c r="K171" s="1" t="str">
        <f>地址轉換!BO172</f>
        <v>水尾莊119-26號</v>
      </c>
      <c r="L171" s="6" t="str">
        <f>地址轉換!BP172</f>
        <v/>
      </c>
    </row>
    <row r="172" spans="1:12" x14ac:dyDescent="0.3">
      <c r="A172" s="1">
        <f>地址轉換!A173</f>
        <v>8977349</v>
      </c>
      <c r="B172" s="1" t="str">
        <f>地址轉換!B173</f>
        <v>500彰化縣 彰化市 曉陽路263巷3號</v>
      </c>
      <c r="C172" s="1" t="str">
        <f>地址轉換!C173</f>
        <v>最新戶籍</v>
      </c>
      <c r="D172" s="1" t="str">
        <f>地址轉換!D173</f>
        <v>確認有效</v>
      </c>
      <c r="E172" s="1" t="str">
        <f>地址轉換!E173</f>
        <v>N220087490</v>
      </c>
      <c r="F172" s="1" t="str">
        <f>地址轉換!BJ173</f>
        <v>彰化縣</v>
      </c>
      <c r="G172" s="1" t="str">
        <f>地址轉換!BK173</f>
        <v>彰化市</v>
      </c>
      <c r="H172" s="1" t="str">
        <f>地址轉換!BL173</f>
        <v>曉陽路</v>
      </c>
      <c r="I172" s="1" t="str">
        <f>地址轉換!BM173</f>
        <v>263巷</v>
      </c>
      <c r="J172" s="1" t="str">
        <f>地址轉換!BN173</f>
        <v/>
      </c>
      <c r="K172" s="1" t="str">
        <f>地址轉換!BO173</f>
        <v>3號</v>
      </c>
      <c r="L172" s="6" t="str">
        <f>地址轉換!BP173</f>
        <v/>
      </c>
    </row>
    <row r="173" spans="1:12" x14ac:dyDescent="0.3">
      <c r="A173" s="1">
        <f>地址轉換!A174</f>
        <v>9424109</v>
      </c>
      <c r="B173" s="1" t="str">
        <f>地址轉換!B174</f>
        <v>500彰化縣 彰化市 彰鹿路168巷59號</v>
      </c>
      <c r="C173" s="1" t="str">
        <f>地址轉換!C174</f>
        <v>戶籍住址</v>
      </c>
      <c r="D173" s="1" t="str">
        <f>地址轉換!D174</f>
        <v>確認有效</v>
      </c>
      <c r="E173" s="1" t="str">
        <f>地址轉換!E174</f>
        <v>N220164321</v>
      </c>
      <c r="F173" s="1" t="str">
        <f>地址轉換!BJ174</f>
        <v>彰化縣</v>
      </c>
      <c r="G173" s="1" t="str">
        <f>地址轉換!BK174</f>
        <v>彰化市</v>
      </c>
      <c r="H173" s="1" t="str">
        <f>地址轉換!BL174</f>
        <v>彰鹿路</v>
      </c>
      <c r="I173" s="1" t="str">
        <f>地址轉換!BM174</f>
        <v>168巷</v>
      </c>
      <c r="J173" s="1" t="str">
        <f>地址轉換!BN174</f>
        <v/>
      </c>
      <c r="K173" s="1" t="str">
        <f>地址轉換!BO174</f>
        <v>59號</v>
      </c>
      <c r="L173" s="6" t="str">
        <f>地址轉換!BP174</f>
        <v/>
      </c>
    </row>
    <row r="174" spans="1:12" x14ac:dyDescent="0.3">
      <c r="A174" s="1">
        <f>地址轉換!A175</f>
        <v>10467423</v>
      </c>
      <c r="B174" s="1" t="str">
        <f>地址轉換!B175</f>
        <v>500彰化縣 彰化市 彰馬路189巷19弄30號</v>
      </c>
      <c r="C174" s="1" t="str">
        <f>地址轉換!C175</f>
        <v>最新戶籍</v>
      </c>
      <c r="D174" s="1" t="str">
        <f>地址轉換!D175</f>
        <v>確認有效</v>
      </c>
      <c r="E174" s="1" t="str">
        <f>地址轉換!E175</f>
        <v>N221172952</v>
      </c>
      <c r="F174" s="1" t="str">
        <f>地址轉換!BJ175</f>
        <v>彰化縣</v>
      </c>
      <c r="G174" s="1" t="str">
        <f>地址轉換!BK175</f>
        <v>彰化市</v>
      </c>
      <c r="H174" s="1" t="str">
        <f>地址轉換!BL175</f>
        <v>彰馬路</v>
      </c>
      <c r="I174" s="1" t="str">
        <f>地址轉換!BM175</f>
        <v>189巷</v>
      </c>
      <c r="J174" s="1" t="str">
        <f>地址轉換!BN175</f>
        <v>19弄</v>
      </c>
      <c r="K174" s="1" t="str">
        <f>地址轉換!BO175</f>
        <v>30號</v>
      </c>
      <c r="L174" s="6" t="str">
        <f>地址轉換!BP175</f>
        <v/>
      </c>
    </row>
    <row r="175" spans="1:12" x14ac:dyDescent="0.3">
      <c r="A175" s="1">
        <f>地址轉換!A176</f>
        <v>10467345</v>
      </c>
      <c r="B175" s="1" t="str">
        <f>地址轉換!B176</f>
        <v>500彰化縣 彰化市 彰美路1段149巷27號</v>
      </c>
      <c r="C175" s="1" t="str">
        <f>地址轉換!C176</f>
        <v>戶籍住址</v>
      </c>
      <c r="D175" s="1" t="str">
        <f>地址轉換!D176</f>
        <v>未確認</v>
      </c>
      <c r="E175" s="1" t="str">
        <f>地址轉換!E176</f>
        <v>N120121100</v>
      </c>
      <c r="F175" s="1" t="str">
        <f>地址轉換!BJ176</f>
        <v>彰化縣</v>
      </c>
      <c r="G175" s="1" t="str">
        <f>地址轉換!BK176</f>
        <v>彰化市</v>
      </c>
      <c r="H175" s="1" t="str">
        <f>地址轉換!BL176</f>
        <v>彰美路一段</v>
      </c>
      <c r="I175" s="1" t="str">
        <f>地址轉換!BM176</f>
        <v>149巷</v>
      </c>
      <c r="J175" s="1" t="str">
        <f>地址轉換!BN176</f>
        <v/>
      </c>
      <c r="K175" s="1" t="str">
        <f>地址轉換!BO176</f>
        <v>27號</v>
      </c>
      <c r="L175" s="6" t="str">
        <f>地址轉換!BP176</f>
        <v/>
      </c>
    </row>
    <row r="176" spans="1:12" x14ac:dyDescent="0.3">
      <c r="A176" s="1">
        <f>地址轉換!A177</f>
        <v>7326132</v>
      </c>
      <c r="B176" s="1" t="str">
        <f>地址轉換!B177</f>
        <v>500彰化縣 彰化市 彰南路五段155號</v>
      </c>
      <c r="C176" s="1" t="str">
        <f>地址轉換!C177</f>
        <v>戶籍住址</v>
      </c>
      <c r="D176" s="1" t="str">
        <f>地址轉換!D177</f>
        <v>確認有效</v>
      </c>
      <c r="E176" s="1" t="str">
        <f>地址轉換!E177</f>
        <v>N100259434</v>
      </c>
      <c r="F176" s="1" t="str">
        <f>地址轉換!BJ177</f>
        <v>彰化縣</v>
      </c>
      <c r="G176" s="1" t="str">
        <f>地址轉換!BK177</f>
        <v>彰化市</v>
      </c>
      <c r="H176" s="1" t="str">
        <f>地址轉換!BL177</f>
        <v>彰南路五段</v>
      </c>
      <c r="I176" s="1" t="str">
        <f>地址轉換!BM177</f>
        <v/>
      </c>
      <c r="J176" s="1" t="str">
        <f>地址轉換!BN177</f>
        <v/>
      </c>
      <c r="K176" s="1" t="str">
        <f>地址轉換!BO177</f>
        <v>155號</v>
      </c>
      <c r="L176" s="6" t="str">
        <f>地址轉換!BP177</f>
        <v/>
      </c>
    </row>
    <row r="177" spans="1:12" x14ac:dyDescent="0.3">
      <c r="A177" s="1">
        <f>地址轉換!A178</f>
        <v>9197666</v>
      </c>
      <c r="B177" s="1" t="str">
        <f>地址轉換!B178</f>
        <v>500彰化縣 彰化市 彰南路2段590巷19號</v>
      </c>
      <c r="C177" s="1" t="str">
        <f>地址轉換!C178</f>
        <v>帳址</v>
      </c>
      <c r="D177" s="1" t="str">
        <f>地址轉換!D178</f>
        <v>確認有效</v>
      </c>
      <c r="E177" s="1" t="str">
        <f>地址轉換!E178</f>
        <v>N220254795</v>
      </c>
      <c r="F177" s="1" t="str">
        <f>地址轉換!BJ178</f>
        <v>彰化縣</v>
      </c>
      <c r="G177" s="1" t="str">
        <f>地址轉換!BK178</f>
        <v>彰化市</v>
      </c>
      <c r="H177" s="1" t="str">
        <f>地址轉換!BL178</f>
        <v>彰南路二段</v>
      </c>
      <c r="I177" s="1" t="str">
        <f>地址轉換!BM178</f>
        <v>590巷</v>
      </c>
      <c r="J177" s="1" t="str">
        <f>地址轉換!BN178</f>
        <v/>
      </c>
      <c r="K177" s="1" t="str">
        <f>地址轉換!BO178</f>
        <v>19號</v>
      </c>
      <c r="L177" s="6" t="str">
        <f>地址轉換!BP178</f>
        <v/>
      </c>
    </row>
    <row r="178" spans="1:12" x14ac:dyDescent="0.3">
      <c r="A178" s="1">
        <f>地址轉換!A179</f>
        <v>8949122</v>
      </c>
      <c r="B178" s="1" t="str">
        <f>地址轉換!B179</f>
        <v>500彰化縣 彰化市 彰南路1段117巷15之7號</v>
      </c>
      <c r="C178" s="1" t="str">
        <f>地址轉換!C179</f>
        <v>戶籍住址</v>
      </c>
      <c r="D178" s="1" t="str">
        <f>地址轉換!D179</f>
        <v>確認有效</v>
      </c>
      <c r="E178" s="1" t="str">
        <f>地址轉換!E179</f>
        <v>N200243643</v>
      </c>
      <c r="F178" s="1" t="str">
        <f>地址轉換!BJ179</f>
        <v>彰化縣</v>
      </c>
      <c r="G178" s="1" t="str">
        <f>地址轉換!BK179</f>
        <v>彰化市</v>
      </c>
      <c r="H178" s="1" t="str">
        <f>地址轉換!BL179</f>
        <v>彰南路一段</v>
      </c>
      <c r="I178" s="1" t="str">
        <f>地址轉換!BM179</f>
        <v>117巷</v>
      </c>
      <c r="J178" s="1" t="str">
        <f>地址轉換!BN179</f>
        <v/>
      </c>
      <c r="K178" s="1" t="str">
        <f>地址轉換!BO179</f>
        <v>15-7號</v>
      </c>
      <c r="L178" s="6" t="str">
        <f>地址轉換!BP179</f>
        <v/>
      </c>
    </row>
    <row r="179" spans="1:12" x14ac:dyDescent="0.3">
      <c r="A179" s="1">
        <f>地址轉換!A180</f>
        <v>6123056</v>
      </c>
      <c r="B179" s="1" t="str">
        <f>地址轉換!B180</f>
        <v>500彰化縣 彰化市 彰和路一段30號</v>
      </c>
      <c r="C179" s="1" t="str">
        <f>地址轉換!C180</f>
        <v>戶籍住址</v>
      </c>
      <c r="D179" s="1" t="str">
        <f>地址轉換!D180</f>
        <v>確認有效</v>
      </c>
      <c r="E179" s="1" t="str">
        <f>地址轉換!E180</f>
        <v>N120218233</v>
      </c>
      <c r="F179" s="1" t="str">
        <f>地址轉換!BJ180</f>
        <v>彰化縣</v>
      </c>
      <c r="G179" s="1" t="str">
        <f>地址轉換!BK180</f>
        <v>彰化市</v>
      </c>
      <c r="H179" s="1" t="str">
        <f>地址轉換!BL180</f>
        <v>彰和路一段</v>
      </c>
      <c r="I179" s="1" t="str">
        <f>地址轉換!BM180</f>
        <v/>
      </c>
      <c r="J179" s="1" t="str">
        <f>地址轉換!BN180</f>
        <v/>
      </c>
      <c r="K179" s="1" t="str">
        <f>地址轉換!BO180</f>
        <v>30號</v>
      </c>
      <c r="L179" s="6" t="str">
        <f>地址轉換!BP180</f>
        <v/>
      </c>
    </row>
    <row r="180" spans="1:12" x14ac:dyDescent="0.3">
      <c r="A180" s="1">
        <f>地址轉換!A181</f>
        <v>9423928</v>
      </c>
      <c r="B180" s="1" t="str">
        <f>地址轉換!B181</f>
        <v>500彰化縣 彰化市 新華里15鄰彰美路一段132巷20號</v>
      </c>
      <c r="C180" s="1" t="str">
        <f>地址轉換!C181</f>
        <v>最新戶籍</v>
      </c>
      <c r="D180" s="1" t="str">
        <f>地址轉換!D181</f>
        <v>確認有效</v>
      </c>
      <c r="E180" s="1" t="str">
        <f>地址轉換!E181</f>
        <v>N120114605</v>
      </c>
      <c r="F180" s="1" t="str">
        <f>地址轉換!BJ181</f>
        <v>彰化縣</v>
      </c>
      <c r="G180" s="1" t="str">
        <f>地址轉換!BK181</f>
        <v>彰化市</v>
      </c>
      <c r="H180" s="1" t="str">
        <f>地址轉換!BL181</f>
        <v>彰美路一段</v>
      </c>
      <c r="I180" s="1" t="str">
        <f>地址轉換!BM181</f>
        <v>132巷</v>
      </c>
      <c r="J180" s="1" t="str">
        <f>地址轉換!BN181</f>
        <v/>
      </c>
      <c r="K180" s="1" t="str">
        <f>地址轉換!BO181</f>
        <v>20號</v>
      </c>
      <c r="L180" s="6" t="str">
        <f>地址轉換!BP181</f>
        <v/>
      </c>
    </row>
    <row r="181" spans="1:12" x14ac:dyDescent="0.3">
      <c r="A181" s="1">
        <f>地址轉換!A182</f>
        <v>9423925</v>
      </c>
      <c r="B181" s="1" t="str">
        <f>地址轉換!B182</f>
        <v>500彰化縣 彰化市 華陽里10鄰南郭路一段333號</v>
      </c>
      <c r="C181" s="1" t="str">
        <f>地址轉換!C182</f>
        <v>最新戶籍</v>
      </c>
      <c r="D181" s="1" t="str">
        <f>地址轉換!D182</f>
        <v>確認有效</v>
      </c>
      <c r="E181" s="1" t="str">
        <f>地址轉換!E182</f>
        <v>N120068760</v>
      </c>
      <c r="F181" s="1" t="str">
        <f>地址轉換!BJ182</f>
        <v>彰化縣</v>
      </c>
      <c r="G181" s="1" t="str">
        <f>地址轉換!BK182</f>
        <v>彰化市</v>
      </c>
      <c r="H181" s="1" t="str">
        <f>地址轉換!BL182</f>
        <v>南郭路一段</v>
      </c>
      <c r="I181" s="1" t="str">
        <f>地址轉換!BM182</f>
        <v/>
      </c>
      <c r="J181" s="1" t="str">
        <f>地址轉換!BN182</f>
        <v/>
      </c>
      <c r="K181" s="1" t="str">
        <f>地址轉換!BO182</f>
        <v>333號</v>
      </c>
      <c r="L181" s="6" t="str">
        <f>地址轉換!BP182</f>
        <v/>
      </c>
    </row>
    <row r="182" spans="1:12" x14ac:dyDescent="0.3">
      <c r="A182" s="1">
        <f>地址轉換!A183</f>
        <v>8233225</v>
      </c>
      <c r="B182" s="1" t="str">
        <f>地址轉換!B183</f>
        <v>500彰化縣 彰化市 華陽里10鄰南郭路1段341號</v>
      </c>
      <c r="C182" s="1">
        <f>地址轉換!C183</f>
        <v>0</v>
      </c>
      <c r="D182" s="1" t="str">
        <f>地址轉換!D183</f>
        <v>親收</v>
      </c>
      <c r="E182" s="1" t="str">
        <f>地址轉換!E183</f>
        <v>N203237058</v>
      </c>
      <c r="F182" s="1" t="str">
        <f>地址轉換!BJ183</f>
        <v>彰化縣</v>
      </c>
      <c r="G182" s="1" t="str">
        <f>地址轉換!BK183</f>
        <v>彰化市</v>
      </c>
      <c r="H182" s="1" t="str">
        <f>地址轉換!BL183</f>
        <v>南郭路一段</v>
      </c>
      <c r="I182" s="1" t="str">
        <f>地址轉換!BM183</f>
        <v/>
      </c>
      <c r="J182" s="1" t="str">
        <f>地址轉換!BN183</f>
        <v/>
      </c>
      <c r="K182" s="1" t="str">
        <f>地址轉換!BO183</f>
        <v>341號</v>
      </c>
      <c r="L182" s="6" t="str">
        <f>地址轉換!BP183</f>
        <v/>
      </c>
    </row>
    <row r="183" spans="1:12" x14ac:dyDescent="0.3">
      <c r="A183" s="1">
        <f>地址轉換!A184</f>
        <v>7592665</v>
      </c>
      <c r="B183" s="1" t="str">
        <f>地址轉換!B184</f>
        <v>500彰化縣 彰化市 華山路93號</v>
      </c>
      <c r="C183" s="1" t="str">
        <f>地址轉換!C184</f>
        <v>戶籍住址</v>
      </c>
      <c r="D183" s="1" t="str">
        <f>地址轉換!D184</f>
        <v>確認有效</v>
      </c>
      <c r="E183" s="1" t="str">
        <f>地址轉換!E184</f>
        <v>N120011323</v>
      </c>
      <c r="F183" s="1" t="str">
        <f>地址轉換!BJ184</f>
        <v>彰化縣</v>
      </c>
      <c r="G183" s="1" t="str">
        <f>地址轉換!BK184</f>
        <v>彰化市</v>
      </c>
      <c r="H183" s="1" t="str">
        <f>地址轉換!BL184</f>
        <v>華山路</v>
      </c>
      <c r="I183" s="1" t="str">
        <f>地址轉換!BM184</f>
        <v/>
      </c>
      <c r="J183" s="1" t="str">
        <f>地址轉換!BN184</f>
        <v/>
      </c>
      <c r="K183" s="1" t="str">
        <f>地址轉換!BO184</f>
        <v>93號</v>
      </c>
      <c r="L183" s="6" t="str">
        <f>地址轉換!BP184</f>
        <v/>
      </c>
    </row>
    <row r="184" spans="1:12" x14ac:dyDescent="0.3">
      <c r="A184" s="1">
        <f>地址轉換!A185</f>
        <v>10354430</v>
      </c>
      <c r="B184" s="1" t="str">
        <f>地址轉換!B185</f>
        <v>500彰化縣 彰化市 華山路138巷57號</v>
      </c>
      <c r="C184" s="1" t="str">
        <f>地址轉換!C185</f>
        <v>原住</v>
      </c>
      <c r="D184" s="1" t="str">
        <f>地址轉換!D185</f>
        <v>未確認</v>
      </c>
      <c r="E184" s="1" t="str">
        <f>地址轉換!E185</f>
        <v>N100308254</v>
      </c>
      <c r="F184" s="1" t="str">
        <f>地址轉換!BJ185</f>
        <v>彰化縣</v>
      </c>
      <c r="G184" s="1" t="str">
        <f>地址轉換!BK185</f>
        <v>彰化市</v>
      </c>
      <c r="H184" s="1" t="str">
        <f>地址轉換!BL185</f>
        <v>華山路</v>
      </c>
      <c r="I184" s="1" t="str">
        <f>地址轉換!BM185</f>
        <v>138巷</v>
      </c>
      <c r="J184" s="1" t="str">
        <f>地址轉換!BN185</f>
        <v/>
      </c>
      <c r="K184" s="1" t="str">
        <f>地址轉換!BO185</f>
        <v>57號</v>
      </c>
      <c r="L184" s="6" t="str">
        <f>地址轉換!BP185</f>
        <v/>
      </c>
    </row>
    <row r="185" spans="1:12" x14ac:dyDescent="0.3">
      <c r="A185" s="1">
        <f>地址轉換!A186</f>
        <v>8979982</v>
      </c>
      <c r="B185" s="1" t="str">
        <f>地址轉換!B186</f>
        <v>500彰化縣 彰化市 復興里10鄰進德路12巷25號</v>
      </c>
      <c r="C185" s="1" t="str">
        <f>地址轉換!C186</f>
        <v>戶籍住址</v>
      </c>
      <c r="D185" s="1" t="str">
        <f>地址轉換!D186</f>
        <v>確認有效</v>
      </c>
      <c r="E185" s="1" t="str">
        <f>地址轉換!E186</f>
        <v>N120324343</v>
      </c>
      <c r="F185" s="1" t="str">
        <f>地址轉換!BJ186</f>
        <v>彰化縣</v>
      </c>
      <c r="G185" s="1" t="str">
        <f>地址轉換!BK186</f>
        <v>彰化市</v>
      </c>
      <c r="H185" s="1" t="str">
        <f>地址轉換!BL186</f>
        <v>進德路</v>
      </c>
      <c r="I185" s="1" t="str">
        <f>地址轉換!BM186</f>
        <v>12巷</v>
      </c>
      <c r="J185" s="1" t="str">
        <f>地址轉換!BN186</f>
        <v/>
      </c>
      <c r="K185" s="1" t="str">
        <f>地址轉換!BO186</f>
        <v>25號</v>
      </c>
      <c r="L185" s="6" t="str">
        <f>地址轉換!BP186</f>
        <v/>
      </c>
    </row>
    <row r="186" spans="1:12" x14ac:dyDescent="0.3">
      <c r="A186" s="1">
        <f>地址轉換!A187</f>
        <v>9172392</v>
      </c>
      <c r="B186" s="1" t="str">
        <f>地址轉換!B187</f>
        <v>500彰化縣 彰化市 復興里014鄰實踐路144之1號</v>
      </c>
      <c r="C186" s="1" t="str">
        <f>地址轉換!C187</f>
        <v>戶籍住址</v>
      </c>
      <c r="D186" s="1" t="str">
        <f>地址轉換!D187</f>
        <v>確認有效</v>
      </c>
      <c r="E186" s="1" t="str">
        <f>地址轉換!E187</f>
        <v>N220316549</v>
      </c>
      <c r="F186" s="1" t="str">
        <f>地址轉換!BJ187</f>
        <v>彰化縣</v>
      </c>
      <c r="G186" s="1" t="str">
        <f>地址轉換!BK187</f>
        <v>彰化市</v>
      </c>
      <c r="H186" s="1" t="str">
        <f>地址轉換!BL187</f>
        <v>實踐路</v>
      </c>
      <c r="I186" s="1" t="str">
        <f>地址轉換!BM187</f>
        <v/>
      </c>
      <c r="J186" s="1" t="str">
        <f>地址轉換!BN187</f>
        <v/>
      </c>
      <c r="K186" s="1" t="str">
        <f>地址轉換!BO187</f>
        <v>144-1號</v>
      </c>
      <c r="L186" s="6" t="str">
        <f>地址轉換!BP187</f>
        <v/>
      </c>
    </row>
    <row r="187" spans="1:12" x14ac:dyDescent="0.3">
      <c r="A187" s="1">
        <f>地址轉換!A188</f>
        <v>7420704</v>
      </c>
      <c r="B187" s="1" t="str">
        <f>地址轉換!B188</f>
        <v>500彰化縣 彰化市 國聖里6鄰國聖路175巷135弄17之1號</v>
      </c>
      <c r="C187" s="1" t="str">
        <f>地址轉換!C188</f>
        <v>最新戶籍</v>
      </c>
      <c r="D187" s="1" t="str">
        <f>地址轉換!D188</f>
        <v>確認有效</v>
      </c>
      <c r="E187" s="1" t="str">
        <f>地址轉換!E188</f>
        <v>N120242499</v>
      </c>
      <c r="F187" s="1" t="str">
        <f>地址轉換!BJ188</f>
        <v>彰化縣</v>
      </c>
      <c r="G187" s="1" t="str">
        <f>地址轉換!BK188</f>
        <v>彰化市</v>
      </c>
      <c r="H187" s="1" t="str">
        <f>地址轉換!BL188</f>
        <v>國聖路</v>
      </c>
      <c r="I187" s="1" t="str">
        <f>地址轉換!BM188</f>
        <v>175巷</v>
      </c>
      <c r="J187" s="1" t="str">
        <f>地址轉換!BN188</f>
        <v>135弄</v>
      </c>
      <c r="K187" s="1" t="str">
        <f>地址轉換!BO188</f>
        <v>17-1號</v>
      </c>
      <c r="L187" s="6" t="str">
        <f>地址轉換!BP188</f>
        <v/>
      </c>
    </row>
    <row r="188" spans="1:12" x14ac:dyDescent="0.3">
      <c r="A188" s="1">
        <f>地址轉換!A189</f>
        <v>9378425</v>
      </c>
      <c r="B188" s="1" t="str">
        <f>地址轉換!B189</f>
        <v>500彰化縣 彰化市 桃源里7鄰桃源街66號</v>
      </c>
      <c r="C188" s="1" t="str">
        <f>地址轉換!C189</f>
        <v>戶籍住址</v>
      </c>
      <c r="D188" s="1" t="str">
        <f>地址轉換!D189</f>
        <v>確認有效</v>
      </c>
      <c r="E188" s="1" t="str">
        <f>地址轉換!E189</f>
        <v>N120085181</v>
      </c>
      <c r="F188" s="1" t="str">
        <f>地址轉換!BJ189</f>
        <v>彰化縣</v>
      </c>
      <c r="G188" s="1" t="str">
        <f>地址轉換!BK189</f>
        <v>彰化市</v>
      </c>
      <c r="H188" s="1" t="str">
        <f>地址轉換!BL189</f>
        <v>桃源街</v>
      </c>
      <c r="I188" s="1" t="str">
        <f>地址轉換!BM189</f>
        <v/>
      </c>
      <c r="J188" s="1" t="str">
        <f>地址轉換!BN189</f>
        <v/>
      </c>
      <c r="K188" s="1" t="str">
        <f>地址轉換!BO189</f>
        <v>66號</v>
      </c>
      <c r="L188" s="6" t="str">
        <f>地址轉換!BP189</f>
        <v/>
      </c>
    </row>
    <row r="189" spans="1:12" x14ac:dyDescent="0.3">
      <c r="A189" s="1">
        <f>地址轉換!A190</f>
        <v>9409947</v>
      </c>
      <c r="B189" s="1" t="str">
        <f>地址轉換!B190</f>
        <v>500彰化縣 彰化市 修北路134巷52號2樓之3</v>
      </c>
      <c r="C189" s="1" t="str">
        <f>地址轉換!C190</f>
        <v>戶籍住址</v>
      </c>
      <c r="D189" s="1" t="str">
        <f>地址轉換!D190</f>
        <v>確認有效</v>
      </c>
      <c r="E189" s="1" t="str">
        <f>地址轉換!E190</f>
        <v>N100282595</v>
      </c>
      <c r="F189" s="1" t="str">
        <f>地址轉換!BJ190</f>
        <v>彰化縣</v>
      </c>
      <c r="G189" s="1" t="str">
        <f>地址轉換!BK190</f>
        <v>彰化市</v>
      </c>
      <c r="H189" s="1" t="str">
        <f>地址轉換!BL190</f>
        <v>修北路</v>
      </c>
      <c r="I189" s="1" t="str">
        <f>地址轉換!BM190</f>
        <v>134巷</v>
      </c>
      <c r="J189" s="1" t="str">
        <f>地址轉換!BN190</f>
        <v/>
      </c>
      <c r="K189" s="1" t="str">
        <f>地址轉換!BO190</f>
        <v>52號2樓之3</v>
      </c>
      <c r="L189" s="6" t="str">
        <f>地址轉換!BP190</f>
        <v/>
      </c>
    </row>
    <row r="190" spans="1:12" x14ac:dyDescent="0.3">
      <c r="A190" s="1">
        <f>地址轉換!A191</f>
        <v>10467401</v>
      </c>
      <c r="B190" s="1" t="str">
        <f>地址轉換!B191</f>
        <v>500彰化縣 彰化市 茄南里11鄰茄南街70巷47號</v>
      </c>
      <c r="C190" s="1" t="str">
        <f>地址轉換!C191</f>
        <v>帳址</v>
      </c>
      <c r="D190" s="1" t="str">
        <f>地址轉換!D191</f>
        <v>未確認</v>
      </c>
      <c r="E190" s="1" t="str">
        <f>地址轉換!E191</f>
        <v>N126423425</v>
      </c>
      <c r="F190" s="1" t="str">
        <f>地址轉換!BJ191</f>
        <v>彰化縣</v>
      </c>
      <c r="G190" s="1" t="str">
        <f>地址轉換!BK191</f>
        <v>彰化市</v>
      </c>
      <c r="H190" s="1" t="str">
        <f>地址轉換!BL191</f>
        <v>茄南街</v>
      </c>
      <c r="I190" s="1" t="str">
        <f>地址轉換!BM191</f>
        <v>70巷</v>
      </c>
      <c r="J190" s="1" t="str">
        <f>地址轉換!BN191</f>
        <v/>
      </c>
      <c r="K190" s="1" t="str">
        <f>地址轉換!BO191</f>
        <v>47號</v>
      </c>
      <c r="L190" s="6" t="str">
        <f>地址轉換!BP191</f>
        <v/>
      </c>
    </row>
    <row r="191" spans="1:12" x14ac:dyDescent="0.3">
      <c r="A191" s="1">
        <f>地址轉換!A192</f>
        <v>8977350</v>
      </c>
      <c r="B191" s="1" t="str">
        <f>地址轉換!B192</f>
        <v>500彰化縣 彰化市 南興里26鄰中山路1段346巷14號4樓</v>
      </c>
      <c r="C191" s="1" t="str">
        <f>地址轉換!C192</f>
        <v>戶籍住址</v>
      </c>
      <c r="D191" s="1" t="str">
        <f>地址轉換!D192</f>
        <v>確認有效</v>
      </c>
      <c r="E191" s="1" t="str">
        <f>地址轉換!E192</f>
        <v>N220177435</v>
      </c>
      <c r="F191" s="1" t="str">
        <f>地址轉換!BJ192</f>
        <v>彰化縣</v>
      </c>
      <c r="G191" s="1" t="str">
        <f>地址轉換!BK192</f>
        <v>彰化市</v>
      </c>
      <c r="H191" s="1" t="str">
        <f>地址轉換!BL192</f>
        <v>中山路一段</v>
      </c>
      <c r="I191" s="1" t="str">
        <f>地址轉換!BM192</f>
        <v>346巷</v>
      </c>
      <c r="J191" s="1" t="str">
        <f>地址轉換!BN192</f>
        <v/>
      </c>
      <c r="K191" s="1" t="str">
        <f>地址轉換!BO192</f>
        <v>14號4樓</v>
      </c>
      <c r="L191" s="6" t="str">
        <f>地址轉換!BP192</f>
        <v/>
      </c>
    </row>
    <row r="192" spans="1:12" x14ac:dyDescent="0.3">
      <c r="A192" s="1">
        <f>地址轉換!A193</f>
        <v>10393987</v>
      </c>
      <c r="B192" s="1" t="str">
        <f>地址轉換!B193</f>
        <v xml:space="preserve">500彰化縣 彰化市 南郭路1段218巷8號 </v>
      </c>
      <c r="C192" s="1" t="str">
        <f>地址轉換!C193</f>
        <v>原住</v>
      </c>
      <c r="D192" s="1" t="str">
        <f>地址轉換!D193</f>
        <v>未確認</v>
      </c>
      <c r="E192" s="1" t="str">
        <f>地址轉換!E193</f>
        <v>N220045698</v>
      </c>
      <c r="F192" s="1" t="str">
        <f>地址轉換!BJ193</f>
        <v>彰化縣</v>
      </c>
      <c r="G192" s="1" t="str">
        <f>地址轉換!BK193</f>
        <v>彰化市</v>
      </c>
      <c r="H192" s="1" t="str">
        <f>地址轉換!BL193</f>
        <v>南郭路一段</v>
      </c>
      <c r="I192" s="1" t="str">
        <f>地址轉換!BM193</f>
        <v>218巷</v>
      </c>
      <c r="J192" s="1" t="str">
        <f>地址轉換!BN193</f>
        <v/>
      </c>
      <c r="K192" s="1" t="str">
        <f>地址轉換!BO193</f>
        <v>8號</v>
      </c>
      <c r="L192" s="6" t="str">
        <f>地址轉換!BP193</f>
        <v/>
      </c>
    </row>
    <row r="193" spans="1:12" x14ac:dyDescent="0.3">
      <c r="A193" s="1">
        <f>地址轉換!A194</f>
        <v>10467346</v>
      </c>
      <c r="B193" s="1" t="str">
        <f>地址轉換!B194</f>
        <v>500彰化縣 彰化市 阿夷里025鄰泰和東街209巷6弄1號</v>
      </c>
      <c r="C193" s="1" t="str">
        <f>地址轉換!C194</f>
        <v>最新戶籍</v>
      </c>
      <c r="D193" s="1" t="str">
        <f>地址轉換!D194</f>
        <v>未確認</v>
      </c>
      <c r="E193" s="1" t="str">
        <f>地址轉換!E194</f>
        <v>N120148549</v>
      </c>
      <c r="F193" s="1" t="str">
        <f>地址轉換!BJ194</f>
        <v>彰化縣</v>
      </c>
      <c r="G193" s="1" t="str">
        <f>地址轉換!BK194</f>
        <v>彰化市</v>
      </c>
      <c r="H193" s="1" t="str">
        <f>地址轉換!BL194</f>
        <v>泰和東街</v>
      </c>
      <c r="I193" s="1" t="str">
        <f>地址轉換!BM194</f>
        <v>209巷</v>
      </c>
      <c r="J193" s="1" t="str">
        <f>地址轉換!BN194</f>
        <v>6弄</v>
      </c>
      <c r="K193" s="1" t="str">
        <f>地址轉換!BO194</f>
        <v>1號</v>
      </c>
      <c r="L193" s="6" t="str">
        <f>地址轉換!BP194</f>
        <v/>
      </c>
    </row>
    <row r="194" spans="1:12" x14ac:dyDescent="0.3">
      <c r="A194" s="1">
        <f>地址轉換!A195</f>
        <v>10389342</v>
      </c>
      <c r="B194" s="1" t="str">
        <f>地址轉換!B195</f>
        <v>500彰化縣 彰化市 金馬路3段53巷8號7樓</v>
      </c>
      <c r="C194" s="1" t="str">
        <f>地址轉換!C195</f>
        <v>最新戶籍</v>
      </c>
      <c r="D194" s="1" t="str">
        <f>地址轉換!D195</f>
        <v>未確認</v>
      </c>
      <c r="E194" s="1" t="str">
        <f>地址轉換!E195</f>
        <v>N120899443</v>
      </c>
      <c r="F194" s="1" t="str">
        <f>地址轉換!BJ195</f>
        <v>彰化縣</v>
      </c>
      <c r="G194" s="1" t="str">
        <f>地址轉換!BK195</f>
        <v>彰化市</v>
      </c>
      <c r="H194" s="1" t="str">
        <f>地址轉換!BL195</f>
        <v>金馬路三段</v>
      </c>
      <c r="I194" s="1" t="str">
        <f>地址轉換!BM195</f>
        <v>53巷</v>
      </c>
      <c r="J194" s="1" t="str">
        <f>地址轉換!BN195</f>
        <v/>
      </c>
      <c r="K194" s="1" t="str">
        <f>地址轉換!BO195</f>
        <v>8號7樓</v>
      </c>
      <c r="L194" s="6" t="str">
        <f>地址轉換!BP195</f>
        <v/>
      </c>
    </row>
    <row r="195" spans="1:12" x14ac:dyDescent="0.3">
      <c r="A195" s="1">
        <f>地址轉換!A196</f>
        <v>10354448</v>
      </c>
      <c r="B195" s="1" t="str">
        <f>地址轉換!B196</f>
        <v>500彰化縣 彰化市 和調里10鄰中山路3段79之6號</v>
      </c>
      <c r="C195" s="1" t="str">
        <f>地址轉換!C196</f>
        <v>戶籍住址</v>
      </c>
      <c r="D195" s="1" t="str">
        <f>地址轉換!D196</f>
        <v>確認有效</v>
      </c>
      <c r="E195" s="1" t="str">
        <f>地址轉換!E196</f>
        <v>N120291698</v>
      </c>
      <c r="F195" s="1" t="str">
        <f>地址轉換!BJ196</f>
        <v>彰化縣</v>
      </c>
      <c r="G195" s="1" t="str">
        <f>地址轉換!BK196</f>
        <v>彰化市</v>
      </c>
      <c r="H195" s="1" t="str">
        <f>地址轉換!BL196</f>
        <v>中山路三段</v>
      </c>
      <c r="I195" s="1" t="str">
        <f>地址轉換!BM196</f>
        <v/>
      </c>
      <c r="J195" s="1" t="str">
        <f>地址轉換!BN196</f>
        <v/>
      </c>
      <c r="K195" s="1" t="str">
        <f>地址轉換!BO196</f>
        <v>79-6號</v>
      </c>
      <c r="L195" s="6" t="str">
        <f>地址轉換!BP196</f>
        <v/>
      </c>
    </row>
    <row r="196" spans="1:12" x14ac:dyDescent="0.3">
      <c r="A196" s="1">
        <f>地址轉換!A197</f>
        <v>6371855</v>
      </c>
      <c r="B196" s="1" t="str">
        <f>地址轉換!B197</f>
        <v>500彰化縣 彰化市 田中路281號</v>
      </c>
      <c r="C196" s="1" t="str">
        <f>地址轉換!C197</f>
        <v>戶籍住址</v>
      </c>
      <c r="D196" s="1" t="str">
        <f>地址轉換!D197</f>
        <v>確認有效</v>
      </c>
      <c r="E196" s="1" t="str">
        <f>地址轉換!E197</f>
        <v>N120298535</v>
      </c>
      <c r="F196" s="1" t="str">
        <f>地址轉換!BJ197</f>
        <v>彰化縣</v>
      </c>
      <c r="G196" s="1" t="str">
        <f>地址轉換!BK197</f>
        <v>彰化市</v>
      </c>
      <c r="H196" s="1" t="str">
        <f>地址轉換!BL197</f>
        <v>田中路</v>
      </c>
      <c r="I196" s="1" t="str">
        <f>地址轉換!BM197</f>
        <v/>
      </c>
      <c r="J196" s="1" t="str">
        <f>地址轉換!BN197</f>
        <v/>
      </c>
      <c r="K196" s="1" t="str">
        <f>地址轉換!BO197</f>
        <v>281號</v>
      </c>
      <c r="L196" s="6" t="str">
        <f>地址轉換!BP197</f>
        <v/>
      </c>
    </row>
    <row r="197" spans="1:12" x14ac:dyDescent="0.3">
      <c r="A197" s="1">
        <f>地址轉換!A198</f>
        <v>8517867</v>
      </c>
      <c r="B197" s="1" t="str">
        <f>地址轉換!B198</f>
        <v>500彰化縣 彰化市 永興街122號</v>
      </c>
      <c r="C197" s="1" t="str">
        <f>地址轉換!C198</f>
        <v>最新戶籍</v>
      </c>
      <c r="D197" s="1" t="str">
        <f>地址轉換!D198</f>
        <v>確認有效</v>
      </c>
      <c r="E197" s="1" t="str">
        <f>地址轉換!E198</f>
        <v>N120211887</v>
      </c>
      <c r="F197" s="1" t="str">
        <f>地址轉換!BJ198</f>
        <v>彰化縣</v>
      </c>
      <c r="G197" s="1" t="str">
        <f>地址轉換!BK198</f>
        <v>彰化市</v>
      </c>
      <c r="H197" s="1" t="str">
        <f>地址轉換!BL198</f>
        <v>永興街</v>
      </c>
      <c r="I197" s="1" t="str">
        <f>地址轉換!BM198</f>
        <v/>
      </c>
      <c r="J197" s="1" t="str">
        <f>地址轉換!BN198</f>
        <v/>
      </c>
      <c r="K197" s="1" t="str">
        <f>地址轉換!BO198</f>
        <v>122號</v>
      </c>
      <c r="L197" s="6" t="str">
        <f>地址轉換!BP198</f>
        <v/>
      </c>
    </row>
    <row r="198" spans="1:12" x14ac:dyDescent="0.3">
      <c r="A198" s="1">
        <f>地址轉換!A199</f>
        <v>6748264</v>
      </c>
      <c r="B198" s="1" t="str">
        <f>地址轉換!B199</f>
        <v>500彰化縣 彰化市 永康街88號</v>
      </c>
      <c r="C198" s="1" t="str">
        <f>地址轉換!C199</f>
        <v>戶籍住址</v>
      </c>
      <c r="D198" s="1" t="str">
        <f>地址轉換!D199</f>
        <v>確認有效</v>
      </c>
      <c r="E198" s="1" t="str">
        <f>地址轉換!E199</f>
        <v>N220243667</v>
      </c>
      <c r="F198" s="1" t="str">
        <f>地址轉換!BJ199</f>
        <v>彰化縣</v>
      </c>
      <c r="G198" s="1" t="str">
        <f>地址轉換!BK199</f>
        <v>彰化市</v>
      </c>
      <c r="H198" s="1" t="str">
        <f>地址轉換!BL199</f>
        <v>永康街</v>
      </c>
      <c r="I198" s="1" t="str">
        <f>地址轉換!BM199</f>
        <v/>
      </c>
      <c r="J198" s="1" t="str">
        <f>地址轉換!BN199</f>
        <v/>
      </c>
      <c r="K198" s="1" t="str">
        <f>地址轉換!BO199</f>
        <v>88號</v>
      </c>
      <c r="L198" s="6" t="str">
        <f>地址轉換!BP199</f>
        <v/>
      </c>
    </row>
    <row r="199" spans="1:12" x14ac:dyDescent="0.3">
      <c r="A199" s="1">
        <f>地址轉換!A200</f>
        <v>9408110</v>
      </c>
      <c r="B199" s="1" t="str">
        <f>地址轉換!B200</f>
        <v>500彰化縣 彰化市 永泰街26號</v>
      </c>
      <c r="C199" s="1" t="str">
        <f>地址轉換!C200</f>
        <v>最近地址</v>
      </c>
      <c r="D199" s="1" t="str">
        <f>地址轉換!D200</f>
        <v>未確認</v>
      </c>
      <c r="E199" s="1" t="str">
        <f>地址轉換!E200</f>
        <v>N120091698</v>
      </c>
      <c r="F199" s="1" t="str">
        <f>地址轉換!BJ200</f>
        <v>彰化縣</v>
      </c>
      <c r="G199" s="1" t="str">
        <f>地址轉換!BK200</f>
        <v>彰化市</v>
      </c>
      <c r="H199" s="1" t="str">
        <f>地址轉換!BL200</f>
        <v>永泰街</v>
      </c>
      <c r="I199" s="1" t="str">
        <f>地址轉換!BM200</f>
        <v/>
      </c>
      <c r="J199" s="1" t="str">
        <f>地址轉換!BN200</f>
        <v/>
      </c>
      <c r="K199" s="1" t="str">
        <f>地址轉換!BO200</f>
        <v>26號</v>
      </c>
      <c r="L199" s="6" t="str">
        <f>地址轉換!BP200</f>
        <v/>
      </c>
    </row>
    <row r="200" spans="1:12" x14ac:dyDescent="0.3">
      <c r="A200" s="1">
        <f>地址轉換!A201</f>
        <v>8169252</v>
      </c>
      <c r="B200" s="1" t="str">
        <f>地址轉換!B201</f>
        <v>500彰化縣 彰化市 永安街277巷40號</v>
      </c>
      <c r="C200" s="1" t="str">
        <f>地址轉換!C201</f>
        <v>戶籍住址</v>
      </c>
      <c r="D200" s="1" t="str">
        <f>地址轉換!D201</f>
        <v>確認有效</v>
      </c>
      <c r="E200" s="1" t="str">
        <f>地址轉換!E201</f>
        <v>N103326352</v>
      </c>
      <c r="F200" s="1" t="str">
        <f>地址轉換!BJ201</f>
        <v>彰化縣</v>
      </c>
      <c r="G200" s="1" t="str">
        <f>地址轉換!BK201</f>
        <v>彰化市</v>
      </c>
      <c r="H200" s="1" t="str">
        <f>地址轉換!BL201</f>
        <v>永安街</v>
      </c>
      <c r="I200" s="1" t="str">
        <f>地址轉換!BM201</f>
        <v>277巷</v>
      </c>
      <c r="J200" s="1" t="str">
        <f>地址轉換!BN201</f>
        <v/>
      </c>
      <c r="K200" s="1" t="str">
        <f>地址轉換!BO201</f>
        <v>40號</v>
      </c>
      <c r="L200" s="6" t="str">
        <f>地址轉換!BP201</f>
        <v/>
      </c>
    </row>
    <row r="201" spans="1:12" x14ac:dyDescent="0.3">
      <c r="A201" s="1">
        <f>地址轉換!A202</f>
        <v>9423940</v>
      </c>
      <c r="B201" s="1" t="str">
        <f>地址轉換!B202</f>
        <v>500彰化縣 彰化市 永生里13鄰永樂街57巷5號</v>
      </c>
      <c r="C201" s="1" t="str">
        <f>地址轉換!C202</f>
        <v>最新戶籍</v>
      </c>
      <c r="D201" s="1" t="str">
        <f>地址轉換!D202</f>
        <v>確認有效</v>
      </c>
      <c r="E201" s="1" t="str">
        <f>地址轉換!E202</f>
        <v>N120338847</v>
      </c>
      <c r="F201" s="1" t="str">
        <f>地址轉換!BJ202</f>
        <v>彰化縣</v>
      </c>
      <c r="G201" s="1" t="str">
        <f>地址轉換!BK202</f>
        <v>彰化市</v>
      </c>
      <c r="H201" s="1" t="str">
        <f>地址轉換!BL202</f>
        <v>永樂街</v>
      </c>
      <c r="I201" s="1" t="str">
        <f>地址轉換!BM202</f>
        <v>57巷</v>
      </c>
      <c r="J201" s="1" t="str">
        <f>地址轉換!BN202</f>
        <v/>
      </c>
      <c r="K201" s="1" t="str">
        <f>地址轉換!BO202</f>
        <v>5號</v>
      </c>
      <c r="L201" s="6" t="str">
        <f>地址轉換!BP202</f>
        <v/>
      </c>
    </row>
    <row r="202" spans="1:12" x14ac:dyDescent="0.3">
      <c r="A202" s="1">
        <f>地址轉換!A203</f>
        <v>10008449</v>
      </c>
      <c r="B202" s="1" t="str">
        <f>地址轉換!B203</f>
        <v>500彰化縣 彰化市 民族路185巷54號5樓</v>
      </c>
      <c r="C202" s="1" t="str">
        <f>地址轉換!C203</f>
        <v>最新戶籍</v>
      </c>
      <c r="D202" s="1" t="str">
        <f>地址轉換!D203</f>
        <v>確認有效</v>
      </c>
      <c r="E202" s="1" t="str">
        <f>地址轉換!E203</f>
        <v>N220070333</v>
      </c>
      <c r="F202" s="1" t="str">
        <f>地址轉換!BJ203</f>
        <v>彰化縣</v>
      </c>
      <c r="G202" s="1" t="str">
        <f>地址轉換!BK203</f>
        <v>彰化市</v>
      </c>
      <c r="H202" s="1" t="str">
        <f>地址轉換!BL203</f>
        <v>民族路</v>
      </c>
      <c r="I202" s="1" t="str">
        <f>地址轉換!BM203</f>
        <v>185巷</v>
      </c>
      <c r="J202" s="1" t="str">
        <f>地址轉換!BN203</f>
        <v/>
      </c>
      <c r="K202" s="1" t="str">
        <f>地址轉換!BO203</f>
        <v>54號5樓</v>
      </c>
      <c r="L202" s="6" t="str">
        <f>地址轉換!BP203</f>
        <v/>
      </c>
    </row>
    <row r="203" spans="1:12" x14ac:dyDescent="0.3">
      <c r="A203" s="1">
        <f>地址轉換!A204</f>
        <v>7001064</v>
      </c>
      <c r="B203" s="1" t="str">
        <f>地址轉換!B204</f>
        <v>500彰化縣 彰化市 民生路257巷11號</v>
      </c>
      <c r="C203" s="1" t="str">
        <f>地址轉換!C204</f>
        <v>最新戶籍</v>
      </c>
      <c r="D203" s="1" t="str">
        <f>地址轉換!D204</f>
        <v>未確認</v>
      </c>
      <c r="E203" s="1" t="str">
        <f>地址轉換!E204</f>
        <v>N120227223</v>
      </c>
      <c r="F203" s="1" t="str">
        <f>地址轉換!BJ204</f>
        <v>彰化縣</v>
      </c>
      <c r="G203" s="1" t="str">
        <f>地址轉換!BK204</f>
        <v>彰化市</v>
      </c>
      <c r="H203" s="1" t="str">
        <f>地址轉換!BL204</f>
        <v>民生路</v>
      </c>
      <c r="I203" s="1" t="str">
        <f>地址轉換!BM204</f>
        <v>257巷</v>
      </c>
      <c r="J203" s="1" t="str">
        <f>地址轉換!BN204</f>
        <v/>
      </c>
      <c r="K203" s="1" t="str">
        <f>地址轉換!BO204</f>
        <v>11號</v>
      </c>
      <c r="L203" s="6" t="str">
        <f>地址轉換!BP204</f>
        <v/>
      </c>
    </row>
    <row r="204" spans="1:12" x14ac:dyDescent="0.3">
      <c r="A204" s="1">
        <f>地址轉換!A205</f>
        <v>7718045</v>
      </c>
      <c r="B204" s="1" t="str">
        <f>地址轉換!B205</f>
        <v>500彰化縣 彰化市 平和里8鄰中華西路356號</v>
      </c>
      <c r="C204" s="1" t="str">
        <f>地址轉換!C205</f>
        <v>住家</v>
      </c>
      <c r="D204" s="1" t="str">
        <f>地址轉換!D205</f>
        <v>確認有效</v>
      </c>
      <c r="E204" s="1" t="str">
        <f>地址轉換!E205</f>
        <v>N222541657</v>
      </c>
      <c r="F204" s="1" t="str">
        <f>地址轉換!BJ205</f>
        <v>彰化縣</v>
      </c>
      <c r="G204" s="1" t="str">
        <f>地址轉換!BK205</f>
        <v>彰化市</v>
      </c>
      <c r="H204" s="1" t="str">
        <f>地址轉換!BL205</f>
        <v>中華西路</v>
      </c>
      <c r="I204" s="1" t="str">
        <f>地址轉換!BM205</f>
        <v/>
      </c>
      <c r="J204" s="1" t="str">
        <f>地址轉換!BN205</f>
        <v/>
      </c>
      <c r="K204" s="1" t="str">
        <f>地址轉換!BO205</f>
        <v>356號</v>
      </c>
      <c r="L204" s="6" t="str">
        <f>地址轉換!BP205</f>
        <v/>
      </c>
    </row>
    <row r="205" spans="1:12" x14ac:dyDescent="0.3">
      <c r="A205" s="1">
        <f>地址轉換!A206</f>
        <v>10354516</v>
      </c>
      <c r="B205" s="1" t="str">
        <f>地址轉換!B206</f>
        <v>500彰化縣 彰化市 牛埔里1鄰彰南路3段90巷2之20號</v>
      </c>
      <c r="C205" s="1" t="str">
        <f>地址轉換!C206</f>
        <v>戶籍住址</v>
      </c>
      <c r="D205" s="1" t="str">
        <f>地址轉換!D206</f>
        <v>確認有效</v>
      </c>
      <c r="E205" s="1" t="str">
        <f>地址轉換!E206</f>
        <v>N126867025</v>
      </c>
      <c r="F205" s="1" t="str">
        <f>地址轉換!BJ206</f>
        <v>彰化縣</v>
      </c>
      <c r="G205" s="1" t="str">
        <f>地址轉換!BK206</f>
        <v>彰化市</v>
      </c>
      <c r="H205" s="1" t="str">
        <f>地址轉換!BL206</f>
        <v>彰南路三段</v>
      </c>
      <c r="I205" s="1" t="str">
        <f>地址轉換!BM206</f>
        <v>90巷</v>
      </c>
      <c r="J205" s="1" t="str">
        <f>地址轉換!BN206</f>
        <v/>
      </c>
      <c r="K205" s="1" t="str">
        <f>地址轉換!BO206</f>
        <v>2-20號</v>
      </c>
      <c r="L205" s="6" t="str">
        <f>地址轉換!BP206</f>
        <v/>
      </c>
    </row>
    <row r="206" spans="1:12" x14ac:dyDescent="0.3">
      <c r="A206" s="1">
        <f>地址轉換!A207</f>
        <v>9413115</v>
      </c>
      <c r="B206" s="1" t="str">
        <f>地址轉換!B207</f>
        <v>500彰化縣 彰化市 太極新村　16號2樓</v>
      </c>
      <c r="C206" s="1" t="str">
        <f>地址轉換!C207</f>
        <v>最新戶籍</v>
      </c>
      <c r="D206" s="1" t="str">
        <f>地址轉換!D207</f>
        <v>確認有效</v>
      </c>
      <c r="E206" s="1" t="str">
        <f>地址轉換!E207</f>
        <v>N220049856</v>
      </c>
      <c r="F206" s="1" t="str">
        <f>地址轉換!BJ207</f>
        <v>彰化縣</v>
      </c>
      <c r="G206" s="1" t="str">
        <f>地址轉換!BK207</f>
        <v>彰化市</v>
      </c>
      <c r="H206" s="1" t="str">
        <f>地址轉換!BL207</f>
        <v/>
      </c>
      <c r="I206" s="1" t="str">
        <f>地址轉換!BM207</f>
        <v/>
      </c>
      <c r="J206" s="1" t="str">
        <f>地址轉換!BN207</f>
        <v/>
      </c>
      <c r="K206" s="1" t="str">
        <f>地址轉換!BO207</f>
        <v>16號2樓</v>
      </c>
      <c r="L206" s="6" t="str">
        <f>地址轉換!BP207</f>
        <v>太極新村</v>
      </c>
    </row>
    <row r="207" spans="1:12" x14ac:dyDescent="0.3">
      <c r="A207" s="1">
        <f>地址轉換!A208</f>
        <v>8437092</v>
      </c>
      <c r="B207" s="1" t="str">
        <f>地址轉換!B208</f>
        <v>500彰化縣 彰化市 天祥路60巷5號</v>
      </c>
      <c r="C207" s="1" t="str">
        <f>地址轉換!C208</f>
        <v>戶籍住址</v>
      </c>
      <c r="D207" s="1" t="str">
        <f>地址轉換!D208</f>
        <v>確認有效</v>
      </c>
      <c r="E207" s="1" t="str">
        <f>地址轉換!E208</f>
        <v>N120107824</v>
      </c>
      <c r="F207" s="1" t="str">
        <f>地址轉換!BJ208</f>
        <v>彰化縣</v>
      </c>
      <c r="G207" s="1" t="str">
        <f>地址轉換!BK208</f>
        <v>彰化市</v>
      </c>
      <c r="H207" s="1" t="str">
        <f>地址轉換!BL208</f>
        <v>天祥路</v>
      </c>
      <c r="I207" s="1" t="str">
        <f>地址轉換!BM208</f>
        <v>60巷</v>
      </c>
      <c r="J207" s="1" t="str">
        <f>地址轉換!BN208</f>
        <v/>
      </c>
      <c r="K207" s="1" t="str">
        <f>地址轉換!BO208</f>
        <v>5號</v>
      </c>
      <c r="L207" s="6" t="str">
        <f>地址轉換!BP208</f>
        <v/>
      </c>
    </row>
    <row r="208" spans="1:12" x14ac:dyDescent="0.3">
      <c r="A208" s="1">
        <f>地址轉換!A209</f>
        <v>8979978</v>
      </c>
      <c r="B208" s="1" t="str">
        <f>地址轉換!B209</f>
        <v>500彰化縣 彰化市 中華西路143巷12弄2之4號--</v>
      </c>
      <c r="C208" s="1" t="str">
        <f>地址轉換!C209</f>
        <v>戶籍住址</v>
      </c>
      <c r="D208" s="1" t="str">
        <f>地址轉換!D209</f>
        <v>確認有效</v>
      </c>
      <c r="E208" s="1" t="str">
        <f>地址轉換!E209</f>
        <v>N120131875</v>
      </c>
      <c r="F208" s="1" t="str">
        <f>地址轉換!BJ209</f>
        <v>彰化縣</v>
      </c>
      <c r="G208" s="1" t="str">
        <f>地址轉換!BK209</f>
        <v>彰化市</v>
      </c>
      <c r="H208" s="1" t="str">
        <f>地址轉換!BL209</f>
        <v>中華西路</v>
      </c>
      <c r="I208" s="1" t="str">
        <f>地址轉換!BM209</f>
        <v>143巷</v>
      </c>
      <c r="J208" s="1" t="str">
        <f>地址轉換!BN209</f>
        <v>12弄</v>
      </c>
      <c r="K208" s="1" t="str">
        <f>地址轉換!BO209</f>
        <v>2-4號</v>
      </c>
      <c r="L208" s="6" t="str">
        <f>地址轉換!BP209</f>
        <v/>
      </c>
    </row>
    <row r="209" spans="1:12" x14ac:dyDescent="0.3">
      <c r="A209" s="1">
        <f>地址轉換!A210</f>
        <v>9866743</v>
      </c>
      <c r="B209" s="1" t="str">
        <f>地址轉換!B210</f>
        <v>500彰化縣 彰化市 中庄里10鄰彰南路1段49巷1號</v>
      </c>
      <c r="C209" s="1" t="str">
        <f>地址轉換!C210</f>
        <v>戶籍住址</v>
      </c>
      <c r="D209" s="1" t="str">
        <f>地址轉換!D210</f>
        <v>確認有效</v>
      </c>
      <c r="E209" s="1" t="str">
        <f>地址轉換!E210</f>
        <v>N121509751</v>
      </c>
      <c r="F209" s="1" t="str">
        <f>地址轉換!BJ210</f>
        <v>彰化縣</v>
      </c>
      <c r="G209" s="1" t="str">
        <f>地址轉換!BK210</f>
        <v>彰化市</v>
      </c>
      <c r="H209" s="1" t="str">
        <f>地址轉換!BL210</f>
        <v>彰南路一段</v>
      </c>
      <c r="I209" s="1" t="str">
        <f>地址轉換!BM210</f>
        <v>49巷</v>
      </c>
      <c r="J209" s="1" t="str">
        <f>地址轉換!BN210</f>
        <v/>
      </c>
      <c r="K209" s="1" t="str">
        <f>地址轉換!BO210</f>
        <v>1號</v>
      </c>
      <c r="L209" s="6" t="str">
        <f>地址轉換!BP210</f>
        <v/>
      </c>
    </row>
    <row r="210" spans="1:12" x14ac:dyDescent="0.3">
      <c r="A210" s="1">
        <f>地址轉換!A211</f>
        <v>8604749</v>
      </c>
      <c r="B210" s="1" t="str">
        <f>地址轉換!B211</f>
        <v>500彰化縣 彰化市 中山路3段518號1樓之31</v>
      </c>
      <c r="C210" s="1" t="str">
        <f>地址轉換!C211</f>
        <v>戶籍住址</v>
      </c>
      <c r="D210" s="1" t="str">
        <f>地址轉換!D211</f>
        <v>未確認</v>
      </c>
      <c r="E210" s="1" t="str">
        <f>地址轉換!E211</f>
        <v>N224167079</v>
      </c>
      <c r="F210" s="1" t="str">
        <f>地址轉換!BJ211</f>
        <v>彰化縣</v>
      </c>
      <c r="G210" s="1" t="str">
        <f>地址轉換!BK211</f>
        <v>彰化市</v>
      </c>
      <c r="H210" s="1" t="str">
        <f>地址轉換!BL211</f>
        <v>中山路三段</v>
      </c>
      <c r="I210" s="1" t="str">
        <f>地址轉換!BM211</f>
        <v/>
      </c>
      <c r="J210" s="1" t="str">
        <f>地址轉換!BN211</f>
        <v/>
      </c>
      <c r="K210" s="1" t="str">
        <f>地址轉換!BO211</f>
        <v>518號1樓之31</v>
      </c>
      <c r="L210" s="6" t="str">
        <f>地址轉換!BP211</f>
        <v/>
      </c>
    </row>
    <row r="211" spans="1:12" x14ac:dyDescent="0.3">
      <c r="A211" s="1">
        <f>地址轉換!A212</f>
        <v>10242885</v>
      </c>
      <c r="B211" s="1" t="str">
        <f>地址轉換!B212</f>
        <v>500彰化縣 彰化市 三村里1鄰三村路852巷23之11號</v>
      </c>
      <c r="C211" s="1" t="str">
        <f>地址轉換!C212</f>
        <v>最新戶籍</v>
      </c>
      <c r="D211" s="1" t="str">
        <f>地址轉換!D212</f>
        <v>確認有效</v>
      </c>
      <c r="E211" s="1" t="str">
        <f>地址轉換!E212</f>
        <v>N120245534</v>
      </c>
      <c r="F211" s="1" t="str">
        <f>地址轉換!BJ212</f>
        <v>彰化縣</v>
      </c>
      <c r="G211" s="1" t="str">
        <f>地址轉換!BK212</f>
        <v>彰化市</v>
      </c>
      <c r="H211" s="1" t="str">
        <f>地址轉換!BL212</f>
        <v>三村路</v>
      </c>
      <c r="I211" s="1" t="str">
        <f>地址轉換!BM212</f>
        <v>852巷</v>
      </c>
      <c r="J211" s="1" t="str">
        <f>地址轉換!BN212</f>
        <v/>
      </c>
      <c r="K211" s="1" t="str">
        <f>地址轉換!BO212</f>
        <v>23-11號</v>
      </c>
      <c r="L211" s="6" t="str">
        <f>地址轉換!BP212</f>
        <v/>
      </c>
    </row>
    <row r="212" spans="1:12" x14ac:dyDescent="0.3">
      <c r="A212" s="1">
        <f>地址轉換!A213</f>
        <v>9376419</v>
      </c>
      <c r="B212" s="1" t="str">
        <f>地址轉換!B213</f>
        <v>439台中市 大安區 福安路26號</v>
      </c>
      <c r="C212" s="1" t="str">
        <f>地址轉換!C213</f>
        <v>原住</v>
      </c>
      <c r="D212" s="1" t="str">
        <f>地址轉換!D213</f>
        <v>未確認</v>
      </c>
      <c r="E212" s="1" t="str">
        <f>地址轉換!E213</f>
        <v>N121015478</v>
      </c>
      <c r="F212" s="1" t="str">
        <f>地址轉換!BJ213</f>
        <v>臺中市</v>
      </c>
      <c r="G212" s="1" t="str">
        <f>地址轉換!BK213</f>
        <v>大安區</v>
      </c>
      <c r="H212" s="1" t="str">
        <f>地址轉換!BL213</f>
        <v>福安路</v>
      </c>
      <c r="I212" s="1" t="str">
        <f>地址轉換!BM213</f>
        <v/>
      </c>
      <c r="J212" s="1" t="str">
        <f>地址轉換!BN213</f>
        <v/>
      </c>
      <c r="K212" s="1" t="str">
        <f>地址轉換!BO213</f>
        <v>26號</v>
      </c>
      <c r="L212" s="6" t="str">
        <f>地址轉換!BP213</f>
        <v/>
      </c>
    </row>
    <row r="213" spans="1:12" x14ac:dyDescent="0.3">
      <c r="A213" s="1">
        <f>地址轉換!A214</f>
        <v>8949481</v>
      </c>
      <c r="B213" s="1" t="str">
        <f>地址轉換!B214</f>
        <v>436台中市 清水區 民治五街150號</v>
      </c>
      <c r="C213" s="1" t="str">
        <f>地址轉換!C214</f>
        <v>原住</v>
      </c>
      <c r="D213" s="1" t="str">
        <f>地址轉換!D214</f>
        <v>未確認</v>
      </c>
      <c r="E213" s="1" t="str">
        <f>地址轉換!E214</f>
        <v>N100777320</v>
      </c>
      <c r="F213" s="1" t="str">
        <f>地址轉換!BJ214</f>
        <v>臺中市</v>
      </c>
      <c r="G213" s="1" t="str">
        <f>地址轉換!BK214</f>
        <v>清水區</v>
      </c>
      <c r="H213" s="1" t="str">
        <f>地址轉換!BL214</f>
        <v>民治五街</v>
      </c>
      <c r="I213" s="1" t="str">
        <f>地址轉換!BM214</f>
        <v/>
      </c>
      <c r="J213" s="1" t="str">
        <f>地址轉換!BN214</f>
        <v/>
      </c>
      <c r="K213" s="1" t="str">
        <f>地址轉換!BO214</f>
        <v>150號</v>
      </c>
      <c r="L213" s="6" t="str">
        <f>地址轉換!BP214</f>
        <v/>
      </c>
    </row>
    <row r="214" spans="1:12" x14ac:dyDescent="0.3">
      <c r="A214" s="1">
        <f>地址轉換!A215</f>
        <v>9424010</v>
      </c>
      <c r="B214" s="1" t="str">
        <f>地址轉換!B215</f>
        <v>434台中市 龍井區 龍崗里3鄰竹師路二段111巷29號五樓</v>
      </c>
      <c r="C214" s="1" t="str">
        <f>地址轉換!C215</f>
        <v>戶籍住址</v>
      </c>
      <c r="D214" s="1" t="str">
        <f>地址轉換!D215</f>
        <v>確認有效</v>
      </c>
      <c r="E214" s="1" t="str">
        <f>地址轉換!E215</f>
        <v>N122108516</v>
      </c>
      <c r="F214" s="1" t="str">
        <f>地址轉換!BJ215</f>
        <v>臺中市</v>
      </c>
      <c r="G214" s="1" t="str">
        <f>地址轉換!BK215</f>
        <v>龍井區</v>
      </c>
      <c r="H214" s="1" t="str">
        <f>地址轉換!BL215</f>
        <v>竹師路二段</v>
      </c>
      <c r="I214" s="1" t="str">
        <f>地址轉換!BM215</f>
        <v>111巷</v>
      </c>
      <c r="J214" s="1" t="str">
        <f>地址轉換!BN215</f>
        <v/>
      </c>
      <c r="K214" s="1" t="str">
        <f>地址轉換!BO215</f>
        <v>29號5樓</v>
      </c>
      <c r="L214" s="6" t="str">
        <f>地址轉換!BP215</f>
        <v/>
      </c>
    </row>
    <row r="215" spans="1:12" x14ac:dyDescent="0.3">
      <c r="A215" s="1">
        <f>地址轉換!A216</f>
        <v>10038707</v>
      </c>
      <c r="B215" s="1" t="str">
        <f>地址轉換!B216</f>
        <v>434台中市 龍井區 新庄里7鄰中沙路新庄仔巷63之1號</v>
      </c>
      <c r="C215" s="1" t="str">
        <f>地址轉換!C216</f>
        <v>最新戶籍</v>
      </c>
      <c r="D215" s="1" t="str">
        <f>地址轉換!D216</f>
        <v>未確認</v>
      </c>
      <c r="E215" s="1" t="str">
        <f>地址轉換!E216</f>
        <v>N102595371</v>
      </c>
      <c r="F215" s="1" t="str">
        <f>地址轉換!BJ216</f>
        <v>臺中市</v>
      </c>
      <c r="G215" s="1" t="str">
        <f>地址轉換!BK216</f>
        <v>龍井區</v>
      </c>
      <c r="H215" s="1" t="str">
        <f>地址轉換!BL216</f>
        <v>中沙路</v>
      </c>
      <c r="I215" s="1" t="str">
        <f>地址轉換!BM216</f>
        <v>新庄仔巷</v>
      </c>
      <c r="J215" s="1" t="str">
        <f>地址轉換!BN216</f>
        <v/>
      </c>
      <c r="K215" s="1" t="str">
        <f>地址轉換!BO216</f>
        <v>63-1號</v>
      </c>
      <c r="L215" s="6" t="str">
        <f>地址轉換!BP216</f>
        <v/>
      </c>
    </row>
    <row r="216" spans="1:12" x14ac:dyDescent="0.3">
      <c r="A216" s="1">
        <f>地址轉換!A217</f>
        <v>6346362</v>
      </c>
      <c r="B216" s="1" t="str">
        <f>地址轉換!B217</f>
        <v>428台中市 大雅區 忠義里20鄰信義路115巷28號</v>
      </c>
      <c r="C216" s="1" t="str">
        <f>地址轉換!C217</f>
        <v>戶籍住址</v>
      </c>
      <c r="D216" s="1" t="str">
        <f>地址轉換!D217</f>
        <v>確認有效</v>
      </c>
      <c r="E216" s="1" t="str">
        <f>地址轉換!E217</f>
        <v>N122674846</v>
      </c>
      <c r="F216" s="1" t="str">
        <f>地址轉換!BJ217</f>
        <v>臺中市</v>
      </c>
      <c r="G216" s="1" t="str">
        <f>地址轉換!BK217</f>
        <v>大雅區</v>
      </c>
      <c r="H216" s="1" t="str">
        <f>地址轉換!BL217</f>
        <v>信義路</v>
      </c>
      <c r="I216" s="1" t="str">
        <f>地址轉換!BM217</f>
        <v>115巷</v>
      </c>
      <c r="J216" s="1" t="str">
        <f>地址轉換!BN217</f>
        <v/>
      </c>
      <c r="K216" s="1" t="str">
        <f>地址轉換!BO217</f>
        <v>28號</v>
      </c>
      <c r="L216" s="6" t="str">
        <f>地址轉換!BP217</f>
        <v/>
      </c>
    </row>
    <row r="217" spans="1:12" x14ac:dyDescent="0.3">
      <c r="A217" s="1">
        <f>地址轉換!A218</f>
        <v>9144237</v>
      </c>
      <c r="B217" s="1" t="str">
        <f>地址轉換!B218</f>
        <v>428台中市 大雅區 和平路141-5號</v>
      </c>
      <c r="C217" s="1" t="str">
        <f>地址轉換!C218</f>
        <v>最新戶籍</v>
      </c>
      <c r="D217" s="1" t="str">
        <f>地址轉換!D218</f>
        <v>確認有效</v>
      </c>
      <c r="E217" s="1" t="str">
        <f>地址轉換!E218</f>
        <v>N203520496</v>
      </c>
      <c r="F217" s="1" t="str">
        <f>地址轉換!BJ218</f>
        <v>臺中市</v>
      </c>
      <c r="G217" s="1" t="str">
        <f>地址轉換!BK218</f>
        <v>大雅區</v>
      </c>
      <c r="H217" s="1" t="str">
        <f>地址轉換!BL218</f>
        <v>和平路</v>
      </c>
      <c r="I217" s="1" t="str">
        <f>地址轉換!BM218</f>
        <v/>
      </c>
      <c r="J217" s="1" t="str">
        <f>地址轉換!BN218</f>
        <v/>
      </c>
      <c r="K217" s="1" t="str">
        <f>地址轉換!BO218</f>
        <v>141-5號</v>
      </c>
      <c r="L217" s="6" t="str">
        <f>地址轉換!BP218</f>
        <v/>
      </c>
    </row>
    <row r="218" spans="1:12" x14ac:dyDescent="0.3">
      <c r="A218" s="1">
        <f>地址轉換!A219</f>
        <v>7286069</v>
      </c>
      <c r="B218" s="1" t="str">
        <f>地址轉換!B219</f>
        <v>428台中市 大雅區 民富街149巷6號</v>
      </c>
      <c r="C218" s="1" t="str">
        <f>地址轉換!C219</f>
        <v>戶籍住址</v>
      </c>
      <c r="D218" s="1" t="str">
        <f>地址轉換!D219</f>
        <v>確認有效</v>
      </c>
      <c r="E218" s="1" t="str">
        <f>地址轉換!E219</f>
        <v>N220735508</v>
      </c>
      <c r="F218" s="1" t="str">
        <f>地址轉換!BJ219</f>
        <v>臺中市</v>
      </c>
      <c r="G218" s="1" t="str">
        <f>地址轉換!BK219</f>
        <v>大雅區</v>
      </c>
      <c r="H218" s="1" t="str">
        <f>地址轉換!BL219</f>
        <v>民富街</v>
      </c>
      <c r="I218" s="1" t="str">
        <f>地址轉換!BM219</f>
        <v>149巷</v>
      </c>
      <c r="J218" s="1" t="str">
        <f>地址轉換!BN219</f>
        <v/>
      </c>
      <c r="K218" s="1" t="str">
        <f>地址轉換!BO219</f>
        <v>6號</v>
      </c>
      <c r="L218" s="6" t="str">
        <f>地址轉換!BP219</f>
        <v/>
      </c>
    </row>
    <row r="219" spans="1:12" x14ac:dyDescent="0.3">
      <c r="A219" s="1">
        <f>地址轉換!A220</f>
        <v>8980098</v>
      </c>
      <c r="B219" s="1" t="str">
        <f>地址轉換!B220</f>
        <v>427台中市 潭子區 潭陽里15鄰潭子街1段46巷10號</v>
      </c>
      <c r="C219" s="1" t="str">
        <f>地址轉換!C220</f>
        <v>最新戶籍</v>
      </c>
      <c r="D219" s="1" t="str">
        <f>地址轉換!D220</f>
        <v>確認有效</v>
      </c>
      <c r="E219" s="1" t="str">
        <f>地址轉換!E220</f>
        <v>N222092935</v>
      </c>
      <c r="F219" s="1" t="str">
        <f>地址轉換!BJ220</f>
        <v>臺中市</v>
      </c>
      <c r="G219" s="1" t="str">
        <f>地址轉換!BK220</f>
        <v>潭子區</v>
      </c>
      <c r="H219" s="1" t="str">
        <f>地址轉換!BL220</f>
        <v>潭子街一段</v>
      </c>
      <c r="I219" s="1" t="str">
        <f>地址轉換!BM220</f>
        <v>46巷</v>
      </c>
      <c r="J219" s="1" t="str">
        <f>地址轉換!BN220</f>
        <v/>
      </c>
      <c r="K219" s="1" t="str">
        <f>地址轉換!BO220</f>
        <v>10號</v>
      </c>
      <c r="L219" s="6" t="str">
        <f>地址轉換!BP220</f>
        <v/>
      </c>
    </row>
    <row r="220" spans="1:12" x14ac:dyDescent="0.3">
      <c r="A220" s="1">
        <f>地址轉換!A221</f>
        <v>9423897</v>
      </c>
      <c r="B220" s="1" t="str">
        <f>地址轉換!B221</f>
        <v>427台中市 潭子區 大通街52號</v>
      </c>
      <c r="C220" s="1" t="str">
        <f>地址轉換!C221</f>
        <v>最新戶籍</v>
      </c>
      <c r="D220" s="1" t="str">
        <f>地址轉換!D221</f>
        <v>確認有效</v>
      </c>
      <c r="E220" s="1" t="str">
        <f>地址轉換!E221</f>
        <v>N101642844</v>
      </c>
      <c r="F220" s="1" t="str">
        <f>地址轉換!BJ221</f>
        <v>臺中市</v>
      </c>
      <c r="G220" s="1" t="str">
        <f>地址轉換!BK221</f>
        <v>潭子區</v>
      </c>
      <c r="H220" s="1" t="str">
        <f>地址轉換!BL221</f>
        <v>大通街</v>
      </c>
      <c r="I220" s="1" t="str">
        <f>地址轉換!BM221</f>
        <v/>
      </c>
      <c r="J220" s="1" t="str">
        <f>地址轉換!BN221</f>
        <v/>
      </c>
      <c r="K220" s="1" t="str">
        <f>地址轉換!BO221</f>
        <v>52號</v>
      </c>
      <c r="L220" s="6" t="str">
        <f>地址轉換!BP221</f>
        <v/>
      </c>
    </row>
    <row r="221" spans="1:12" x14ac:dyDescent="0.3">
      <c r="A221" s="1">
        <f>地址轉換!A222</f>
        <v>9423918</v>
      </c>
      <c r="B221" s="1" t="str">
        <f>地址轉換!B222</f>
        <v>420台中市 豐原區 朴子里16鄰朴子街416巷9之5號</v>
      </c>
      <c r="C221" s="1" t="str">
        <f>地址轉換!C222</f>
        <v>戶籍住址</v>
      </c>
      <c r="D221" s="1" t="str">
        <f>地址轉換!D222</f>
        <v>代收</v>
      </c>
      <c r="E221" s="1" t="str">
        <f>地址轉換!E222</f>
        <v>N103521268</v>
      </c>
      <c r="F221" s="1" t="str">
        <f>地址轉換!BJ222</f>
        <v>臺中市</v>
      </c>
      <c r="G221" s="1" t="str">
        <f>地址轉換!BK222</f>
        <v>豐原區</v>
      </c>
      <c r="H221" s="1" t="str">
        <f>地址轉換!BL222</f>
        <v>朴子街</v>
      </c>
      <c r="I221" s="1" t="str">
        <f>地址轉換!BM222</f>
        <v>416巷</v>
      </c>
      <c r="J221" s="1" t="str">
        <f>地址轉換!BN222</f>
        <v/>
      </c>
      <c r="K221" s="1" t="str">
        <f>地址轉換!BO222</f>
        <v>9-5號</v>
      </c>
      <c r="L221" s="6" t="str">
        <f>地址轉換!BP222</f>
        <v/>
      </c>
    </row>
    <row r="222" spans="1:12" x14ac:dyDescent="0.3">
      <c r="A222" s="1">
        <f>地址轉換!A223</f>
        <v>6835605</v>
      </c>
      <c r="B222" s="1" t="str">
        <f>地址轉換!B223</f>
        <v>414台中市 烏日區 公園一街101號</v>
      </c>
      <c r="C222" s="1" t="str">
        <f>地址轉換!C223</f>
        <v>最新戶籍</v>
      </c>
      <c r="D222" s="1" t="str">
        <f>地址轉換!D223</f>
        <v>代收</v>
      </c>
      <c r="E222" s="1" t="str">
        <f>地址轉換!E223</f>
        <v>N220098180</v>
      </c>
      <c r="F222" s="1" t="str">
        <f>地址轉換!BJ223</f>
        <v>臺中市</v>
      </c>
      <c r="G222" s="1" t="str">
        <f>地址轉換!BK223</f>
        <v>烏日區</v>
      </c>
      <c r="H222" s="1" t="str">
        <f>地址轉換!BL223</f>
        <v>公園一街</v>
      </c>
      <c r="I222" s="1" t="str">
        <f>地址轉換!BM223</f>
        <v/>
      </c>
      <c r="J222" s="1" t="str">
        <f>地址轉換!BN223</f>
        <v/>
      </c>
      <c r="K222" s="1" t="str">
        <f>地址轉換!BO223</f>
        <v>101號</v>
      </c>
      <c r="L222" s="6" t="str">
        <f>地址轉換!BP223</f>
        <v/>
      </c>
    </row>
    <row r="223" spans="1:12" x14ac:dyDescent="0.3">
      <c r="A223" s="1">
        <f>地址轉換!A224</f>
        <v>7111723</v>
      </c>
      <c r="B223" s="1" t="str">
        <f>地址轉換!B224</f>
        <v>414台中市 烏日區 仁德里9鄰興祥街50號</v>
      </c>
      <c r="C223" s="1" t="str">
        <f>地址轉換!C224</f>
        <v>最新戶籍</v>
      </c>
      <c r="D223" s="1" t="str">
        <f>地址轉換!D224</f>
        <v>確認有效</v>
      </c>
      <c r="E223" s="1" t="str">
        <f>地址轉換!E224</f>
        <v>N120017638</v>
      </c>
      <c r="F223" s="1" t="str">
        <f>地址轉換!BJ224</f>
        <v>臺中市</v>
      </c>
      <c r="G223" s="1" t="str">
        <f>地址轉換!BK224</f>
        <v>烏日區</v>
      </c>
      <c r="H223" s="1" t="str">
        <f>地址轉換!BL224</f>
        <v>興祥街</v>
      </c>
      <c r="I223" s="1" t="str">
        <f>地址轉換!BM224</f>
        <v/>
      </c>
      <c r="J223" s="1" t="str">
        <f>地址轉換!BN224</f>
        <v/>
      </c>
      <c r="K223" s="1" t="str">
        <f>地址轉換!BO224</f>
        <v>50號</v>
      </c>
      <c r="L223" s="6" t="str">
        <f>地址轉換!BP224</f>
        <v/>
      </c>
    </row>
    <row r="224" spans="1:12" x14ac:dyDescent="0.3">
      <c r="A224" s="1">
        <f>地址轉換!A225</f>
        <v>5730675</v>
      </c>
      <c r="B224" s="1" t="str">
        <f>地址轉換!B225</f>
        <v>414台中市 烏日區 九德街108巷28弄7號</v>
      </c>
      <c r="C224" s="1" t="str">
        <f>地址轉換!C225</f>
        <v>戶籍住址</v>
      </c>
      <c r="D224" s="1" t="str">
        <f>地址轉換!D225</f>
        <v>未確認</v>
      </c>
      <c r="E224" s="1" t="str">
        <f>地址轉換!E225</f>
        <v>N221566329</v>
      </c>
      <c r="F224" s="1" t="str">
        <f>地址轉換!BJ225</f>
        <v>臺中市</v>
      </c>
      <c r="G224" s="1" t="str">
        <f>地址轉換!BK225</f>
        <v>烏日區</v>
      </c>
      <c r="H224" s="1" t="str">
        <f>地址轉換!BL225</f>
        <v>九德街</v>
      </c>
      <c r="I224" s="1" t="str">
        <f>地址轉換!BM225</f>
        <v>108巷</v>
      </c>
      <c r="J224" s="1" t="str">
        <f>地址轉換!BN225</f>
        <v>28弄</v>
      </c>
      <c r="K224" s="1" t="str">
        <f>地址轉換!BO225</f>
        <v>7號</v>
      </c>
      <c r="L224" s="6" t="str">
        <f>地址轉換!BP225</f>
        <v/>
      </c>
    </row>
    <row r="225" spans="1:12" x14ac:dyDescent="0.3">
      <c r="A225" s="1">
        <f>地址轉換!A226</f>
        <v>10532940</v>
      </c>
      <c r="B225" s="1" t="str">
        <f>地址轉換!B226</f>
        <v>412台中市 大里區 瑞城里12鄰瑞和街146巷10號</v>
      </c>
      <c r="C225" s="1" t="str">
        <f>地址轉換!C226</f>
        <v>住家</v>
      </c>
      <c r="D225" s="1" t="str">
        <f>地址轉換!D226</f>
        <v>確認有效</v>
      </c>
      <c r="E225" s="1" t="str">
        <f>地址轉換!E226</f>
        <v>N121969024</v>
      </c>
      <c r="F225" s="1" t="str">
        <f>地址轉換!BJ226</f>
        <v>臺中市</v>
      </c>
      <c r="G225" s="1" t="str">
        <f>地址轉換!BK226</f>
        <v>大里區</v>
      </c>
      <c r="H225" s="1" t="str">
        <f>地址轉換!BL226</f>
        <v>瑞和街</v>
      </c>
      <c r="I225" s="1" t="str">
        <f>地址轉換!BM226</f>
        <v>146巷</v>
      </c>
      <c r="J225" s="1" t="str">
        <f>地址轉換!BN226</f>
        <v/>
      </c>
      <c r="K225" s="1" t="str">
        <f>地址轉換!BO226</f>
        <v>10號</v>
      </c>
      <c r="L225" s="6" t="str">
        <f>地址轉換!BP226</f>
        <v/>
      </c>
    </row>
    <row r="226" spans="1:12" x14ac:dyDescent="0.3">
      <c r="A226" s="1">
        <f>地址轉換!A227</f>
        <v>9866777</v>
      </c>
      <c r="B226" s="1" t="str">
        <f>地址轉換!B227</f>
        <v>412台中市 大里區 長榮里26鄰天寶街11號</v>
      </c>
      <c r="C226" s="1" t="str">
        <f>地址轉換!C227</f>
        <v>最新戶籍</v>
      </c>
      <c r="D226" s="1" t="str">
        <f>地址轉換!D227</f>
        <v>確認有效</v>
      </c>
      <c r="E226" s="1" t="str">
        <f>地址轉換!E227</f>
        <v>N220412420</v>
      </c>
      <c r="F226" s="1" t="str">
        <f>地址轉換!BJ227</f>
        <v>臺中市</v>
      </c>
      <c r="G226" s="1" t="str">
        <f>地址轉換!BK227</f>
        <v>大里區</v>
      </c>
      <c r="H226" s="1" t="str">
        <f>地址轉換!BL227</f>
        <v>天寶街</v>
      </c>
      <c r="I226" s="1" t="str">
        <f>地址轉換!BM227</f>
        <v/>
      </c>
      <c r="J226" s="1" t="str">
        <f>地址轉換!BN227</f>
        <v/>
      </c>
      <c r="K226" s="1" t="str">
        <f>地址轉換!BO227</f>
        <v>11號</v>
      </c>
      <c r="L226" s="6" t="str">
        <f>地址轉換!BP227</f>
        <v/>
      </c>
    </row>
    <row r="227" spans="1:12" x14ac:dyDescent="0.3">
      <c r="A227" s="1">
        <f>地址轉換!A228</f>
        <v>8233242</v>
      </c>
      <c r="B227" s="1" t="str">
        <f>地址轉換!B228</f>
        <v>412台中市 大里區 內新里7鄰內新街48號</v>
      </c>
      <c r="C227" s="1" t="str">
        <f>地址轉換!C228</f>
        <v>最新戶籍</v>
      </c>
      <c r="D227" s="1" t="str">
        <f>地址轉換!D228</f>
        <v>確認有效</v>
      </c>
      <c r="E227" s="1" t="str">
        <f>地址轉換!E228</f>
        <v>N221670391</v>
      </c>
      <c r="F227" s="1" t="str">
        <f>地址轉換!BJ228</f>
        <v>臺中市</v>
      </c>
      <c r="G227" s="1" t="str">
        <f>地址轉換!BK228</f>
        <v>大里區</v>
      </c>
      <c r="H227" s="1" t="str">
        <f>地址轉換!BL228</f>
        <v>內新街</v>
      </c>
      <c r="I227" s="1" t="str">
        <f>地址轉換!BM228</f>
        <v/>
      </c>
      <c r="J227" s="1" t="str">
        <f>地址轉換!BN228</f>
        <v/>
      </c>
      <c r="K227" s="1" t="str">
        <f>地址轉換!BO228</f>
        <v>48號</v>
      </c>
      <c r="L227" s="6" t="str">
        <f>地址轉換!BP228</f>
        <v/>
      </c>
    </row>
    <row r="228" spans="1:12" x14ac:dyDescent="0.3">
      <c r="A228" s="1">
        <f>地址轉換!A229</f>
        <v>9376472</v>
      </c>
      <c r="B228" s="1" t="str">
        <f>地址轉換!B229</f>
        <v>412台中市 大里區 中興路2段240巷33號6樓</v>
      </c>
      <c r="C228" s="1" t="str">
        <f>地址轉換!C229</f>
        <v>原住</v>
      </c>
      <c r="D228" s="1" t="str">
        <f>地址轉換!D229</f>
        <v>未確認</v>
      </c>
      <c r="E228" s="1" t="str">
        <f>地址轉換!E229</f>
        <v>N220115006</v>
      </c>
      <c r="F228" s="1" t="str">
        <f>地址轉換!BJ229</f>
        <v>臺中市</v>
      </c>
      <c r="G228" s="1" t="str">
        <f>地址轉換!BK229</f>
        <v>大里區</v>
      </c>
      <c r="H228" s="1" t="str">
        <f>地址轉換!BL229</f>
        <v>中興路二段</v>
      </c>
      <c r="I228" s="1" t="str">
        <f>地址轉換!BM229</f>
        <v>240巷</v>
      </c>
      <c r="J228" s="1" t="str">
        <f>地址轉換!BN229</f>
        <v/>
      </c>
      <c r="K228" s="1" t="str">
        <f>地址轉換!BO229</f>
        <v>33號6樓</v>
      </c>
      <c r="L228" s="6" t="str">
        <f>地址轉換!BP229</f>
        <v/>
      </c>
    </row>
    <row r="229" spans="1:12" x14ac:dyDescent="0.3">
      <c r="A229" s="1">
        <f>地址轉換!A230</f>
        <v>9866747</v>
      </c>
      <c r="B229" s="1" t="str">
        <f>地址轉換!B230</f>
        <v>412台中市 大里區 大峰路437巷7弄2號5樓</v>
      </c>
      <c r="C229" s="1" t="str">
        <f>地址轉換!C230</f>
        <v>最新戶籍</v>
      </c>
      <c r="D229" s="1" t="str">
        <f>地址轉換!D230</f>
        <v>確認有效</v>
      </c>
      <c r="E229" s="1" t="str">
        <f>地址轉換!E230</f>
        <v>N121932572</v>
      </c>
      <c r="F229" s="1" t="str">
        <f>地址轉換!BJ230</f>
        <v>臺中市</v>
      </c>
      <c r="G229" s="1" t="str">
        <f>地址轉換!BK230</f>
        <v>大里區</v>
      </c>
      <c r="H229" s="1" t="str">
        <f>地址轉換!BL230</f>
        <v>大峰路</v>
      </c>
      <c r="I229" s="1" t="str">
        <f>地址轉換!BM230</f>
        <v>437巷</v>
      </c>
      <c r="J229" s="1" t="str">
        <f>地址轉換!BN230</f>
        <v>7弄</v>
      </c>
      <c r="K229" s="1" t="str">
        <f>地址轉換!BO230</f>
        <v>2號5樓</v>
      </c>
      <c r="L229" s="6" t="str">
        <f>地址轉換!BP230</f>
        <v/>
      </c>
    </row>
    <row r="230" spans="1:12" x14ac:dyDescent="0.3">
      <c r="A230" s="1">
        <f>地址轉換!A231</f>
        <v>6684979</v>
      </c>
      <c r="B230" s="1" t="str">
        <f>地址轉換!B231</f>
        <v>411台中市 太平區 新平路1段150號8樓之2</v>
      </c>
      <c r="C230" s="1" t="str">
        <f>地址轉換!C231</f>
        <v>戶籍住址</v>
      </c>
      <c r="D230" s="1" t="str">
        <f>地址轉換!D231</f>
        <v>確認有效</v>
      </c>
      <c r="E230" s="1" t="str">
        <f>地址轉換!E231</f>
        <v>N120296077</v>
      </c>
      <c r="F230" s="1" t="str">
        <f>地址轉換!BJ231</f>
        <v>臺中市</v>
      </c>
      <c r="G230" s="1" t="str">
        <f>地址轉換!BK231</f>
        <v>太平區</v>
      </c>
      <c r="H230" s="1" t="str">
        <f>地址轉換!BL231</f>
        <v>新平路一段</v>
      </c>
      <c r="I230" s="1" t="str">
        <f>地址轉換!BM231</f>
        <v/>
      </c>
      <c r="J230" s="1" t="str">
        <f>地址轉換!BN231</f>
        <v/>
      </c>
      <c r="K230" s="1" t="str">
        <f>地址轉換!BO231</f>
        <v>150號8樓之2</v>
      </c>
      <c r="L230" s="6" t="str">
        <f>地址轉換!BP231</f>
        <v/>
      </c>
    </row>
    <row r="231" spans="1:12" x14ac:dyDescent="0.3">
      <c r="A231" s="1">
        <f>地址轉換!A232</f>
        <v>6627856</v>
      </c>
      <c r="B231" s="1" t="str">
        <f>地址轉換!B232</f>
        <v>411台中市 太平區 富宜路191號1樓</v>
      </c>
      <c r="C231" s="1" t="str">
        <f>地址轉換!C232</f>
        <v>戶籍住址</v>
      </c>
      <c r="D231" s="1" t="str">
        <f>地址轉換!D232</f>
        <v>確認有效</v>
      </c>
      <c r="E231" s="1" t="str">
        <f>地址轉換!E232</f>
        <v>N121353384</v>
      </c>
      <c r="F231" s="1" t="str">
        <f>地址轉換!BJ232</f>
        <v>臺中市</v>
      </c>
      <c r="G231" s="1" t="str">
        <f>地址轉換!BK232</f>
        <v>太平區</v>
      </c>
      <c r="H231" s="1" t="str">
        <f>地址轉換!BL232</f>
        <v>富宜路</v>
      </c>
      <c r="I231" s="1" t="str">
        <f>地址轉換!BM232</f>
        <v/>
      </c>
      <c r="J231" s="1" t="str">
        <f>地址轉換!BN232</f>
        <v/>
      </c>
      <c r="K231" s="1" t="str">
        <f>地址轉換!BO232</f>
        <v>191號1樓</v>
      </c>
      <c r="L231" s="6" t="str">
        <f>地址轉換!BP232</f>
        <v/>
      </c>
    </row>
    <row r="232" spans="1:12" x14ac:dyDescent="0.3">
      <c r="A232" s="1">
        <f>地址轉換!A233</f>
        <v>8233228</v>
      </c>
      <c r="B232" s="1" t="str">
        <f>地址轉換!B233</f>
        <v>411台中市 太平區 永成里15鄰永康街63號</v>
      </c>
      <c r="C232" s="1" t="str">
        <f>地址轉換!C233</f>
        <v>最新戶籍</v>
      </c>
      <c r="D232" s="1" t="str">
        <f>地址轉換!D233</f>
        <v>確認有效</v>
      </c>
      <c r="E232" s="1" t="str">
        <f>地址轉換!E233</f>
        <v>N220777533</v>
      </c>
      <c r="F232" s="1" t="str">
        <f>地址轉換!BJ233</f>
        <v>臺中市</v>
      </c>
      <c r="G232" s="1" t="str">
        <f>地址轉換!BK233</f>
        <v>太平區</v>
      </c>
      <c r="H232" s="1" t="str">
        <f>地址轉換!BL233</f>
        <v>永康街</v>
      </c>
      <c r="I232" s="1" t="str">
        <f>地址轉換!BM233</f>
        <v/>
      </c>
      <c r="J232" s="1" t="str">
        <f>地址轉換!BN233</f>
        <v/>
      </c>
      <c r="K232" s="1" t="str">
        <f>地址轉換!BO233</f>
        <v>63號</v>
      </c>
      <c r="L232" s="6" t="str">
        <f>地址轉換!BP233</f>
        <v/>
      </c>
    </row>
    <row r="233" spans="1:12" x14ac:dyDescent="0.3">
      <c r="A233" s="1">
        <f>地址轉換!A234</f>
        <v>8437122</v>
      </c>
      <c r="B233" s="1" t="str">
        <f>地址轉換!B234</f>
        <v>408台中市 南屯區 黎明路二段424號十八樓之3</v>
      </c>
      <c r="C233" s="1" t="str">
        <f>地址轉換!C234</f>
        <v>戶籍住址</v>
      </c>
      <c r="D233" s="1" t="str">
        <f>地址轉換!D234</f>
        <v>確認有效</v>
      </c>
      <c r="E233" s="1" t="str">
        <f>地址轉換!E234</f>
        <v>N122517533</v>
      </c>
      <c r="F233" s="1" t="str">
        <f>地址轉換!BJ234</f>
        <v>臺中市</v>
      </c>
      <c r="G233" s="1" t="str">
        <f>地址轉換!BK234</f>
        <v>南屯區</v>
      </c>
      <c r="H233" s="1" t="str">
        <f>地址轉換!BL234</f>
        <v>黎明路二段</v>
      </c>
      <c r="I233" s="1" t="str">
        <f>地址轉換!BM234</f>
        <v/>
      </c>
      <c r="J233" s="1" t="str">
        <f>地址轉換!BN234</f>
        <v/>
      </c>
      <c r="K233" s="1" t="str">
        <f>地址轉換!BO234</f>
        <v>424號18樓之3</v>
      </c>
      <c r="L233" s="6" t="str">
        <f>地址轉換!BP234</f>
        <v/>
      </c>
    </row>
    <row r="234" spans="1:12" x14ac:dyDescent="0.3">
      <c r="A234" s="1">
        <f>地址轉換!A235</f>
        <v>10242920</v>
      </c>
      <c r="B234" s="1" t="str">
        <f>地址轉換!B235</f>
        <v>408台中市 南屯區 溝墘里11鄰大墩十三街23號</v>
      </c>
      <c r="C234" s="1" t="str">
        <f>地址轉換!C235</f>
        <v>最新戶籍</v>
      </c>
      <c r="D234" s="1" t="str">
        <f>地址轉換!D235</f>
        <v>確認有效</v>
      </c>
      <c r="E234" s="1" t="str">
        <f>地址轉換!E235</f>
        <v>N222192154</v>
      </c>
      <c r="F234" s="1" t="str">
        <f>地址轉換!BJ235</f>
        <v>臺中市</v>
      </c>
      <c r="G234" s="1" t="str">
        <f>地址轉換!BK235</f>
        <v>南屯區</v>
      </c>
      <c r="H234" s="1" t="str">
        <f>地址轉換!BL235</f>
        <v>大墩十三街</v>
      </c>
      <c r="I234" s="1" t="str">
        <f>地址轉換!BM235</f>
        <v/>
      </c>
      <c r="J234" s="1" t="str">
        <f>地址轉換!BN235</f>
        <v/>
      </c>
      <c r="K234" s="1" t="str">
        <f>地址轉換!BO235</f>
        <v>23號</v>
      </c>
      <c r="L234" s="6" t="str">
        <f>地址轉換!BP235</f>
        <v/>
      </c>
    </row>
    <row r="235" spans="1:12" x14ac:dyDescent="0.3">
      <c r="A235" s="1">
        <f>地址轉換!A236</f>
        <v>9424139</v>
      </c>
      <c r="B235" s="1" t="str">
        <f>地址轉換!B236</f>
        <v>408台中市 南屯區 春社里20鄰忠勇路52之76號8樓</v>
      </c>
      <c r="C235" s="1" t="str">
        <f>地址轉換!C236</f>
        <v>最新戶籍</v>
      </c>
      <c r="D235" s="1" t="str">
        <f>地址轉換!D236</f>
        <v>確認有效</v>
      </c>
      <c r="E235" s="1" t="str">
        <f>地址轉換!E236</f>
        <v>N220984065</v>
      </c>
      <c r="F235" s="1" t="str">
        <f>地址轉換!BJ236</f>
        <v>臺中市</v>
      </c>
      <c r="G235" s="1" t="str">
        <f>地址轉換!BK236</f>
        <v>南屯區</v>
      </c>
      <c r="H235" s="1" t="str">
        <f>地址轉換!BL236</f>
        <v>忠勇路</v>
      </c>
      <c r="I235" s="1" t="str">
        <f>地址轉換!BM236</f>
        <v/>
      </c>
      <c r="J235" s="1" t="str">
        <f>地址轉換!BN236</f>
        <v/>
      </c>
      <c r="K235" s="1" t="str">
        <f>地址轉換!BO236</f>
        <v>52-76號8樓</v>
      </c>
      <c r="L235" s="6" t="str">
        <f>地址轉換!BP236</f>
        <v/>
      </c>
    </row>
    <row r="236" spans="1:12" x14ac:dyDescent="0.3">
      <c r="A236" s="1">
        <f>地址轉換!A237</f>
        <v>10038740</v>
      </c>
      <c r="B236" s="1" t="str">
        <f>地址轉換!B237</f>
        <v>408台中市 南屯區 建功路133之6號</v>
      </c>
      <c r="C236" s="1" t="str">
        <f>地址轉換!C237</f>
        <v>最近地址</v>
      </c>
      <c r="D236" s="1" t="str">
        <f>地址轉換!D237</f>
        <v>未確認</v>
      </c>
      <c r="E236" s="1" t="str">
        <f>地址轉換!E237</f>
        <v>N121629481</v>
      </c>
      <c r="F236" s="1" t="str">
        <f>地址轉換!BJ237</f>
        <v>臺中市</v>
      </c>
      <c r="G236" s="1" t="str">
        <f>地址轉換!BK237</f>
        <v>南屯區</v>
      </c>
      <c r="H236" s="1" t="str">
        <f>地址轉換!BL237</f>
        <v>建功路</v>
      </c>
      <c r="I236" s="1" t="str">
        <f>地址轉換!BM237</f>
        <v/>
      </c>
      <c r="J236" s="1" t="str">
        <f>地址轉換!BN237</f>
        <v/>
      </c>
      <c r="K236" s="1" t="str">
        <f>地址轉換!BO237</f>
        <v>133-6號</v>
      </c>
      <c r="L236" s="6" t="str">
        <f>地址轉換!BP237</f>
        <v/>
      </c>
    </row>
    <row r="237" spans="1:12" x14ac:dyDescent="0.3">
      <c r="A237" s="1">
        <f>地址轉換!A238</f>
        <v>5585772</v>
      </c>
      <c r="B237" s="1" t="str">
        <f>地址轉換!B238</f>
        <v xml:space="preserve">408台中市 南屯區 南屯里10鄰黎明路1段985巷55號 </v>
      </c>
      <c r="C237" s="1" t="str">
        <f>地址轉換!C238</f>
        <v>最新戶籍</v>
      </c>
      <c r="D237" s="1" t="str">
        <f>地址轉換!D238</f>
        <v>確認有效</v>
      </c>
      <c r="E237" s="1" t="str">
        <f>地址轉換!E238</f>
        <v>N122041543</v>
      </c>
      <c r="F237" s="1" t="str">
        <f>地址轉換!BJ238</f>
        <v>臺中市</v>
      </c>
      <c r="G237" s="1" t="str">
        <f>地址轉換!BK238</f>
        <v>南屯區</v>
      </c>
      <c r="H237" s="1" t="str">
        <f>地址轉換!BL238</f>
        <v>黎明路一段</v>
      </c>
      <c r="I237" s="1" t="str">
        <f>地址轉換!BM238</f>
        <v>985巷</v>
      </c>
      <c r="J237" s="1" t="str">
        <f>地址轉換!BN238</f>
        <v/>
      </c>
      <c r="K237" s="1" t="str">
        <f>地址轉換!BO238</f>
        <v>55號</v>
      </c>
      <c r="L237" s="6" t="str">
        <f>地址轉換!BP238</f>
        <v/>
      </c>
    </row>
    <row r="238" spans="1:12" x14ac:dyDescent="0.3">
      <c r="A238" s="1">
        <f>地址轉換!A239</f>
        <v>7717139</v>
      </c>
      <c r="B238" s="1" t="str">
        <f>地址轉換!B239</f>
        <v>408台中市 南屯區 大同里004鄰向上南路一段167號12樓之3</v>
      </c>
      <c r="C238" s="1" t="str">
        <f>地址轉換!C239</f>
        <v>最新戶籍</v>
      </c>
      <c r="D238" s="1" t="str">
        <f>地址轉換!D239</f>
        <v>確認有效</v>
      </c>
      <c r="E238" s="1" t="str">
        <f>地址轉換!E239</f>
        <v>N122727548</v>
      </c>
      <c r="F238" s="1" t="str">
        <f>地址轉換!BJ239</f>
        <v>臺中市</v>
      </c>
      <c r="G238" s="1" t="str">
        <f>地址轉換!BK239</f>
        <v>南屯區</v>
      </c>
      <c r="H238" s="1" t="str">
        <f>地址轉換!BL239</f>
        <v>向上南路一段</v>
      </c>
      <c r="I238" s="1" t="str">
        <f>地址轉換!BM239</f>
        <v/>
      </c>
      <c r="J238" s="1" t="str">
        <f>地址轉換!BN239</f>
        <v/>
      </c>
      <c r="K238" s="1" t="str">
        <f>地址轉換!BO239</f>
        <v>167號12樓之3</v>
      </c>
      <c r="L238" s="6" t="str">
        <f>地址轉換!BP239</f>
        <v/>
      </c>
    </row>
    <row r="239" spans="1:12" x14ac:dyDescent="0.3">
      <c r="A239" s="1">
        <f>地址轉換!A240</f>
        <v>9424162</v>
      </c>
      <c r="B239" s="1" t="str">
        <f>地址轉換!B240</f>
        <v>407台中市 西屯區 福聯里2鄰福聯街15巷8號8樓之1</v>
      </c>
      <c r="C239" s="1" t="str">
        <f>地址轉換!C240</f>
        <v>最新戶籍</v>
      </c>
      <c r="D239" s="1" t="str">
        <f>地址轉換!D240</f>
        <v>確認有效</v>
      </c>
      <c r="E239" s="1" t="str">
        <f>地址轉換!E240</f>
        <v>N221907651</v>
      </c>
      <c r="F239" s="1" t="str">
        <f>地址轉換!BJ240</f>
        <v>臺中市</v>
      </c>
      <c r="G239" s="1" t="str">
        <f>地址轉換!BK240</f>
        <v>西屯區</v>
      </c>
      <c r="H239" s="1" t="str">
        <f>地址轉換!BL240</f>
        <v>福聯街</v>
      </c>
      <c r="I239" s="1" t="str">
        <f>地址轉換!BM240</f>
        <v>15巷</v>
      </c>
      <c r="J239" s="1" t="str">
        <f>地址轉換!BN240</f>
        <v/>
      </c>
      <c r="K239" s="1" t="str">
        <f>地址轉換!BO240</f>
        <v>8號8樓之1</v>
      </c>
      <c r="L239" s="6" t="str">
        <f>地址轉換!BP240</f>
        <v/>
      </c>
    </row>
    <row r="240" spans="1:12" x14ac:dyDescent="0.3">
      <c r="A240" s="1">
        <f>地址轉換!A241</f>
        <v>9424043</v>
      </c>
      <c r="B240" s="1" t="str">
        <f>地址轉換!B241</f>
        <v>407台中市 西屯區 福瑞里7鄰西屯路3段301之16號3樓</v>
      </c>
      <c r="C240" s="1" t="str">
        <f>地址轉換!C241</f>
        <v>最新戶籍</v>
      </c>
      <c r="D240" s="1" t="str">
        <f>地址轉換!D241</f>
        <v>親收</v>
      </c>
      <c r="E240" s="1" t="str">
        <f>地址轉換!E241</f>
        <v>N122654362</v>
      </c>
      <c r="F240" s="1" t="str">
        <f>地址轉換!BJ241</f>
        <v>臺中市</v>
      </c>
      <c r="G240" s="1" t="str">
        <f>地址轉換!BK241</f>
        <v>西屯區</v>
      </c>
      <c r="H240" s="1" t="str">
        <f>地址轉換!BL241</f>
        <v>西屯路三段</v>
      </c>
      <c r="I240" s="1" t="str">
        <f>地址轉換!BM241</f>
        <v/>
      </c>
      <c r="J240" s="1" t="str">
        <f>地址轉換!BN241</f>
        <v/>
      </c>
      <c r="K240" s="1" t="str">
        <f>地址轉換!BO241</f>
        <v>301-16號3樓</v>
      </c>
      <c r="L240" s="6" t="str">
        <f>地址轉換!BP241</f>
        <v/>
      </c>
    </row>
    <row r="241" spans="1:12" x14ac:dyDescent="0.3">
      <c r="A241" s="1">
        <f>地址轉換!A242</f>
        <v>8980072</v>
      </c>
      <c r="B241" s="1" t="str">
        <f>地址轉換!B242</f>
        <v>407台中市 西屯區 福雅里25鄰福雅路166號6樓之1</v>
      </c>
      <c r="C241" s="1" t="str">
        <f>地址轉換!C242</f>
        <v>戶籍住址</v>
      </c>
      <c r="D241" s="1" t="str">
        <f>地址轉換!D242</f>
        <v>代收</v>
      </c>
      <c r="E241" s="1" t="str">
        <f>地址轉換!E242</f>
        <v>N220483474</v>
      </c>
      <c r="F241" s="1" t="str">
        <f>地址轉換!BJ242</f>
        <v>臺中市</v>
      </c>
      <c r="G241" s="1" t="str">
        <f>地址轉換!BK242</f>
        <v>西屯區</v>
      </c>
      <c r="H241" s="1" t="str">
        <f>地址轉換!BL242</f>
        <v>福雅路</v>
      </c>
      <c r="I241" s="1" t="str">
        <f>地址轉換!BM242</f>
        <v/>
      </c>
      <c r="J241" s="1" t="str">
        <f>地址轉換!BN242</f>
        <v/>
      </c>
      <c r="K241" s="1" t="str">
        <f>地址轉換!BO242</f>
        <v>166號6樓之1</v>
      </c>
      <c r="L241" s="6" t="str">
        <f>地址轉換!BP242</f>
        <v/>
      </c>
    </row>
    <row r="242" spans="1:12" x14ac:dyDescent="0.3">
      <c r="A242" s="1">
        <f>地址轉換!A243</f>
        <v>9380166</v>
      </c>
      <c r="B242" s="1" t="str">
        <f>地址轉換!B243</f>
        <v>407台中市 西屯區 福恩里8鄰福澤街87號</v>
      </c>
      <c r="C242" s="1" t="str">
        <f>地址轉換!C243</f>
        <v>最新戶籍</v>
      </c>
      <c r="D242" s="1" t="str">
        <f>地址轉換!D243</f>
        <v>確認有效</v>
      </c>
      <c r="E242" s="1" t="str">
        <f>地址轉換!E243</f>
        <v>N222517839</v>
      </c>
      <c r="F242" s="1" t="str">
        <f>地址轉換!BJ243</f>
        <v>臺中市</v>
      </c>
      <c r="G242" s="1" t="str">
        <f>地址轉換!BK243</f>
        <v>西屯區</v>
      </c>
      <c r="H242" s="1" t="str">
        <f>地址轉換!BL243</f>
        <v>福澤街</v>
      </c>
      <c r="I242" s="1" t="str">
        <f>地址轉換!BM243</f>
        <v/>
      </c>
      <c r="J242" s="1" t="str">
        <f>地址轉換!BN243</f>
        <v/>
      </c>
      <c r="K242" s="1" t="str">
        <f>地址轉換!BO243</f>
        <v>87號</v>
      </c>
      <c r="L242" s="6" t="str">
        <f>地址轉換!BP243</f>
        <v/>
      </c>
    </row>
    <row r="243" spans="1:12" x14ac:dyDescent="0.3">
      <c r="A243" s="1">
        <f>地址轉換!A244</f>
        <v>9380123</v>
      </c>
      <c r="B243" s="1" t="str">
        <f>地址轉換!B244</f>
        <v>407台中市 西屯區 國安一路231巷9號6樓之2</v>
      </c>
      <c r="C243" s="1" t="str">
        <f>地址轉換!C244</f>
        <v>戶籍住址</v>
      </c>
      <c r="D243" s="1" t="str">
        <f>地址轉換!D244</f>
        <v>確認有效</v>
      </c>
      <c r="E243" s="1" t="str">
        <f>地址轉換!E244</f>
        <v>N121147037</v>
      </c>
      <c r="F243" s="1" t="str">
        <f>地址轉換!BJ244</f>
        <v>臺中市</v>
      </c>
      <c r="G243" s="1" t="str">
        <f>地址轉換!BK244</f>
        <v>西屯區</v>
      </c>
      <c r="H243" s="1" t="str">
        <f>地址轉換!BL244</f>
        <v>國安一路</v>
      </c>
      <c r="I243" s="1" t="str">
        <f>地址轉換!BM244</f>
        <v>231巷</v>
      </c>
      <c r="J243" s="1" t="str">
        <f>地址轉換!BN244</f>
        <v/>
      </c>
      <c r="K243" s="1" t="str">
        <f>地址轉換!BO244</f>
        <v>9號6樓之2</v>
      </c>
      <c r="L243" s="6" t="str">
        <f>地址轉換!BP244</f>
        <v/>
      </c>
    </row>
    <row r="244" spans="1:12" x14ac:dyDescent="0.3">
      <c r="A244" s="1">
        <f>地址轉換!A245</f>
        <v>10393943</v>
      </c>
      <c r="B244" s="1" t="str">
        <f>地址轉換!B245</f>
        <v>407台中市 西屯區 河南里12鄰大墩路961-2號</v>
      </c>
      <c r="C244" s="1" t="str">
        <f>地址轉換!C245</f>
        <v>戶籍住址</v>
      </c>
      <c r="D244" s="1" t="str">
        <f>地址轉換!D245</f>
        <v>確認有效</v>
      </c>
      <c r="E244" s="1" t="str">
        <f>地址轉換!E245</f>
        <v>N100912829</v>
      </c>
      <c r="F244" s="1" t="str">
        <f>地址轉換!BJ245</f>
        <v>臺中市</v>
      </c>
      <c r="G244" s="1" t="str">
        <f>地址轉換!BK245</f>
        <v>西屯區</v>
      </c>
      <c r="H244" s="1" t="str">
        <f>地址轉換!BL245</f>
        <v>大墩路</v>
      </c>
      <c r="I244" s="1" t="str">
        <f>地址轉換!BM245</f>
        <v/>
      </c>
      <c r="J244" s="1" t="str">
        <f>地址轉換!BN245</f>
        <v/>
      </c>
      <c r="K244" s="1" t="str">
        <f>地址轉換!BO245</f>
        <v>961-2號</v>
      </c>
      <c r="L244" s="6" t="str">
        <f>地址轉換!BP245</f>
        <v/>
      </c>
    </row>
    <row r="245" spans="1:12" x14ac:dyDescent="0.3">
      <c r="A245" s="1">
        <f>地址轉換!A246</f>
        <v>10038716</v>
      </c>
      <c r="B245" s="1" t="str">
        <f>地址轉換!B246</f>
        <v>407台中市 西屯區 協和里工業區三十八路148巷25號2樓之2</v>
      </c>
      <c r="C245" s="1" t="str">
        <f>地址轉換!C246</f>
        <v>最新戶籍</v>
      </c>
      <c r="D245" s="1" t="str">
        <f>地址轉換!D246</f>
        <v>未確認</v>
      </c>
      <c r="E245" s="1" t="str">
        <f>地址轉換!E246</f>
        <v>N120022611</v>
      </c>
      <c r="F245" s="1" t="str">
        <f>地址轉換!BJ246</f>
        <v>臺中市</v>
      </c>
      <c r="G245" s="1" t="str">
        <f>地址轉換!BK246</f>
        <v>西屯區</v>
      </c>
      <c r="H245" s="1" t="str">
        <f>地址轉換!BL246</f>
        <v>工業區三十八路</v>
      </c>
      <c r="I245" s="1" t="str">
        <f>地址轉換!BM246</f>
        <v>148巷</v>
      </c>
      <c r="J245" s="1" t="str">
        <f>地址轉換!BN246</f>
        <v/>
      </c>
      <c r="K245" s="1" t="str">
        <f>地址轉換!BO246</f>
        <v>25號2樓之2</v>
      </c>
      <c r="L245" s="6" t="str">
        <f>地址轉換!BP246</f>
        <v/>
      </c>
    </row>
    <row r="246" spans="1:12" x14ac:dyDescent="0.3">
      <c r="A246" s="1">
        <f>地址轉換!A247</f>
        <v>7326145</v>
      </c>
      <c r="B246" s="1" t="str">
        <f>地址轉換!B247</f>
        <v>407台中市 西屯區 何德里6鄰成都路79號</v>
      </c>
      <c r="C246" s="1" t="str">
        <f>地址轉換!C247</f>
        <v>最新戶籍</v>
      </c>
      <c r="D246" s="1" t="str">
        <f>地址轉換!D247</f>
        <v>確認有效</v>
      </c>
      <c r="E246" s="1" t="str">
        <f>地址轉換!E247</f>
        <v>N122803169</v>
      </c>
      <c r="F246" s="1" t="str">
        <f>地址轉換!BJ247</f>
        <v>臺中市</v>
      </c>
      <c r="G246" s="1" t="str">
        <f>地址轉換!BK247</f>
        <v>西屯區</v>
      </c>
      <c r="H246" s="1" t="str">
        <f>地址轉換!BL247</f>
        <v>成都路</v>
      </c>
      <c r="I246" s="1" t="str">
        <f>地址轉換!BM247</f>
        <v/>
      </c>
      <c r="J246" s="1" t="str">
        <f>地址轉換!BN247</f>
        <v/>
      </c>
      <c r="K246" s="1" t="str">
        <f>地址轉換!BO247</f>
        <v>79號</v>
      </c>
      <c r="L246" s="6" t="str">
        <f>地址轉換!BP247</f>
        <v/>
      </c>
    </row>
    <row r="247" spans="1:12" x14ac:dyDescent="0.3">
      <c r="A247" s="1">
        <f>地址轉換!A248</f>
        <v>9172344</v>
      </c>
      <c r="B247" s="1" t="str">
        <f>地址轉換!B248</f>
        <v>407台中市 西屯區 西安街271之1號</v>
      </c>
      <c r="C247" s="1" t="str">
        <f>地址轉換!C248</f>
        <v>戶籍住址</v>
      </c>
      <c r="D247" s="1" t="str">
        <f>地址轉換!D248</f>
        <v>確認有效</v>
      </c>
      <c r="E247" s="1" t="str">
        <f>地址轉換!E248</f>
        <v>N120284531</v>
      </c>
      <c r="F247" s="1" t="str">
        <f>地址轉換!BJ248</f>
        <v>臺中市</v>
      </c>
      <c r="G247" s="1" t="str">
        <f>地址轉換!BK248</f>
        <v>西屯區</v>
      </c>
      <c r="H247" s="1" t="str">
        <f>地址轉換!BL248</f>
        <v>西安街</v>
      </c>
      <c r="I247" s="1" t="str">
        <f>地址轉換!BM248</f>
        <v/>
      </c>
      <c r="J247" s="1" t="str">
        <f>地址轉換!BN248</f>
        <v/>
      </c>
      <c r="K247" s="1" t="str">
        <f>地址轉換!BO248</f>
        <v>271-1號</v>
      </c>
      <c r="L247" s="6" t="str">
        <f>地址轉換!BP248</f>
        <v/>
      </c>
    </row>
    <row r="248" spans="1:12" x14ac:dyDescent="0.3">
      <c r="A248" s="1">
        <f>地址轉換!A249</f>
        <v>7189744</v>
      </c>
      <c r="B248" s="1" t="str">
        <f>地址轉換!B249</f>
        <v>407台中市 西屯區 永安里19鄰國安一路206巷26號</v>
      </c>
      <c r="C248" s="1" t="str">
        <f>地址轉換!C249</f>
        <v>戶籍住址</v>
      </c>
      <c r="D248" s="1" t="str">
        <f>地址轉換!D249</f>
        <v>確認有效</v>
      </c>
      <c r="E248" s="1" t="str">
        <f>地址轉換!E249</f>
        <v>N101238493</v>
      </c>
      <c r="F248" s="1" t="str">
        <f>地址轉換!BJ249</f>
        <v>臺中市</v>
      </c>
      <c r="G248" s="1" t="str">
        <f>地址轉換!BK249</f>
        <v>西屯區</v>
      </c>
      <c r="H248" s="1" t="str">
        <f>地址轉換!BL249</f>
        <v>國安一路</v>
      </c>
      <c r="I248" s="1" t="str">
        <f>地址轉換!BM249</f>
        <v>206巷</v>
      </c>
      <c r="J248" s="1" t="str">
        <f>地址轉換!BN249</f>
        <v/>
      </c>
      <c r="K248" s="1" t="str">
        <f>地址轉換!BO249</f>
        <v>26號</v>
      </c>
      <c r="L248" s="6" t="str">
        <f>地址轉換!BP249</f>
        <v/>
      </c>
    </row>
    <row r="249" spans="1:12" x14ac:dyDescent="0.3">
      <c r="A249" s="1">
        <f>地址轉換!A250</f>
        <v>6557759</v>
      </c>
      <c r="B249" s="1" t="str">
        <f>地址轉換!B250</f>
        <v>407台中市 西屯區 大鵬路市場四巷7號</v>
      </c>
      <c r="C249" s="1" t="str">
        <f>地址轉換!C250</f>
        <v>最新戶籍</v>
      </c>
      <c r="D249" s="1" t="str">
        <f>地址轉換!D250</f>
        <v>確認有效</v>
      </c>
      <c r="E249" s="1" t="str">
        <f>地址轉換!E250</f>
        <v>N122498186</v>
      </c>
      <c r="F249" s="1" t="str">
        <f>地址轉換!BJ250</f>
        <v>臺中市</v>
      </c>
      <c r="G249" s="1" t="str">
        <f>地址轉換!BK250</f>
        <v>西屯區</v>
      </c>
      <c r="H249" s="1" t="str">
        <f>地址轉換!BL250</f>
        <v>大鵬路</v>
      </c>
      <c r="I249" s="1" t="str">
        <f>地址轉換!BM250</f>
        <v>市場四巷</v>
      </c>
      <c r="J249" s="1" t="str">
        <f>地址轉換!BN250</f>
        <v/>
      </c>
      <c r="K249" s="1" t="str">
        <f>地址轉換!BO250</f>
        <v>7號</v>
      </c>
      <c r="L249" s="6" t="str">
        <f>地址轉換!BP250</f>
        <v/>
      </c>
    </row>
    <row r="250" spans="1:12" x14ac:dyDescent="0.3">
      <c r="A250" s="1">
        <f>地址轉換!A251</f>
        <v>9424104</v>
      </c>
      <c r="B250" s="1" t="str">
        <f>地址轉換!B251</f>
        <v>406台中市 北屯區 衛道路74-2號</v>
      </c>
      <c r="C250" s="1" t="str">
        <f>地址轉換!C251</f>
        <v>最新戶籍</v>
      </c>
      <c r="D250" s="1" t="str">
        <f>地址轉換!D251</f>
        <v>確認有效</v>
      </c>
      <c r="E250" s="1" t="str">
        <f>地址轉換!E251</f>
        <v>N220077958</v>
      </c>
      <c r="F250" s="1" t="str">
        <f>地址轉換!BJ251</f>
        <v>臺中市</v>
      </c>
      <c r="G250" s="1" t="str">
        <f>地址轉換!BK251</f>
        <v>北屯區</v>
      </c>
      <c r="H250" s="1" t="str">
        <f>地址轉換!BL251</f>
        <v>衛道路</v>
      </c>
      <c r="I250" s="1" t="str">
        <f>地址轉換!BM251</f>
        <v/>
      </c>
      <c r="J250" s="1" t="str">
        <f>地址轉換!BN251</f>
        <v/>
      </c>
      <c r="K250" s="1" t="str">
        <f>地址轉換!BO251</f>
        <v>74-2號</v>
      </c>
      <c r="L250" s="6" t="str">
        <f>地址轉換!BP251</f>
        <v/>
      </c>
    </row>
    <row r="251" spans="1:12" x14ac:dyDescent="0.3">
      <c r="A251" s="1">
        <f>地址轉換!A252</f>
        <v>9143452</v>
      </c>
      <c r="B251" s="1" t="str">
        <f>地址轉換!B252</f>
        <v>406台中市 北屯區 松和里14鄰崇德六路1段108號6樓</v>
      </c>
      <c r="C251" s="1" t="str">
        <f>地址轉換!C252</f>
        <v>戶籍住址</v>
      </c>
      <c r="D251" s="1" t="str">
        <f>地址轉換!D252</f>
        <v>管理員收</v>
      </c>
      <c r="E251" s="1" t="str">
        <f>地址轉換!E252</f>
        <v>N121304523</v>
      </c>
      <c r="F251" s="1" t="str">
        <f>地址轉換!BJ252</f>
        <v>臺中市</v>
      </c>
      <c r="G251" s="1" t="str">
        <f>地址轉換!BK252</f>
        <v>北屯區</v>
      </c>
      <c r="H251" s="1" t="str">
        <f>地址轉換!BL252</f>
        <v>崇德六路一段</v>
      </c>
      <c r="I251" s="1" t="str">
        <f>地址轉換!BM252</f>
        <v/>
      </c>
      <c r="J251" s="1" t="str">
        <f>地址轉換!BN252</f>
        <v/>
      </c>
      <c r="K251" s="1" t="str">
        <f>地址轉換!BO252</f>
        <v>108號6樓</v>
      </c>
      <c r="L251" s="6" t="str">
        <f>地址轉換!BP252</f>
        <v/>
      </c>
    </row>
    <row r="252" spans="1:12" x14ac:dyDescent="0.3">
      <c r="A252" s="1">
        <f>地址轉換!A253</f>
        <v>6748206</v>
      </c>
      <c r="B252" s="1" t="str">
        <f>地址轉換!B253</f>
        <v>406台中市 北屯區 民德里7鄰東山路二段250巷16弄9號</v>
      </c>
      <c r="C252" s="1" t="str">
        <f>地址轉換!C253</f>
        <v>最新戶籍</v>
      </c>
      <c r="D252" s="1" t="str">
        <f>地址轉換!D253</f>
        <v>確認有效</v>
      </c>
      <c r="E252" s="1" t="str">
        <f>地址轉換!E253</f>
        <v>N122291598</v>
      </c>
      <c r="F252" s="1" t="str">
        <f>地址轉換!BJ253</f>
        <v>臺中市</v>
      </c>
      <c r="G252" s="1" t="str">
        <f>地址轉換!BK253</f>
        <v>北屯區</v>
      </c>
      <c r="H252" s="1" t="str">
        <f>地址轉換!BL253</f>
        <v>東山路二段</v>
      </c>
      <c r="I252" s="1" t="str">
        <f>地址轉換!BM253</f>
        <v>250巷</v>
      </c>
      <c r="J252" s="1" t="str">
        <f>地址轉換!BN253</f>
        <v>16弄</v>
      </c>
      <c r="K252" s="1" t="str">
        <f>地址轉換!BO253</f>
        <v>9號</v>
      </c>
      <c r="L252" s="6" t="str">
        <f>地址轉換!BP253</f>
        <v/>
      </c>
    </row>
    <row r="253" spans="1:12" x14ac:dyDescent="0.3">
      <c r="A253" s="1">
        <f>地址轉換!A254</f>
        <v>10242921</v>
      </c>
      <c r="B253" s="1" t="str">
        <f>地址轉換!B254</f>
        <v>406台中市 北屯區 平安里文心路4段672號22樓之24</v>
      </c>
      <c r="C253" s="1" t="str">
        <f>地址轉換!C254</f>
        <v>最近地址</v>
      </c>
      <c r="D253" s="1" t="str">
        <f>地址轉換!D254</f>
        <v>未確認</v>
      </c>
      <c r="E253" s="1" t="str">
        <f>地址轉換!E254</f>
        <v>N222410344</v>
      </c>
      <c r="F253" s="1" t="str">
        <f>地址轉換!BJ254</f>
        <v>臺中市</v>
      </c>
      <c r="G253" s="1" t="str">
        <f>地址轉換!BK254</f>
        <v>北屯區</v>
      </c>
      <c r="H253" s="1" t="str">
        <f>地址轉換!BL254</f>
        <v>文心路四段</v>
      </c>
      <c r="I253" s="1" t="str">
        <f>地址轉換!BM254</f>
        <v/>
      </c>
      <c r="J253" s="1" t="str">
        <f>地址轉換!BN254</f>
        <v/>
      </c>
      <c r="K253" s="1" t="str">
        <f>地址轉換!BO254</f>
        <v>672號22樓之24</v>
      </c>
      <c r="L253" s="6" t="str">
        <f>地址轉換!BP254</f>
        <v/>
      </c>
    </row>
    <row r="254" spans="1:12" x14ac:dyDescent="0.3">
      <c r="A254" s="1">
        <f>地址轉換!A255</f>
        <v>7592759</v>
      </c>
      <c r="B254" s="1" t="str">
        <f>地址轉換!B255</f>
        <v>406台中市 北屯區 平心里2鄰昌平路1段97之3號</v>
      </c>
      <c r="C254" s="1" t="str">
        <f>地址轉換!C255</f>
        <v>最新戶籍</v>
      </c>
      <c r="D254" s="1" t="str">
        <f>地址轉換!D255</f>
        <v>未確認</v>
      </c>
      <c r="E254" s="1" t="str">
        <f>地址轉換!E255</f>
        <v>N222750129</v>
      </c>
      <c r="F254" s="1" t="str">
        <f>地址轉換!BJ255</f>
        <v>臺中市</v>
      </c>
      <c r="G254" s="1" t="str">
        <f>地址轉換!BK255</f>
        <v>北屯區</v>
      </c>
      <c r="H254" s="1" t="str">
        <f>地址轉換!BL255</f>
        <v>昌平路一段</v>
      </c>
      <c r="I254" s="1" t="str">
        <f>地址轉換!BM255</f>
        <v/>
      </c>
      <c r="J254" s="1" t="str">
        <f>地址轉換!BN255</f>
        <v/>
      </c>
      <c r="K254" s="1" t="str">
        <f>地址轉換!BO255</f>
        <v>97-3號</v>
      </c>
      <c r="L254" s="6" t="str">
        <f>地址轉換!BP255</f>
        <v/>
      </c>
    </row>
    <row r="255" spans="1:12" x14ac:dyDescent="0.3">
      <c r="A255" s="1">
        <f>地址轉換!A256</f>
        <v>10787264</v>
      </c>
      <c r="B255" s="1" t="str">
        <f>地址轉換!B256</f>
        <v>406台中市 北屯區 北興里17鄰東光路548之1號</v>
      </c>
      <c r="C255" s="1" t="str">
        <f>地址轉換!C256</f>
        <v>最新戶籍</v>
      </c>
      <c r="D255" s="1" t="str">
        <f>地址轉換!D256</f>
        <v>確認有效</v>
      </c>
      <c r="E255" s="1" t="str">
        <f>地址轉換!E256</f>
        <v>N101832400</v>
      </c>
      <c r="F255" s="1" t="str">
        <f>地址轉換!BJ256</f>
        <v>臺中市</v>
      </c>
      <c r="G255" s="1" t="str">
        <f>地址轉換!BK256</f>
        <v>北屯區</v>
      </c>
      <c r="H255" s="1" t="str">
        <f>地址轉換!BL256</f>
        <v>東光路</v>
      </c>
      <c r="I255" s="1" t="str">
        <f>地址轉換!BM256</f>
        <v/>
      </c>
      <c r="J255" s="1" t="str">
        <f>地址轉換!BN256</f>
        <v/>
      </c>
      <c r="K255" s="1" t="str">
        <f>地址轉換!BO256</f>
        <v>548-1號</v>
      </c>
      <c r="L255" s="6" t="str">
        <f>地址轉換!BP256</f>
        <v/>
      </c>
    </row>
    <row r="256" spans="1:12" x14ac:dyDescent="0.3">
      <c r="A256" s="1">
        <f>地址轉換!A257</f>
        <v>9413147</v>
      </c>
      <c r="B256" s="1" t="str">
        <f>地址轉換!B257</f>
        <v>406台中市 北屯區 北屯路409之39號11樓</v>
      </c>
      <c r="C256" s="1" t="str">
        <f>地址轉換!C257</f>
        <v>最新戶籍</v>
      </c>
      <c r="D256" s="1" t="str">
        <f>地址轉換!D257</f>
        <v>未確認</v>
      </c>
      <c r="E256" s="1" t="str">
        <f>地址轉換!E257</f>
        <v>N222435725</v>
      </c>
      <c r="F256" s="1" t="str">
        <f>地址轉換!BJ257</f>
        <v>臺中市</v>
      </c>
      <c r="G256" s="1" t="str">
        <f>地址轉換!BK257</f>
        <v>北屯區</v>
      </c>
      <c r="H256" s="1" t="str">
        <f>地址轉換!BL257</f>
        <v>北屯路</v>
      </c>
      <c r="I256" s="1" t="str">
        <f>地址轉換!BM257</f>
        <v/>
      </c>
      <c r="J256" s="1" t="str">
        <f>地址轉換!BN257</f>
        <v/>
      </c>
      <c r="K256" s="1" t="str">
        <f>地址轉換!BO257</f>
        <v>409-39號11樓</v>
      </c>
      <c r="L256" s="6" t="str">
        <f>地址轉換!BP257</f>
        <v/>
      </c>
    </row>
    <row r="257" spans="1:12" x14ac:dyDescent="0.3">
      <c r="A257" s="1">
        <f>地址轉換!A258</f>
        <v>8980064</v>
      </c>
      <c r="B257" s="1" t="str">
        <f>地址轉換!B258</f>
        <v>406台中市 北屯區 水湳里16鄰大連路1段66巷32號</v>
      </c>
      <c r="C257" s="1" t="str">
        <f>地址轉換!C258</f>
        <v>最新戶籍</v>
      </c>
      <c r="D257" s="1" t="str">
        <f>地址轉換!D258</f>
        <v>確認有效</v>
      </c>
      <c r="E257" s="1" t="str">
        <f>地址轉換!E258</f>
        <v>N220242188</v>
      </c>
      <c r="F257" s="1" t="str">
        <f>地址轉換!BJ258</f>
        <v>臺中市</v>
      </c>
      <c r="G257" s="1" t="str">
        <f>地址轉換!BK258</f>
        <v>北屯區</v>
      </c>
      <c r="H257" s="1" t="str">
        <f>地址轉換!BL258</f>
        <v>大連路一段</v>
      </c>
      <c r="I257" s="1" t="str">
        <f>地址轉換!BM258</f>
        <v>66巷</v>
      </c>
      <c r="J257" s="1" t="str">
        <f>地址轉換!BN258</f>
        <v/>
      </c>
      <c r="K257" s="1" t="str">
        <f>地址轉換!BO258</f>
        <v>32號</v>
      </c>
      <c r="L257" s="6" t="str">
        <f>地址轉換!BP258</f>
        <v/>
      </c>
    </row>
    <row r="258" spans="1:12" x14ac:dyDescent="0.3">
      <c r="A258" s="1">
        <f>地址轉換!A259</f>
        <v>6748292</v>
      </c>
      <c r="B258" s="1" t="str">
        <f>地址轉換!B259</f>
        <v>406台中市 北屯區 山西路2段242號</v>
      </c>
      <c r="C258" s="1" t="str">
        <f>地址轉換!C259</f>
        <v>戶籍住址</v>
      </c>
      <c r="D258" s="1" t="str">
        <f>地址轉換!D259</f>
        <v>確認有效</v>
      </c>
      <c r="E258" s="1" t="str">
        <f>地址轉換!E259</f>
        <v>N221920172</v>
      </c>
      <c r="F258" s="1" t="str">
        <f>地址轉換!BJ259</f>
        <v>臺中市</v>
      </c>
      <c r="G258" s="1" t="str">
        <f>地址轉換!BK259</f>
        <v>北屯區</v>
      </c>
      <c r="H258" s="1" t="str">
        <f>地址轉換!BL259</f>
        <v>山西路二段</v>
      </c>
      <c r="I258" s="1" t="str">
        <f>地址轉換!BM259</f>
        <v/>
      </c>
      <c r="J258" s="1" t="str">
        <f>地址轉換!BN259</f>
        <v/>
      </c>
      <c r="K258" s="1" t="str">
        <f>地址轉換!BO259</f>
        <v>242號</v>
      </c>
      <c r="L258" s="6" t="str">
        <f>地址轉換!BP259</f>
        <v/>
      </c>
    </row>
    <row r="259" spans="1:12" x14ac:dyDescent="0.3">
      <c r="A259" s="1">
        <f>地址轉換!A260</f>
        <v>7419525</v>
      </c>
      <c r="B259" s="1" t="str">
        <f>地址轉換!B260</f>
        <v>406台中市 北屯區 三和里7鄰東光路892巷2號7樓之21</v>
      </c>
      <c r="C259" s="1" t="str">
        <f>地址轉換!C260</f>
        <v>最新戶籍</v>
      </c>
      <c r="D259" s="1" t="str">
        <f>地址轉換!D260</f>
        <v>確認有效</v>
      </c>
      <c r="E259" s="1" t="str">
        <f>地址轉換!E260</f>
        <v>N122433603</v>
      </c>
      <c r="F259" s="1" t="str">
        <f>地址轉換!BJ260</f>
        <v>臺中市</v>
      </c>
      <c r="G259" s="1" t="str">
        <f>地址轉換!BK260</f>
        <v>北屯區</v>
      </c>
      <c r="H259" s="1" t="str">
        <f>地址轉換!BL260</f>
        <v>東光路</v>
      </c>
      <c r="I259" s="1" t="str">
        <f>地址轉換!BM260</f>
        <v>892巷</v>
      </c>
      <c r="J259" s="1" t="str">
        <f>地址轉換!BN260</f>
        <v/>
      </c>
      <c r="K259" s="1" t="str">
        <f>地址轉換!BO260</f>
        <v>2號7樓之21</v>
      </c>
      <c r="L259" s="6" t="str">
        <f>地址轉換!BP260</f>
        <v/>
      </c>
    </row>
    <row r="260" spans="1:12" x14ac:dyDescent="0.3">
      <c r="A260" s="1">
        <f>地址轉換!A261</f>
        <v>10354474</v>
      </c>
      <c r="B260" s="1" t="str">
        <f>地址轉換!B261</f>
        <v>406台中市 北屯區 三光里21鄰東山路一段40巷6號</v>
      </c>
      <c r="C260" s="1" t="str">
        <f>地址轉換!C261</f>
        <v>最新戶籍</v>
      </c>
      <c r="D260" s="1" t="str">
        <f>地址轉換!D261</f>
        <v>確認有效</v>
      </c>
      <c r="E260" s="1" t="str">
        <f>地址轉換!E261</f>
        <v>N121700043</v>
      </c>
      <c r="F260" s="1" t="str">
        <f>地址轉換!BJ261</f>
        <v>臺中市</v>
      </c>
      <c r="G260" s="1" t="str">
        <f>地址轉換!BK261</f>
        <v>北屯區</v>
      </c>
      <c r="H260" s="1" t="str">
        <f>地址轉換!BL261</f>
        <v>東山路一段</v>
      </c>
      <c r="I260" s="1" t="str">
        <f>地址轉換!BM261</f>
        <v>40巷</v>
      </c>
      <c r="J260" s="1" t="str">
        <f>地址轉換!BN261</f>
        <v/>
      </c>
      <c r="K260" s="1" t="str">
        <f>地址轉換!BO261</f>
        <v>6號</v>
      </c>
      <c r="L260" s="6" t="str">
        <f>地址轉換!BP261</f>
        <v/>
      </c>
    </row>
    <row r="261" spans="1:12" x14ac:dyDescent="0.3">
      <c r="A261" s="1">
        <f>地址轉換!A262</f>
        <v>10354549</v>
      </c>
      <c r="B261" s="1" t="str">
        <f>地址轉換!B262</f>
        <v>404台中市 北區 賴旺里19鄰北平路2段72號</v>
      </c>
      <c r="C261" s="1" t="str">
        <f>地址轉換!C262</f>
        <v>戶籍住址</v>
      </c>
      <c r="D261" s="1" t="str">
        <f>地址轉換!D262</f>
        <v>未確認</v>
      </c>
      <c r="E261" s="1" t="str">
        <f>地址轉換!E262</f>
        <v>N221658760</v>
      </c>
      <c r="F261" s="1" t="str">
        <f>地址轉換!BJ262</f>
        <v>臺中市</v>
      </c>
      <c r="G261" s="1" t="str">
        <f>地址轉換!BK262</f>
        <v>北區</v>
      </c>
      <c r="H261" s="1" t="str">
        <f>地址轉換!BL262</f>
        <v>北平路二段</v>
      </c>
      <c r="I261" s="1" t="str">
        <f>地址轉換!BM262</f>
        <v/>
      </c>
      <c r="J261" s="1" t="str">
        <f>地址轉換!BN262</f>
        <v/>
      </c>
      <c r="K261" s="1" t="str">
        <f>地址轉換!BO262</f>
        <v>72號</v>
      </c>
      <c r="L261" s="6" t="str">
        <f>地址轉換!BP262</f>
        <v/>
      </c>
    </row>
    <row r="262" spans="1:12" x14ac:dyDescent="0.3">
      <c r="A262" s="1">
        <f>地址轉換!A263</f>
        <v>8437157</v>
      </c>
      <c r="B262" s="1" t="str">
        <f>地址轉換!B263</f>
        <v>404台中市 北區 漢口南一街48號</v>
      </c>
      <c r="C262" s="1" t="str">
        <f>地址轉換!C263</f>
        <v>最新戶籍</v>
      </c>
      <c r="D262" s="1" t="str">
        <f>地址轉換!D263</f>
        <v>確認有效</v>
      </c>
      <c r="E262" s="1" t="str">
        <f>地址轉換!E263</f>
        <v>N221465792</v>
      </c>
      <c r="F262" s="1" t="str">
        <f>地址轉換!BJ263</f>
        <v>臺中市</v>
      </c>
      <c r="G262" s="1" t="str">
        <f>地址轉換!BK263</f>
        <v>北區</v>
      </c>
      <c r="H262" s="1" t="str">
        <f>地址轉換!BL263</f>
        <v>漢口南一街</v>
      </c>
      <c r="I262" s="1" t="str">
        <f>地址轉換!BM263</f>
        <v/>
      </c>
      <c r="J262" s="1" t="str">
        <f>地址轉換!BN263</f>
        <v/>
      </c>
      <c r="K262" s="1" t="str">
        <f>地址轉換!BO263</f>
        <v>48號</v>
      </c>
      <c r="L262" s="6" t="str">
        <f>地址轉換!BP263</f>
        <v/>
      </c>
    </row>
    <row r="263" spans="1:12" x14ac:dyDescent="0.3">
      <c r="A263" s="1">
        <f>地址轉換!A264</f>
        <v>8977362</v>
      </c>
      <c r="B263" s="1" t="str">
        <f>地址轉換!B264</f>
        <v>404台中市 北區 益華街120巷14號</v>
      </c>
      <c r="C263" s="1" t="str">
        <f>地址轉換!C264</f>
        <v>最新戶籍</v>
      </c>
      <c r="D263" s="1" t="str">
        <f>地址轉換!D264</f>
        <v>代收</v>
      </c>
      <c r="E263" s="1" t="str">
        <f>地址轉換!E264</f>
        <v>N221169384</v>
      </c>
      <c r="F263" s="1" t="str">
        <f>地址轉換!BJ264</f>
        <v>臺中市</v>
      </c>
      <c r="G263" s="1" t="str">
        <f>地址轉換!BK264</f>
        <v>北區</v>
      </c>
      <c r="H263" s="1" t="str">
        <f>地址轉換!BL264</f>
        <v>益華街</v>
      </c>
      <c r="I263" s="1" t="str">
        <f>地址轉換!BM264</f>
        <v>120巷</v>
      </c>
      <c r="J263" s="1" t="str">
        <f>地址轉換!BN264</f>
        <v/>
      </c>
      <c r="K263" s="1" t="str">
        <f>地址轉換!BO264</f>
        <v>14號</v>
      </c>
      <c r="L263" s="6" t="str">
        <f>地址轉換!BP264</f>
        <v/>
      </c>
    </row>
    <row r="264" spans="1:12" x14ac:dyDescent="0.3">
      <c r="A264" s="1">
        <f>地址轉換!A265</f>
        <v>9413020</v>
      </c>
      <c r="B264" s="1" t="str">
        <f>地址轉換!B265</f>
        <v>404台中市 北區 中正里1鄰民族路275之21號</v>
      </c>
      <c r="C264" s="1" t="str">
        <f>地址轉換!C265</f>
        <v>最新戶籍</v>
      </c>
      <c r="D264" s="1" t="str">
        <f>地址轉換!D265</f>
        <v>確認有效</v>
      </c>
      <c r="E264" s="1" t="str">
        <f>地址轉換!E265</f>
        <v>N120223305</v>
      </c>
      <c r="F264" s="1" t="str">
        <f>地址轉換!BJ265</f>
        <v>臺中市</v>
      </c>
      <c r="G264" s="1" t="str">
        <f>地址轉換!BK265</f>
        <v>北區</v>
      </c>
      <c r="H264" s="1" t="str">
        <f>地址轉換!BL265</f>
        <v>民族路</v>
      </c>
      <c r="I264" s="1" t="str">
        <f>地址轉換!BM265</f>
        <v/>
      </c>
      <c r="J264" s="1" t="str">
        <f>地址轉換!BN265</f>
        <v/>
      </c>
      <c r="K264" s="1" t="str">
        <f>地址轉換!BO265</f>
        <v>275-21號</v>
      </c>
      <c r="L264" s="6" t="str">
        <f>地址轉換!BP265</f>
        <v/>
      </c>
    </row>
    <row r="265" spans="1:12" x14ac:dyDescent="0.3">
      <c r="A265" s="1">
        <f>地址轉換!A266</f>
        <v>9866746</v>
      </c>
      <c r="B265" s="1" t="str">
        <f>地址轉換!B266</f>
        <v>40458台中市 北區 文莊里020鄰大雅路1號14樓之1</v>
      </c>
      <c r="C265" s="1" t="str">
        <f>地址轉換!C266</f>
        <v>最新戶籍</v>
      </c>
      <c r="D265" s="1" t="str">
        <f>地址轉換!D266</f>
        <v>確認有效</v>
      </c>
      <c r="E265" s="1" t="str">
        <f>地址轉換!E266</f>
        <v>N121868513</v>
      </c>
      <c r="F265" s="1" t="str">
        <f>地址轉換!BJ266</f>
        <v>臺中市</v>
      </c>
      <c r="G265" s="1" t="str">
        <f>地址轉換!BK266</f>
        <v>北區</v>
      </c>
      <c r="H265" s="1" t="str">
        <f>地址轉換!BL266</f>
        <v>大雅路</v>
      </c>
      <c r="I265" s="1" t="str">
        <f>地址轉換!BM266</f>
        <v/>
      </c>
      <c r="J265" s="1" t="str">
        <f>地址轉換!BN266</f>
        <v/>
      </c>
      <c r="K265" s="1" t="str">
        <f>地址轉換!BO266</f>
        <v>1號14樓之1</v>
      </c>
      <c r="L265" s="6" t="str">
        <f>地址轉換!BP266</f>
        <v/>
      </c>
    </row>
    <row r="266" spans="1:12" x14ac:dyDescent="0.3">
      <c r="A266" s="1">
        <f>地址轉換!A267</f>
        <v>10242908</v>
      </c>
      <c r="B266" s="1" t="str">
        <f>地址轉換!B267</f>
        <v>403台中市 西區 模範街18巷1號2樓之3</v>
      </c>
      <c r="C266" s="1" t="str">
        <f>地址轉換!C267</f>
        <v>最新戶籍</v>
      </c>
      <c r="D266" s="1" t="str">
        <f>地址轉換!D267</f>
        <v>確認有效</v>
      </c>
      <c r="E266" s="1" t="str">
        <f>地址轉換!E267</f>
        <v>N202535500</v>
      </c>
      <c r="F266" s="1" t="str">
        <f>地址轉換!BJ267</f>
        <v>臺中市</v>
      </c>
      <c r="G266" s="1" t="str">
        <f>地址轉換!BK267</f>
        <v>西區</v>
      </c>
      <c r="H266" s="1" t="str">
        <f>地址轉換!BL267</f>
        <v>模範街</v>
      </c>
      <c r="I266" s="1" t="str">
        <f>地址轉換!BM267</f>
        <v>18巷</v>
      </c>
      <c r="J266" s="1" t="str">
        <f>地址轉換!BN267</f>
        <v/>
      </c>
      <c r="K266" s="1" t="str">
        <f>地址轉換!BO267</f>
        <v>1號2樓之3</v>
      </c>
      <c r="L266" s="6" t="str">
        <f>地址轉換!BP267</f>
        <v/>
      </c>
    </row>
    <row r="267" spans="1:12" x14ac:dyDescent="0.3">
      <c r="A267" s="1">
        <f>地址轉換!A268</f>
        <v>9376479</v>
      </c>
      <c r="B267" s="1" t="str">
        <f>地址轉換!B268</f>
        <v>403台中市 西區 美村路1段270巷15號</v>
      </c>
      <c r="C267" s="1">
        <f>地址轉換!C268</f>
        <v>0</v>
      </c>
      <c r="D267" s="1" t="str">
        <f>地址轉換!D268</f>
        <v>確認有效</v>
      </c>
      <c r="E267" s="1" t="str">
        <f>地址轉換!E268</f>
        <v>N220513191</v>
      </c>
      <c r="F267" s="1" t="str">
        <f>地址轉換!BJ268</f>
        <v>臺中市</v>
      </c>
      <c r="G267" s="1" t="str">
        <f>地址轉換!BK268</f>
        <v>西區</v>
      </c>
      <c r="H267" s="1" t="str">
        <f>地址轉換!BL268</f>
        <v>美村路一段</v>
      </c>
      <c r="I267" s="1" t="str">
        <f>地址轉換!BM268</f>
        <v>270巷</v>
      </c>
      <c r="J267" s="1" t="str">
        <f>地址轉換!BN268</f>
        <v/>
      </c>
      <c r="K267" s="1" t="str">
        <f>地址轉換!BO268</f>
        <v>15號</v>
      </c>
      <c r="L267" s="6" t="str">
        <f>地址轉換!BP268</f>
        <v/>
      </c>
    </row>
    <row r="268" spans="1:12" x14ac:dyDescent="0.3">
      <c r="A268" s="1">
        <f>地址轉換!A269</f>
        <v>9197647</v>
      </c>
      <c r="B268" s="1" t="str">
        <f>地址轉換!B269</f>
        <v>403台中市 西區 昇平里27鄰民生路474號3樓</v>
      </c>
      <c r="C268" s="1" t="str">
        <f>地址轉換!C269</f>
        <v>戶籍住址</v>
      </c>
      <c r="D268" s="1" t="str">
        <f>地址轉換!D269</f>
        <v>未確認</v>
      </c>
      <c r="E268" s="1" t="str">
        <f>地址轉換!E269</f>
        <v>N102986612</v>
      </c>
      <c r="F268" s="1" t="str">
        <f>地址轉換!BJ269</f>
        <v>臺中市</v>
      </c>
      <c r="G268" s="1" t="str">
        <f>地址轉換!BK269</f>
        <v>西區</v>
      </c>
      <c r="H268" s="1" t="str">
        <f>地址轉換!BL269</f>
        <v>民生路</v>
      </c>
      <c r="I268" s="1" t="str">
        <f>地址轉換!BM269</f>
        <v/>
      </c>
      <c r="J268" s="1" t="str">
        <f>地址轉換!BN269</f>
        <v/>
      </c>
      <c r="K268" s="1" t="str">
        <f>地址轉換!BO269</f>
        <v>474號3樓</v>
      </c>
      <c r="L268" s="6" t="str">
        <f>地址轉換!BP269</f>
        <v/>
      </c>
    </row>
    <row r="269" spans="1:12" x14ac:dyDescent="0.3">
      <c r="A269" s="1">
        <f>地址轉換!A270</f>
        <v>8949109</v>
      </c>
      <c r="B269" s="1" t="str">
        <f>地址轉換!B270</f>
        <v>403台中市 西區 忠明南路67號</v>
      </c>
      <c r="C269" s="1" t="str">
        <f>地址轉換!C270</f>
        <v>戶籍住址</v>
      </c>
      <c r="D269" s="1" t="str">
        <f>地址轉換!D270</f>
        <v>確認有效</v>
      </c>
      <c r="E269" s="1" t="str">
        <f>地址轉換!E270</f>
        <v>N120779964</v>
      </c>
      <c r="F269" s="1" t="str">
        <f>地址轉換!BJ270</f>
        <v>臺中市</v>
      </c>
      <c r="G269" s="1" t="str">
        <f>地址轉換!BK270</f>
        <v>西區</v>
      </c>
      <c r="H269" s="1" t="str">
        <f>地址轉換!BL270</f>
        <v>忠明南路</v>
      </c>
      <c r="I269" s="1" t="str">
        <f>地址轉換!BM270</f>
        <v/>
      </c>
      <c r="J269" s="1" t="str">
        <f>地址轉換!BN270</f>
        <v/>
      </c>
      <c r="K269" s="1" t="str">
        <f>地址轉換!BO270</f>
        <v>67號</v>
      </c>
      <c r="L269" s="6" t="str">
        <f>地址轉換!BP270</f>
        <v/>
      </c>
    </row>
    <row r="270" spans="1:12" x14ac:dyDescent="0.3">
      <c r="A270" s="1">
        <f>地址轉換!A271</f>
        <v>7718029</v>
      </c>
      <c r="B270" s="1" t="str">
        <f>地址轉換!B271</f>
        <v>403台中市 西區 市府路19號3樓</v>
      </c>
      <c r="C270" s="1" t="str">
        <f>地址轉換!C271</f>
        <v>最新戶籍</v>
      </c>
      <c r="D270" s="1" t="str">
        <f>地址轉換!D271</f>
        <v>未確認</v>
      </c>
      <c r="E270" s="1" t="str">
        <f>地址轉換!E271</f>
        <v>N203665801</v>
      </c>
      <c r="F270" s="1" t="str">
        <f>地址轉換!BJ271</f>
        <v>臺中市</v>
      </c>
      <c r="G270" s="1" t="str">
        <f>地址轉換!BK271</f>
        <v>西區</v>
      </c>
      <c r="H270" s="1" t="str">
        <f>地址轉換!BL271</f>
        <v>市府路</v>
      </c>
      <c r="I270" s="1" t="str">
        <f>地址轉換!BM271</f>
        <v/>
      </c>
      <c r="J270" s="1" t="str">
        <f>地址轉換!BN271</f>
        <v/>
      </c>
      <c r="K270" s="1" t="str">
        <f>地址轉換!BO271</f>
        <v>19號3樓</v>
      </c>
      <c r="L270" s="6" t="str">
        <f>地址轉換!BP271</f>
        <v/>
      </c>
    </row>
    <row r="271" spans="1:12" x14ac:dyDescent="0.3">
      <c r="A271" s="1">
        <f>地址轉換!A272</f>
        <v>10038750</v>
      </c>
      <c r="B271" s="1" t="str">
        <f>地址轉換!B272</f>
        <v>403台中市 西區 中興里24鄰美村路一段166號四樓</v>
      </c>
      <c r="C271" s="1" t="str">
        <f>地址轉換!C272</f>
        <v>最新戶籍</v>
      </c>
      <c r="D271" s="1" t="str">
        <f>地址轉換!D272</f>
        <v>確認有效</v>
      </c>
      <c r="E271" s="1" t="str">
        <f>地址轉換!E272</f>
        <v>N122396258</v>
      </c>
      <c r="F271" s="1" t="str">
        <f>地址轉換!BJ272</f>
        <v>臺中市</v>
      </c>
      <c r="G271" s="1" t="str">
        <f>地址轉換!BK272</f>
        <v>西區</v>
      </c>
      <c r="H271" s="1" t="str">
        <f>地址轉換!BL272</f>
        <v>美村路一段</v>
      </c>
      <c r="I271" s="1" t="str">
        <f>地址轉換!BM272</f>
        <v/>
      </c>
      <c r="J271" s="1" t="str">
        <f>地址轉換!BN272</f>
        <v/>
      </c>
      <c r="K271" s="1" t="str">
        <f>地址轉換!BO272</f>
        <v>166號4樓</v>
      </c>
      <c r="L271" s="6" t="str">
        <f>地址轉換!BP272</f>
        <v/>
      </c>
    </row>
    <row r="272" spans="1:12" x14ac:dyDescent="0.3">
      <c r="A272" s="1">
        <f>地址轉換!A273</f>
        <v>9413098</v>
      </c>
      <c r="B272" s="1" t="str">
        <f>地址轉換!B273</f>
        <v>403台中市 西區 大忠里8鄰大忠南街86巷29號</v>
      </c>
      <c r="C272" s="1" t="str">
        <f>地址轉換!C273</f>
        <v>住家</v>
      </c>
      <c r="D272" s="1" t="str">
        <f>地址轉換!D273</f>
        <v>未確認</v>
      </c>
      <c r="E272" s="1" t="str">
        <f>地址轉換!E273</f>
        <v>N201028364</v>
      </c>
      <c r="F272" s="1" t="str">
        <f>地址轉換!BJ273</f>
        <v>臺中市</v>
      </c>
      <c r="G272" s="1" t="str">
        <f>地址轉換!BK273</f>
        <v>西區</v>
      </c>
      <c r="H272" s="1" t="str">
        <f>地址轉換!BL273</f>
        <v>大忠南街</v>
      </c>
      <c r="I272" s="1" t="str">
        <f>地址轉換!BM273</f>
        <v>86巷</v>
      </c>
      <c r="J272" s="1" t="str">
        <f>地址轉換!BN273</f>
        <v/>
      </c>
      <c r="K272" s="1" t="str">
        <f>地址轉換!BO273</f>
        <v>29號</v>
      </c>
      <c r="L272" s="6" t="str">
        <f>地址轉換!BP273</f>
        <v/>
      </c>
    </row>
    <row r="273" spans="1:12" x14ac:dyDescent="0.3">
      <c r="A273" s="1">
        <f>地址轉換!A274</f>
        <v>9424012</v>
      </c>
      <c r="B273" s="1" t="str">
        <f>地址轉換!B274</f>
        <v>402台中市 南區 德吉街307之5號11樓之2</v>
      </c>
      <c r="C273" s="1" t="str">
        <f>地址轉換!C274</f>
        <v>最新戶籍</v>
      </c>
      <c r="D273" s="1" t="str">
        <f>地址轉換!D274</f>
        <v>確認有效</v>
      </c>
      <c r="E273" s="1" t="str">
        <f>地址轉換!E274</f>
        <v>N122112225</v>
      </c>
      <c r="F273" s="1" t="str">
        <f>地址轉換!BJ274</f>
        <v>臺中市</v>
      </c>
      <c r="G273" s="1" t="str">
        <f>地址轉換!BK274</f>
        <v>南區</v>
      </c>
      <c r="H273" s="1" t="str">
        <f>地址轉換!BL274</f>
        <v>德吉街</v>
      </c>
      <c r="I273" s="1" t="str">
        <f>地址轉換!BM274</f>
        <v/>
      </c>
      <c r="J273" s="1" t="str">
        <f>地址轉換!BN274</f>
        <v/>
      </c>
      <c r="K273" s="1" t="str">
        <f>地址轉換!BO274</f>
        <v>307-5號11樓之2</v>
      </c>
      <c r="L273" s="6" t="str">
        <f>地址轉換!BP274</f>
        <v/>
      </c>
    </row>
    <row r="274" spans="1:12" x14ac:dyDescent="0.3">
      <c r="A274" s="1">
        <f>地址轉換!A275</f>
        <v>10038714</v>
      </c>
      <c r="B274" s="1" t="str">
        <f>地址轉換!B275</f>
        <v>402台中市 南區 福平里23鄰柳川東路1段56巷6號</v>
      </c>
      <c r="C274" s="1" t="str">
        <f>地址轉換!C275</f>
        <v>戶籍住址</v>
      </c>
      <c r="D274" s="1" t="str">
        <f>地址轉換!D275</f>
        <v>未確認</v>
      </c>
      <c r="E274" s="1" t="str">
        <f>地址轉換!E275</f>
        <v>N120004631</v>
      </c>
      <c r="F274" s="1" t="str">
        <f>地址轉換!BJ275</f>
        <v>臺中市</v>
      </c>
      <c r="G274" s="1" t="str">
        <f>地址轉換!BK275</f>
        <v>南區</v>
      </c>
      <c r="H274" s="1" t="str">
        <f>地址轉換!BL275</f>
        <v>柳川東路一段</v>
      </c>
      <c r="I274" s="1" t="str">
        <f>地址轉換!BM275</f>
        <v>56巷</v>
      </c>
      <c r="J274" s="1" t="str">
        <f>地址轉換!BN275</f>
        <v/>
      </c>
      <c r="K274" s="1" t="str">
        <f>地址轉換!BO275</f>
        <v>6號</v>
      </c>
      <c r="L274" s="6" t="str">
        <f>地址轉換!BP275</f>
        <v/>
      </c>
    </row>
    <row r="275" spans="1:12" x14ac:dyDescent="0.3">
      <c r="A275" s="1">
        <f>地址轉換!A276</f>
        <v>6420109</v>
      </c>
      <c r="B275" s="1" t="str">
        <f>地址轉換!B276</f>
        <v>402台中市 南區 崇倫北街40巷13號三樓</v>
      </c>
      <c r="C275" s="1" t="str">
        <f>地址轉換!C276</f>
        <v>戶籍住址</v>
      </c>
      <c r="D275" s="1" t="str">
        <f>地址轉換!D276</f>
        <v>確認有效</v>
      </c>
      <c r="E275" s="1" t="str">
        <f>地址轉換!E276</f>
        <v>N220129877</v>
      </c>
      <c r="F275" s="1" t="str">
        <f>地址轉換!BJ276</f>
        <v>臺中市</v>
      </c>
      <c r="G275" s="1" t="str">
        <f>地址轉換!BK276</f>
        <v>南區</v>
      </c>
      <c r="H275" s="1" t="str">
        <f>地址轉換!BL276</f>
        <v>崇倫北街</v>
      </c>
      <c r="I275" s="1" t="str">
        <f>地址轉換!BM276</f>
        <v>40巷</v>
      </c>
      <c r="J275" s="1" t="str">
        <f>地址轉換!BN276</f>
        <v/>
      </c>
      <c r="K275" s="1" t="str">
        <f>地址轉換!BO276</f>
        <v>13號3樓</v>
      </c>
      <c r="L275" s="6" t="str">
        <f>地址轉換!BP276</f>
        <v/>
      </c>
    </row>
    <row r="276" spans="1:12" x14ac:dyDescent="0.3">
      <c r="A276" s="1">
        <f>地址轉換!A277</f>
        <v>9378445</v>
      </c>
      <c r="B276" s="1" t="str">
        <f>地址轉換!B277</f>
        <v>402台中市 南區 五權南路219號</v>
      </c>
      <c r="C276" s="1" t="str">
        <f>地址轉換!C277</f>
        <v>原住</v>
      </c>
      <c r="D276" s="1" t="str">
        <f>地址轉換!D277</f>
        <v>確認無效</v>
      </c>
      <c r="E276" s="1" t="str">
        <f>地址轉換!E277</f>
        <v>N121801769</v>
      </c>
      <c r="F276" s="1" t="str">
        <f>地址轉換!BJ277</f>
        <v>臺中市</v>
      </c>
      <c r="G276" s="1" t="str">
        <f>地址轉換!BK277</f>
        <v>南區</v>
      </c>
      <c r="H276" s="1" t="str">
        <f>地址轉換!BL277</f>
        <v>五權南路</v>
      </c>
      <c r="I276" s="1" t="str">
        <f>地址轉換!BM277</f>
        <v/>
      </c>
      <c r="J276" s="1" t="str">
        <f>地址轉換!BN277</f>
        <v/>
      </c>
      <c r="K276" s="1" t="str">
        <f>地址轉換!BO277</f>
        <v>219號</v>
      </c>
      <c r="L276" s="6" t="str">
        <f>地址轉換!BP277</f>
        <v/>
      </c>
    </row>
    <row r="277" spans="1:12" x14ac:dyDescent="0.3">
      <c r="A277" s="1">
        <f>地址轉換!A278</f>
        <v>6835573</v>
      </c>
      <c r="B277" s="1" t="str">
        <f>地址轉換!B278</f>
        <v>402台中市 南區 工學北路173號3樓之2</v>
      </c>
      <c r="C277" s="1" t="str">
        <f>地址轉換!C278</f>
        <v>戶籍住址</v>
      </c>
      <c r="D277" s="1" t="str">
        <f>地址轉換!D278</f>
        <v>確認有效</v>
      </c>
      <c r="E277" s="1" t="str">
        <f>地址轉換!E278</f>
        <v>N103347735</v>
      </c>
      <c r="F277" s="1" t="str">
        <f>地址轉換!BJ278</f>
        <v>臺中市</v>
      </c>
      <c r="G277" s="1" t="str">
        <f>地址轉換!BK278</f>
        <v>南區</v>
      </c>
      <c r="H277" s="1" t="str">
        <f>地址轉換!BL278</f>
        <v>工學北路</v>
      </c>
      <c r="I277" s="1" t="str">
        <f>地址轉換!BM278</f>
        <v/>
      </c>
      <c r="J277" s="1" t="str">
        <f>地址轉換!BN278</f>
        <v/>
      </c>
      <c r="K277" s="1" t="str">
        <f>地址轉換!BO278</f>
        <v>173號3樓之2</v>
      </c>
      <c r="L277" s="6" t="str">
        <f>地址轉換!BP278</f>
        <v/>
      </c>
    </row>
    <row r="278" spans="1:12" x14ac:dyDescent="0.3">
      <c r="A278" s="1">
        <f>地址轉換!A279</f>
        <v>10354449</v>
      </c>
      <c r="B278" s="1" t="str">
        <f>地址轉換!B279</f>
        <v>401台中市 東區 精武路181巷39號</v>
      </c>
      <c r="C278" s="1" t="str">
        <f>地址轉換!C279</f>
        <v>戶籍住址</v>
      </c>
      <c r="D278" s="1" t="str">
        <f>地址轉換!D279</f>
        <v>確認有效</v>
      </c>
      <c r="E278" s="1" t="str">
        <f>地址轉換!E279</f>
        <v>N120373408</v>
      </c>
      <c r="F278" s="1" t="str">
        <f>地址轉換!BJ279</f>
        <v>臺中市</v>
      </c>
      <c r="G278" s="1" t="str">
        <f>地址轉換!BK279</f>
        <v>東區</v>
      </c>
      <c r="H278" s="1" t="str">
        <f>地址轉換!BL279</f>
        <v>精武路</v>
      </c>
      <c r="I278" s="1" t="str">
        <f>地址轉換!BM279</f>
        <v>181巷</v>
      </c>
      <c r="J278" s="1" t="str">
        <f>地址轉換!BN279</f>
        <v/>
      </c>
      <c r="K278" s="1" t="str">
        <f>地址轉換!BO279</f>
        <v>39號</v>
      </c>
      <c r="L278" s="6" t="str">
        <f>地址轉換!BP279</f>
        <v/>
      </c>
    </row>
    <row r="279" spans="1:12" x14ac:dyDescent="0.3">
      <c r="A279" s="1">
        <f>地址轉換!A280</f>
        <v>10467335</v>
      </c>
      <c r="B279" s="1" t="str">
        <f>地址轉換!B280</f>
        <v>401台中市 東區 東橋里1鄰建新街98號</v>
      </c>
      <c r="C279" s="1" t="str">
        <f>地址轉換!C280</f>
        <v>戶籍住址</v>
      </c>
      <c r="D279" s="1" t="str">
        <f>地址轉換!D280</f>
        <v>確認有效</v>
      </c>
      <c r="E279" s="1" t="str">
        <f>地址轉換!E280</f>
        <v>N102190858</v>
      </c>
      <c r="F279" s="1" t="str">
        <f>地址轉換!BJ280</f>
        <v>臺中市</v>
      </c>
      <c r="G279" s="1" t="str">
        <f>地址轉換!BK280</f>
        <v>東區</v>
      </c>
      <c r="H279" s="1" t="str">
        <f>地址轉換!BL280</f>
        <v>建新街</v>
      </c>
      <c r="I279" s="1" t="str">
        <f>地址轉換!BM280</f>
        <v/>
      </c>
      <c r="J279" s="1" t="str">
        <f>地址轉換!BN280</f>
        <v/>
      </c>
      <c r="K279" s="1" t="str">
        <f>地址轉換!BO280</f>
        <v>98號</v>
      </c>
      <c r="L279" s="6" t="str">
        <f>地址轉換!BP280</f>
        <v/>
      </c>
    </row>
    <row r="280" spans="1:12" x14ac:dyDescent="0.3">
      <c r="A280" s="1">
        <f>地址轉換!A281</f>
        <v>9866737</v>
      </c>
      <c r="B280" s="1" t="str">
        <f>地址轉換!B281</f>
        <v>400台中市 中區 成功路359之2號4樓之5</v>
      </c>
      <c r="C280" s="1" t="str">
        <f>地址轉換!C281</f>
        <v>戶籍住址</v>
      </c>
      <c r="D280" s="1" t="str">
        <f>地址轉換!D281</f>
        <v>確認有效</v>
      </c>
      <c r="E280" s="1" t="str">
        <f>地址轉換!E281</f>
        <v>N120630177</v>
      </c>
      <c r="F280" s="1" t="str">
        <f>地址轉換!BJ281</f>
        <v>臺中市</v>
      </c>
      <c r="G280" s="1" t="str">
        <f>地址轉換!BK281</f>
        <v>中區</v>
      </c>
      <c r="H280" s="1" t="str">
        <f>地址轉換!BL281</f>
        <v>成功路</v>
      </c>
      <c r="I280" s="1" t="str">
        <f>地址轉換!BM281</f>
        <v/>
      </c>
      <c r="J280" s="1" t="str">
        <f>地址轉換!BN281</f>
        <v/>
      </c>
      <c r="K280" s="1" t="str">
        <f>地址轉換!BO281</f>
        <v>359-2號4樓之5</v>
      </c>
      <c r="L280" s="6" t="str">
        <f>地址轉換!BP281</f>
        <v/>
      </c>
    </row>
    <row r="281" spans="1:12" x14ac:dyDescent="0.3">
      <c r="A281" s="1">
        <f>地址轉換!A282</f>
        <v>9380153</v>
      </c>
      <c r="B281" s="1" t="str">
        <f>地址轉換!B282</f>
        <v>400台中市 中區 中華里29鄰中華路一段121號十一樓之24</v>
      </c>
      <c r="C281" s="1" t="str">
        <f>地址轉換!C282</f>
        <v>最新戶籍</v>
      </c>
      <c r="D281" s="1" t="str">
        <f>地址轉換!D282</f>
        <v>確認有效</v>
      </c>
      <c r="E281" s="1" t="str">
        <f>地址轉換!E282</f>
        <v>N220725397</v>
      </c>
      <c r="F281" s="1" t="str">
        <f>地址轉換!BJ282</f>
        <v>臺中市</v>
      </c>
      <c r="G281" s="1" t="str">
        <f>地址轉換!BK282</f>
        <v>中區</v>
      </c>
      <c r="H281" s="1" t="str">
        <f>地址轉換!BL282</f>
        <v>中華路一段</v>
      </c>
      <c r="I281" s="1" t="str">
        <f>地址轉換!BM282</f>
        <v/>
      </c>
      <c r="J281" s="1" t="str">
        <f>地址轉換!BN282</f>
        <v/>
      </c>
      <c r="K281" s="1" t="str">
        <f>地址轉換!BO282</f>
        <v>121號11樓之24</v>
      </c>
      <c r="L281" s="6" t="str">
        <f>地址轉換!BP282</f>
        <v/>
      </c>
    </row>
    <row r="282" spans="1:12" x14ac:dyDescent="0.3">
      <c r="A282" s="1">
        <f>地址轉換!A283</f>
        <v>9281134</v>
      </c>
      <c r="B282" s="1" t="str">
        <f>地址轉換!B283</f>
        <v>358苗栗縣 苑裡鎮 田心里8鄰田心　73號</v>
      </c>
      <c r="C282" s="1" t="str">
        <f>地址轉換!C283</f>
        <v>戶籍住址</v>
      </c>
      <c r="D282" s="1" t="str">
        <f>地址轉換!D283</f>
        <v>確認有效</v>
      </c>
      <c r="E282" s="1" t="str">
        <f>地址轉換!E283</f>
        <v>N220622953</v>
      </c>
      <c r="F282" s="1" t="str">
        <f>地址轉換!BJ283</f>
        <v>苗栗縣</v>
      </c>
      <c r="G282" s="1" t="str">
        <f>地址轉換!BK283</f>
        <v>苑裡鎮</v>
      </c>
      <c r="H282" s="1" t="str">
        <f>地址轉換!BL283</f>
        <v/>
      </c>
      <c r="I282" s="1" t="str">
        <f>地址轉換!BM283</f>
        <v/>
      </c>
      <c r="J282" s="1" t="str">
        <f>地址轉換!BN283</f>
        <v/>
      </c>
      <c r="K282" s="1" t="str">
        <f>地址轉換!BO283</f>
        <v>田心73號</v>
      </c>
      <c r="L282" s="6" t="str">
        <f>地址轉換!BP283</f>
        <v/>
      </c>
    </row>
    <row r="283" spans="1:12" x14ac:dyDescent="0.3">
      <c r="A283" s="1">
        <f>地址轉換!A284</f>
        <v>8977370</v>
      </c>
      <c r="B283" s="1" t="str">
        <f>地址轉換!B284</f>
        <v>335桃園市 大溪區 民權東路54巷10之3號</v>
      </c>
      <c r="C283" s="1" t="str">
        <f>地址轉換!C284</f>
        <v>戶籍住址</v>
      </c>
      <c r="D283" s="1" t="str">
        <f>地址轉換!D284</f>
        <v>未確認</v>
      </c>
      <c r="E283" s="1" t="str">
        <f>地址轉換!E284</f>
        <v>N222327791</v>
      </c>
      <c r="F283" s="1" t="str">
        <f>地址轉換!BJ284</f>
        <v>桃園市</v>
      </c>
      <c r="G283" s="1" t="str">
        <f>地址轉換!BK284</f>
        <v>大溪區</v>
      </c>
      <c r="H283" s="1" t="str">
        <f>地址轉換!BL284</f>
        <v>民權東路</v>
      </c>
      <c r="I283" s="1" t="str">
        <f>地址轉換!BM284</f>
        <v>54巷</v>
      </c>
      <c r="J283" s="1" t="str">
        <f>地址轉換!BN284</f>
        <v/>
      </c>
      <c r="K283" s="1" t="str">
        <f>地址轉換!BO284</f>
        <v>10-3號</v>
      </c>
      <c r="L283" s="6" t="str">
        <f>地址轉換!BP284</f>
        <v/>
      </c>
    </row>
    <row r="284" spans="1:12" x14ac:dyDescent="0.3">
      <c r="A284" s="1">
        <f>地址轉換!A285</f>
        <v>8980066</v>
      </c>
      <c r="B284" s="1" t="str">
        <f>地址轉換!B285</f>
        <v>334桃園市 八德區 福橋街68號</v>
      </c>
      <c r="C284" s="1" t="str">
        <f>地址轉換!C285</f>
        <v>戶籍住址</v>
      </c>
      <c r="D284" s="1" t="str">
        <f>地址轉換!D285</f>
        <v>確認有效</v>
      </c>
      <c r="E284" s="1" t="str">
        <f>地址轉換!E285</f>
        <v>N220314956</v>
      </c>
      <c r="F284" s="1" t="str">
        <f>地址轉換!BJ285</f>
        <v>桃園市</v>
      </c>
      <c r="G284" s="1" t="str">
        <f>地址轉換!BK285</f>
        <v>八德區</v>
      </c>
      <c r="H284" s="1" t="str">
        <f>地址轉換!BL285</f>
        <v>福橋街</v>
      </c>
      <c r="I284" s="1" t="str">
        <f>地址轉換!BM285</f>
        <v/>
      </c>
      <c r="J284" s="1" t="str">
        <f>地址轉換!BN285</f>
        <v/>
      </c>
      <c r="K284" s="1" t="str">
        <f>地址轉換!BO285</f>
        <v>68號</v>
      </c>
      <c r="L284" s="6" t="str">
        <f>地址轉換!BP285</f>
        <v/>
      </c>
    </row>
    <row r="285" spans="1:12" x14ac:dyDescent="0.3">
      <c r="A285" s="1">
        <f>地址轉換!A286</f>
        <v>8604742</v>
      </c>
      <c r="B285" s="1" t="str">
        <f>地址轉換!B286</f>
        <v>334桃園市 八德區 茄明里17鄰中華路201巷27之1號</v>
      </c>
      <c r="C285" s="1" t="str">
        <f>地址轉換!C286</f>
        <v>戶籍住址</v>
      </c>
      <c r="D285" s="1" t="str">
        <f>地址轉換!D286</f>
        <v>確認有效</v>
      </c>
      <c r="E285" s="1" t="str">
        <f>地址轉換!E286</f>
        <v>N222880613</v>
      </c>
      <c r="F285" s="1" t="str">
        <f>地址轉換!BJ286</f>
        <v>桃園市</v>
      </c>
      <c r="G285" s="1" t="str">
        <f>地址轉換!BK286</f>
        <v>八德區</v>
      </c>
      <c r="H285" s="1" t="str">
        <f>地址轉換!BL286</f>
        <v>中華路</v>
      </c>
      <c r="I285" s="1" t="str">
        <f>地址轉換!BM286</f>
        <v>201巷</v>
      </c>
      <c r="J285" s="1" t="str">
        <f>地址轉換!BN286</f>
        <v/>
      </c>
      <c r="K285" s="1" t="str">
        <f>地址轉換!BO286</f>
        <v>27-1號</v>
      </c>
      <c r="L285" s="6" t="str">
        <f>地址轉換!BP286</f>
        <v/>
      </c>
    </row>
    <row r="286" spans="1:12" x14ac:dyDescent="0.3">
      <c r="A286" s="1">
        <f>地址轉換!A287</f>
        <v>6371878</v>
      </c>
      <c r="B286" s="1" t="str">
        <f>地址轉換!B287</f>
        <v>333桃園市 龜山區 寶石街13號</v>
      </c>
      <c r="C286" s="1" t="str">
        <f>地址轉換!C287</f>
        <v>戶籍住址</v>
      </c>
      <c r="D286" s="1" t="str">
        <f>地址轉換!D287</f>
        <v>確認有效</v>
      </c>
      <c r="E286" s="1" t="str">
        <f>地址轉換!E287</f>
        <v>N120974736</v>
      </c>
      <c r="F286" s="1" t="str">
        <f>地址轉換!BJ287</f>
        <v>桃園市</v>
      </c>
      <c r="G286" s="1" t="str">
        <f>地址轉換!BK287</f>
        <v>龜山區</v>
      </c>
      <c r="H286" s="1" t="str">
        <f>地址轉換!BL287</f>
        <v>寶石街</v>
      </c>
      <c r="I286" s="1" t="str">
        <f>地址轉換!BM287</f>
        <v/>
      </c>
      <c r="J286" s="1" t="str">
        <f>地址轉換!BN287</f>
        <v/>
      </c>
      <c r="K286" s="1" t="str">
        <f>地址轉換!BO287</f>
        <v>13號</v>
      </c>
      <c r="L286" s="6" t="str">
        <f>地址轉換!BP287</f>
        <v/>
      </c>
    </row>
    <row r="287" spans="1:12" x14ac:dyDescent="0.3">
      <c r="A287" s="1">
        <f>地址轉換!A288</f>
        <v>10393983</v>
      </c>
      <c r="B287" s="1" t="str">
        <f>地址轉換!B288</f>
        <v>333桃園市 龜山區 兔坑里007鄰茶專路252巷5弄11號</v>
      </c>
      <c r="C287" s="1" t="str">
        <f>地址轉換!C288</f>
        <v>戶籍住址</v>
      </c>
      <c r="D287" s="1" t="str">
        <f>地址轉換!D288</f>
        <v>確認有效</v>
      </c>
      <c r="E287" s="1" t="str">
        <f>地址轉換!E288</f>
        <v>N202397260</v>
      </c>
      <c r="F287" s="1" t="str">
        <f>地址轉換!BJ288</f>
        <v>桃園市</v>
      </c>
      <c r="G287" s="1" t="str">
        <f>地址轉換!BK288</f>
        <v>龜山區</v>
      </c>
      <c r="H287" s="1" t="str">
        <f>地址轉換!BL288</f>
        <v>茶專路</v>
      </c>
      <c r="I287" s="1" t="str">
        <f>地址轉換!BM288</f>
        <v>252巷</v>
      </c>
      <c r="J287" s="1" t="str">
        <f>地址轉換!BN288</f>
        <v>5弄</v>
      </c>
      <c r="K287" s="1" t="str">
        <f>地址轉換!BO288</f>
        <v>11號</v>
      </c>
      <c r="L287" s="6" t="str">
        <f>地址轉換!BP288</f>
        <v/>
      </c>
    </row>
    <row r="288" spans="1:12" x14ac:dyDescent="0.3">
      <c r="A288" s="1">
        <f>地址轉換!A289</f>
        <v>9413117</v>
      </c>
      <c r="B288" s="1" t="str">
        <f>地址轉換!B289</f>
        <v>330桃園市 桃園區 信光里19鄰大連三街10巷2號</v>
      </c>
      <c r="C288" s="1" t="str">
        <f>地址轉換!C289</f>
        <v>最新戶籍</v>
      </c>
      <c r="D288" s="1" t="str">
        <f>地址轉換!D289</f>
        <v>確認有效</v>
      </c>
      <c r="E288" s="1" t="str">
        <f>地址轉換!E289</f>
        <v>N220100167</v>
      </c>
      <c r="F288" s="1" t="str">
        <f>地址轉換!BJ289</f>
        <v>桃園市</v>
      </c>
      <c r="G288" s="1" t="str">
        <f>地址轉換!BK289</f>
        <v>桃園區</v>
      </c>
      <c r="H288" s="1" t="str">
        <f>地址轉換!BL289</f>
        <v>大連三街</v>
      </c>
      <c r="I288" s="1" t="str">
        <f>地址轉換!BM289</f>
        <v>10巷</v>
      </c>
      <c r="J288" s="1" t="str">
        <f>地址轉換!BN289</f>
        <v/>
      </c>
      <c r="K288" s="1" t="str">
        <f>地址轉換!BO289</f>
        <v>2號</v>
      </c>
      <c r="L288" s="6" t="str">
        <f>地址轉換!BP289</f>
        <v/>
      </c>
    </row>
    <row r="289" spans="1:12" x14ac:dyDescent="0.3">
      <c r="A289" s="1">
        <f>地址轉換!A290</f>
        <v>10393997</v>
      </c>
      <c r="B289" s="1" t="str">
        <f>地址轉換!B290</f>
        <v>330桃園市 桃園區 青田街240號</v>
      </c>
      <c r="C289" s="1" t="str">
        <f>地址轉換!C290</f>
        <v>戶籍住址</v>
      </c>
      <c r="D289" s="1" t="str">
        <f>地址轉換!D290</f>
        <v>未確認</v>
      </c>
      <c r="E289" s="1" t="str">
        <f>地址轉換!E290</f>
        <v>N222145860</v>
      </c>
      <c r="F289" s="1" t="str">
        <f>地址轉換!BJ290</f>
        <v>桃園市</v>
      </c>
      <c r="G289" s="1" t="str">
        <f>地址轉換!BK290</f>
        <v>桃園區</v>
      </c>
      <c r="H289" s="1" t="str">
        <f>地址轉換!BL290</f>
        <v>青田街</v>
      </c>
      <c r="I289" s="1" t="str">
        <f>地址轉換!BM290</f>
        <v/>
      </c>
      <c r="J289" s="1" t="str">
        <f>地址轉換!BN290</f>
        <v/>
      </c>
      <c r="K289" s="1" t="str">
        <f>地址轉換!BO290</f>
        <v>240號</v>
      </c>
      <c r="L289" s="6" t="str">
        <f>地址轉換!BP290</f>
        <v/>
      </c>
    </row>
    <row r="290" spans="1:12" x14ac:dyDescent="0.3">
      <c r="A290" s="1">
        <f>地址轉換!A291</f>
        <v>10467426</v>
      </c>
      <c r="B290" s="1" t="str">
        <f>地址轉換!B291</f>
        <v>330桃園市 桃園區 昆明路9號12樓之1</v>
      </c>
      <c r="C290" s="1" t="str">
        <f>地址轉換!C291</f>
        <v>最新戶籍</v>
      </c>
      <c r="D290" s="1" t="str">
        <f>地址轉換!D291</f>
        <v>確認有效</v>
      </c>
      <c r="E290" s="1" t="str">
        <f>地址轉換!E291</f>
        <v>N221535262</v>
      </c>
      <c r="F290" s="1" t="str">
        <f>地址轉換!BJ291</f>
        <v>桃園市</v>
      </c>
      <c r="G290" s="1" t="str">
        <f>地址轉換!BK291</f>
        <v>桃園區</v>
      </c>
      <c r="H290" s="1" t="str">
        <f>地址轉換!BL291</f>
        <v>昆明路</v>
      </c>
      <c r="I290" s="1" t="str">
        <f>地址轉換!BM291</f>
        <v/>
      </c>
      <c r="J290" s="1" t="str">
        <f>地址轉換!BN291</f>
        <v/>
      </c>
      <c r="K290" s="1" t="str">
        <f>地址轉換!BO291</f>
        <v>9號12樓之1</v>
      </c>
      <c r="L290" s="6" t="str">
        <f>地址轉換!BP291</f>
        <v/>
      </c>
    </row>
    <row r="291" spans="1:12" x14ac:dyDescent="0.3">
      <c r="A291" s="1">
        <f>地址轉換!A292</f>
        <v>10008459</v>
      </c>
      <c r="B291" s="1" t="str">
        <f>地址轉換!B292</f>
        <v>330桃園市 桃園區 中州街131巷11之2號</v>
      </c>
      <c r="C291" s="1" t="str">
        <f>地址轉換!C292</f>
        <v>最新戶籍</v>
      </c>
      <c r="D291" s="1" t="str">
        <f>地址轉換!D292</f>
        <v>確認有效</v>
      </c>
      <c r="E291" s="1" t="str">
        <f>地址轉換!E292</f>
        <v>N221321428</v>
      </c>
      <c r="F291" s="1" t="str">
        <f>地址轉換!BJ292</f>
        <v>桃園市</v>
      </c>
      <c r="G291" s="1" t="str">
        <f>地址轉換!BK292</f>
        <v>桃園區</v>
      </c>
      <c r="H291" s="1" t="str">
        <f>地址轉換!BL292</f>
        <v>中州街</v>
      </c>
      <c r="I291" s="1" t="str">
        <f>地址轉換!BM292</f>
        <v>131巷</v>
      </c>
      <c r="J291" s="1" t="str">
        <f>地址轉換!BN292</f>
        <v/>
      </c>
      <c r="K291" s="1" t="str">
        <f>地址轉換!BO292</f>
        <v>11-2號</v>
      </c>
      <c r="L291" s="6" t="str">
        <f>地址轉換!BP292</f>
        <v/>
      </c>
    </row>
    <row r="292" spans="1:12" x14ac:dyDescent="0.3">
      <c r="A292" s="1">
        <f>地址轉換!A293</f>
        <v>8699907</v>
      </c>
      <c r="B292" s="1" t="str">
        <f>地址轉換!B293</f>
        <v>330桃園市 桃園區 中正路1394號1樓之4</v>
      </c>
      <c r="C292" s="1" t="str">
        <f>地址轉換!C293</f>
        <v>原住</v>
      </c>
      <c r="D292" s="1" t="str">
        <f>地址轉換!D293</f>
        <v>未確認</v>
      </c>
      <c r="E292" s="1" t="str">
        <f>地址轉換!E293</f>
        <v>N120493156</v>
      </c>
      <c r="F292" s="1" t="str">
        <f>地址轉換!BJ293</f>
        <v>桃園市</v>
      </c>
      <c r="G292" s="1" t="str">
        <f>地址轉換!BK293</f>
        <v>桃園區</v>
      </c>
      <c r="H292" s="1" t="str">
        <f>地址轉換!BL293</f>
        <v>中正路</v>
      </c>
      <c r="I292" s="1" t="str">
        <f>地址轉換!BM293</f>
        <v/>
      </c>
      <c r="J292" s="1" t="str">
        <f>地址轉換!BN293</f>
        <v/>
      </c>
      <c r="K292" s="1" t="str">
        <f>地址轉換!BO293</f>
        <v>1394號1樓之4</v>
      </c>
      <c r="L292" s="6" t="str">
        <f>地址轉換!BP293</f>
        <v/>
      </c>
    </row>
    <row r="293" spans="1:12" x14ac:dyDescent="0.3">
      <c r="A293" s="1">
        <f>地址轉換!A294</f>
        <v>10008411</v>
      </c>
      <c r="B293" s="1" t="str">
        <f>地址轉換!B294</f>
        <v>330桃園市 桃園區 中正里005鄰守法路40巷8號</v>
      </c>
      <c r="C293" s="1" t="str">
        <f>地址轉換!C294</f>
        <v>最新戶籍</v>
      </c>
      <c r="D293" s="1" t="str">
        <f>地址轉換!D294</f>
        <v>確認有效</v>
      </c>
      <c r="E293" s="1" t="str">
        <f>地址轉換!E294</f>
        <v>N121045234</v>
      </c>
      <c r="F293" s="1" t="str">
        <f>地址轉換!BJ294</f>
        <v>桃園市</v>
      </c>
      <c r="G293" s="1" t="str">
        <f>地址轉換!BK294</f>
        <v>桃園區</v>
      </c>
      <c r="H293" s="1" t="str">
        <f>地址轉換!BL294</f>
        <v>守法路</v>
      </c>
      <c r="I293" s="1" t="str">
        <f>地址轉換!BM294</f>
        <v>40巷</v>
      </c>
      <c r="J293" s="1" t="str">
        <f>地址轉換!BN294</f>
        <v/>
      </c>
      <c r="K293" s="1" t="str">
        <f>地址轉換!BO294</f>
        <v>8號</v>
      </c>
      <c r="L293" s="6" t="str">
        <f>地址轉換!BP294</f>
        <v/>
      </c>
    </row>
    <row r="294" spans="1:12" x14ac:dyDescent="0.3">
      <c r="A294" s="1">
        <f>地址轉換!A295</f>
        <v>8437083</v>
      </c>
      <c r="B294" s="1" t="str">
        <f>地址轉換!B295</f>
        <v>325桃園市 龍潭區 中正路三林段239巷46號</v>
      </c>
      <c r="C294" s="1" t="str">
        <f>地址轉換!C295</f>
        <v>戶籍住址</v>
      </c>
      <c r="D294" s="1" t="str">
        <f>地址轉換!D295</f>
        <v>確認有效</v>
      </c>
      <c r="E294" s="1" t="str">
        <f>地址轉換!E295</f>
        <v>N102277476</v>
      </c>
      <c r="F294" s="1" t="str">
        <f>地址轉換!BJ295</f>
        <v>桃園市</v>
      </c>
      <c r="G294" s="1" t="str">
        <f>地址轉換!BK295</f>
        <v>龍潭區</v>
      </c>
      <c r="H294" s="1" t="str">
        <f>地址轉換!BL295</f>
        <v>中正路三林段</v>
      </c>
      <c r="I294" s="1" t="str">
        <f>地址轉換!BM295</f>
        <v>239巷</v>
      </c>
      <c r="J294" s="1" t="str">
        <f>地址轉換!BN295</f>
        <v/>
      </c>
      <c r="K294" s="1" t="str">
        <f>地址轉換!BO295</f>
        <v>46號</v>
      </c>
      <c r="L294" s="6" t="str">
        <f>地址轉換!BP295</f>
        <v/>
      </c>
    </row>
    <row r="295" spans="1:12" x14ac:dyDescent="0.3">
      <c r="A295" s="1">
        <f>地址轉換!A296</f>
        <v>7592732</v>
      </c>
      <c r="B295" s="1" t="str">
        <f>地址轉換!B296</f>
        <v>324桃園市 平鎮區 中興路九龍段172巷51弄21號2樓</v>
      </c>
      <c r="C295" s="1" t="str">
        <f>地址轉換!C296</f>
        <v>戶籍住址</v>
      </c>
      <c r="D295" s="1" t="str">
        <f>地址轉換!D296</f>
        <v>代收</v>
      </c>
      <c r="E295" s="1" t="str">
        <f>地址轉換!E296</f>
        <v>N220541195</v>
      </c>
      <c r="F295" s="1" t="str">
        <f>地址轉換!BJ296</f>
        <v>桃園市</v>
      </c>
      <c r="G295" s="1" t="str">
        <f>地址轉換!BK296</f>
        <v>平鎮區</v>
      </c>
      <c r="H295" s="1" t="str">
        <f>地址轉換!BL296</f>
        <v>中興路九龍段</v>
      </c>
      <c r="I295" s="1" t="str">
        <f>地址轉換!BM296</f>
        <v>172巷</v>
      </c>
      <c r="J295" s="1" t="str">
        <f>地址轉換!BN296</f>
        <v>51弄</v>
      </c>
      <c r="K295" s="1" t="str">
        <f>地址轉換!BO296</f>
        <v>21號2樓</v>
      </c>
      <c r="L295" s="6" t="str">
        <f>地址轉換!BP296</f>
        <v/>
      </c>
    </row>
    <row r="296" spans="1:12" x14ac:dyDescent="0.3">
      <c r="A296" s="1">
        <f>地址轉換!A297</f>
        <v>8977369</v>
      </c>
      <c r="B296" s="1" t="str">
        <f>地址轉換!B297</f>
        <v>320桃園市 中壢區 龍東里4鄰龍福路206巷26號</v>
      </c>
      <c r="C296" s="1" t="str">
        <f>地址轉換!C297</f>
        <v>最新戶籍</v>
      </c>
      <c r="D296" s="1" t="str">
        <f>地址轉換!D297</f>
        <v>確認有效</v>
      </c>
      <c r="E296" s="1" t="str">
        <f>地址轉換!E297</f>
        <v>N222056457</v>
      </c>
      <c r="F296" s="1" t="str">
        <f>地址轉換!BJ297</f>
        <v>桃園市</v>
      </c>
      <c r="G296" s="1" t="str">
        <f>地址轉換!BK297</f>
        <v>中壢區</v>
      </c>
      <c r="H296" s="1" t="str">
        <f>地址轉換!BL297</f>
        <v>龍福路</v>
      </c>
      <c r="I296" s="1" t="str">
        <f>地址轉換!BM297</f>
        <v>206巷</v>
      </c>
      <c r="J296" s="1" t="str">
        <f>地址轉換!BN297</f>
        <v/>
      </c>
      <c r="K296" s="1" t="str">
        <f>地址轉換!BO297</f>
        <v>26號</v>
      </c>
      <c r="L296" s="6" t="str">
        <f>地址轉換!BP297</f>
        <v/>
      </c>
    </row>
    <row r="297" spans="1:12" x14ac:dyDescent="0.3">
      <c r="A297" s="1">
        <f>地址轉換!A298</f>
        <v>8980074</v>
      </c>
      <c r="B297" s="1" t="str">
        <f>地址轉換!B298</f>
        <v>320桃園市 中壢區 華勛里22鄰華美三路293號3樓</v>
      </c>
      <c r="C297" s="1" t="str">
        <f>地址轉換!C298</f>
        <v>最新戶籍</v>
      </c>
      <c r="D297" s="1" t="str">
        <f>地址轉換!D298</f>
        <v>確認有效</v>
      </c>
      <c r="E297" s="1" t="str">
        <f>地址轉換!E298</f>
        <v>N220526741</v>
      </c>
      <c r="F297" s="1" t="str">
        <f>地址轉換!BJ298</f>
        <v>桃園市</v>
      </c>
      <c r="G297" s="1" t="str">
        <f>地址轉換!BK298</f>
        <v>中壢區</v>
      </c>
      <c r="H297" s="1" t="str">
        <f>地址轉換!BL298</f>
        <v>華美三路</v>
      </c>
      <c r="I297" s="1" t="str">
        <f>地址轉換!BM298</f>
        <v/>
      </c>
      <c r="J297" s="1" t="str">
        <f>地址轉換!BN298</f>
        <v/>
      </c>
      <c r="K297" s="1" t="str">
        <f>地址轉換!BO298</f>
        <v>293號3樓</v>
      </c>
      <c r="L297" s="6" t="str">
        <f>地址轉換!BP298</f>
        <v/>
      </c>
    </row>
    <row r="298" spans="1:12" x14ac:dyDescent="0.3">
      <c r="A298" s="1">
        <f>地址轉換!A299</f>
        <v>10354483</v>
      </c>
      <c r="B298" s="1" t="str">
        <f>地址轉換!B299</f>
        <v>32095桃園市 中壢區 龍德里002鄰龍勇路17之1號</v>
      </c>
      <c r="C298" s="1" t="str">
        <f>地址轉換!C299</f>
        <v>最新戶籍</v>
      </c>
      <c r="D298" s="1" t="str">
        <f>地址轉換!D299</f>
        <v>確認有效</v>
      </c>
      <c r="E298" s="1" t="str">
        <f>地址轉換!E299</f>
        <v>N122036480</v>
      </c>
      <c r="F298" s="1" t="str">
        <f>地址轉換!BJ299</f>
        <v>桃園市</v>
      </c>
      <c r="G298" s="1" t="str">
        <f>地址轉換!BK299</f>
        <v>中壢區</v>
      </c>
      <c r="H298" s="1" t="str">
        <f>地址轉換!BL299</f>
        <v>龍勇路</v>
      </c>
      <c r="I298" s="1" t="str">
        <f>地址轉換!BM299</f>
        <v/>
      </c>
      <c r="J298" s="1" t="str">
        <f>地址轉換!BN299</f>
        <v/>
      </c>
      <c r="K298" s="1" t="str">
        <f>地址轉換!BO299</f>
        <v>17-1號</v>
      </c>
      <c r="L298" s="6" t="str">
        <f>地址轉換!BP299</f>
        <v/>
      </c>
    </row>
    <row r="299" spans="1:12" x14ac:dyDescent="0.3">
      <c r="A299" s="1">
        <f>地址轉換!A300</f>
        <v>10393999</v>
      </c>
      <c r="B299" s="1" t="str">
        <f>地址轉換!B300</f>
        <v>306新竹縣 關西鎮 北山里12鄰深坑子11號</v>
      </c>
      <c r="C299" s="1" t="str">
        <f>地址轉換!C300</f>
        <v>戶籍住址</v>
      </c>
      <c r="D299" s="1" t="str">
        <f>地址轉換!D300</f>
        <v>未確認</v>
      </c>
      <c r="E299" s="1" t="str">
        <f>地址轉換!E300</f>
        <v>N222428462</v>
      </c>
      <c r="F299" s="1" t="str">
        <f>地址轉換!BJ300</f>
        <v>新竹縣</v>
      </c>
      <c r="G299" s="1" t="str">
        <f>地址轉換!BK300</f>
        <v>關西鎮</v>
      </c>
      <c r="H299" s="1" t="str">
        <f>地址轉換!BL300</f>
        <v/>
      </c>
      <c r="I299" s="1" t="str">
        <f>地址轉換!BM300</f>
        <v/>
      </c>
      <c r="J299" s="1" t="str">
        <f>地址轉換!BN300</f>
        <v/>
      </c>
      <c r="K299" s="1" t="str">
        <f>地址轉換!BO300</f>
        <v>深坑子11號</v>
      </c>
      <c r="L299" s="6" t="str">
        <f>地址轉換!BP300</f>
        <v/>
      </c>
    </row>
    <row r="300" spans="1:12" x14ac:dyDescent="0.3">
      <c r="A300" s="1">
        <f>地址轉換!A301</f>
        <v>7717992</v>
      </c>
      <c r="B300" s="1" t="str">
        <f>地址轉換!B301</f>
        <v>303新竹縣 湖口鄉 國強街43巷54號</v>
      </c>
      <c r="C300" s="1" t="str">
        <f>地址轉換!C301</f>
        <v>戶籍住址</v>
      </c>
      <c r="D300" s="1" t="str">
        <f>地址轉換!D301</f>
        <v>確認有效</v>
      </c>
      <c r="E300" s="1" t="str">
        <f>地址轉換!E301</f>
        <v>N100950061</v>
      </c>
      <c r="F300" s="1" t="str">
        <f>地址轉換!BJ301</f>
        <v>新竹縣</v>
      </c>
      <c r="G300" s="1" t="str">
        <f>地址轉換!BK301</f>
        <v>湖口鄉</v>
      </c>
      <c r="H300" s="1" t="str">
        <f>地址轉換!BL301</f>
        <v>國強街</v>
      </c>
      <c r="I300" s="1" t="str">
        <f>地址轉換!BM301</f>
        <v>43巷</v>
      </c>
      <c r="J300" s="1" t="str">
        <f>地址轉換!BN301</f>
        <v/>
      </c>
      <c r="K300" s="1" t="str">
        <f>地址轉換!BO301</f>
        <v>54號</v>
      </c>
      <c r="L300" s="6" t="str">
        <f>地址轉換!BP301</f>
        <v/>
      </c>
    </row>
    <row r="301" spans="1:12" x14ac:dyDescent="0.3">
      <c r="A301" s="1">
        <f>地址轉換!A302</f>
        <v>7592670</v>
      </c>
      <c r="B301" s="1" t="str">
        <f>地址轉換!B302</f>
        <v>302新竹縣 竹北市 和平街12號3樓</v>
      </c>
      <c r="C301" s="1" t="str">
        <f>地址轉換!C302</f>
        <v>最新戶籍</v>
      </c>
      <c r="D301" s="1" t="str">
        <f>地址轉換!D302</f>
        <v>確認有效</v>
      </c>
      <c r="E301" s="1" t="str">
        <f>地址轉換!E302</f>
        <v>N120406653</v>
      </c>
      <c r="F301" s="1" t="str">
        <f>地址轉換!BJ302</f>
        <v>新竹縣</v>
      </c>
      <c r="G301" s="1" t="str">
        <f>地址轉換!BK302</f>
        <v>竹北市</v>
      </c>
      <c r="H301" s="1" t="str">
        <f>地址轉換!BL302</f>
        <v>和平街</v>
      </c>
      <c r="I301" s="1" t="str">
        <f>地址轉換!BM302</f>
        <v/>
      </c>
      <c r="J301" s="1" t="str">
        <f>地址轉換!BN302</f>
        <v/>
      </c>
      <c r="K301" s="1" t="str">
        <f>地址轉換!BO302</f>
        <v>12號3樓</v>
      </c>
      <c r="L301" s="6" t="str">
        <f>地址轉換!BP302</f>
        <v/>
      </c>
    </row>
    <row r="302" spans="1:12" x14ac:dyDescent="0.3">
      <c r="A302" s="1">
        <f>地址轉換!A303</f>
        <v>8169248</v>
      </c>
      <c r="B302" s="1" t="str">
        <f>地址轉換!B303</f>
        <v>302新竹縣 竹北市 中興里9鄰嘉豐二街一段73號四樓</v>
      </c>
      <c r="C302" s="1" t="str">
        <f>地址轉換!C303</f>
        <v>最新戶籍</v>
      </c>
      <c r="D302" s="1" t="str">
        <f>地址轉換!D303</f>
        <v>確認有效</v>
      </c>
      <c r="E302" s="1" t="str">
        <f>地址轉換!E303</f>
        <v>N100994714</v>
      </c>
      <c r="F302" s="1" t="str">
        <f>地址轉換!BJ303</f>
        <v>新竹縣</v>
      </c>
      <c r="G302" s="1" t="str">
        <f>地址轉換!BK303</f>
        <v>竹北市</v>
      </c>
      <c r="H302" s="1" t="str">
        <f>地址轉換!BL303</f>
        <v>嘉豐二街一段</v>
      </c>
      <c r="I302" s="1" t="str">
        <f>地址轉換!BM303</f>
        <v/>
      </c>
      <c r="J302" s="1" t="str">
        <f>地址轉換!BN303</f>
        <v/>
      </c>
      <c r="K302" s="1" t="str">
        <f>地址轉換!BO303</f>
        <v>73號4樓</v>
      </c>
      <c r="L302" s="6" t="str">
        <f>地址轉換!BP303</f>
        <v/>
      </c>
    </row>
    <row r="303" spans="1:12" x14ac:dyDescent="0.3">
      <c r="A303" s="1">
        <f>地址轉換!A304</f>
        <v>9172332</v>
      </c>
      <c r="B303" s="1" t="str">
        <f>地址轉換!B304</f>
        <v>300新竹市 北區 舊社里10鄰南雅街311巷30弄15號5樓</v>
      </c>
      <c r="C303" s="1" t="str">
        <f>地址轉換!C304</f>
        <v>戶籍住址</v>
      </c>
      <c r="D303" s="1" t="str">
        <f>地址轉換!D304</f>
        <v>未確認</v>
      </c>
      <c r="E303" s="1" t="str">
        <f>地址轉換!E304</f>
        <v>N101411901</v>
      </c>
      <c r="F303" s="1" t="str">
        <f>地址轉換!BJ304</f>
        <v>新竹市</v>
      </c>
      <c r="G303" s="1" t="str">
        <f>地址轉換!BK304</f>
        <v>北區</v>
      </c>
      <c r="H303" s="1" t="str">
        <f>地址轉換!BL304</f>
        <v>南雅街</v>
      </c>
      <c r="I303" s="1" t="str">
        <f>地址轉換!BM304</f>
        <v>311巷</v>
      </c>
      <c r="J303" s="1" t="str">
        <f>地址轉換!BN304</f>
        <v>30弄</v>
      </c>
      <c r="K303" s="1" t="str">
        <f>地址轉換!BO304</f>
        <v>15號5樓</v>
      </c>
      <c r="L303" s="6" t="str">
        <f>地址轉換!BP304</f>
        <v/>
      </c>
    </row>
    <row r="304" spans="1:12" x14ac:dyDescent="0.3">
      <c r="A304" s="1">
        <f>地址轉換!A305</f>
        <v>9172403</v>
      </c>
      <c r="B304" s="1" t="str">
        <f>地址轉換!B305</f>
        <v>268宜蘭縣 五結鄉 成興村7鄰利成路一段380巷18號</v>
      </c>
      <c r="C304" s="1" t="str">
        <f>地址轉換!C305</f>
        <v>最新戶籍</v>
      </c>
      <c r="D304" s="1" t="str">
        <f>地址轉換!D305</f>
        <v>確認有效</v>
      </c>
      <c r="E304" s="1" t="str">
        <f>地址轉換!E305</f>
        <v>N220930003</v>
      </c>
      <c r="F304" s="1" t="str">
        <f>地址轉換!BJ305</f>
        <v>宜蘭縣</v>
      </c>
      <c r="G304" s="1" t="str">
        <f>地址轉換!BK305</f>
        <v>五結鄉</v>
      </c>
      <c r="H304" s="1" t="str">
        <f>地址轉換!BL305</f>
        <v>利成路一段</v>
      </c>
      <c r="I304" s="1" t="str">
        <f>地址轉換!BM305</f>
        <v>380巷</v>
      </c>
      <c r="J304" s="1" t="str">
        <f>地址轉換!BN305</f>
        <v/>
      </c>
      <c r="K304" s="1" t="str">
        <f>地址轉換!BO305</f>
        <v>18號</v>
      </c>
      <c r="L304" s="6" t="str">
        <f>地址轉換!BP305</f>
        <v/>
      </c>
    </row>
    <row r="305" spans="1:12" x14ac:dyDescent="0.3">
      <c r="A305" s="1">
        <f>地址轉換!A306</f>
        <v>9413100</v>
      </c>
      <c r="B305" s="1" t="str">
        <f>地址轉換!B306</f>
        <v>253新北市 石門區 富基里3鄰楓林　23之11號</v>
      </c>
      <c r="C305" s="1" t="str">
        <f>地址轉換!C306</f>
        <v>最新戶籍</v>
      </c>
      <c r="D305" s="1" t="str">
        <f>地址轉換!D306</f>
        <v>未確認</v>
      </c>
      <c r="E305" s="1" t="str">
        <f>地址轉換!E306</f>
        <v>N202392130</v>
      </c>
      <c r="F305" s="1" t="str">
        <f>地址轉換!BJ306</f>
        <v>新北市</v>
      </c>
      <c r="G305" s="1" t="str">
        <f>地址轉換!BK306</f>
        <v>石門區</v>
      </c>
      <c r="H305" s="1" t="str">
        <f>地址轉換!BL306</f>
        <v/>
      </c>
      <c r="I305" s="1" t="str">
        <f>地址轉換!BM306</f>
        <v/>
      </c>
      <c r="J305" s="1" t="str">
        <f>地址轉換!BN306</f>
        <v/>
      </c>
      <c r="K305" s="1" t="str">
        <f>地址轉換!BO306</f>
        <v>楓林23-11號</v>
      </c>
      <c r="L305" s="6" t="str">
        <f>地址轉換!BP306</f>
        <v/>
      </c>
    </row>
    <row r="306" spans="1:12" x14ac:dyDescent="0.3">
      <c r="A306" s="1">
        <f>地址轉換!A307</f>
        <v>8977342</v>
      </c>
      <c r="B306" s="1" t="str">
        <f>地址轉換!B307</f>
        <v>248新北市 五股區 陸一里20鄰六合街83號</v>
      </c>
      <c r="C306" s="1" t="str">
        <f>地址轉換!C307</f>
        <v>戶籍住址</v>
      </c>
      <c r="D306" s="1" t="str">
        <f>地址轉換!D307</f>
        <v>確認有效</v>
      </c>
      <c r="E306" s="1" t="str">
        <f>地址轉換!E307</f>
        <v>N201528449</v>
      </c>
      <c r="F306" s="1" t="str">
        <f>地址轉換!BJ307</f>
        <v>新北市</v>
      </c>
      <c r="G306" s="1" t="str">
        <f>地址轉換!BK307</f>
        <v>五股區</v>
      </c>
      <c r="H306" s="1" t="str">
        <f>地址轉換!BL307</f>
        <v>六合街</v>
      </c>
      <c r="I306" s="1" t="str">
        <f>地址轉換!BM307</f>
        <v/>
      </c>
      <c r="J306" s="1" t="str">
        <f>地址轉換!BN307</f>
        <v/>
      </c>
      <c r="K306" s="1" t="str">
        <f>地址轉換!BO307</f>
        <v>83號</v>
      </c>
      <c r="L306" s="6" t="str">
        <f>地址轉換!BP307</f>
        <v/>
      </c>
    </row>
    <row r="307" spans="1:12" x14ac:dyDescent="0.3">
      <c r="A307" s="1">
        <f>地址轉換!A308</f>
        <v>9866742</v>
      </c>
      <c r="B307" s="1" t="str">
        <f>地址轉換!B308</f>
        <v>247新北市 蘆洲區 復興里8鄰民族路314巷3弄6號九樓</v>
      </c>
      <c r="C307" s="1" t="str">
        <f>地址轉換!C308</f>
        <v>最新戶籍</v>
      </c>
      <c r="D307" s="1" t="str">
        <f>地址轉換!D308</f>
        <v>確認有效</v>
      </c>
      <c r="E307" s="1" t="str">
        <f>地址轉換!E308</f>
        <v>N121433878</v>
      </c>
      <c r="F307" s="1" t="str">
        <f>地址轉換!BJ308</f>
        <v>新北市</v>
      </c>
      <c r="G307" s="1" t="str">
        <f>地址轉換!BK308</f>
        <v>蘆洲區</v>
      </c>
      <c r="H307" s="1" t="str">
        <f>地址轉換!BL308</f>
        <v>民族路</v>
      </c>
      <c r="I307" s="1" t="str">
        <f>地址轉換!BM308</f>
        <v>314巷</v>
      </c>
      <c r="J307" s="1" t="str">
        <f>地址轉換!BN308</f>
        <v>3弄</v>
      </c>
      <c r="K307" s="1" t="str">
        <f>地址轉換!BO308</f>
        <v>6號9樓</v>
      </c>
      <c r="L307" s="6" t="str">
        <f>地址轉換!BP308</f>
        <v/>
      </c>
    </row>
    <row r="308" spans="1:12" x14ac:dyDescent="0.3">
      <c r="A308" s="1">
        <f>地址轉換!A309</f>
        <v>7418241</v>
      </c>
      <c r="B308" s="1" t="str">
        <f>地址轉換!B309</f>
        <v>247新北市 蘆洲區 信義路222巷32弄23號5樓</v>
      </c>
      <c r="C308" s="1" t="str">
        <f>地址轉換!C309</f>
        <v>最新戶籍</v>
      </c>
      <c r="D308" s="1" t="str">
        <f>地址轉換!D309</f>
        <v>確認有效</v>
      </c>
      <c r="E308" s="1" t="str">
        <f>地址轉換!E309</f>
        <v>N221450782</v>
      </c>
      <c r="F308" s="1" t="str">
        <f>地址轉換!BJ309</f>
        <v>新北市</v>
      </c>
      <c r="G308" s="1" t="str">
        <f>地址轉換!BK309</f>
        <v>蘆洲區</v>
      </c>
      <c r="H308" s="1" t="str">
        <f>地址轉換!BL309</f>
        <v>信義路</v>
      </c>
      <c r="I308" s="1" t="str">
        <f>地址轉換!BM309</f>
        <v>222巷</v>
      </c>
      <c r="J308" s="1" t="str">
        <f>地址轉換!BN309</f>
        <v>32弄</v>
      </c>
      <c r="K308" s="1" t="str">
        <f>地址轉換!BO309</f>
        <v>23號5樓</v>
      </c>
      <c r="L308" s="6" t="str">
        <f>地址轉換!BP309</f>
        <v/>
      </c>
    </row>
    <row r="309" spans="1:12" x14ac:dyDescent="0.3">
      <c r="A309" s="1">
        <f>地址轉換!A310</f>
        <v>6748301</v>
      </c>
      <c r="B309" s="1" t="str">
        <f>地址轉換!B310</f>
        <v>247新北市 蘆洲區 光榮路101巷1號2樓</v>
      </c>
      <c r="C309" s="1" t="str">
        <f>地址轉換!C310</f>
        <v>戶籍住址</v>
      </c>
      <c r="D309" s="1" t="str">
        <f>地址轉換!D310</f>
        <v>代收</v>
      </c>
      <c r="E309" s="1" t="str">
        <f>地址轉換!E310</f>
        <v>N222496942</v>
      </c>
      <c r="F309" s="1" t="str">
        <f>地址轉換!BJ310</f>
        <v>新北市</v>
      </c>
      <c r="G309" s="1" t="str">
        <f>地址轉換!BK310</f>
        <v>蘆洲區</v>
      </c>
      <c r="H309" s="1" t="str">
        <f>地址轉換!BL310</f>
        <v>光榮路</v>
      </c>
      <c r="I309" s="1" t="str">
        <f>地址轉換!BM310</f>
        <v>101巷</v>
      </c>
      <c r="J309" s="1" t="str">
        <f>地址轉換!BN310</f>
        <v/>
      </c>
      <c r="K309" s="1" t="str">
        <f>地址轉換!BO310</f>
        <v>1號2樓</v>
      </c>
      <c r="L309" s="6" t="str">
        <f>地址轉換!BP310</f>
        <v/>
      </c>
    </row>
    <row r="310" spans="1:12" x14ac:dyDescent="0.3">
      <c r="A310" s="1">
        <f>地址轉換!A311</f>
        <v>9281139</v>
      </c>
      <c r="B310" s="1" t="str">
        <f>地址轉換!B311</f>
        <v>247新北市 蘆洲區 永安里018鄰九芎街71巷18號3樓</v>
      </c>
      <c r="C310" s="1" t="str">
        <f>地址轉換!C311</f>
        <v>戶籍住址</v>
      </c>
      <c r="D310" s="1" t="str">
        <f>地址轉換!D311</f>
        <v>確認有效</v>
      </c>
      <c r="E310" s="1" t="str">
        <f>地址轉換!E311</f>
        <v>N222210835</v>
      </c>
      <c r="F310" s="1" t="str">
        <f>地址轉換!BJ311</f>
        <v>新北市</v>
      </c>
      <c r="G310" s="1" t="str">
        <f>地址轉換!BK311</f>
        <v>蘆洲區</v>
      </c>
      <c r="H310" s="1" t="str">
        <f>地址轉換!BL311</f>
        <v>九芎街</v>
      </c>
      <c r="I310" s="1" t="str">
        <f>地址轉換!BM311</f>
        <v>71巷</v>
      </c>
      <c r="J310" s="1" t="str">
        <f>地址轉換!BN311</f>
        <v/>
      </c>
      <c r="K310" s="1" t="str">
        <f>地址轉換!BO311</f>
        <v>18號3樓</v>
      </c>
      <c r="L310" s="6" t="str">
        <f>地址轉換!BP311</f>
        <v/>
      </c>
    </row>
    <row r="311" spans="1:12" x14ac:dyDescent="0.3">
      <c r="A311" s="1">
        <f>地址轉換!A312</f>
        <v>10467367</v>
      </c>
      <c r="B311" s="1" t="str">
        <f>地址轉換!B312</f>
        <v>247新北市 蘆洲區 永平街58號5樓</v>
      </c>
      <c r="C311" s="1" t="str">
        <f>地址轉換!C312</f>
        <v>帳址</v>
      </c>
      <c r="D311" s="1" t="str">
        <f>地址轉換!D312</f>
        <v>未確認</v>
      </c>
      <c r="E311" s="1" t="str">
        <f>地址轉換!E312</f>
        <v>N121166747</v>
      </c>
      <c r="F311" s="1" t="str">
        <f>地址轉換!BJ312</f>
        <v>新北市</v>
      </c>
      <c r="G311" s="1" t="str">
        <f>地址轉換!BK312</f>
        <v>蘆洲區</v>
      </c>
      <c r="H311" s="1" t="str">
        <f>地址轉換!BL312</f>
        <v>永平街</v>
      </c>
      <c r="I311" s="1" t="str">
        <f>地址轉換!BM312</f>
        <v/>
      </c>
      <c r="J311" s="1" t="str">
        <f>地址轉換!BN312</f>
        <v/>
      </c>
      <c r="K311" s="1" t="str">
        <f>地址轉換!BO312</f>
        <v>58號5樓</v>
      </c>
      <c r="L311" s="6" t="str">
        <f>地址轉換!BP312</f>
        <v/>
      </c>
    </row>
    <row r="312" spans="1:12" x14ac:dyDescent="0.3">
      <c r="A312" s="1">
        <f>地址轉換!A313</f>
        <v>8979993</v>
      </c>
      <c r="B312" s="1" t="str">
        <f>地址轉換!B313</f>
        <v>247新北市 蘆洲區 民族路314巷29號</v>
      </c>
      <c r="C312" s="1" t="str">
        <f>地址轉換!C313</f>
        <v>戶籍住址</v>
      </c>
      <c r="D312" s="1" t="str">
        <f>地址轉換!D313</f>
        <v>確認有效</v>
      </c>
      <c r="E312" s="1" t="str">
        <f>地址轉換!E313</f>
        <v>N120816506</v>
      </c>
      <c r="F312" s="1" t="str">
        <f>地址轉換!BJ313</f>
        <v>新北市</v>
      </c>
      <c r="G312" s="1" t="str">
        <f>地址轉換!BK313</f>
        <v>蘆洲區</v>
      </c>
      <c r="H312" s="1" t="str">
        <f>地址轉換!BL313</f>
        <v>民族路</v>
      </c>
      <c r="I312" s="1" t="str">
        <f>地址轉換!BM313</f>
        <v>314巷</v>
      </c>
      <c r="J312" s="1" t="str">
        <f>地址轉換!BN313</f>
        <v/>
      </c>
      <c r="K312" s="1" t="str">
        <f>地址轉換!BO313</f>
        <v>29號</v>
      </c>
      <c r="L312" s="6" t="str">
        <f>地址轉換!BP313</f>
        <v/>
      </c>
    </row>
    <row r="313" spans="1:12" x14ac:dyDescent="0.3">
      <c r="A313" s="1">
        <f>地址轉換!A314</f>
        <v>9197674</v>
      </c>
      <c r="B313" s="1" t="str">
        <f>地址轉換!B314</f>
        <v>243新北市 泰山區 同興里7鄰明志路一段407巷7號五樓之1</v>
      </c>
      <c r="C313" s="1" t="str">
        <f>地址轉換!C314</f>
        <v>戶籍住址</v>
      </c>
      <c r="D313" s="1" t="str">
        <f>地址轉換!D314</f>
        <v>確認有效</v>
      </c>
      <c r="E313" s="1" t="str">
        <f>地址轉換!E314</f>
        <v>N221237145</v>
      </c>
      <c r="F313" s="1" t="str">
        <f>地址轉換!BJ314</f>
        <v>新北市</v>
      </c>
      <c r="G313" s="1" t="str">
        <f>地址轉換!BK314</f>
        <v>泰山區</v>
      </c>
      <c r="H313" s="1" t="str">
        <f>地址轉換!BL314</f>
        <v>明志路一段</v>
      </c>
      <c r="I313" s="1" t="str">
        <f>地址轉換!BM314</f>
        <v>407巷</v>
      </c>
      <c r="J313" s="1" t="str">
        <f>地址轉換!BN314</f>
        <v/>
      </c>
      <c r="K313" s="1" t="str">
        <f>地址轉換!BO314</f>
        <v>7號5樓之1</v>
      </c>
      <c r="L313" s="6" t="str">
        <f>地址轉換!BP314</f>
        <v/>
      </c>
    </row>
    <row r="314" spans="1:12" x14ac:dyDescent="0.3">
      <c r="A314" s="1">
        <f>地址轉換!A315</f>
        <v>10354438</v>
      </c>
      <c r="B314" s="1" t="str">
        <f>地址轉換!B315</f>
        <v>242新北市 新莊區 幸福里9鄰昌盛街16號</v>
      </c>
      <c r="C314" s="1" t="str">
        <f>地址轉換!C315</f>
        <v>最新戶籍</v>
      </c>
      <c r="D314" s="1" t="str">
        <f>地址轉換!D315</f>
        <v>確認有效</v>
      </c>
      <c r="E314" s="1" t="str">
        <f>地址轉換!E315</f>
        <v>N102256191</v>
      </c>
      <c r="F314" s="1" t="str">
        <f>地址轉換!BJ315</f>
        <v>新北市</v>
      </c>
      <c r="G314" s="1" t="str">
        <f>地址轉換!BK315</f>
        <v>新莊區</v>
      </c>
      <c r="H314" s="1" t="str">
        <f>地址轉換!BL315</f>
        <v>昌盛街</v>
      </c>
      <c r="I314" s="1" t="str">
        <f>地址轉換!BM315</f>
        <v/>
      </c>
      <c r="J314" s="1" t="str">
        <f>地址轉換!BN315</f>
        <v/>
      </c>
      <c r="K314" s="1" t="str">
        <f>地址轉換!BO315</f>
        <v>16號</v>
      </c>
      <c r="L314" s="6" t="str">
        <f>地址轉換!BP315</f>
        <v/>
      </c>
    </row>
    <row r="315" spans="1:12" x14ac:dyDescent="0.3">
      <c r="A315" s="1">
        <f>地址轉換!A316</f>
        <v>8349413</v>
      </c>
      <c r="B315" s="1" t="str">
        <f>地址轉換!B316</f>
        <v>242新北市 新莊區 成功街94號5樓</v>
      </c>
      <c r="C315" s="1" t="str">
        <f>地址轉換!C316</f>
        <v>最新戶籍</v>
      </c>
      <c r="D315" s="1" t="str">
        <f>地址轉換!D316</f>
        <v>確認有效</v>
      </c>
      <c r="E315" s="1" t="str">
        <f>地址轉換!E316</f>
        <v>N103529460</v>
      </c>
      <c r="F315" s="1" t="str">
        <f>地址轉換!BJ316</f>
        <v>新北市</v>
      </c>
      <c r="G315" s="1" t="str">
        <f>地址轉換!BK316</f>
        <v>新莊區</v>
      </c>
      <c r="H315" s="1" t="str">
        <f>地址轉換!BL316</f>
        <v>成功街</v>
      </c>
      <c r="I315" s="1" t="str">
        <f>地址轉換!BM316</f>
        <v/>
      </c>
      <c r="J315" s="1" t="str">
        <f>地址轉換!BN316</f>
        <v/>
      </c>
      <c r="K315" s="1" t="str">
        <f>地址轉換!BO316</f>
        <v>94號5樓</v>
      </c>
      <c r="L315" s="6" t="str">
        <f>地址轉換!BP316</f>
        <v/>
      </c>
    </row>
    <row r="316" spans="1:12" x14ac:dyDescent="0.3">
      <c r="A316" s="1">
        <f>地址轉換!A317</f>
        <v>9424032</v>
      </c>
      <c r="B316" s="1" t="str">
        <f>地址轉換!B317</f>
        <v>242新北市 新莊區 光榮里10鄰西盛街323巷22號10樓</v>
      </c>
      <c r="C316" s="1" t="str">
        <f>地址轉換!C317</f>
        <v>最新戶籍</v>
      </c>
      <c r="D316" s="1" t="str">
        <f>地址轉換!D317</f>
        <v>確認有效</v>
      </c>
      <c r="E316" s="1" t="str">
        <f>地址轉換!E317</f>
        <v>N122467136</v>
      </c>
      <c r="F316" s="1" t="str">
        <f>地址轉換!BJ317</f>
        <v>新北市</v>
      </c>
      <c r="G316" s="1" t="str">
        <f>地址轉換!BK317</f>
        <v>新莊區</v>
      </c>
      <c r="H316" s="1" t="str">
        <f>地址轉換!BL317</f>
        <v>西盛街</v>
      </c>
      <c r="I316" s="1" t="str">
        <f>地址轉換!BM317</f>
        <v>323巷</v>
      </c>
      <c r="J316" s="1" t="str">
        <f>地址轉換!BN317</f>
        <v/>
      </c>
      <c r="K316" s="1" t="str">
        <f>地址轉換!BO317</f>
        <v>22號10樓</v>
      </c>
      <c r="L316" s="6" t="str">
        <f>地址轉換!BP317</f>
        <v/>
      </c>
    </row>
    <row r="317" spans="1:12" x14ac:dyDescent="0.3">
      <c r="A317" s="1">
        <f>地址轉換!A318</f>
        <v>9424124</v>
      </c>
      <c r="B317" s="1" t="str">
        <f>地址轉換!B318</f>
        <v>242新北市 新莊區 文聖里3鄰中興街15巷11號3樓</v>
      </c>
      <c r="C317" s="1" t="str">
        <f>地址轉換!C318</f>
        <v>戶籍住址</v>
      </c>
      <c r="D317" s="1" t="str">
        <f>地址轉換!D318</f>
        <v>確認有效</v>
      </c>
      <c r="E317" s="1" t="str">
        <f>地址轉換!E318</f>
        <v>N220630160</v>
      </c>
      <c r="F317" s="1" t="str">
        <f>地址轉換!BJ318</f>
        <v>新北市</v>
      </c>
      <c r="G317" s="1" t="str">
        <f>地址轉換!BK318</f>
        <v>新莊區</v>
      </c>
      <c r="H317" s="1" t="str">
        <f>地址轉換!BL318</f>
        <v>中興街</v>
      </c>
      <c r="I317" s="1" t="str">
        <f>地址轉換!BM318</f>
        <v>15巷</v>
      </c>
      <c r="J317" s="1" t="str">
        <f>地址轉換!BN318</f>
        <v/>
      </c>
      <c r="K317" s="1" t="str">
        <f>地址轉換!BO318</f>
        <v>11號3樓</v>
      </c>
      <c r="L317" s="6" t="str">
        <f>地址轉換!BP318</f>
        <v/>
      </c>
    </row>
    <row r="318" spans="1:12" x14ac:dyDescent="0.3">
      <c r="A318" s="1">
        <f>地址轉換!A319</f>
        <v>9424039</v>
      </c>
      <c r="B318" s="1" t="str">
        <f>地址轉換!B319</f>
        <v>242新北市 新莊區 化成路814巷2號</v>
      </c>
      <c r="C318" s="1" t="str">
        <f>地址轉換!C319</f>
        <v>帳址</v>
      </c>
      <c r="D318" s="1" t="str">
        <f>地址轉換!D319</f>
        <v>未確認</v>
      </c>
      <c r="E318" s="1" t="str">
        <f>地址轉換!E319</f>
        <v>N122528723</v>
      </c>
      <c r="F318" s="1" t="str">
        <f>地址轉換!BJ319</f>
        <v>新北市</v>
      </c>
      <c r="G318" s="1" t="str">
        <f>地址轉換!BK319</f>
        <v>新莊區</v>
      </c>
      <c r="H318" s="1" t="str">
        <f>地址轉換!BL319</f>
        <v>化成路</v>
      </c>
      <c r="I318" s="1" t="str">
        <f>地址轉換!BM319</f>
        <v>814巷</v>
      </c>
      <c r="J318" s="1" t="str">
        <f>地址轉換!BN319</f>
        <v/>
      </c>
      <c r="K318" s="1" t="str">
        <f>地址轉換!BO319</f>
        <v>2號</v>
      </c>
      <c r="L318" s="6" t="str">
        <f>地址轉換!BP319</f>
        <v/>
      </c>
    </row>
    <row r="319" spans="1:12" x14ac:dyDescent="0.3">
      <c r="A319" s="1">
        <f>地址轉換!A320</f>
        <v>7592699</v>
      </c>
      <c r="B319" s="1" t="str">
        <f>地址轉換!B320</f>
        <v>241新北市 三重區 聯華街117之3號</v>
      </c>
      <c r="C319" s="1" t="str">
        <f>地址轉換!C320</f>
        <v>最近地址</v>
      </c>
      <c r="D319" s="1" t="str">
        <f>地址轉換!D320</f>
        <v>確認有效</v>
      </c>
      <c r="E319" s="1" t="str">
        <f>地址轉換!E320</f>
        <v>N122456348</v>
      </c>
      <c r="F319" s="1" t="str">
        <f>地址轉換!BJ320</f>
        <v>新北市</v>
      </c>
      <c r="G319" s="1" t="str">
        <f>地址轉換!BK320</f>
        <v>三重區</v>
      </c>
      <c r="H319" s="1" t="str">
        <f>地址轉換!BL320</f>
        <v>聯華街</v>
      </c>
      <c r="I319" s="1" t="str">
        <f>地址轉換!BM320</f>
        <v/>
      </c>
      <c r="J319" s="1" t="str">
        <f>地址轉換!BN320</f>
        <v/>
      </c>
      <c r="K319" s="1" t="str">
        <f>地址轉換!BO320</f>
        <v>117-3號</v>
      </c>
      <c r="L319" s="6" t="str">
        <f>地址轉換!BP320</f>
        <v/>
      </c>
    </row>
    <row r="320" spans="1:12" x14ac:dyDescent="0.3">
      <c r="A320" s="1">
        <f>地址轉換!A321</f>
        <v>8437121</v>
      </c>
      <c r="B320" s="1" t="str">
        <f>地址轉換!B321</f>
        <v>241新北市 三重區 福樂里3鄰三和路4段117巷54號3樓</v>
      </c>
      <c r="C320" s="1" t="str">
        <f>地址轉換!C321</f>
        <v>戶籍住址</v>
      </c>
      <c r="D320" s="1" t="str">
        <f>地址轉換!D321</f>
        <v>親收</v>
      </c>
      <c r="E320" s="1" t="str">
        <f>地址轉換!E321</f>
        <v>N122492540</v>
      </c>
      <c r="F320" s="1" t="str">
        <f>地址轉換!BJ321</f>
        <v>新北市</v>
      </c>
      <c r="G320" s="1" t="str">
        <f>地址轉換!BK321</f>
        <v>三重區</v>
      </c>
      <c r="H320" s="1" t="str">
        <f>地址轉換!BL321</f>
        <v>三和路四段</v>
      </c>
      <c r="I320" s="1" t="str">
        <f>地址轉換!BM321</f>
        <v>117巷</v>
      </c>
      <c r="J320" s="1" t="str">
        <f>地址轉換!BN321</f>
        <v/>
      </c>
      <c r="K320" s="1" t="str">
        <f>地址轉換!BO321</f>
        <v>54號3樓</v>
      </c>
      <c r="L320" s="6" t="str">
        <f>地址轉換!BP321</f>
        <v/>
      </c>
    </row>
    <row r="321" spans="1:12" x14ac:dyDescent="0.3">
      <c r="A321" s="1">
        <f>地址轉換!A322</f>
        <v>9409987</v>
      </c>
      <c r="B321" s="1" t="str">
        <f>地址轉換!B322</f>
        <v>241新北市 三重區 順德里17鄰仁厚街78號</v>
      </c>
      <c r="C321" s="1" t="str">
        <f>地址轉換!C322</f>
        <v>最新戶籍</v>
      </c>
      <c r="D321" s="1" t="str">
        <f>地址轉換!D322</f>
        <v>確認有效</v>
      </c>
      <c r="E321" s="1" t="str">
        <f>地址轉換!E322</f>
        <v>N122032928</v>
      </c>
      <c r="F321" s="1" t="str">
        <f>地址轉換!BJ322</f>
        <v>新北市</v>
      </c>
      <c r="G321" s="1" t="str">
        <f>地址轉換!BK322</f>
        <v>三重區</v>
      </c>
      <c r="H321" s="1" t="str">
        <f>地址轉換!BL322</f>
        <v>仁厚街</v>
      </c>
      <c r="I321" s="1" t="str">
        <f>地址轉換!BM322</f>
        <v/>
      </c>
      <c r="J321" s="1" t="str">
        <f>地址轉換!BN322</f>
        <v/>
      </c>
      <c r="K321" s="1" t="str">
        <f>地址轉換!BO322</f>
        <v>78號</v>
      </c>
      <c r="L321" s="6" t="str">
        <f>地址轉換!BP322</f>
        <v/>
      </c>
    </row>
    <row r="322" spans="1:12" x14ac:dyDescent="0.3">
      <c r="A322" s="1">
        <f>地址轉換!A323</f>
        <v>7472302</v>
      </c>
      <c r="B322" s="1" t="str">
        <f>地址轉換!B323</f>
        <v>241新北市 三重區 集賢路85號6樓</v>
      </c>
      <c r="C322" s="1" t="str">
        <f>地址轉換!C323</f>
        <v>戶籍住址</v>
      </c>
      <c r="D322" s="1" t="str">
        <f>地址轉換!D323</f>
        <v>確認有效</v>
      </c>
      <c r="E322" s="1" t="str">
        <f>地址轉換!E323</f>
        <v>N224505391</v>
      </c>
      <c r="F322" s="1" t="str">
        <f>地址轉換!BJ323</f>
        <v>新北市</v>
      </c>
      <c r="G322" s="1" t="str">
        <f>地址轉換!BK323</f>
        <v>三重區</v>
      </c>
      <c r="H322" s="1" t="str">
        <f>地址轉換!BL323</f>
        <v>集賢路</v>
      </c>
      <c r="I322" s="1" t="str">
        <f>地址轉換!BM323</f>
        <v/>
      </c>
      <c r="J322" s="1" t="str">
        <f>地址轉換!BN323</f>
        <v/>
      </c>
      <c r="K322" s="1" t="str">
        <f>地址轉換!BO323</f>
        <v>85號6樓</v>
      </c>
      <c r="L322" s="6" t="str">
        <f>地址轉換!BP323</f>
        <v/>
      </c>
    </row>
    <row r="323" spans="1:12" x14ac:dyDescent="0.3">
      <c r="A323" s="1">
        <f>地址轉換!A324</f>
        <v>10393982</v>
      </c>
      <c r="B323" s="1" t="str">
        <f>地址轉換!B324</f>
        <v>241新北市 三重區 仁政街113號6樓</v>
      </c>
      <c r="C323" s="1" t="str">
        <f>地址轉換!C324</f>
        <v>戶籍住址</v>
      </c>
      <c r="D323" s="1" t="str">
        <f>地址轉換!D324</f>
        <v>管理員收</v>
      </c>
      <c r="E323" s="1" t="str">
        <f>地址轉換!E324</f>
        <v>N201704421</v>
      </c>
      <c r="F323" s="1" t="str">
        <f>地址轉換!BJ324</f>
        <v>新北市</v>
      </c>
      <c r="G323" s="1" t="str">
        <f>地址轉換!BK324</f>
        <v>三重區</v>
      </c>
      <c r="H323" s="1" t="str">
        <f>地址轉換!BL324</f>
        <v>仁政街</v>
      </c>
      <c r="I323" s="1" t="str">
        <f>地址轉換!BM324</f>
        <v/>
      </c>
      <c r="J323" s="1" t="str">
        <f>地址轉換!BN324</f>
        <v/>
      </c>
      <c r="K323" s="1" t="str">
        <f>地址轉換!BO324</f>
        <v>113號6樓</v>
      </c>
      <c r="L323" s="6" t="str">
        <f>地址轉換!BP324</f>
        <v/>
      </c>
    </row>
    <row r="324" spans="1:12" x14ac:dyDescent="0.3">
      <c r="A324" s="1">
        <f>地址轉換!A325</f>
        <v>9380109</v>
      </c>
      <c r="B324" s="1" t="str">
        <f>地址轉換!B325</f>
        <v>241新北市 三重區 中正北路165巷53號13樓</v>
      </c>
      <c r="C324" s="1" t="str">
        <f>地址轉換!C325</f>
        <v>戶籍住址</v>
      </c>
      <c r="D324" s="1" t="str">
        <f>地址轉換!D325</f>
        <v>管理員收</v>
      </c>
      <c r="E324" s="1" t="str">
        <f>地址轉換!E325</f>
        <v>N103325284</v>
      </c>
      <c r="F324" s="1" t="str">
        <f>地址轉換!BJ325</f>
        <v>新北市</v>
      </c>
      <c r="G324" s="1" t="str">
        <f>地址轉換!BK325</f>
        <v>三重區</v>
      </c>
      <c r="H324" s="1" t="str">
        <f>地址轉換!BL325</f>
        <v>中正北路</v>
      </c>
      <c r="I324" s="1" t="str">
        <f>地址轉換!BM325</f>
        <v>165巷</v>
      </c>
      <c r="J324" s="1" t="str">
        <f>地址轉換!BN325</f>
        <v/>
      </c>
      <c r="K324" s="1" t="str">
        <f>地址轉換!BO325</f>
        <v>53號13樓</v>
      </c>
      <c r="L324" s="6" t="str">
        <f>地址轉換!BP325</f>
        <v/>
      </c>
    </row>
    <row r="325" spans="1:12" x14ac:dyDescent="0.3">
      <c r="A325" s="1">
        <f>地址轉換!A326</f>
        <v>9143481</v>
      </c>
      <c r="B325" s="1" t="str">
        <f>地址轉換!B326</f>
        <v>241新北市 三重區 三和路4段167巷105號</v>
      </c>
      <c r="C325" s="1" t="str">
        <f>地址轉換!C326</f>
        <v>最新戶籍</v>
      </c>
      <c r="D325" s="1" t="str">
        <f>地址轉換!D326</f>
        <v>確認有效</v>
      </c>
      <c r="E325" s="1" t="str">
        <f>地址轉換!E326</f>
        <v>N202293178</v>
      </c>
      <c r="F325" s="1" t="str">
        <f>地址轉換!BJ326</f>
        <v>新北市</v>
      </c>
      <c r="G325" s="1" t="str">
        <f>地址轉換!BK326</f>
        <v>三重區</v>
      </c>
      <c r="H325" s="1" t="str">
        <f>地址轉換!BL326</f>
        <v>三和路四段</v>
      </c>
      <c r="I325" s="1" t="str">
        <f>地址轉換!BM326</f>
        <v>167巷</v>
      </c>
      <c r="J325" s="1" t="str">
        <f>地址轉換!BN326</f>
        <v/>
      </c>
      <c r="K325" s="1" t="str">
        <f>地址轉換!BO326</f>
        <v>105號</v>
      </c>
      <c r="L325" s="6" t="str">
        <f>地址轉換!BP326</f>
        <v/>
      </c>
    </row>
    <row r="326" spans="1:12" x14ac:dyDescent="0.3">
      <c r="A326" s="1">
        <f>地址轉換!A327</f>
        <v>9413152</v>
      </c>
      <c r="B326" s="1" t="str">
        <f>地址轉換!B327</f>
        <v>241新北市 三重區 三民街171號</v>
      </c>
      <c r="C326" s="1" t="str">
        <f>地址轉換!C327</f>
        <v>戶籍住址</v>
      </c>
      <c r="D326" s="1" t="str">
        <f>地址轉換!D327</f>
        <v>代收</v>
      </c>
      <c r="E326" s="1" t="str">
        <f>地址轉換!E327</f>
        <v>N222601256</v>
      </c>
      <c r="F326" s="1" t="str">
        <f>地址轉換!BJ327</f>
        <v>新北市</v>
      </c>
      <c r="G326" s="1" t="str">
        <f>地址轉換!BK327</f>
        <v>三重區</v>
      </c>
      <c r="H326" s="1" t="str">
        <f>地址轉換!BL327</f>
        <v>三民街</v>
      </c>
      <c r="I326" s="1" t="str">
        <f>地址轉換!BM327</f>
        <v/>
      </c>
      <c r="J326" s="1" t="str">
        <f>地址轉換!BN327</f>
        <v/>
      </c>
      <c r="K326" s="1" t="str">
        <f>地址轉換!BO327</f>
        <v>171號</v>
      </c>
      <c r="L326" s="6" t="str">
        <f>地址轉換!BP327</f>
        <v/>
      </c>
    </row>
    <row r="327" spans="1:12" x14ac:dyDescent="0.3">
      <c r="A327" s="1">
        <f>地址轉換!A328</f>
        <v>9413039</v>
      </c>
      <c r="B327" s="1" t="str">
        <f>地址轉換!B328</f>
        <v>239新北市 鶯歌區 大湖里023鄰宏德司法新村　99號</v>
      </c>
      <c r="C327" s="1" t="str">
        <f>地址轉換!C328</f>
        <v>最新戶籍</v>
      </c>
      <c r="D327" s="1" t="str">
        <f>地址轉換!D328</f>
        <v>確認有效</v>
      </c>
      <c r="E327" s="1" t="str">
        <f>地址轉換!E328</f>
        <v>N120743526</v>
      </c>
      <c r="F327" s="1" t="str">
        <f>地址轉換!BJ328</f>
        <v>新北市</v>
      </c>
      <c r="G327" s="1" t="str">
        <f>地址轉換!BK328</f>
        <v>鶯歌區</v>
      </c>
      <c r="H327" s="1" t="str">
        <f>地址轉換!BL328</f>
        <v/>
      </c>
      <c r="I327" s="1" t="str">
        <f>地址轉換!BM328</f>
        <v/>
      </c>
      <c r="J327" s="1" t="str">
        <f>地址轉換!BN328</f>
        <v/>
      </c>
      <c r="K327" s="1" t="str">
        <f>地址轉換!BO328</f>
        <v>99號</v>
      </c>
      <c r="L327" s="6" t="str">
        <f>地址轉換!BP328</f>
        <v>宏德司法新村</v>
      </c>
    </row>
    <row r="328" spans="1:12" x14ac:dyDescent="0.3">
      <c r="A328" s="1">
        <f>地址轉換!A329</f>
        <v>6866863</v>
      </c>
      <c r="B328" s="1" t="str">
        <f>地址轉換!B329</f>
        <v>238新北市 樹林區 東山里1鄰中華路379巷38號</v>
      </c>
      <c r="C328" s="1" t="str">
        <f>地址轉換!C329</f>
        <v>帳址</v>
      </c>
      <c r="D328" s="1" t="str">
        <f>地址轉換!D329</f>
        <v>未確認</v>
      </c>
      <c r="E328" s="1" t="str">
        <f>地址轉換!E329</f>
        <v>N121251483</v>
      </c>
      <c r="F328" s="1" t="str">
        <f>地址轉換!BJ329</f>
        <v>新北市</v>
      </c>
      <c r="G328" s="1" t="str">
        <f>地址轉換!BK329</f>
        <v>樹林區</v>
      </c>
      <c r="H328" s="1" t="str">
        <f>地址轉換!BL329</f>
        <v>中華路</v>
      </c>
      <c r="I328" s="1" t="str">
        <f>地址轉換!BM329</f>
        <v>379巷</v>
      </c>
      <c r="J328" s="1" t="str">
        <f>地址轉換!BN329</f>
        <v/>
      </c>
      <c r="K328" s="1" t="str">
        <f>地址轉換!BO329</f>
        <v>38號</v>
      </c>
      <c r="L328" s="6" t="str">
        <f>地址轉換!BP329</f>
        <v/>
      </c>
    </row>
    <row r="329" spans="1:12" x14ac:dyDescent="0.3">
      <c r="A329" s="1">
        <f>地址轉換!A330</f>
        <v>8979970</v>
      </c>
      <c r="B329" s="1" t="str">
        <f>地址轉換!B330</f>
        <v>238新北市 樹林區 名園街51巷2弄1號3樓</v>
      </c>
      <c r="C329" s="1" t="str">
        <f>地址轉換!C330</f>
        <v>戶籍住址</v>
      </c>
      <c r="D329" s="1" t="str">
        <f>地址轉換!D330</f>
        <v>確認有效</v>
      </c>
      <c r="E329" s="1" t="str">
        <f>地址轉換!E330</f>
        <v>N101394316</v>
      </c>
      <c r="F329" s="1" t="str">
        <f>地址轉換!BJ330</f>
        <v>新北市</v>
      </c>
      <c r="G329" s="1" t="str">
        <f>地址轉換!BK330</f>
        <v>樹林區</v>
      </c>
      <c r="H329" s="1" t="str">
        <f>地址轉換!BL330</f>
        <v>名園街</v>
      </c>
      <c r="I329" s="1" t="str">
        <f>地址轉換!BM330</f>
        <v>51巷</v>
      </c>
      <c r="J329" s="1" t="str">
        <f>地址轉換!BN330</f>
        <v>2弄</v>
      </c>
      <c r="K329" s="1" t="str">
        <f>地址轉換!BO330</f>
        <v>1號3樓</v>
      </c>
      <c r="L329" s="6" t="str">
        <f>地址轉換!BP330</f>
        <v/>
      </c>
    </row>
    <row r="330" spans="1:12" x14ac:dyDescent="0.3">
      <c r="A330" s="1">
        <f>地址轉換!A331</f>
        <v>6835596</v>
      </c>
      <c r="B330" s="1" t="str">
        <f>地址轉換!B331</f>
        <v>238新北市 樹林區 北園里西圳街1段52巷31號</v>
      </c>
      <c r="C330" s="1" t="str">
        <f>地址轉換!C331</f>
        <v>最新戶籍</v>
      </c>
      <c r="D330" s="1" t="str">
        <f>地址轉換!D331</f>
        <v>確認有效</v>
      </c>
      <c r="E330" s="1" t="str">
        <f>地址轉換!E331</f>
        <v>N122585639</v>
      </c>
      <c r="F330" s="1" t="str">
        <f>地址轉換!BJ331</f>
        <v>新北市</v>
      </c>
      <c r="G330" s="1" t="str">
        <f>地址轉換!BK331</f>
        <v>樹林區</v>
      </c>
      <c r="H330" s="1" t="str">
        <f>地址轉換!BL331</f>
        <v>西圳街一段</v>
      </c>
      <c r="I330" s="1" t="str">
        <f>地址轉換!BM331</f>
        <v>52巷</v>
      </c>
      <c r="J330" s="1" t="str">
        <f>地址轉換!BN331</f>
        <v/>
      </c>
      <c r="K330" s="1" t="str">
        <f>地址轉換!BO331</f>
        <v>31號</v>
      </c>
      <c r="L330" s="6" t="str">
        <f>地址轉換!BP331</f>
        <v/>
      </c>
    </row>
    <row r="331" spans="1:12" x14ac:dyDescent="0.3">
      <c r="A331" s="1">
        <f>地址轉換!A332</f>
        <v>9380150</v>
      </c>
      <c r="B331" s="1" t="str">
        <f>地址轉換!B332</f>
        <v>238新北市 樹林區 太順街79巷16號5樓</v>
      </c>
      <c r="C331" s="1" t="str">
        <f>地址轉換!C332</f>
        <v>最新戶籍</v>
      </c>
      <c r="D331" s="1" t="str">
        <f>地址轉換!D332</f>
        <v>確認有效</v>
      </c>
      <c r="E331" s="1" t="str">
        <f>地址轉換!E332</f>
        <v>N220043603</v>
      </c>
      <c r="F331" s="1" t="str">
        <f>地址轉換!BJ332</f>
        <v>新北市</v>
      </c>
      <c r="G331" s="1" t="str">
        <f>地址轉換!BK332</f>
        <v>樹林區</v>
      </c>
      <c r="H331" s="1" t="str">
        <f>地址轉換!BL332</f>
        <v>太順街</v>
      </c>
      <c r="I331" s="1" t="str">
        <f>地址轉換!BM332</f>
        <v>79巷</v>
      </c>
      <c r="J331" s="1" t="str">
        <f>地址轉換!BN332</f>
        <v/>
      </c>
      <c r="K331" s="1" t="str">
        <f>地址轉換!BO332</f>
        <v>16號5樓</v>
      </c>
      <c r="L331" s="6" t="str">
        <f>地址轉換!BP332</f>
        <v/>
      </c>
    </row>
    <row r="332" spans="1:12" x14ac:dyDescent="0.3">
      <c r="A332" s="1">
        <f>地址轉換!A333</f>
        <v>6685016</v>
      </c>
      <c r="B332" s="1" t="str">
        <f>地址轉換!B333</f>
        <v>238新北市 樹林區 中華路187巷10號2樓</v>
      </c>
      <c r="C332" s="1" t="str">
        <f>地址轉換!C333</f>
        <v>最新戶籍</v>
      </c>
      <c r="D332" s="1" t="str">
        <f>地址轉換!D333</f>
        <v>確認有效</v>
      </c>
      <c r="E332" s="1" t="str">
        <f>地址轉換!E333</f>
        <v>N222172125</v>
      </c>
      <c r="F332" s="1" t="str">
        <f>地址轉換!BJ333</f>
        <v>新北市</v>
      </c>
      <c r="G332" s="1" t="str">
        <f>地址轉換!BK333</f>
        <v>樹林區</v>
      </c>
      <c r="H332" s="1" t="str">
        <f>地址轉換!BL333</f>
        <v>中華路</v>
      </c>
      <c r="I332" s="1" t="str">
        <f>地址轉換!BM333</f>
        <v>187巷</v>
      </c>
      <c r="J332" s="1" t="str">
        <f>地址轉換!BN333</f>
        <v/>
      </c>
      <c r="K332" s="1" t="str">
        <f>地址轉換!BO333</f>
        <v>10號2樓</v>
      </c>
      <c r="L332" s="6" t="str">
        <f>地址轉換!BP333</f>
        <v/>
      </c>
    </row>
    <row r="333" spans="1:12" x14ac:dyDescent="0.3">
      <c r="A333" s="1">
        <f>地址轉換!A334</f>
        <v>8517900</v>
      </c>
      <c r="B333" s="1" t="str">
        <f>地址轉換!B334</f>
        <v>238新北市 樹林區 八德街1192號</v>
      </c>
      <c r="C333" s="1" t="str">
        <f>地址轉換!C334</f>
        <v>戶籍住址</v>
      </c>
      <c r="D333" s="1" t="str">
        <f>地址轉換!D334</f>
        <v>確認有效</v>
      </c>
      <c r="E333" s="1" t="str">
        <f>地址轉換!E334</f>
        <v>N222390338</v>
      </c>
      <c r="F333" s="1" t="str">
        <f>地址轉換!BJ334</f>
        <v>新北市</v>
      </c>
      <c r="G333" s="1" t="str">
        <f>地址轉換!BK334</f>
        <v>樹林區</v>
      </c>
      <c r="H333" s="1" t="str">
        <f>地址轉換!BL334</f>
        <v>八德街</v>
      </c>
      <c r="I333" s="1" t="str">
        <f>地址轉換!BM334</f>
        <v/>
      </c>
      <c r="J333" s="1" t="str">
        <f>地址轉換!BN334</f>
        <v/>
      </c>
      <c r="K333" s="1" t="str">
        <f>地址轉換!BO334</f>
        <v>1192號</v>
      </c>
      <c r="L333" s="6" t="str">
        <f>地址轉換!BP334</f>
        <v/>
      </c>
    </row>
    <row r="334" spans="1:12" x14ac:dyDescent="0.3">
      <c r="A334" s="1">
        <f>地址轉換!A335</f>
        <v>9866791</v>
      </c>
      <c r="B334" s="1" t="str">
        <f>地址轉換!B335</f>
        <v>236新北市 土城區 清水里26鄰明德路一段240巷13號二樓</v>
      </c>
      <c r="C334" s="1" t="str">
        <f>地址轉換!C335</f>
        <v>戶籍住址</v>
      </c>
      <c r="D334" s="1" t="str">
        <f>地址轉換!D335</f>
        <v>確認有效</v>
      </c>
      <c r="E334" s="1" t="str">
        <f>地址轉換!E335</f>
        <v>N222300950</v>
      </c>
      <c r="F334" s="1" t="str">
        <f>地址轉換!BJ335</f>
        <v>新北市</v>
      </c>
      <c r="G334" s="1" t="str">
        <f>地址轉換!BK335</f>
        <v>土城區</v>
      </c>
      <c r="H334" s="1" t="str">
        <f>地址轉換!BL335</f>
        <v>明德路一段</v>
      </c>
      <c r="I334" s="1" t="str">
        <f>地址轉換!BM335</f>
        <v>240巷</v>
      </c>
      <c r="J334" s="1" t="str">
        <f>地址轉換!BN335</f>
        <v/>
      </c>
      <c r="K334" s="1" t="str">
        <f>地址轉換!BO335</f>
        <v>13號2樓</v>
      </c>
      <c r="L334" s="6" t="str">
        <f>地址轉換!BP335</f>
        <v/>
      </c>
    </row>
    <row r="335" spans="1:12" x14ac:dyDescent="0.3">
      <c r="A335" s="1">
        <f>地址轉換!A336</f>
        <v>8109800</v>
      </c>
      <c r="B335" s="1" t="str">
        <f>地址轉換!B336</f>
        <v>236新北市 土城區 永豐路270巷19弄17號4樓</v>
      </c>
      <c r="C335" s="1" t="str">
        <f>地址轉換!C336</f>
        <v>最新戶籍</v>
      </c>
      <c r="D335" s="1" t="str">
        <f>地址轉換!D336</f>
        <v>確認有效</v>
      </c>
      <c r="E335" s="1" t="str">
        <f>地址轉換!E336</f>
        <v>N220593984</v>
      </c>
      <c r="F335" s="1" t="str">
        <f>地址轉換!BJ336</f>
        <v>新北市</v>
      </c>
      <c r="G335" s="1" t="str">
        <f>地址轉換!BK336</f>
        <v>土城區</v>
      </c>
      <c r="H335" s="1" t="str">
        <f>地址轉換!BL336</f>
        <v>永豐路</v>
      </c>
      <c r="I335" s="1" t="str">
        <f>地址轉換!BM336</f>
        <v>270巷</v>
      </c>
      <c r="J335" s="1" t="str">
        <f>地址轉換!BN336</f>
        <v>19弄</v>
      </c>
      <c r="K335" s="1" t="str">
        <f>地址轉換!BO336</f>
        <v>17號4樓</v>
      </c>
      <c r="L335" s="6" t="str">
        <f>地址轉換!BP336</f>
        <v/>
      </c>
    </row>
    <row r="336" spans="1:12" x14ac:dyDescent="0.3">
      <c r="A336" s="1">
        <f>地址轉換!A337</f>
        <v>8603627</v>
      </c>
      <c r="B336" s="1" t="str">
        <f>地址轉換!B337</f>
        <v>236新北市 土城區 平和里007鄰延平街63號4樓</v>
      </c>
      <c r="C336" s="1" t="str">
        <f>地址轉換!C337</f>
        <v>戶籍住址</v>
      </c>
      <c r="D336" s="1" t="str">
        <f>地址轉換!D337</f>
        <v>確認有效</v>
      </c>
      <c r="E336" s="1" t="str">
        <f>地址轉換!E337</f>
        <v>N122258520</v>
      </c>
      <c r="F336" s="1" t="str">
        <f>地址轉換!BJ337</f>
        <v>新北市</v>
      </c>
      <c r="G336" s="1" t="str">
        <f>地址轉換!BK337</f>
        <v>土城區</v>
      </c>
      <c r="H336" s="1" t="str">
        <f>地址轉換!BL337</f>
        <v>延平街</v>
      </c>
      <c r="I336" s="1" t="str">
        <f>地址轉換!BM337</f>
        <v/>
      </c>
      <c r="J336" s="1" t="str">
        <f>地址轉換!BN337</f>
        <v/>
      </c>
      <c r="K336" s="1" t="str">
        <f>地址轉換!BO337</f>
        <v>63號4樓</v>
      </c>
      <c r="L336" s="6" t="str">
        <f>地址轉換!BP337</f>
        <v/>
      </c>
    </row>
    <row r="337" spans="1:12" x14ac:dyDescent="0.3">
      <c r="A337" s="1">
        <f>地址轉換!A338</f>
        <v>10354444</v>
      </c>
      <c r="B337" s="1" t="str">
        <f>地址轉換!B338</f>
        <v>236新北市 土城區 中央路3段159之1號</v>
      </c>
      <c r="C337" s="1" t="str">
        <f>地址轉換!C338</f>
        <v>最新戶籍</v>
      </c>
      <c r="D337" s="1" t="str">
        <f>地址轉換!D338</f>
        <v>確認有效</v>
      </c>
      <c r="E337" s="1" t="str">
        <f>地址轉換!E338</f>
        <v>N103975668</v>
      </c>
      <c r="F337" s="1" t="str">
        <f>地址轉換!BJ338</f>
        <v>新北市</v>
      </c>
      <c r="G337" s="1" t="str">
        <f>地址轉換!BK338</f>
        <v>土城區</v>
      </c>
      <c r="H337" s="1" t="str">
        <f>地址轉換!BL338</f>
        <v>中央路三段</v>
      </c>
      <c r="I337" s="1" t="str">
        <f>地址轉換!BM338</f>
        <v/>
      </c>
      <c r="J337" s="1" t="str">
        <f>地址轉換!BN338</f>
        <v/>
      </c>
      <c r="K337" s="1" t="str">
        <f>地址轉換!BO338</f>
        <v>159-1號</v>
      </c>
      <c r="L337" s="6" t="str">
        <f>地址轉換!BP338</f>
        <v/>
      </c>
    </row>
    <row r="338" spans="1:12" x14ac:dyDescent="0.3">
      <c r="A338" s="1">
        <f>地址轉換!A339</f>
        <v>9409964</v>
      </c>
      <c r="B338" s="1" t="str">
        <f>地址轉換!B339</f>
        <v>236新北市 土城區 中央路2段278巷8之1號4樓</v>
      </c>
      <c r="C338" s="1" t="str">
        <f>地址轉換!C339</f>
        <v>最新戶籍</v>
      </c>
      <c r="D338" s="1" t="str">
        <f>地址轉換!D339</f>
        <v>確認有效</v>
      </c>
      <c r="E338" s="1" t="str">
        <f>地址轉換!E339</f>
        <v>N120870591</v>
      </c>
      <c r="F338" s="1" t="str">
        <f>地址轉換!BJ339</f>
        <v>新北市</v>
      </c>
      <c r="G338" s="1" t="str">
        <f>地址轉換!BK339</f>
        <v>土城區</v>
      </c>
      <c r="H338" s="1" t="str">
        <f>地址轉換!BL339</f>
        <v>中央路二段</v>
      </c>
      <c r="I338" s="1" t="str">
        <f>地址轉換!BM339</f>
        <v>278巷</v>
      </c>
      <c r="J338" s="1" t="str">
        <f>地址轉換!BN339</f>
        <v/>
      </c>
      <c r="K338" s="1" t="str">
        <f>地址轉換!BO339</f>
        <v>8-1號4樓</v>
      </c>
      <c r="L338" s="6" t="str">
        <f>地址轉換!BP339</f>
        <v/>
      </c>
    </row>
    <row r="339" spans="1:12" x14ac:dyDescent="0.3">
      <c r="A339" s="1">
        <f>地址轉換!A340</f>
        <v>8949114</v>
      </c>
      <c r="B339" s="1" t="str">
        <f>地址轉換!B340</f>
        <v>236新北市 土城區 中央路1段156巷7號4樓</v>
      </c>
      <c r="C339" s="1" t="str">
        <f>地址轉換!C340</f>
        <v>戶籍住址</v>
      </c>
      <c r="D339" s="1" t="str">
        <f>地址轉換!D340</f>
        <v>確認有效</v>
      </c>
      <c r="E339" s="1" t="str">
        <f>地址轉換!E340</f>
        <v>N121247676</v>
      </c>
      <c r="F339" s="1" t="str">
        <f>地址轉換!BJ340</f>
        <v>新北市</v>
      </c>
      <c r="G339" s="1" t="str">
        <f>地址轉換!BK340</f>
        <v>土城區</v>
      </c>
      <c r="H339" s="1" t="str">
        <f>地址轉換!BL340</f>
        <v>中央路一段</v>
      </c>
      <c r="I339" s="1" t="str">
        <f>地址轉換!BM340</f>
        <v>156巷</v>
      </c>
      <c r="J339" s="1" t="str">
        <f>地址轉換!BN340</f>
        <v/>
      </c>
      <c r="K339" s="1" t="str">
        <f>地址轉換!BO340</f>
        <v>7號4樓</v>
      </c>
      <c r="L339" s="6" t="str">
        <f>地址轉換!BP340</f>
        <v/>
      </c>
    </row>
    <row r="340" spans="1:12" x14ac:dyDescent="0.3">
      <c r="A340" s="1">
        <f>地址轉換!A341</f>
        <v>7111733</v>
      </c>
      <c r="B340" s="1" t="str">
        <f>地址轉換!B341</f>
        <v>235新北市 中和區 新生街186巷1弄22之2號</v>
      </c>
      <c r="C340" s="1" t="str">
        <f>地址轉換!C341</f>
        <v>戶籍住址</v>
      </c>
      <c r="D340" s="1" t="str">
        <f>地址轉換!D341</f>
        <v>確認有效</v>
      </c>
      <c r="E340" s="1" t="str">
        <f>地址轉換!E341</f>
        <v>N120924263</v>
      </c>
      <c r="F340" s="1" t="str">
        <f>地址轉換!BJ341</f>
        <v>新北市</v>
      </c>
      <c r="G340" s="1" t="str">
        <f>地址轉換!BK341</f>
        <v>中和區</v>
      </c>
      <c r="H340" s="1" t="str">
        <f>地址轉換!BL341</f>
        <v>新生街</v>
      </c>
      <c r="I340" s="1" t="str">
        <f>地址轉換!BM341</f>
        <v>186巷</v>
      </c>
      <c r="J340" s="1" t="str">
        <f>地址轉換!BN341</f>
        <v>1弄</v>
      </c>
      <c r="K340" s="1" t="str">
        <f>地址轉換!BO341</f>
        <v>22-2號</v>
      </c>
      <c r="L340" s="6" t="str">
        <f>地址轉換!BP341</f>
        <v/>
      </c>
    </row>
    <row r="341" spans="1:12" x14ac:dyDescent="0.3">
      <c r="A341" s="1">
        <f>地址轉換!A342</f>
        <v>7470893</v>
      </c>
      <c r="B341" s="1" t="str">
        <f>地址轉換!B342</f>
        <v>235新北市 中和區 圓通路265巷35號</v>
      </c>
      <c r="C341" s="1" t="str">
        <f>地址轉換!C342</f>
        <v>最新戶籍</v>
      </c>
      <c r="D341" s="1" t="str">
        <f>地址轉換!D342</f>
        <v>確認有效</v>
      </c>
      <c r="E341" s="1" t="str">
        <f>地址轉換!E342</f>
        <v>N122490724</v>
      </c>
      <c r="F341" s="1" t="str">
        <f>地址轉換!BJ342</f>
        <v>新北市</v>
      </c>
      <c r="G341" s="1" t="str">
        <f>地址轉換!BK342</f>
        <v>中和區</v>
      </c>
      <c r="H341" s="1" t="str">
        <f>地址轉換!BL342</f>
        <v>圓通路</v>
      </c>
      <c r="I341" s="1" t="str">
        <f>地址轉換!BM342</f>
        <v>265巷</v>
      </c>
      <c r="J341" s="1" t="str">
        <f>地址轉換!BN342</f>
        <v/>
      </c>
      <c r="K341" s="1" t="str">
        <f>地址轉換!BO342</f>
        <v>35號</v>
      </c>
      <c r="L341" s="6" t="str">
        <f>地址轉換!BP342</f>
        <v/>
      </c>
    </row>
    <row r="342" spans="1:12" x14ac:dyDescent="0.3">
      <c r="A342" s="1">
        <f>地址轉換!A343</f>
        <v>10467435</v>
      </c>
      <c r="B342" s="1" t="str">
        <f>地址轉換!B343</f>
        <v>235新北市 中和區 復興里34鄰復興路280巷28之2號</v>
      </c>
      <c r="C342" s="1" t="str">
        <f>地址轉換!C343</f>
        <v>戶籍住址</v>
      </c>
      <c r="D342" s="1" t="str">
        <f>地址轉換!D343</f>
        <v>未確認</v>
      </c>
      <c r="E342" s="1" t="str">
        <f>地址轉換!E343</f>
        <v>N221909851</v>
      </c>
      <c r="F342" s="1" t="str">
        <f>地址轉換!BJ343</f>
        <v>新北市</v>
      </c>
      <c r="G342" s="1" t="str">
        <f>地址轉換!BK343</f>
        <v>中和區</v>
      </c>
      <c r="H342" s="1" t="str">
        <f>地址轉換!BL343</f>
        <v>復興路</v>
      </c>
      <c r="I342" s="1" t="str">
        <f>地址轉換!BM343</f>
        <v>280巷</v>
      </c>
      <c r="J342" s="1" t="str">
        <f>地址轉換!BN343</f>
        <v/>
      </c>
      <c r="K342" s="1" t="str">
        <f>地址轉換!BO343</f>
        <v>28-2號</v>
      </c>
      <c r="L342" s="6" t="str">
        <f>地址轉換!BP343</f>
        <v/>
      </c>
    </row>
    <row r="343" spans="1:12" x14ac:dyDescent="0.3">
      <c r="A343" s="1">
        <f>地址轉換!A344</f>
        <v>10038799</v>
      </c>
      <c r="B343" s="1" t="str">
        <f>地址轉換!B344</f>
        <v>235新北市 中和區 和興里25鄰板南路168號4樓</v>
      </c>
      <c r="C343" s="1" t="str">
        <f>地址轉換!C344</f>
        <v>最新戶籍</v>
      </c>
      <c r="D343" s="1" t="str">
        <f>地址轉換!D344</f>
        <v>確認有效</v>
      </c>
      <c r="E343" s="1" t="str">
        <f>地址轉換!E344</f>
        <v>N222142592</v>
      </c>
      <c r="F343" s="1" t="str">
        <f>地址轉換!BJ344</f>
        <v>新北市</v>
      </c>
      <c r="G343" s="1" t="str">
        <f>地址轉換!BK344</f>
        <v>中和區</v>
      </c>
      <c r="H343" s="1" t="str">
        <f>地址轉換!BL344</f>
        <v>板南路</v>
      </c>
      <c r="I343" s="1" t="str">
        <f>地址轉換!BM344</f>
        <v/>
      </c>
      <c r="J343" s="1" t="str">
        <f>地址轉換!BN344</f>
        <v/>
      </c>
      <c r="K343" s="1" t="str">
        <f>地址轉換!BO344</f>
        <v>168號4樓</v>
      </c>
      <c r="L343" s="6" t="str">
        <f>地址轉換!BP344</f>
        <v/>
      </c>
    </row>
    <row r="344" spans="1:12" x14ac:dyDescent="0.3">
      <c r="A344" s="1">
        <f>地址轉換!A345</f>
        <v>7001076</v>
      </c>
      <c r="B344" s="1" t="str">
        <f>地址轉換!B345</f>
        <v>235新北市 中和區 民富街80之3號</v>
      </c>
      <c r="C344" s="1" t="str">
        <f>地址轉換!C345</f>
        <v>最新戶籍</v>
      </c>
      <c r="D344" s="1" t="str">
        <f>地址轉換!D345</f>
        <v>確認有效</v>
      </c>
      <c r="E344" s="1" t="str">
        <f>地址轉換!E345</f>
        <v>N121143299</v>
      </c>
      <c r="F344" s="1" t="str">
        <f>地址轉換!BJ345</f>
        <v>新北市</v>
      </c>
      <c r="G344" s="1" t="str">
        <f>地址轉換!BK345</f>
        <v>中和區</v>
      </c>
      <c r="H344" s="1" t="str">
        <f>地址轉換!BL345</f>
        <v>民富街</v>
      </c>
      <c r="I344" s="1" t="str">
        <f>地址轉換!BM345</f>
        <v/>
      </c>
      <c r="J344" s="1" t="str">
        <f>地址轉換!BN345</f>
        <v/>
      </c>
      <c r="K344" s="1" t="str">
        <f>地址轉換!BO345</f>
        <v>80-3號</v>
      </c>
      <c r="L344" s="6" t="str">
        <f>地址轉換!BP345</f>
        <v/>
      </c>
    </row>
    <row r="345" spans="1:12" x14ac:dyDescent="0.3">
      <c r="A345" s="1">
        <f>地址轉換!A346</f>
        <v>10467388</v>
      </c>
      <c r="B345" s="1" t="str">
        <f>地址轉換!B346</f>
        <v>235新北市 中和區 民利街　68巷1弄1-2號</v>
      </c>
      <c r="C345" s="1" t="str">
        <f>地址轉換!C346</f>
        <v>最新戶籍</v>
      </c>
      <c r="D345" s="1" t="str">
        <f>地址轉換!D346</f>
        <v>確認有效</v>
      </c>
      <c r="E345" s="1" t="str">
        <f>地址轉換!E346</f>
        <v>N122609750</v>
      </c>
      <c r="F345" s="1" t="str">
        <f>地址轉換!BJ346</f>
        <v>新北市</v>
      </c>
      <c r="G345" s="1" t="str">
        <f>地址轉換!BK346</f>
        <v>中和區</v>
      </c>
      <c r="H345" s="1" t="str">
        <f>地址轉換!BL346</f>
        <v>民利街</v>
      </c>
      <c r="I345" s="1" t="str">
        <f>地址轉換!BM346</f>
        <v>68巷</v>
      </c>
      <c r="J345" s="1" t="str">
        <f>地址轉換!BN346</f>
        <v>1弄</v>
      </c>
      <c r="K345" s="1" t="str">
        <f>地址轉換!BO346</f>
        <v>1-2號</v>
      </c>
      <c r="L345" s="6" t="str">
        <f>地址轉換!BP346</f>
        <v/>
      </c>
    </row>
    <row r="346" spans="1:12" x14ac:dyDescent="0.3">
      <c r="A346" s="1">
        <f>地址轉換!A347</f>
        <v>7845892</v>
      </c>
      <c r="B346" s="1" t="str">
        <f>地址轉換!B347</f>
        <v>235新北市 中和區 平河里33鄰中正路817號4樓之11</v>
      </c>
      <c r="C346" s="1" t="str">
        <f>地址轉換!C347</f>
        <v>戶籍住址</v>
      </c>
      <c r="D346" s="1" t="str">
        <f>地址轉換!D347</f>
        <v>確認有效</v>
      </c>
      <c r="E346" s="1" t="str">
        <f>地址轉換!E347</f>
        <v>N200513079</v>
      </c>
      <c r="F346" s="1" t="str">
        <f>地址轉換!BJ347</f>
        <v>新北市</v>
      </c>
      <c r="G346" s="1" t="str">
        <f>地址轉換!BK347</f>
        <v>中和區</v>
      </c>
      <c r="H346" s="1" t="str">
        <f>地址轉換!BL347</f>
        <v>中正路</v>
      </c>
      <c r="I346" s="1" t="str">
        <f>地址轉換!BM347</f>
        <v/>
      </c>
      <c r="J346" s="1" t="str">
        <f>地址轉換!BN347</f>
        <v/>
      </c>
      <c r="K346" s="1" t="str">
        <f>地址轉換!BO347</f>
        <v>817號4樓之11</v>
      </c>
      <c r="L346" s="6" t="str">
        <f>地址轉換!BP347</f>
        <v/>
      </c>
    </row>
    <row r="347" spans="1:12" x14ac:dyDescent="0.3">
      <c r="A347" s="1">
        <f>地址轉換!A348</f>
        <v>10354525</v>
      </c>
      <c r="B347" s="1" t="str">
        <f>地址轉換!B348</f>
        <v>235新北市 中和區 仁和里35鄰連城路477巷6弄17之2號</v>
      </c>
      <c r="C347" s="1" t="str">
        <f>地址轉換!C348</f>
        <v>最新戶籍</v>
      </c>
      <c r="D347" s="1" t="str">
        <f>地址轉換!D348</f>
        <v>確認有效</v>
      </c>
      <c r="E347" s="1" t="str">
        <f>地址轉換!E348</f>
        <v>N203360785</v>
      </c>
      <c r="F347" s="1" t="str">
        <f>地址轉換!BJ348</f>
        <v>新北市</v>
      </c>
      <c r="G347" s="1" t="str">
        <f>地址轉換!BK348</f>
        <v>中和區</v>
      </c>
      <c r="H347" s="1" t="str">
        <f>地址轉換!BL348</f>
        <v>連城路</v>
      </c>
      <c r="I347" s="1" t="str">
        <f>地址轉換!BM348</f>
        <v>477巷</v>
      </c>
      <c r="J347" s="1" t="str">
        <f>地址轉換!BN348</f>
        <v>6弄</v>
      </c>
      <c r="K347" s="1" t="str">
        <f>地址轉換!BO348</f>
        <v>17-2號</v>
      </c>
      <c r="L347" s="6" t="str">
        <f>地址轉換!BP348</f>
        <v/>
      </c>
    </row>
    <row r="348" spans="1:12" x14ac:dyDescent="0.3">
      <c r="A348" s="1">
        <f>地址轉換!A349</f>
        <v>9281124</v>
      </c>
      <c r="B348" s="1" t="str">
        <f>地址轉換!B349</f>
        <v>235新北市 中和區 中山路3段63巷13弄73號2樓</v>
      </c>
      <c r="C348" s="1" t="str">
        <f>地址轉換!C349</f>
        <v>最新戶籍</v>
      </c>
      <c r="D348" s="1" t="str">
        <f>地址轉換!D349</f>
        <v>管理員收</v>
      </c>
      <c r="E348" s="1" t="str">
        <f>地址轉換!E349</f>
        <v>N122462140</v>
      </c>
      <c r="F348" s="1" t="str">
        <f>地址轉換!BJ349</f>
        <v>新北市</v>
      </c>
      <c r="G348" s="1" t="str">
        <f>地址轉換!BK349</f>
        <v>中和區</v>
      </c>
      <c r="H348" s="1" t="str">
        <f>地址轉換!BL349</f>
        <v>中山路三段</v>
      </c>
      <c r="I348" s="1" t="str">
        <f>地址轉換!BM349</f>
        <v>63巷</v>
      </c>
      <c r="J348" s="1" t="str">
        <f>地址轉換!BN349</f>
        <v>13弄</v>
      </c>
      <c r="K348" s="1" t="str">
        <f>地址轉換!BO349</f>
        <v>73號2樓</v>
      </c>
      <c r="L348" s="6" t="str">
        <f>地址轉換!BP349</f>
        <v/>
      </c>
    </row>
    <row r="349" spans="1:12" x14ac:dyDescent="0.3">
      <c r="A349" s="1">
        <f>地址轉換!A350</f>
        <v>6684982</v>
      </c>
      <c r="B349" s="1" t="str">
        <f>地址轉換!B350</f>
        <v>234新北市 永和區 國中路2號10樓之1</v>
      </c>
      <c r="C349" s="1" t="str">
        <f>地址轉換!C350</f>
        <v>最新戶籍</v>
      </c>
      <c r="D349" s="1" t="str">
        <f>地址轉換!D350</f>
        <v>確認有效</v>
      </c>
      <c r="E349" s="1" t="str">
        <f>地址轉換!E350</f>
        <v>N120395762</v>
      </c>
      <c r="F349" s="1" t="str">
        <f>地址轉換!BJ350</f>
        <v>新北市</v>
      </c>
      <c r="G349" s="1" t="str">
        <f>地址轉換!BK350</f>
        <v>永和區</v>
      </c>
      <c r="H349" s="1" t="str">
        <f>地址轉換!BL350</f>
        <v>國中路</v>
      </c>
      <c r="I349" s="1" t="str">
        <f>地址轉換!BM350</f>
        <v/>
      </c>
      <c r="J349" s="1" t="str">
        <f>地址轉換!BN350</f>
        <v/>
      </c>
      <c r="K349" s="1" t="str">
        <f>地址轉換!BO350</f>
        <v>2號10樓之1</v>
      </c>
      <c r="L349" s="6" t="str">
        <f>地址轉換!BP350</f>
        <v/>
      </c>
    </row>
    <row r="350" spans="1:12" x14ac:dyDescent="0.3">
      <c r="A350" s="1">
        <f>地址轉換!A351</f>
        <v>9376384</v>
      </c>
      <c r="B350" s="1" t="str">
        <f>地址轉換!B351</f>
        <v>234新北市 永和區 永貞路75號8樓</v>
      </c>
      <c r="C350" s="1" t="str">
        <f>地址轉換!C351</f>
        <v>戶籍住址</v>
      </c>
      <c r="D350" s="1" t="str">
        <f>地址轉換!D351</f>
        <v>確認有效</v>
      </c>
      <c r="E350" s="1" t="str">
        <f>地址轉換!E351</f>
        <v>N103759539</v>
      </c>
      <c r="F350" s="1" t="str">
        <f>地址轉換!BJ351</f>
        <v>新北市</v>
      </c>
      <c r="G350" s="1" t="str">
        <f>地址轉換!BK351</f>
        <v>永和區</v>
      </c>
      <c r="H350" s="1" t="str">
        <f>地址轉換!BL351</f>
        <v>永貞路</v>
      </c>
      <c r="I350" s="1" t="str">
        <f>地址轉換!BM351</f>
        <v/>
      </c>
      <c r="J350" s="1" t="str">
        <f>地址轉換!BN351</f>
        <v/>
      </c>
      <c r="K350" s="1" t="str">
        <f>地址轉換!BO351</f>
        <v>75號8樓</v>
      </c>
      <c r="L350" s="6" t="str">
        <f>地址轉換!BP351</f>
        <v/>
      </c>
    </row>
    <row r="351" spans="1:12" x14ac:dyDescent="0.3">
      <c r="A351" s="1">
        <f>地址轉換!A352</f>
        <v>7189753</v>
      </c>
      <c r="B351" s="1" t="str">
        <f>地址轉換!B352</f>
        <v>234新北市 永和區 中興街133巷16號</v>
      </c>
      <c r="C351" s="1" t="str">
        <f>地址轉換!C352</f>
        <v>戶籍住址</v>
      </c>
      <c r="D351" s="1" t="str">
        <f>地址轉換!D352</f>
        <v>確認有效</v>
      </c>
      <c r="E351" s="1" t="str">
        <f>地址轉換!E352</f>
        <v>N121376332</v>
      </c>
      <c r="F351" s="1" t="str">
        <f>地址轉換!BJ352</f>
        <v>新北市</v>
      </c>
      <c r="G351" s="1" t="str">
        <f>地址轉換!BK352</f>
        <v>永和區</v>
      </c>
      <c r="H351" s="1" t="str">
        <f>地址轉換!BL352</f>
        <v>中興街</v>
      </c>
      <c r="I351" s="1" t="str">
        <f>地址轉換!BM352</f>
        <v>133巷</v>
      </c>
      <c r="J351" s="1" t="str">
        <f>地址轉換!BN352</f>
        <v/>
      </c>
      <c r="K351" s="1" t="str">
        <f>地址轉換!BO352</f>
        <v>16號</v>
      </c>
      <c r="L351" s="6" t="str">
        <f>地址轉換!BP352</f>
        <v/>
      </c>
    </row>
    <row r="352" spans="1:12" x14ac:dyDescent="0.3">
      <c r="A352" s="1">
        <f>地址轉換!A353</f>
        <v>9915298</v>
      </c>
      <c r="B352" s="1" t="str">
        <f>地址轉換!B353</f>
        <v>233新北市 烏來區 西羅岸路122號之10</v>
      </c>
      <c r="C352" s="1" t="str">
        <f>地址轉換!C353</f>
        <v>最新戶籍</v>
      </c>
      <c r="D352" s="1" t="str">
        <f>地址轉換!D353</f>
        <v>確認有效</v>
      </c>
      <c r="E352" s="1" t="str">
        <f>地址轉換!E353</f>
        <v>N221021923</v>
      </c>
      <c r="F352" s="1" t="str">
        <f>地址轉換!BJ353</f>
        <v>新北市</v>
      </c>
      <c r="G352" s="1" t="str">
        <f>地址轉換!BK353</f>
        <v>烏來區</v>
      </c>
      <c r="H352" s="1" t="str">
        <f>地址轉換!BL353</f>
        <v>西羅岸路</v>
      </c>
      <c r="I352" s="1" t="str">
        <f>地址轉換!BM353</f>
        <v/>
      </c>
      <c r="J352" s="1" t="str">
        <f>地址轉換!BN353</f>
        <v/>
      </c>
      <c r="K352" s="1" t="str">
        <f>地址轉換!BO353</f>
        <v>122號之10</v>
      </c>
      <c r="L352" s="6" t="str">
        <f>地址轉換!BP353</f>
        <v/>
      </c>
    </row>
    <row r="353" spans="1:12" x14ac:dyDescent="0.3">
      <c r="A353" s="1">
        <f>地址轉換!A354</f>
        <v>9413007</v>
      </c>
      <c r="B353" s="1" t="str">
        <f>地址轉換!B354</f>
        <v>231新北市 新店區 新店路23號</v>
      </c>
      <c r="C353" s="1" t="str">
        <f>地址轉換!C354</f>
        <v>最新戶籍</v>
      </c>
      <c r="D353" s="1" t="str">
        <f>地址轉換!D354</f>
        <v>未確認</v>
      </c>
      <c r="E353" s="1" t="str">
        <f>地址轉換!E354</f>
        <v>N103299332</v>
      </c>
      <c r="F353" s="1" t="str">
        <f>地址轉換!BJ354</f>
        <v>新北市</v>
      </c>
      <c r="G353" s="1" t="str">
        <f>地址轉換!BK354</f>
        <v>新店區</v>
      </c>
      <c r="H353" s="1" t="str">
        <f>地址轉換!BL354</f>
        <v>新店路</v>
      </c>
      <c r="I353" s="1" t="str">
        <f>地址轉換!BM354</f>
        <v/>
      </c>
      <c r="J353" s="1" t="str">
        <f>地址轉換!BN354</f>
        <v/>
      </c>
      <c r="K353" s="1" t="str">
        <f>地址轉換!BO354</f>
        <v>23號</v>
      </c>
      <c r="L353" s="6" t="str">
        <f>地址轉換!BP354</f>
        <v/>
      </c>
    </row>
    <row r="354" spans="1:12" x14ac:dyDescent="0.3">
      <c r="A354" s="1">
        <f>地址轉換!A355</f>
        <v>9413015</v>
      </c>
      <c r="B354" s="1" t="str">
        <f>地址轉換!B355</f>
        <v>231新北市 新店區 玫瑰里15鄰如意街5巷1號三樓</v>
      </c>
      <c r="C354" s="1" t="str">
        <f>地址轉換!C355</f>
        <v>戶籍住址</v>
      </c>
      <c r="D354" s="1" t="str">
        <f>地址轉換!D355</f>
        <v>確認有效</v>
      </c>
      <c r="E354" s="1" t="str">
        <f>地址轉換!E355</f>
        <v>N120038306</v>
      </c>
      <c r="F354" s="1" t="str">
        <f>地址轉換!BJ355</f>
        <v>新北市</v>
      </c>
      <c r="G354" s="1" t="str">
        <f>地址轉換!BK355</f>
        <v>新店區</v>
      </c>
      <c r="H354" s="1" t="str">
        <f>地址轉換!BL355</f>
        <v>如意街</v>
      </c>
      <c r="I354" s="1" t="str">
        <f>地址轉換!BM355</f>
        <v>5巷</v>
      </c>
      <c r="J354" s="1" t="str">
        <f>地址轉換!BN355</f>
        <v/>
      </c>
      <c r="K354" s="1" t="str">
        <f>地址轉換!BO355</f>
        <v>1號3樓</v>
      </c>
      <c r="L354" s="6" t="str">
        <f>地址轉換!BP355</f>
        <v/>
      </c>
    </row>
    <row r="355" spans="1:12" x14ac:dyDescent="0.3">
      <c r="A355" s="1">
        <f>地址轉換!A356</f>
        <v>6557732</v>
      </c>
      <c r="B355" s="1" t="str">
        <f>地址轉換!B356</f>
        <v>231新北市 新店區 和平里2鄰民生路156巷90號</v>
      </c>
      <c r="C355" s="1" t="str">
        <f>地址轉換!C356</f>
        <v>戶籍住址</v>
      </c>
      <c r="D355" s="1" t="str">
        <f>地址轉換!D356</f>
        <v>親收</v>
      </c>
      <c r="E355" s="1" t="str">
        <f>地址轉換!E356</f>
        <v>N120276173</v>
      </c>
      <c r="F355" s="1" t="str">
        <f>地址轉換!BJ356</f>
        <v>新北市</v>
      </c>
      <c r="G355" s="1" t="str">
        <f>地址轉換!BK356</f>
        <v>新店區</v>
      </c>
      <c r="H355" s="1" t="str">
        <f>地址轉換!BL356</f>
        <v>民生路</v>
      </c>
      <c r="I355" s="1" t="str">
        <f>地址轉換!BM356</f>
        <v>156巷</v>
      </c>
      <c r="J355" s="1" t="str">
        <f>地址轉換!BN356</f>
        <v/>
      </c>
      <c r="K355" s="1" t="str">
        <f>地址轉換!BO356</f>
        <v>90號</v>
      </c>
      <c r="L355" s="6" t="str">
        <f>地址轉換!BP356</f>
        <v/>
      </c>
    </row>
    <row r="356" spans="1:12" x14ac:dyDescent="0.3">
      <c r="A356" s="1">
        <f>地址轉換!A357</f>
        <v>10354561</v>
      </c>
      <c r="B356" s="1" t="str">
        <f>地址轉換!B357</f>
        <v>228新北市 貢寮區 龍門里9鄰復興街2號</v>
      </c>
      <c r="C356" s="1" t="str">
        <f>地址轉換!C357</f>
        <v>戶籍住址</v>
      </c>
      <c r="D356" s="1" t="str">
        <f>地址轉換!D357</f>
        <v>未確認</v>
      </c>
      <c r="E356" s="1" t="str">
        <f>地址轉換!E357</f>
        <v>N222511720</v>
      </c>
      <c r="F356" s="1" t="str">
        <f>地址轉換!BJ357</f>
        <v>新北市</v>
      </c>
      <c r="G356" s="1" t="str">
        <f>地址轉換!BK357</f>
        <v>貢寮區</v>
      </c>
      <c r="H356" s="1" t="str">
        <f>地址轉換!BL357</f>
        <v>復興街</v>
      </c>
      <c r="I356" s="1" t="str">
        <f>地址轉換!BM357</f>
        <v/>
      </c>
      <c r="J356" s="1" t="str">
        <f>地址轉換!BN357</f>
        <v/>
      </c>
      <c r="K356" s="1" t="str">
        <f>地址轉換!BO357</f>
        <v>2號</v>
      </c>
      <c r="L356" s="6" t="str">
        <f>地址轉換!BP357</f>
        <v/>
      </c>
    </row>
    <row r="357" spans="1:12" x14ac:dyDescent="0.3">
      <c r="A357" s="1">
        <f>地址轉換!A358</f>
        <v>9423970</v>
      </c>
      <c r="B357" s="1" t="str">
        <f>地址轉換!B358</f>
        <v>222新北市 深坑區 平埔街22巷17弄7號3樓</v>
      </c>
      <c r="C357" s="1" t="str">
        <f>地址轉換!C358</f>
        <v>原住</v>
      </c>
      <c r="D357" s="1" t="str">
        <f>地址轉換!D358</f>
        <v>未確認</v>
      </c>
      <c r="E357" s="1" t="str">
        <f>地址轉換!E358</f>
        <v>N121100561</v>
      </c>
      <c r="F357" s="1" t="str">
        <f>地址轉換!BJ358</f>
        <v>新北市</v>
      </c>
      <c r="G357" s="1" t="str">
        <f>地址轉換!BK358</f>
        <v>深坑區</v>
      </c>
      <c r="H357" s="1" t="str">
        <f>地址轉換!BL358</f>
        <v>平埔街</v>
      </c>
      <c r="I357" s="1" t="str">
        <f>地址轉換!BM358</f>
        <v>22巷</v>
      </c>
      <c r="J357" s="1" t="str">
        <f>地址轉換!BN358</f>
        <v>17弄</v>
      </c>
      <c r="K357" s="1" t="str">
        <f>地址轉換!BO358</f>
        <v>7號3樓</v>
      </c>
      <c r="L357" s="6" t="str">
        <f>地址轉換!BP358</f>
        <v/>
      </c>
    </row>
    <row r="358" spans="1:12" x14ac:dyDescent="0.3">
      <c r="A358" s="1">
        <f>地址轉換!A359</f>
        <v>6416758</v>
      </c>
      <c r="B358" s="1" t="str">
        <f>地址轉換!B359</f>
        <v>221新北市 汐止區 興福里12鄰福德一路167號4樓</v>
      </c>
      <c r="C358" s="1" t="str">
        <f>地址轉換!C359</f>
        <v>戶籍住址</v>
      </c>
      <c r="D358" s="1" t="str">
        <f>地址轉換!D359</f>
        <v>未確認</v>
      </c>
      <c r="E358" s="1" t="str">
        <f>地址轉換!E359</f>
        <v>N122347942</v>
      </c>
      <c r="F358" s="1" t="str">
        <f>地址轉換!BJ359</f>
        <v>新北市</v>
      </c>
      <c r="G358" s="1" t="str">
        <f>地址轉換!BK359</f>
        <v>汐止區</v>
      </c>
      <c r="H358" s="1" t="str">
        <f>地址轉換!BL359</f>
        <v>福德一路</v>
      </c>
      <c r="I358" s="1" t="str">
        <f>地址轉換!BM359</f>
        <v/>
      </c>
      <c r="J358" s="1" t="str">
        <f>地址轉換!BN359</f>
        <v/>
      </c>
      <c r="K358" s="1" t="str">
        <f>地址轉換!BO359</f>
        <v>167號4樓</v>
      </c>
      <c r="L358" s="6" t="str">
        <f>地址轉換!BP359</f>
        <v/>
      </c>
    </row>
    <row r="359" spans="1:12" x14ac:dyDescent="0.3">
      <c r="A359" s="1">
        <f>地址轉換!A360</f>
        <v>8349423</v>
      </c>
      <c r="B359" s="1" t="str">
        <f>地址轉換!B360</f>
        <v>221新北市 汐止區 樟樹二路290號9樓</v>
      </c>
      <c r="C359" s="1" t="str">
        <f>地址轉換!C360</f>
        <v>最新戶籍</v>
      </c>
      <c r="D359" s="1" t="str">
        <f>地址轉換!D360</f>
        <v>確認有效</v>
      </c>
      <c r="E359" s="1" t="str">
        <f>地址轉換!E360</f>
        <v>N120732416</v>
      </c>
      <c r="F359" s="1" t="str">
        <f>地址轉換!BJ360</f>
        <v>新北市</v>
      </c>
      <c r="G359" s="1" t="str">
        <f>地址轉換!BK360</f>
        <v>汐止區</v>
      </c>
      <c r="H359" s="1" t="str">
        <f>地址轉換!BL360</f>
        <v>樟樹二路</v>
      </c>
      <c r="I359" s="1" t="str">
        <f>地址轉換!BM360</f>
        <v/>
      </c>
      <c r="J359" s="1" t="str">
        <f>地址轉換!BN360</f>
        <v/>
      </c>
      <c r="K359" s="1" t="str">
        <f>地址轉換!BO360</f>
        <v>290號9樓</v>
      </c>
      <c r="L359" s="6" t="str">
        <f>地址轉換!BP360</f>
        <v/>
      </c>
    </row>
    <row r="360" spans="1:12" x14ac:dyDescent="0.3">
      <c r="A360" s="1">
        <f>地址轉換!A361</f>
        <v>9410036</v>
      </c>
      <c r="B360" s="1" t="str">
        <f>地址轉換!B361</f>
        <v>221新北市 汐止區 樟樹一路1巷5號10樓</v>
      </c>
      <c r="C360" s="1" t="str">
        <f>地址轉換!C361</f>
        <v>最新戶籍</v>
      </c>
      <c r="D360" s="1" t="str">
        <f>地址轉換!D361</f>
        <v>確認有效</v>
      </c>
      <c r="E360" s="1" t="str">
        <f>地址轉換!E361</f>
        <v>N222165120</v>
      </c>
      <c r="F360" s="1" t="str">
        <f>地址轉換!BJ361</f>
        <v>新北市</v>
      </c>
      <c r="G360" s="1" t="str">
        <f>地址轉換!BK361</f>
        <v>汐止區</v>
      </c>
      <c r="H360" s="1" t="str">
        <f>地址轉換!BL361</f>
        <v>樟樹一路</v>
      </c>
      <c r="I360" s="1" t="str">
        <f>地址轉換!BM361</f>
        <v>1巷</v>
      </c>
      <c r="J360" s="1" t="str">
        <f>地址轉換!BN361</f>
        <v/>
      </c>
      <c r="K360" s="1" t="str">
        <f>地址轉換!BO361</f>
        <v>5號10樓</v>
      </c>
      <c r="L360" s="6" t="str">
        <f>地址轉換!BP361</f>
        <v/>
      </c>
    </row>
    <row r="361" spans="1:12" x14ac:dyDescent="0.3">
      <c r="A361" s="1">
        <f>地址轉換!A362</f>
        <v>9413123</v>
      </c>
      <c r="B361" s="1" t="str">
        <f>地址轉換!B362</f>
        <v>221新北市 汐止區 樟樹一路135巷31號2樓</v>
      </c>
      <c r="C361" s="1" t="str">
        <f>地址轉換!C362</f>
        <v>原住</v>
      </c>
      <c r="D361" s="1" t="str">
        <f>地址轉換!D362</f>
        <v>未確認</v>
      </c>
      <c r="E361" s="1" t="str">
        <f>地址轉換!E362</f>
        <v>N220422533</v>
      </c>
      <c r="F361" s="1" t="str">
        <f>地址轉換!BJ362</f>
        <v>新北市</v>
      </c>
      <c r="G361" s="1" t="str">
        <f>地址轉換!BK362</f>
        <v>汐止區</v>
      </c>
      <c r="H361" s="1" t="str">
        <f>地址轉換!BL362</f>
        <v>樟樹一路</v>
      </c>
      <c r="I361" s="1" t="str">
        <f>地址轉換!BM362</f>
        <v>135巷</v>
      </c>
      <c r="J361" s="1" t="str">
        <f>地址轉換!BN362</f>
        <v/>
      </c>
      <c r="K361" s="1" t="str">
        <f>地址轉換!BO362</f>
        <v>31號2樓</v>
      </c>
      <c r="L361" s="6" t="str">
        <f>地址轉換!BP362</f>
        <v/>
      </c>
    </row>
    <row r="362" spans="1:12" x14ac:dyDescent="0.3">
      <c r="A362" s="1">
        <f>地址轉換!A363</f>
        <v>10008423</v>
      </c>
      <c r="B362" s="1" t="str">
        <f>地址轉換!B363</f>
        <v>221新北市 汐止區 新興路84巷2號3樓</v>
      </c>
      <c r="C362" s="1" t="str">
        <f>地址轉換!C363</f>
        <v>戶籍住址</v>
      </c>
      <c r="D362" s="1" t="str">
        <f>地址轉換!D363</f>
        <v>確認有效</v>
      </c>
      <c r="E362" s="1" t="str">
        <f>地址轉換!E363</f>
        <v>N122197933</v>
      </c>
      <c r="F362" s="1" t="str">
        <f>地址轉換!BJ363</f>
        <v>新北市</v>
      </c>
      <c r="G362" s="1" t="str">
        <f>地址轉換!BK363</f>
        <v>汐止區</v>
      </c>
      <c r="H362" s="1" t="str">
        <f>地址轉換!BL363</f>
        <v>新興路</v>
      </c>
      <c r="I362" s="1" t="str">
        <f>地址轉換!BM363</f>
        <v>84巷</v>
      </c>
      <c r="J362" s="1" t="str">
        <f>地址轉換!BN363</f>
        <v/>
      </c>
      <c r="K362" s="1" t="str">
        <f>地址轉換!BO363</f>
        <v>2號3樓</v>
      </c>
      <c r="L362" s="6" t="str">
        <f>地址轉換!BP363</f>
        <v/>
      </c>
    </row>
    <row r="363" spans="1:12" x14ac:dyDescent="0.3">
      <c r="A363" s="1">
        <f>地址轉換!A364</f>
        <v>9866770</v>
      </c>
      <c r="B363" s="1" t="str">
        <f>地址轉換!B364</f>
        <v>221新北市 汐止區 拱北里12鄰汐萬路二段275巷1弄5號五樓</v>
      </c>
      <c r="C363" s="1" t="str">
        <f>地址轉換!C364</f>
        <v>最新戶籍</v>
      </c>
      <c r="D363" s="1" t="str">
        <f>地址轉換!D364</f>
        <v>確認有效</v>
      </c>
      <c r="E363" s="1" t="str">
        <f>地址轉換!E364</f>
        <v>N202623354</v>
      </c>
      <c r="F363" s="1" t="str">
        <f>地址轉換!BJ364</f>
        <v>新北市</v>
      </c>
      <c r="G363" s="1" t="str">
        <f>地址轉換!BK364</f>
        <v>汐止區</v>
      </c>
      <c r="H363" s="1" t="str">
        <f>地址轉換!BL364</f>
        <v>汐萬路二段</v>
      </c>
      <c r="I363" s="1" t="str">
        <f>地址轉換!BM364</f>
        <v>275巷</v>
      </c>
      <c r="J363" s="1" t="str">
        <f>地址轉換!BN364</f>
        <v>1弄</v>
      </c>
      <c r="K363" s="1" t="str">
        <f>地址轉換!BO364</f>
        <v>5號5樓</v>
      </c>
      <c r="L363" s="6" t="str">
        <f>地址轉換!BP364</f>
        <v/>
      </c>
    </row>
    <row r="364" spans="1:12" x14ac:dyDescent="0.3">
      <c r="A364" s="1">
        <f>地址轉換!A365</f>
        <v>10393969</v>
      </c>
      <c r="B364" s="1" t="str">
        <f>地址轉換!B365</f>
        <v>221新北市 汐止區 建成里015鄰建成路162號4樓</v>
      </c>
      <c r="C364" s="1" t="str">
        <f>地址轉換!C365</f>
        <v>最新戶籍</v>
      </c>
      <c r="D364" s="1" t="str">
        <f>地址轉換!D365</f>
        <v>確認有效</v>
      </c>
      <c r="E364" s="1" t="str">
        <f>地址轉換!E365</f>
        <v>N122453945</v>
      </c>
      <c r="F364" s="1" t="str">
        <f>地址轉換!BJ365</f>
        <v>新北市</v>
      </c>
      <c r="G364" s="1" t="str">
        <f>地址轉換!BK365</f>
        <v>汐止區</v>
      </c>
      <c r="H364" s="1" t="str">
        <f>地址轉換!BL365</f>
        <v>建成路</v>
      </c>
      <c r="I364" s="1" t="str">
        <f>地址轉換!BM365</f>
        <v/>
      </c>
      <c r="J364" s="1" t="str">
        <f>地址轉換!BN365</f>
        <v/>
      </c>
      <c r="K364" s="1" t="str">
        <f>地址轉換!BO365</f>
        <v>162號4樓</v>
      </c>
      <c r="L364" s="6" t="str">
        <f>地址轉換!BP365</f>
        <v/>
      </c>
    </row>
    <row r="365" spans="1:12" x14ac:dyDescent="0.3">
      <c r="A365" s="1">
        <f>地址轉換!A366</f>
        <v>7419543</v>
      </c>
      <c r="B365" s="1" t="str">
        <f>地址轉換!B366</f>
        <v>221新北市 汐止區 八連路一段100號2樓</v>
      </c>
      <c r="C365" s="1" t="str">
        <f>地址轉換!C366</f>
        <v>最新戶籍</v>
      </c>
      <c r="D365" s="1" t="str">
        <f>地址轉換!D366</f>
        <v>親收</v>
      </c>
      <c r="E365" s="1" t="str">
        <f>地址轉換!E366</f>
        <v>N220074242</v>
      </c>
      <c r="F365" s="1" t="str">
        <f>地址轉換!BJ366</f>
        <v>新北市</v>
      </c>
      <c r="G365" s="1" t="str">
        <f>地址轉換!BK366</f>
        <v>汐止區</v>
      </c>
      <c r="H365" s="1" t="str">
        <f>地址轉換!BL366</f>
        <v>八連路一段</v>
      </c>
      <c r="I365" s="1" t="str">
        <f>地址轉換!BM366</f>
        <v/>
      </c>
      <c r="J365" s="1" t="str">
        <f>地址轉換!BN366</f>
        <v/>
      </c>
      <c r="K365" s="1" t="str">
        <f>地址轉換!BO366</f>
        <v>100號2樓</v>
      </c>
      <c r="L365" s="6" t="str">
        <f>地址轉換!BP366</f>
        <v/>
      </c>
    </row>
    <row r="366" spans="1:12" x14ac:dyDescent="0.3">
      <c r="A366" s="1">
        <f>地址轉換!A367</f>
        <v>7362132</v>
      </c>
      <c r="B366" s="1" t="str">
        <f>地址轉換!B367</f>
        <v>220新北市 板橋區 漢生東路326巷2弄7之2號</v>
      </c>
      <c r="C366" s="1" t="str">
        <f>地址轉換!C367</f>
        <v>戶籍住址</v>
      </c>
      <c r="D366" s="1" t="str">
        <f>地址轉換!D367</f>
        <v>確認有效</v>
      </c>
      <c r="E366" s="1" t="str">
        <f>地址轉換!E367</f>
        <v>N222385471</v>
      </c>
      <c r="F366" s="1" t="str">
        <f>地址轉換!BJ367</f>
        <v>新北市</v>
      </c>
      <c r="G366" s="1" t="str">
        <f>地址轉換!BK367</f>
        <v>板橋區</v>
      </c>
      <c r="H366" s="1" t="str">
        <f>地址轉換!BL367</f>
        <v>漢生東路</v>
      </c>
      <c r="I366" s="1" t="str">
        <f>地址轉換!BM367</f>
        <v>326巷</v>
      </c>
      <c r="J366" s="1" t="str">
        <f>地址轉換!BN367</f>
        <v>2弄</v>
      </c>
      <c r="K366" s="1" t="str">
        <f>地址轉換!BO367</f>
        <v>7-2號</v>
      </c>
      <c r="L366" s="6" t="str">
        <f>地址轉換!BP367</f>
        <v/>
      </c>
    </row>
    <row r="367" spans="1:12" x14ac:dyDescent="0.3">
      <c r="A367" s="1">
        <f>地址轉換!A368</f>
        <v>9423964</v>
      </c>
      <c r="B367" s="1" t="str">
        <f>地址轉換!B368</f>
        <v>220新北市 板橋區 華興街63之1號</v>
      </c>
      <c r="C367" s="1" t="str">
        <f>地址轉換!C368</f>
        <v>最新戶籍</v>
      </c>
      <c r="D367" s="1" t="str">
        <f>地址轉換!D368</f>
        <v>確認有效</v>
      </c>
      <c r="E367" s="1" t="str">
        <f>地址轉換!E368</f>
        <v>N120983100</v>
      </c>
      <c r="F367" s="1" t="str">
        <f>地址轉換!BJ368</f>
        <v>新北市</v>
      </c>
      <c r="G367" s="1" t="str">
        <f>地址轉換!BK368</f>
        <v>板橋區</v>
      </c>
      <c r="H367" s="1" t="str">
        <f>地址轉換!BL368</f>
        <v>華興街</v>
      </c>
      <c r="I367" s="1" t="str">
        <f>地址轉換!BM368</f>
        <v/>
      </c>
      <c r="J367" s="1" t="str">
        <f>地址轉換!BN368</f>
        <v/>
      </c>
      <c r="K367" s="1" t="str">
        <f>地址轉換!BO368</f>
        <v>63-1號</v>
      </c>
      <c r="L367" s="6" t="str">
        <f>地址轉換!BP368</f>
        <v/>
      </c>
    </row>
    <row r="368" spans="1:12" x14ac:dyDescent="0.3">
      <c r="A368" s="1">
        <f>地址轉換!A369</f>
        <v>7592729</v>
      </c>
      <c r="B368" s="1" t="str">
        <f>地址轉換!B369</f>
        <v>220新北市 板橋區 華中里10鄰僑中一街132之3號</v>
      </c>
      <c r="C368" s="1" t="str">
        <f>地址轉換!C369</f>
        <v>戶籍住址</v>
      </c>
      <c r="D368" s="1" t="str">
        <f>地址轉換!D369</f>
        <v>確認有效</v>
      </c>
      <c r="E368" s="1" t="str">
        <f>地址轉換!E369</f>
        <v>N220450608</v>
      </c>
      <c r="F368" s="1" t="str">
        <f>地址轉換!BJ369</f>
        <v>新北市</v>
      </c>
      <c r="G368" s="1" t="str">
        <f>地址轉換!BK369</f>
        <v>板橋區</v>
      </c>
      <c r="H368" s="1" t="str">
        <f>地址轉換!BL369</f>
        <v>僑中一街</v>
      </c>
      <c r="I368" s="1" t="str">
        <f>地址轉換!BM369</f>
        <v/>
      </c>
      <c r="J368" s="1" t="str">
        <f>地址轉換!BN369</f>
        <v/>
      </c>
      <c r="K368" s="1" t="str">
        <f>地址轉換!BO369</f>
        <v>132-3號</v>
      </c>
      <c r="L368" s="6" t="str">
        <f>地址轉換!BP369</f>
        <v/>
      </c>
    </row>
    <row r="369" spans="1:12" x14ac:dyDescent="0.3">
      <c r="A369" s="1">
        <f>地址轉換!A370</f>
        <v>8038208</v>
      </c>
      <c r="B369" s="1" t="str">
        <f>地址轉換!B370</f>
        <v>220新北市 板橋區 莊敬里1鄰莊敬路208巷2弄2號二樓</v>
      </c>
      <c r="C369" s="1" t="str">
        <f>地址轉換!C370</f>
        <v>戶籍住址</v>
      </c>
      <c r="D369" s="1" t="str">
        <f>地址轉換!D370</f>
        <v>確認有效</v>
      </c>
      <c r="E369" s="1" t="str">
        <f>地址轉換!E370</f>
        <v>N122195555</v>
      </c>
      <c r="F369" s="1" t="str">
        <f>地址轉換!BJ370</f>
        <v>新北市</v>
      </c>
      <c r="G369" s="1" t="str">
        <f>地址轉換!BK370</f>
        <v>板橋區</v>
      </c>
      <c r="H369" s="1" t="str">
        <f>地址轉換!BL370</f>
        <v>莊敬路</v>
      </c>
      <c r="I369" s="1" t="str">
        <f>地址轉換!BM370</f>
        <v>208巷</v>
      </c>
      <c r="J369" s="1" t="str">
        <f>地址轉換!BN370</f>
        <v>2弄</v>
      </c>
      <c r="K369" s="1" t="str">
        <f>地址轉換!BO370</f>
        <v>2號2樓</v>
      </c>
      <c r="L369" s="6" t="str">
        <f>地址轉換!BP370</f>
        <v/>
      </c>
    </row>
    <row r="370" spans="1:12" x14ac:dyDescent="0.3">
      <c r="A370" s="1">
        <f>地址轉換!A371</f>
        <v>8949113</v>
      </c>
      <c r="B370" s="1" t="str">
        <f>地址轉換!B371</f>
        <v>220新北市 板橋區 南雅西路2段30之1號</v>
      </c>
      <c r="C370" s="1" t="str">
        <f>地址轉換!C371</f>
        <v>戶籍住址</v>
      </c>
      <c r="D370" s="1" t="str">
        <f>地址轉換!D371</f>
        <v>未確認</v>
      </c>
      <c r="E370" s="1" t="str">
        <f>地址轉換!E371</f>
        <v>N121164065</v>
      </c>
      <c r="F370" s="1" t="str">
        <f>地址轉換!BJ371</f>
        <v>新北市</v>
      </c>
      <c r="G370" s="1" t="str">
        <f>地址轉換!BK371</f>
        <v>板橋區</v>
      </c>
      <c r="H370" s="1" t="str">
        <f>地址轉換!BL371</f>
        <v>南雅西路二段</v>
      </c>
      <c r="I370" s="1" t="str">
        <f>地址轉換!BM371</f>
        <v/>
      </c>
      <c r="J370" s="1" t="str">
        <f>地址轉換!BN371</f>
        <v/>
      </c>
      <c r="K370" s="1" t="str">
        <f>地址轉換!BO371</f>
        <v>30-1號</v>
      </c>
      <c r="L370" s="6" t="str">
        <f>地址轉換!BP371</f>
        <v/>
      </c>
    </row>
    <row r="371" spans="1:12" x14ac:dyDescent="0.3">
      <c r="A371" s="1">
        <f>地址轉換!A372</f>
        <v>10354527</v>
      </c>
      <c r="B371" s="1" t="str">
        <f>地址轉換!B372</f>
        <v>220新北市 板橋區 長江路2段273巷7號9樓</v>
      </c>
      <c r="C371" s="1" t="str">
        <f>地址轉換!C372</f>
        <v>最新戶籍</v>
      </c>
      <c r="D371" s="1" t="str">
        <f>地址轉換!D372</f>
        <v>確認有效</v>
      </c>
      <c r="E371" s="1" t="str">
        <f>地址轉換!E372</f>
        <v>N220077878</v>
      </c>
      <c r="F371" s="1" t="str">
        <f>地址轉換!BJ372</f>
        <v>新北市</v>
      </c>
      <c r="G371" s="1" t="str">
        <f>地址轉換!BK372</f>
        <v>板橋區</v>
      </c>
      <c r="H371" s="1" t="str">
        <f>地址轉換!BL372</f>
        <v>長江路二段</v>
      </c>
      <c r="I371" s="1" t="str">
        <f>地址轉換!BM372</f>
        <v>273巷</v>
      </c>
      <c r="J371" s="1" t="str">
        <f>地址轉換!BN372</f>
        <v/>
      </c>
      <c r="K371" s="1" t="str">
        <f>地址轉換!BO372</f>
        <v>7號9樓</v>
      </c>
      <c r="L371" s="6" t="str">
        <f>地址轉換!BP372</f>
        <v/>
      </c>
    </row>
    <row r="372" spans="1:12" x14ac:dyDescent="0.3">
      <c r="A372" s="1">
        <f>地址轉換!A373</f>
        <v>6371986</v>
      </c>
      <c r="B372" s="1" t="str">
        <f>地址轉換!B373</f>
        <v>220新北市 板橋區 忠孝路219號4樓</v>
      </c>
      <c r="C372" s="1" t="str">
        <f>地址轉換!C373</f>
        <v>最新戶籍</v>
      </c>
      <c r="D372" s="1" t="str">
        <f>地址轉換!D373</f>
        <v>確認有效</v>
      </c>
      <c r="E372" s="1" t="str">
        <f>地址轉換!E373</f>
        <v>N221047445</v>
      </c>
      <c r="F372" s="1" t="str">
        <f>地址轉換!BJ373</f>
        <v>新北市</v>
      </c>
      <c r="G372" s="1" t="str">
        <f>地址轉換!BK373</f>
        <v>板橋區</v>
      </c>
      <c r="H372" s="1" t="str">
        <f>地址轉換!BL373</f>
        <v>忠孝路</v>
      </c>
      <c r="I372" s="1" t="str">
        <f>地址轉換!BM373</f>
        <v/>
      </c>
      <c r="J372" s="1" t="str">
        <f>地址轉換!BN373</f>
        <v/>
      </c>
      <c r="K372" s="1" t="str">
        <f>地址轉換!BO373</f>
        <v>219號4樓</v>
      </c>
      <c r="L372" s="6" t="str">
        <f>地址轉換!BP373</f>
        <v/>
      </c>
    </row>
    <row r="373" spans="1:12" x14ac:dyDescent="0.3">
      <c r="A373" s="1">
        <f>地址轉換!A374</f>
        <v>9423937</v>
      </c>
      <c r="B373" s="1" t="str">
        <f>地址轉換!B374</f>
        <v>220新北市 板橋區 民治街26巷14弄4號1樓</v>
      </c>
      <c r="C373" s="1" t="str">
        <f>地址轉換!C374</f>
        <v>戶籍住址</v>
      </c>
      <c r="D373" s="1" t="str">
        <f>地址轉換!D374</f>
        <v>確認有效</v>
      </c>
      <c r="E373" s="1" t="str">
        <f>地址轉換!E374</f>
        <v>N120245258</v>
      </c>
      <c r="F373" s="1" t="str">
        <f>地址轉換!BJ374</f>
        <v>新北市</v>
      </c>
      <c r="G373" s="1" t="str">
        <f>地址轉換!BK374</f>
        <v>板橋區</v>
      </c>
      <c r="H373" s="1" t="str">
        <f>地址轉換!BL374</f>
        <v>民治街</v>
      </c>
      <c r="I373" s="1" t="str">
        <f>地址轉換!BM374</f>
        <v>26巷</v>
      </c>
      <c r="J373" s="1" t="str">
        <f>地址轉換!BN374</f>
        <v>14弄</v>
      </c>
      <c r="K373" s="1" t="str">
        <f>地址轉換!BO374</f>
        <v>4號1樓</v>
      </c>
      <c r="L373" s="6" t="str">
        <f>地址轉換!BP374</f>
        <v/>
      </c>
    </row>
    <row r="374" spans="1:12" x14ac:dyDescent="0.3">
      <c r="A374" s="1">
        <f>地址轉換!A375</f>
        <v>9866758</v>
      </c>
      <c r="B374" s="1" t="str">
        <f>地址轉換!B375</f>
        <v>220新北市 板橋區 文新路56號4樓</v>
      </c>
      <c r="C374" s="1" t="str">
        <f>地址轉換!C375</f>
        <v>戶籍住址</v>
      </c>
      <c r="D374" s="1" t="str">
        <f>地址轉換!D375</f>
        <v>確認有效</v>
      </c>
      <c r="E374" s="1" t="str">
        <f>地址轉換!E375</f>
        <v>N122816317</v>
      </c>
      <c r="F374" s="1" t="str">
        <f>地址轉換!BJ375</f>
        <v>新北市</v>
      </c>
      <c r="G374" s="1" t="str">
        <f>地址轉換!BK375</f>
        <v>板橋區</v>
      </c>
      <c r="H374" s="1" t="str">
        <f>地址轉換!BL375</f>
        <v>文新路</v>
      </c>
      <c r="I374" s="1" t="str">
        <f>地址轉換!BM375</f>
        <v/>
      </c>
      <c r="J374" s="1" t="str">
        <f>地址轉換!BN375</f>
        <v/>
      </c>
      <c r="K374" s="1" t="str">
        <f>地址轉換!BO375</f>
        <v>56號4樓</v>
      </c>
      <c r="L374" s="6" t="str">
        <f>地址轉換!BP375</f>
        <v/>
      </c>
    </row>
    <row r="375" spans="1:12" x14ac:dyDescent="0.3">
      <c r="A375" s="1">
        <f>地址轉換!A376</f>
        <v>9423963</v>
      </c>
      <c r="B375" s="1" t="str">
        <f>地址轉換!B376</f>
        <v>220新北市 板橋區 中正路250巷66號</v>
      </c>
      <c r="C375" s="1" t="str">
        <f>地址轉換!C376</f>
        <v>原住</v>
      </c>
      <c r="D375" s="1" t="str">
        <f>地址轉換!D376</f>
        <v>未確認</v>
      </c>
      <c r="E375" s="1" t="str">
        <f>地址轉換!E376</f>
        <v>N120926418</v>
      </c>
      <c r="F375" s="1" t="str">
        <f>地址轉換!BJ376</f>
        <v>新北市</v>
      </c>
      <c r="G375" s="1" t="str">
        <f>地址轉換!BK376</f>
        <v>板橋區</v>
      </c>
      <c r="H375" s="1" t="str">
        <f>地址轉換!BL376</f>
        <v>中正路</v>
      </c>
      <c r="I375" s="1" t="str">
        <f>地址轉換!BM376</f>
        <v>250巷</v>
      </c>
      <c r="J375" s="1" t="str">
        <f>地址轉換!BN376</f>
        <v/>
      </c>
      <c r="K375" s="1" t="str">
        <f>地址轉換!BO376</f>
        <v>66號</v>
      </c>
      <c r="L375" s="6" t="str">
        <f>地址轉換!BP376</f>
        <v/>
      </c>
    </row>
    <row r="376" spans="1:12" x14ac:dyDescent="0.3">
      <c r="A376" s="1">
        <f>地址轉換!A377</f>
        <v>10008463</v>
      </c>
      <c r="B376" s="1" t="str">
        <f>地址轉換!B377</f>
        <v xml:space="preserve">202基隆市 中正區 碧砂里7鄰北寧路362號 </v>
      </c>
      <c r="C376" s="1" t="str">
        <f>地址轉換!C377</f>
        <v>戶籍住址</v>
      </c>
      <c r="D376" s="1" t="str">
        <f>地址轉換!D377</f>
        <v>未確認</v>
      </c>
      <c r="E376" s="1" t="str">
        <f>地址轉換!E377</f>
        <v>N221897785</v>
      </c>
      <c r="F376" s="1" t="str">
        <f>地址轉換!BJ377</f>
        <v>基隆市</v>
      </c>
      <c r="G376" s="1" t="str">
        <f>地址轉換!BK377</f>
        <v>中正區</v>
      </c>
      <c r="H376" s="1" t="str">
        <f>地址轉換!BL377</f>
        <v>北寧路</v>
      </c>
      <c r="I376" s="1" t="str">
        <f>地址轉換!BM377</f>
        <v/>
      </c>
      <c r="J376" s="1" t="str">
        <f>地址轉換!BN377</f>
        <v/>
      </c>
      <c r="K376" s="1" t="str">
        <f>地址轉換!BO377</f>
        <v>362號</v>
      </c>
      <c r="L376" s="6" t="str">
        <f>地址轉換!BP377</f>
        <v/>
      </c>
    </row>
    <row r="377" spans="1:12" x14ac:dyDescent="0.3">
      <c r="A377" s="1">
        <f>地址轉換!A378</f>
        <v>10242915</v>
      </c>
      <c r="B377" s="1" t="str">
        <f>地址轉換!B378</f>
        <v>202基隆市 中正區 中正路164之3號2樓</v>
      </c>
      <c r="C377" s="1" t="str">
        <f>地址轉換!C378</f>
        <v>戶籍住址</v>
      </c>
      <c r="D377" s="1" t="str">
        <f>地址轉換!D378</f>
        <v>確認有效</v>
      </c>
      <c r="E377" s="1" t="str">
        <f>地址轉換!E378</f>
        <v>N221196756</v>
      </c>
      <c r="F377" s="1" t="str">
        <f>地址轉換!BJ378</f>
        <v>基隆市</v>
      </c>
      <c r="G377" s="1" t="str">
        <f>地址轉換!BK378</f>
        <v>中正區</v>
      </c>
      <c r="H377" s="1" t="str">
        <f>地址轉換!BL378</f>
        <v>中正路</v>
      </c>
      <c r="I377" s="1" t="str">
        <f>地址轉換!BM378</f>
        <v/>
      </c>
      <c r="J377" s="1" t="str">
        <f>地址轉換!BN378</f>
        <v/>
      </c>
      <c r="K377" s="1" t="str">
        <f>地址轉換!BO378</f>
        <v>164-3號2樓</v>
      </c>
      <c r="L377" s="6" t="str">
        <f>地址轉換!BP378</f>
        <v/>
      </c>
    </row>
    <row r="378" spans="1:12" x14ac:dyDescent="0.3">
      <c r="A378" s="1">
        <f>地址轉換!A379</f>
        <v>8949104</v>
      </c>
      <c r="B378" s="1" t="str">
        <f>地址轉換!B379</f>
        <v>201基隆市 信義區 仁壽里11鄰信一路133號三樓</v>
      </c>
      <c r="C378" s="1" t="str">
        <f>地址轉換!C379</f>
        <v>最新戶籍</v>
      </c>
      <c r="D378" s="1" t="str">
        <f>地址轉換!D379</f>
        <v>確認有效</v>
      </c>
      <c r="E378" s="1" t="str">
        <f>地址轉換!E379</f>
        <v>N102843943</v>
      </c>
      <c r="F378" s="1" t="str">
        <f>地址轉換!BJ379</f>
        <v>基隆市</v>
      </c>
      <c r="G378" s="1" t="str">
        <f>地址轉換!BK379</f>
        <v>信義區</v>
      </c>
      <c r="H378" s="1" t="str">
        <f>地址轉換!BL379</f>
        <v>信一路</v>
      </c>
      <c r="I378" s="1" t="str">
        <f>地址轉換!BM379</f>
        <v/>
      </c>
      <c r="J378" s="1" t="str">
        <f>地址轉換!BN379</f>
        <v/>
      </c>
      <c r="K378" s="1" t="str">
        <f>地址轉換!BO379</f>
        <v>133號3樓</v>
      </c>
      <c r="L378" s="6" t="str">
        <f>地址轉換!BP379</f>
        <v/>
      </c>
    </row>
    <row r="379" spans="1:12" x14ac:dyDescent="0.3">
      <c r="A379" s="1">
        <f>地址轉換!A380</f>
        <v>9413105</v>
      </c>
      <c r="B379" s="1" t="str">
        <f>地址轉換!B380</f>
        <v>116台北市 文山區 順興里10鄰木新路三段50巷7弄5號</v>
      </c>
      <c r="C379" s="1" t="str">
        <f>地址轉換!C380</f>
        <v>戶籍住址</v>
      </c>
      <c r="D379" s="1" t="str">
        <f>地址轉換!D380</f>
        <v>確認有效</v>
      </c>
      <c r="E379" s="1" t="str">
        <f>地址轉換!E380</f>
        <v>N203348583</v>
      </c>
      <c r="F379" s="1" t="str">
        <f>地址轉換!BJ380</f>
        <v>臺北市</v>
      </c>
      <c r="G379" s="1" t="str">
        <f>地址轉換!BK380</f>
        <v>文山區</v>
      </c>
      <c r="H379" s="1" t="str">
        <f>地址轉換!BL380</f>
        <v>木新路三段</v>
      </c>
      <c r="I379" s="1" t="str">
        <f>地址轉換!BM380</f>
        <v>50巷</v>
      </c>
      <c r="J379" s="1" t="str">
        <f>地址轉換!BN380</f>
        <v>7弄</v>
      </c>
      <c r="K379" s="1" t="str">
        <f>地址轉換!BO380</f>
        <v>5號</v>
      </c>
      <c r="L379" s="6" t="str">
        <f>地址轉換!BP380</f>
        <v/>
      </c>
    </row>
    <row r="380" spans="1:12" x14ac:dyDescent="0.3">
      <c r="A380" s="1">
        <f>地址轉換!A381</f>
        <v>8700635</v>
      </c>
      <c r="B380" s="1" t="str">
        <f>地址轉換!B381</f>
        <v>116台北市 文山區 景興路96巷24號3樓</v>
      </c>
      <c r="C380" s="1" t="str">
        <f>地址轉換!C381</f>
        <v>戶籍住址</v>
      </c>
      <c r="D380" s="1" t="str">
        <f>地址轉換!D381</f>
        <v>親收</v>
      </c>
      <c r="E380" s="1" t="str">
        <f>地址轉換!E381</f>
        <v>N103749220</v>
      </c>
      <c r="F380" s="1" t="str">
        <f>地址轉換!BJ381</f>
        <v>臺北市</v>
      </c>
      <c r="G380" s="1" t="str">
        <f>地址轉換!BK381</f>
        <v>文山區</v>
      </c>
      <c r="H380" s="1" t="str">
        <f>地址轉換!BL381</f>
        <v>景興路</v>
      </c>
      <c r="I380" s="1" t="str">
        <f>地址轉換!BM381</f>
        <v>96巷</v>
      </c>
      <c r="J380" s="1" t="str">
        <f>地址轉換!BN381</f>
        <v/>
      </c>
      <c r="K380" s="1" t="str">
        <f>地址轉換!BO381</f>
        <v>24號3樓</v>
      </c>
      <c r="L380" s="6" t="str">
        <f>地址轉換!BP381</f>
        <v/>
      </c>
    </row>
    <row r="381" spans="1:12" x14ac:dyDescent="0.3">
      <c r="A381" s="1">
        <f>地址轉換!A382</f>
        <v>7592661</v>
      </c>
      <c r="B381" s="1" t="str">
        <f>地址轉換!B382</f>
        <v>116台北市 文山區 木柵路四段159巷178號4樓</v>
      </c>
      <c r="C381" s="1" t="str">
        <f>地址轉換!C382</f>
        <v>最新戶籍</v>
      </c>
      <c r="D381" s="1" t="str">
        <f>地址轉換!D382</f>
        <v>親收</v>
      </c>
      <c r="E381" s="1" t="str">
        <f>地址轉換!E382</f>
        <v>N102233750</v>
      </c>
      <c r="F381" s="1" t="str">
        <f>地址轉換!BJ382</f>
        <v>臺北市</v>
      </c>
      <c r="G381" s="1" t="str">
        <f>地址轉換!BK382</f>
        <v>文山區</v>
      </c>
      <c r="H381" s="1" t="str">
        <f>地址轉換!BL382</f>
        <v>木柵路四段</v>
      </c>
      <c r="I381" s="1" t="str">
        <f>地址轉換!BM382</f>
        <v>159巷</v>
      </c>
      <c r="J381" s="1" t="str">
        <f>地址轉換!BN382</f>
        <v/>
      </c>
      <c r="K381" s="1" t="str">
        <f>地址轉換!BO382</f>
        <v>178號4樓</v>
      </c>
      <c r="L381" s="6" t="str">
        <f>地址轉換!BP382</f>
        <v/>
      </c>
    </row>
    <row r="382" spans="1:12" x14ac:dyDescent="0.3">
      <c r="A382" s="1">
        <f>地址轉換!A383</f>
        <v>9424031</v>
      </c>
      <c r="B382" s="1" t="str">
        <f>地址轉換!B383</f>
        <v>115台北市 南港區 福德街358號3樓</v>
      </c>
      <c r="C382" s="1" t="str">
        <f>地址轉換!C383</f>
        <v>最新戶籍</v>
      </c>
      <c r="D382" s="1" t="str">
        <f>地址轉換!D383</f>
        <v>未確認</v>
      </c>
      <c r="E382" s="1" t="str">
        <f>地址轉換!E383</f>
        <v>N122440073</v>
      </c>
      <c r="F382" s="1" t="str">
        <f>地址轉換!BJ383</f>
        <v>臺北市</v>
      </c>
      <c r="G382" s="1" t="str">
        <f>地址轉換!BK383</f>
        <v>南港區</v>
      </c>
      <c r="H382" s="1" t="str">
        <f>地址轉換!BL383</f>
        <v>福德街</v>
      </c>
      <c r="I382" s="1" t="str">
        <f>地址轉換!BM383</f>
        <v/>
      </c>
      <c r="J382" s="1" t="str">
        <f>地址轉換!BN383</f>
        <v/>
      </c>
      <c r="K382" s="1" t="str">
        <f>地址轉換!BO383</f>
        <v>358號3樓</v>
      </c>
      <c r="L382" s="6" t="str">
        <f>地址轉換!BP383</f>
        <v/>
      </c>
    </row>
    <row r="383" spans="1:12" x14ac:dyDescent="0.3">
      <c r="A383" s="1">
        <f>地址轉換!A384</f>
        <v>9423896</v>
      </c>
      <c r="B383" s="1" t="str">
        <f>地址轉換!B384</f>
        <v>115台北市 南港區 南港路3段225號6樓之1</v>
      </c>
      <c r="C383" s="1" t="str">
        <f>地址轉換!C384</f>
        <v>戶籍住址</v>
      </c>
      <c r="D383" s="1" t="str">
        <f>地址轉換!D384</f>
        <v>確認有效</v>
      </c>
      <c r="E383" s="1" t="str">
        <f>地址轉換!E384</f>
        <v>N101399197</v>
      </c>
      <c r="F383" s="1" t="str">
        <f>地址轉換!BJ384</f>
        <v>臺北市</v>
      </c>
      <c r="G383" s="1" t="str">
        <f>地址轉換!BK384</f>
        <v>南港區</v>
      </c>
      <c r="H383" s="1" t="str">
        <f>地址轉換!BL384</f>
        <v>南港路三段</v>
      </c>
      <c r="I383" s="1" t="str">
        <f>地址轉換!BM384</f>
        <v/>
      </c>
      <c r="J383" s="1" t="str">
        <f>地址轉換!BN384</f>
        <v/>
      </c>
      <c r="K383" s="1" t="str">
        <f>地址轉換!BO384</f>
        <v>225號6樓之1</v>
      </c>
      <c r="L383" s="6" t="str">
        <f>地址轉換!BP384</f>
        <v/>
      </c>
    </row>
    <row r="384" spans="1:12" x14ac:dyDescent="0.3">
      <c r="A384" s="1">
        <f>地址轉換!A385</f>
        <v>9197648</v>
      </c>
      <c r="B384" s="1" t="str">
        <f>地址轉換!B385</f>
        <v>115台北市 南港區 東新街108巷26號5樓</v>
      </c>
      <c r="C384" s="1" t="str">
        <f>地址轉換!C385</f>
        <v>最新戶籍</v>
      </c>
      <c r="D384" s="1" t="str">
        <f>地址轉換!D385</f>
        <v>確認有效</v>
      </c>
      <c r="E384" s="1" t="str">
        <f>地址轉換!E385</f>
        <v>N103229983</v>
      </c>
      <c r="F384" s="1" t="str">
        <f>地址轉換!BJ385</f>
        <v>臺北市</v>
      </c>
      <c r="G384" s="1" t="str">
        <f>地址轉換!BK385</f>
        <v>南港區</v>
      </c>
      <c r="H384" s="1" t="str">
        <f>地址轉換!BL385</f>
        <v>東新街</v>
      </c>
      <c r="I384" s="1" t="str">
        <f>地址轉換!BM385</f>
        <v>108巷</v>
      </c>
      <c r="J384" s="1" t="str">
        <f>地址轉換!BN385</f>
        <v/>
      </c>
      <c r="K384" s="1" t="str">
        <f>地址轉換!BO385</f>
        <v>26號5樓</v>
      </c>
      <c r="L384" s="6" t="str">
        <f>地址轉換!BP385</f>
        <v/>
      </c>
    </row>
    <row r="385" spans="1:12" x14ac:dyDescent="0.3">
      <c r="A385" s="1">
        <f>地址轉換!A386</f>
        <v>9380147</v>
      </c>
      <c r="B385" s="1" t="str">
        <f>地址轉換!B386</f>
        <v>114台北市 內湖區 湖興里19鄰成功路二段312巷48號二樓</v>
      </c>
      <c r="C385" s="1" t="str">
        <f>地址轉換!C386</f>
        <v>最新戶籍</v>
      </c>
      <c r="D385" s="1" t="str">
        <f>地址轉換!D386</f>
        <v>確認有效</v>
      </c>
      <c r="E385" s="1" t="str">
        <f>地址轉換!E386</f>
        <v>N203056400</v>
      </c>
      <c r="F385" s="1" t="str">
        <f>地址轉換!BJ386</f>
        <v>臺北市</v>
      </c>
      <c r="G385" s="1" t="str">
        <f>地址轉換!BK386</f>
        <v>內湖區</v>
      </c>
      <c r="H385" s="1" t="str">
        <f>地址轉換!BL386</f>
        <v>成功路二段</v>
      </c>
      <c r="I385" s="1" t="str">
        <f>地址轉換!BM386</f>
        <v>312巷</v>
      </c>
      <c r="J385" s="1" t="str">
        <f>地址轉換!BN386</f>
        <v/>
      </c>
      <c r="K385" s="1" t="str">
        <f>地址轉換!BO386</f>
        <v>48號2樓</v>
      </c>
      <c r="L385" s="6" t="str">
        <f>地址轉換!BP386</f>
        <v/>
      </c>
    </row>
    <row r="386" spans="1:12" x14ac:dyDescent="0.3">
      <c r="A386" s="1">
        <f>地址轉換!A387</f>
        <v>10532952</v>
      </c>
      <c r="B386" s="1" t="str">
        <f>地址轉換!B387</f>
        <v>114台北市 內湖區 內湖路1段285巷69弄63號</v>
      </c>
      <c r="C386" s="1" t="str">
        <f>地址轉換!C387</f>
        <v>戶籍住址</v>
      </c>
      <c r="D386" s="1" t="str">
        <f>地址轉換!D387</f>
        <v>確認有效</v>
      </c>
      <c r="E386" s="1" t="str">
        <f>地址轉換!E387</f>
        <v>N222207785</v>
      </c>
      <c r="F386" s="1" t="str">
        <f>地址轉換!BJ387</f>
        <v>臺北市</v>
      </c>
      <c r="G386" s="1" t="str">
        <f>地址轉換!BK387</f>
        <v>內湖區</v>
      </c>
      <c r="H386" s="1" t="str">
        <f>地址轉換!BL387</f>
        <v>內湖路一段</v>
      </c>
      <c r="I386" s="1" t="str">
        <f>地址轉換!BM387</f>
        <v>285巷</v>
      </c>
      <c r="J386" s="1" t="str">
        <f>地址轉換!BN387</f>
        <v>69弄</v>
      </c>
      <c r="K386" s="1" t="str">
        <f>地址轉換!BO387</f>
        <v>63號</v>
      </c>
      <c r="L386" s="6" t="str">
        <f>地址轉換!BP387</f>
        <v/>
      </c>
    </row>
    <row r="387" spans="1:12" x14ac:dyDescent="0.3">
      <c r="A387" s="1">
        <f>地址轉換!A388</f>
        <v>8169269</v>
      </c>
      <c r="B387" s="1" t="str">
        <f>地址轉換!B388</f>
        <v>112台北市 北投區 立農街1段187巷1號</v>
      </c>
      <c r="C387" s="1" t="str">
        <f>地址轉換!C388</f>
        <v>最新戶籍</v>
      </c>
      <c r="D387" s="1" t="str">
        <f>地址轉換!D388</f>
        <v>未確認</v>
      </c>
      <c r="E387" s="1" t="str">
        <f>地址轉換!E388</f>
        <v>N121831463</v>
      </c>
      <c r="F387" s="1" t="str">
        <f>地址轉換!BJ388</f>
        <v>臺北市</v>
      </c>
      <c r="G387" s="1" t="str">
        <f>地址轉換!BK388</f>
        <v>北投區</v>
      </c>
      <c r="H387" s="1" t="str">
        <f>地址轉換!BL388</f>
        <v>立農街一段</v>
      </c>
      <c r="I387" s="1" t="str">
        <f>地址轉換!BM388</f>
        <v>187巷</v>
      </c>
      <c r="J387" s="1" t="str">
        <f>地址轉換!BN388</f>
        <v/>
      </c>
      <c r="K387" s="1" t="str">
        <f>地址轉換!BO388</f>
        <v>1號</v>
      </c>
      <c r="L387" s="6" t="str">
        <f>地址轉換!BP388</f>
        <v/>
      </c>
    </row>
    <row r="388" spans="1:12" x14ac:dyDescent="0.3">
      <c r="A388" s="1">
        <f>地址轉換!A389</f>
        <v>7420710</v>
      </c>
      <c r="B388" s="1" t="str">
        <f>地址轉換!B389</f>
        <v>112台北市 北投區 中央北路2段131巷3弄18號</v>
      </c>
      <c r="C388" s="1" t="str">
        <f>地址轉換!C389</f>
        <v>戶籍住址</v>
      </c>
      <c r="D388" s="1" t="str">
        <f>地址轉換!D389</f>
        <v>未確認</v>
      </c>
      <c r="E388" s="1" t="str">
        <f>地址轉換!E389</f>
        <v>N120730074</v>
      </c>
      <c r="F388" s="1" t="str">
        <f>地址轉換!BJ389</f>
        <v>臺北市</v>
      </c>
      <c r="G388" s="1" t="str">
        <f>地址轉換!BK389</f>
        <v>北投區</v>
      </c>
      <c r="H388" s="1" t="str">
        <f>地址轉換!BL389</f>
        <v>中央北路二段</v>
      </c>
      <c r="I388" s="1" t="str">
        <f>地址轉換!BM389</f>
        <v>131巷</v>
      </c>
      <c r="J388" s="1" t="str">
        <f>地址轉換!BN389</f>
        <v>3弄</v>
      </c>
      <c r="K388" s="1" t="str">
        <f>地址轉換!BO389</f>
        <v>18號</v>
      </c>
      <c r="L388" s="6" t="str">
        <f>地址轉換!BP389</f>
        <v/>
      </c>
    </row>
    <row r="389" spans="1:12" x14ac:dyDescent="0.3">
      <c r="A389" s="1">
        <f>地址轉換!A390</f>
        <v>10008431</v>
      </c>
      <c r="B389" s="1" t="str">
        <f>地址轉換!B390</f>
        <v>111台北市 士林區 前港里5鄰劍潭路45號5樓</v>
      </c>
      <c r="C389" s="1" t="str">
        <f>地址轉換!C390</f>
        <v>戶籍住址</v>
      </c>
      <c r="D389" s="1" t="str">
        <f>地址轉換!D390</f>
        <v>確認有效</v>
      </c>
      <c r="E389" s="1" t="str">
        <f>地址轉換!E390</f>
        <v>N122454942</v>
      </c>
      <c r="F389" s="1" t="str">
        <f>地址轉換!BJ390</f>
        <v>臺北市</v>
      </c>
      <c r="G389" s="1" t="str">
        <f>地址轉換!BK390</f>
        <v>士林區</v>
      </c>
      <c r="H389" s="1" t="str">
        <f>地址轉換!BL390</f>
        <v>劍潭路</v>
      </c>
      <c r="I389" s="1" t="str">
        <f>地址轉換!BM390</f>
        <v/>
      </c>
      <c r="J389" s="1" t="str">
        <f>地址轉換!BN390</f>
        <v/>
      </c>
      <c r="K389" s="1" t="str">
        <f>地址轉換!BO390</f>
        <v>45號5樓</v>
      </c>
      <c r="L389" s="6" t="str">
        <f>地址轉換!BP390</f>
        <v/>
      </c>
    </row>
    <row r="390" spans="1:12" x14ac:dyDescent="0.3">
      <c r="A390" s="1">
        <f>地址轉換!A391</f>
        <v>6123072</v>
      </c>
      <c r="B390" s="1" t="str">
        <f>地址轉換!B391</f>
        <v>111台北市 士林區 承德路4段80巷54號3樓</v>
      </c>
      <c r="C390" s="1" t="str">
        <f>地址轉換!C391</f>
        <v>戶籍住址</v>
      </c>
      <c r="D390" s="1" t="str">
        <f>地址轉換!D391</f>
        <v>確認有效</v>
      </c>
      <c r="E390" s="1" t="str">
        <f>地址轉換!E391</f>
        <v>N120901493</v>
      </c>
      <c r="F390" s="1" t="str">
        <f>地址轉換!BJ391</f>
        <v>臺北市</v>
      </c>
      <c r="G390" s="1" t="str">
        <f>地址轉換!BK391</f>
        <v>士林區</v>
      </c>
      <c r="H390" s="1" t="str">
        <f>地址轉換!BL391</f>
        <v>承德路四段</v>
      </c>
      <c r="I390" s="1" t="str">
        <f>地址轉換!BM391</f>
        <v>80巷</v>
      </c>
      <c r="J390" s="1" t="str">
        <f>地址轉換!BN391</f>
        <v/>
      </c>
      <c r="K390" s="1" t="str">
        <f>地址轉換!BO391</f>
        <v>54號3樓</v>
      </c>
      <c r="L390" s="6" t="str">
        <f>地址轉換!BP391</f>
        <v/>
      </c>
    </row>
    <row r="391" spans="1:12" x14ac:dyDescent="0.3">
      <c r="A391" s="1">
        <f>地址轉換!A392</f>
        <v>7470888</v>
      </c>
      <c r="B391" s="1" t="str">
        <f>地址轉換!B392</f>
        <v>111台北市 士林區 延平北路5段244巷21弄20號5樓</v>
      </c>
      <c r="C391" s="1" t="str">
        <f>地址轉換!C392</f>
        <v>戶籍住址</v>
      </c>
      <c r="D391" s="1" t="str">
        <f>地址轉換!D392</f>
        <v>親收</v>
      </c>
      <c r="E391" s="1" t="str">
        <f>地址轉換!E392</f>
        <v>N122026171</v>
      </c>
      <c r="F391" s="1" t="str">
        <f>地址轉換!BJ392</f>
        <v>臺北市</v>
      </c>
      <c r="G391" s="1" t="str">
        <f>地址轉換!BK392</f>
        <v>士林區</v>
      </c>
      <c r="H391" s="1" t="str">
        <f>地址轉換!BL392</f>
        <v>延平北路五段</v>
      </c>
      <c r="I391" s="1" t="str">
        <f>地址轉換!BM392</f>
        <v>244巷</v>
      </c>
      <c r="J391" s="1" t="str">
        <f>地址轉換!BN392</f>
        <v>21弄</v>
      </c>
      <c r="K391" s="1" t="str">
        <f>地址轉換!BO392</f>
        <v>20號5樓</v>
      </c>
      <c r="L391" s="6" t="str">
        <f>地址轉換!BP392</f>
        <v/>
      </c>
    </row>
    <row r="392" spans="1:12" x14ac:dyDescent="0.3">
      <c r="A392" s="1">
        <f>地址轉換!A393</f>
        <v>6559918</v>
      </c>
      <c r="B392" s="1" t="str">
        <f>地址轉換!B393</f>
        <v>111台北市 士林區 天玉里001鄰中山北路7段27號4樓</v>
      </c>
      <c r="C392" s="1" t="str">
        <f>地址轉換!C393</f>
        <v>最新戶籍</v>
      </c>
      <c r="D392" s="1" t="str">
        <f>地址轉換!D393</f>
        <v>確認有效</v>
      </c>
      <c r="E392" s="1" t="str">
        <f>地址轉換!E393</f>
        <v>N202277414</v>
      </c>
      <c r="F392" s="1" t="str">
        <f>地址轉換!BJ393</f>
        <v>臺北市</v>
      </c>
      <c r="G392" s="1" t="str">
        <f>地址轉換!BK393</f>
        <v>士林區</v>
      </c>
      <c r="H392" s="1" t="str">
        <f>地址轉換!BL393</f>
        <v>中山北路七段</v>
      </c>
      <c r="I392" s="1" t="str">
        <f>地址轉換!BM393</f>
        <v/>
      </c>
      <c r="J392" s="1" t="str">
        <f>地址轉換!BN393</f>
        <v/>
      </c>
      <c r="K392" s="1" t="str">
        <f>地址轉換!BO393</f>
        <v>27號4樓</v>
      </c>
      <c r="L392" s="6" t="str">
        <f>地址轉換!BP393</f>
        <v/>
      </c>
    </row>
    <row r="393" spans="1:12" x14ac:dyDescent="0.3">
      <c r="A393" s="1">
        <f>地址轉換!A394</f>
        <v>5991366</v>
      </c>
      <c r="B393" s="1" t="str">
        <f>地址轉換!B394</f>
        <v>110台北市 信義區 信義路5段150巷16弄7號3樓</v>
      </c>
      <c r="C393" s="1" t="str">
        <f>地址轉換!C394</f>
        <v>戶籍住址</v>
      </c>
      <c r="D393" s="1" t="str">
        <f>地址轉換!D394</f>
        <v>確認有效</v>
      </c>
      <c r="E393" s="1" t="str">
        <f>地址轉換!E394</f>
        <v>N220955984</v>
      </c>
      <c r="F393" s="1" t="str">
        <f>地址轉換!BJ394</f>
        <v>臺北市</v>
      </c>
      <c r="G393" s="1" t="str">
        <f>地址轉換!BK394</f>
        <v>信義區</v>
      </c>
      <c r="H393" s="1" t="str">
        <f>地址轉換!BL394</f>
        <v>信義路五段</v>
      </c>
      <c r="I393" s="1" t="str">
        <f>地址轉換!BM394</f>
        <v>150巷</v>
      </c>
      <c r="J393" s="1" t="str">
        <f>地址轉換!BN394</f>
        <v>16弄</v>
      </c>
      <c r="K393" s="1" t="str">
        <f>地址轉換!BO394</f>
        <v>7號3樓</v>
      </c>
      <c r="L393" s="6" t="str">
        <f>地址轉換!BP394</f>
        <v/>
      </c>
    </row>
    <row r="394" spans="1:12" x14ac:dyDescent="0.3">
      <c r="A394" s="1">
        <f>地址轉換!A395</f>
        <v>7326144</v>
      </c>
      <c r="B394" s="1" t="str">
        <f>地址轉換!B395</f>
        <v>110台北市 信義區 松友里21鄰松德路307巷4號2樓</v>
      </c>
      <c r="C394" s="1" t="str">
        <f>地址轉換!C395</f>
        <v>戶籍住址</v>
      </c>
      <c r="D394" s="1" t="str">
        <f>地址轉換!D395</f>
        <v>確認有效</v>
      </c>
      <c r="E394" s="1" t="str">
        <f>地址轉換!E395</f>
        <v>N122625843</v>
      </c>
      <c r="F394" s="1" t="str">
        <f>地址轉換!BJ395</f>
        <v>臺北市</v>
      </c>
      <c r="G394" s="1" t="str">
        <f>地址轉換!BK395</f>
        <v>信義區</v>
      </c>
      <c r="H394" s="1" t="str">
        <f>地址轉換!BL395</f>
        <v>松德路</v>
      </c>
      <c r="I394" s="1" t="str">
        <f>地址轉換!BM395</f>
        <v>307巷</v>
      </c>
      <c r="J394" s="1" t="str">
        <f>地址轉換!BN395</f>
        <v/>
      </c>
      <c r="K394" s="1" t="str">
        <f>地址轉換!BO395</f>
        <v>4號2樓</v>
      </c>
      <c r="L394" s="6" t="str">
        <f>地址轉換!BP395</f>
        <v/>
      </c>
    </row>
    <row r="395" spans="1:12" x14ac:dyDescent="0.3">
      <c r="A395" s="1">
        <f>地址轉換!A396</f>
        <v>9424174</v>
      </c>
      <c r="B395" s="1" t="str">
        <f>地址轉換!B396</f>
        <v>110台北市 信義區 大道路58巷16號</v>
      </c>
      <c r="C395" s="1" t="str">
        <f>地址轉換!C396</f>
        <v>戶籍住址</v>
      </c>
      <c r="D395" s="1" t="str">
        <f>地址轉換!D396</f>
        <v>確認有效</v>
      </c>
      <c r="E395" s="1" t="str">
        <f>地址轉換!E396</f>
        <v>N222374503</v>
      </c>
      <c r="F395" s="1" t="str">
        <f>地址轉換!BJ396</f>
        <v>臺北市</v>
      </c>
      <c r="G395" s="1" t="str">
        <f>地址轉換!BK396</f>
        <v>信義區</v>
      </c>
      <c r="H395" s="1" t="str">
        <f>地址轉換!BL396</f>
        <v>大道路</v>
      </c>
      <c r="I395" s="1" t="str">
        <f>地址轉換!BM396</f>
        <v>58巷</v>
      </c>
      <c r="J395" s="1" t="str">
        <f>地址轉換!BN396</f>
        <v/>
      </c>
      <c r="K395" s="1" t="str">
        <f>地址轉換!BO396</f>
        <v>16號</v>
      </c>
      <c r="L395" s="6" t="str">
        <f>地址轉換!BP396</f>
        <v/>
      </c>
    </row>
    <row r="396" spans="1:12" x14ac:dyDescent="0.3">
      <c r="A396" s="1">
        <f>地址轉換!A397</f>
        <v>8233208</v>
      </c>
      <c r="B396" s="1" t="str">
        <f>地址轉換!B397</f>
        <v>108台北市 萬華區 日善里12鄰萬大路172號四樓</v>
      </c>
      <c r="C396" s="1" t="str">
        <f>地址轉換!C397</f>
        <v>最新戶籍</v>
      </c>
      <c r="D396" s="1" t="str">
        <f>地址轉換!D397</f>
        <v>確認有效</v>
      </c>
      <c r="E396" s="1" t="str">
        <f>地址轉換!E397</f>
        <v>N122425843</v>
      </c>
      <c r="F396" s="1" t="str">
        <f>地址轉換!BJ397</f>
        <v>臺北市</v>
      </c>
      <c r="G396" s="1" t="str">
        <f>地址轉換!BK397</f>
        <v>萬華區</v>
      </c>
      <c r="H396" s="1" t="str">
        <f>地址轉換!BL397</f>
        <v>萬大路</v>
      </c>
      <c r="I396" s="1" t="str">
        <f>地址轉換!BM397</f>
        <v/>
      </c>
      <c r="J396" s="1" t="str">
        <f>地址轉換!BN397</f>
        <v/>
      </c>
      <c r="K396" s="1" t="str">
        <f>地址轉換!BO397</f>
        <v>172號4樓</v>
      </c>
      <c r="L396" s="6" t="str">
        <f>地址轉換!BP397</f>
        <v/>
      </c>
    </row>
    <row r="397" spans="1:12" x14ac:dyDescent="0.3">
      <c r="A397" s="1">
        <f>地址轉換!A398</f>
        <v>9144232</v>
      </c>
      <c r="B397" s="1" t="str">
        <f>地址轉換!B398</f>
        <v>108台北市 萬華區 大理街160巷19弄13號2樓</v>
      </c>
      <c r="C397" s="1" t="str">
        <f>地址轉換!C398</f>
        <v>最近地址</v>
      </c>
      <c r="D397" s="1" t="str">
        <f>地址轉換!D398</f>
        <v>未確認</v>
      </c>
      <c r="E397" s="1" t="str">
        <f>地址轉換!E398</f>
        <v>N121206068</v>
      </c>
      <c r="F397" s="1" t="str">
        <f>地址轉換!BJ398</f>
        <v>臺北市</v>
      </c>
      <c r="G397" s="1" t="str">
        <f>地址轉換!BK398</f>
        <v>萬華區</v>
      </c>
      <c r="H397" s="1" t="str">
        <f>地址轉換!BL398</f>
        <v>大理街</v>
      </c>
      <c r="I397" s="1" t="str">
        <f>地址轉換!BM398</f>
        <v>160巷</v>
      </c>
      <c r="J397" s="1" t="str">
        <f>地址轉換!BN398</f>
        <v>19弄</v>
      </c>
      <c r="K397" s="1" t="str">
        <f>地址轉換!BO398</f>
        <v>13號2樓</v>
      </c>
      <c r="L397" s="6" t="str">
        <f>地址轉換!BP398</f>
        <v/>
      </c>
    </row>
    <row r="398" spans="1:12" x14ac:dyDescent="0.3">
      <c r="A398" s="1">
        <f>地址轉換!A399</f>
        <v>9408130</v>
      </c>
      <c r="B398" s="1" t="str">
        <f>地址轉換!B399</f>
        <v>106台北市 大安區 瑞安街31巷5號五樓</v>
      </c>
      <c r="C398" s="1" t="str">
        <f>地址轉換!C399</f>
        <v>最新戶籍</v>
      </c>
      <c r="D398" s="1" t="str">
        <f>地址轉換!D399</f>
        <v>確認有效</v>
      </c>
      <c r="E398" s="1" t="str">
        <f>地址轉換!E399</f>
        <v>N121466715</v>
      </c>
      <c r="F398" s="1" t="str">
        <f>地址轉換!BJ399</f>
        <v>臺北市</v>
      </c>
      <c r="G398" s="1" t="str">
        <f>地址轉換!BK399</f>
        <v>大安區</v>
      </c>
      <c r="H398" s="1" t="str">
        <f>地址轉換!BL399</f>
        <v>瑞安街</v>
      </c>
      <c r="I398" s="1" t="str">
        <f>地址轉換!BM399</f>
        <v>31巷</v>
      </c>
      <c r="J398" s="1" t="str">
        <f>地址轉換!BN399</f>
        <v/>
      </c>
      <c r="K398" s="1" t="str">
        <f>地址轉換!BO399</f>
        <v>5號5樓</v>
      </c>
      <c r="L398" s="6" t="str">
        <f>地址轉換!BP399</f>
        <v/>
      </c>
    </row>
    <row r="399" spans="1:12" x14ac:dyDescent="0.3">
      <c r="A399" s="1">
        <f>地址轉換!A400</f>
        <v>8979987</v>
      </c>
      <c r="B399" s="1" t="str">
        <f>地址轉換!B400</f>
        <v>105台北市 松山區 撫遠街401巷29號2樓</v>
      </c>
      <c r="C399" s="1" t="str">
        <f>地址轉換!C400</f>
        <v>戶籍住址</v>
      </c>
      <c r="D399" s="1" t="str">
        <f>地址轉換!D400</f>
        <v>確認有效</v>
      </c>
      <c r="E399" s="1" t="str">
        <f>地址轉換!E400</f>
        <v>N120650660</v>
      </c>
      <c r="F399" s="1" t="str">
        <f>地址轉換!BJ400</f>
        <v>臺北市</v>
      </c>
      <c r="G399" s="1" t="str">
        <f>地址轉換!BK400</f>
        <v>松山區</v>
      </c>
      <c r="H399" s="1" t="str">
        <f>地址轉換!BL400</f>
        <v>撫遠街</v>
      </c>
      <c r="I399" s="1" t="str">
        <f>地址轉換!BM400</f>
        <v>401巷</v>
      </c>
      <c r="J399" s="1" t="str">
        <f>地址轉換!BN400</f>
        <v/>
      </c>
      <c r="K399" s="1" t="str">
        <f>地址轉換!BO400</f>
        <v>29號2樓</v>
      </c>
      <c r="L399" s="6" t="str">
        <f>地址轉換!BP400</f>
        <v/>
      </c>
    </row>
    <row r="400" spans="1:12" x14ac:dyDescent="0.3">
      <c r="A400" s="1">
        <f>地址轉換!A401</f>
        <v>9376497</v>
      </c>
      <c r="B400" s="1" t="str">
        <f>地址轉換!B401</f>
        <v>104台北市 中山區 農安街125巷20號3樓</v>
      </c>
      <c r="C400" s="1" t="str">
        <f>地址轉換!C401</f>
        <v>戶籍住址</v>
      </c>
      <c r="D400" s="1" t="str">
        <f>地址轉換!D401</f>
        <v>確認有效</v>
      </c>
      <c r="E400" s="1" t="str">
        <f>地址轉換!E401</f>
        <v>N221714094</v>
      </c>
      <c r="F400" s="1" t="str">
        <f>地址轉換!BJ401</f>
        <v>臺北市</v>
      </c>
      <c r="G400" s="1" t="str">
        <f>地址轉換!BK401</f>
        <v>中山區</v>
      </c>
      <c r="H400" s="1" t="str">
        <f>地址轉換!BL401</f>
        <v>農安街</v>
      </c>
      <c r="I400" s="1" t="str">
        <f>地址轉換!BM401</f>
        <v>125巷</v>
      </c>
      <c r="J400" s="1" t="str">
        <f>地址轉換!BN401</f>
        <v/>
      </c>
      <c r="K400" s="1" t="str">
        <f>地址轉換!BO401</f>
        <v>20號3樓</v>
      </c>
      <c r="L400" s="6" t="str">
        <f>地址轉換!BP401</f>
        <v/>
      </c>
    </row>
    <row r="401" spans="1:12" x14ac:dyDescent="0.3">
      <c r="A401" s="1">
        <f>地址轉換!A402</f>
        <v>10038726</v>
      </c>
      <c r="B401" s="1" t="str">
        <f>地址轉換!B402</f>
        <v>104台北市 中山區 新生北路3段82巷18號2樓之1</v>
      </c>
      <c r="C401" s="1" t="str">
        <f>地址轉換!C402</f>
        <v>戶籍住址</v>
      </c>
      <c r="D401" s="1" t="str">
        <f>地址轉換!D402</f>
        <v>確認有效</v>
      </c>
      <c r="E401" s="1" t="str">
        <f>地址轉換!E402</f>
        <v>N120536834</v>
      </c>
      <c r="F401" s="1" t="str">
        <f>地址轉換!BJ402</f>
        <v>臺北市</v>
      </c>
      <c r="G401" s="1" t="str">
        <f>地址轉換!BK402</f>
        <v>中山區</v>
      </c>
      <c r="H401" s="1" t="str">
        <f>地址轉換!BL402</f>
        <v>新生北路三段</v>
      </c>
      <c r="I401" s="1" t="str">
        <f>地址轉換!BM402</f>
        <v>82巷</v>
      </c>
      <c r="J401" s="1" t="str">
        <f>地址轉換!BN402</f>
        <v/>
      </c>
      <c r="K401" s="1" t="str">
        <f>地址轉換!BO402</f>
        <v>18號2樓之1</v>
      </c>
      <c r="L401" s="6" t="str">
        <f>地址轉換!BP402</f>
        <v/>
      </c>
    </row>
    <row r="402" spans="1:12" x14ac:dyDescent="0.3">
      <c r="A402" s="1">
        <f>地址轉換!A403</f>
        <v>10038735</v>
      </c>
      <c r="B402" s="1" t="str">
        <f>地址轉換!B403</f>
        <v>104台北市 中山區 松江路581巷57號</v>
      </c>
      <c r="C402" s="1" t="str">
        <f>地址轉換!C403</f>
        <v>最新戶籍</v>
      </c>
      <c r="D402" s="1" t="str">
        <f>地址轉換!D403</f>
        <v>未確認</v>
      </c>
      <c r="E402" s="1" t="str">
        <f>地址轉換!E403</f>
        <v>N121124703</v>
      </c>
      <c r="F402" s="1" t="str">
        <f>地址轉換!BJ403</f>
        <v>臺北市</v>
      </c>
      <c r="G402" s="1" t="str">
        <f>地址轉換!BK403</f>
        <v>中山區</v>
      </c>
      <c r="H402" s="1" t="str">
        <f>地址轉換!BL403</f>
        <v>松江路</v>
      </c>
      <c r="I402" s="1" t="str">
        <f>地址轉換!BM403</f>
        <v>581巷</v>
      </c>
      <c r="J402" s="1" t="str">
        <f>地址轉換!BN403</f>
        <v/>
      </c>
      <c r="K402" s="1" t="str">
        <f>地址轉換!BO403</f>
        <v>57號</v>
      </c>
      <c r="L402" s="6" t="str">
        <f>地址轉換!BP403</f>
        <v/>
      </c>
    </row>
    <row r="403" spans="1:12" x14ac:dyDescent="0.3">
      <c r="A403" s="1">
        <f>地址轉換!A404</f>
        <v>8949116</v>
      </c>
      <c r="B403" s="1" t="str">
        <f>地址轉換!B404</f>
        <v>103台北市 大同區 景星里12鄰迪化街2段9巷3號</v>
      </c>
      <c r="C403" s="1" t="str">
        <f>地址轉換!C404</f>
        <v>最新戶籍</v>
      </c>
      <c r="D403" s="1" t="str">
        <f>地址轉換!D404</f>
        <v>確認有效</v>
      </c>
      <c r="E403" s="1" t="str">
        <f>地址轉換!E404</f>
        <v>N122017145</v>
      </c>
      <c r="F403" s="1" t="str">
        <f>地址轉換!BJ404</f>
        <v>臺北市</v>
      </c>
      <c r="G403" s="1" t="str">
        <f>地址轉換!BK404</f>
        <v>大同區</v>
      </c>
      <c r="H403" s="1" t="str">
        <f>地址轉換!BL404</f>
        <v>迪化街二段</v>
      </c>
      <c r="I403" s="1" t="str">
        <f>地址轉換!BM404</f>
        <v>9巷</v>
      </c>
      <c r="J403" s="1" t="str">
        <f>地址轉換!BN404</f>
        <v/>
      </c>
      <c r="K403" s="1" t="str">
        <f>地址轉換!BO404</f>
        <v>3號</v>
      </c>
      <c r="L403" s="6" t="str">
        <f>地址轉換!BP404</f>
        <v/>
      </c>
    </row>
    <row r="404" spans="1:12" x14ac:dyDescent="0.3">
      <c r="A404" s="1">
        <f>地址轉換!A405</f>
        <v>7921064</v>
      </c>
      <c r="B404" s="1" t="str">
        <f>地址轉換!B405</f>
        <v>103台北市 大同區 承德路2段94號4樓</v>
      </c>
      <c r="C404" s="1" t="str">
        <f>地址轉換!C405</f>
        <v>最新戶籍</v>
      </c>
      <c r="D404" s="1" t="str">
        <f>地址轉換!D405</f>
        <v>確認有效</v>
      </c>
      <c r="E404" s="1" t="str">
        <f>地址轉換!E405</f>
        <v>N220656048</v>
      </c>
      <c r="F404" s="1" t="str">
        <f>地址轉換!BJ405</f>
        <v>臺北市</v>
      </c>
      <c r="G404" s="1" t="str">
        <f>地址轉換!BK405</f>
        <v>大同區</v>
      </c>
      <c r="H404" s="1" t="str">
        <f>地址轉換!BL405</f>
        <v>承德路二段</v>
      </c>
      <c r="I404" s="1" t="str">
        <f>地址轉換!BM405</f>
        <v/>
      </c>
      <c r="J404" s="1" t="str">
        <f>地址轉換!BN405</f>
        <v/>
      </c>
      <c r="K404" s="1" t="str">
        <f>地址轉換!BO405</f>
        <v>94號4樓</v>
      </c>
      <c r="L404" s="6" t="str">
        <f>地址轉換!BP405</f>
        <v/>
      </c>
    </row>
    <row r="405" spans="1:12" x14ac:dyDescent="0.3">
      <c r="A405" s="1">
        <f>地址轉換!A406</f>
        <v>9172359</v>
      </c>
      <c r="B405" s="1" t="str">
        <f>地址轉換!B406</f>
        <v>103台北市 大同區 延平里1鄰重慶北路2段178號3樓</v>
      </c>
      <c r="C405" s="1" t="str">
        <f>地址轉換!C406</f>
        <v>最近地址</v>
      </c>
      <c r="D405" s="1" t="str">
        <f>地址轉換!D406</f>
        <v>未確認</v>
      </c>
      <c r="E405" s="1" t="str">
        <f>地址轉換!E406</f>
        <v>N121223890</v>
      </c>
      <c r="F405" s="1" t="str">
        <f>地址轉換!BJ406</f>
        <v>臺北市</v>
      </c>
      <c r="G405" s="1" t="str">
        <f>地址轉換!BK406</f>
        <v>大同區</v>
      </c>
      <c r="H405" s="1" t="str">
        <f>地址轉換!BL406</f>
        <v>重慶北路二段</v>
      </c>
      <c r="I405" s="1" t="str">
        <f>地址轉換!BM406</f>
        <v/>
      </c>
      <c r="J405" s="1" t="str">
        <f>地址轉換!BN406</f>
        <v/>
      </c>
      <c r="K405" s="1" t="str">
        <f>地址轉換!BO406</f>
        <v>178號3樓</v>
      </c>
      <c r="L405" s="6" t="str">
        <f>地址轉換!BP406</f>
        <v/>
      </c>
    </row>
    <row r="406" spans="1:12" x14ac:dyDescent="0.3">
      <c r="A406" s="1">
        <f>地址轉換!A407</f>
        <v>8980017</v>
      </c>
      <c r="B406" s="1" t="str">
        <f>地址轉換!B407</f>
        <v>100台北市 中正區 廈門街81巷30號</v>
      </c>
      <c r="C406" s="1" t="str">
        <f>地址轉換!C407</f>
        <v>原住</v>
      </c>
      <c r="D406" s="1" t="str">
        <f>地址轉換!D407</f>
        <v>未確認</v>
      </c>
      <c r="E406" s="1" t="str">
        <f>地址轉換!E407</f>
        <v>N122038215</v>
      </c>
      <c r="F406" s="1" t="str">
        <f>地址轉換!BJ407</f>
        <v>臺北市</v>
      </c>
      <c r="G406" s="1" t="str">
        <f>地址轉換!BK407</f>
        <v>中正區</v>
      </c>
      <c r="H406" s="1" t="str">
        <f>地址轉換!BL407</f>
        <v>廈門街</v>
      </c>
      <c r="I406" s="1" t="str">
        <f>地址轉換!BM407</f>
        <v>81巷</v>
      </c>
      <c r="J406" s="1" t="str">
        <f>地址轉換!BN407</f>
        <v/>
      </c>
      <c r="K406" s="1" t="str">
        <f>地址轉換!BO407</f>
        <v>30號</v>
      </c>
      <c r="L406" s="6" t="str">
        <f>地址轉換!BP407</f>
        <v/>
      </c>
    </row>
    <row r="407" spans="1:12" x14ac:dyDescent="0.3">
      <c r="A407" s="1">
        <f>地址轉換!A408</f>
        <v>10008420</v>
      </c>
      <c r="B407" s="1" t="str">
        <f>地址轉換!B408</f>
        <v>100台北市 中正區 忠勤里12鄰中華路2段307巷30號3樓</v>
      </c>
      <c r="C407" s="1" t="str">
        <f>地址轉換!C408</f>
        <v>戶籍住址</v>
      </c>
      <c r="D407" s="1" t="str">
        <f>地址轉換!D408</f>
        <v>確認有效</v>
      </c>
      <c r="E407" s="1" t="str">
        <f>地址轉換!E408</f>
        <v>N121741286</v>
      </c>
      <c r="F407" s="1" t="str">
        <f>地址轉換!BJ408</f>
        <v>臺北市</v>
      </c>
      <c r="G407" s="1" t="str">
        <f>地址轉換!BK408</f>
        <v>中正區</v>
      </c>
      <c r="H407" s="1" t="str">
        <f>地址轉換!BL408</f>
        <v>中華路二段</v>
      </c>
      <c r="I407" s="1" t="str">
        <f>地址轉換!BM408</f>
        <v>307巷</v>
      </c>
      <c r="J407" s="1" t="str">
        <f>地址轉換!BN408</f>
        <v/>
      </c>
      <c r="K407" s="1" t="str">
        <f>地址轉換!BO408</f>
        <v>30號3樓</v>
      </c>
      <c r="L407" s="6" t="str">
        <f>地址轉換!BP408</f>
        <v/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P408"/>
  <sheetViews>
    <sheetView tabSelected="1" zoomScale="85" zoomScaleNormal="85" workbookViewId="0">
      <selection activeCell="BL10" sqref="BL10"/>
    </sheetView>
  </sheetViews>
  <sheetFormatPr defaultRowHeight="15.6" outlineLevelCol="1" x14ac:dyDescent="0.3"/>
  <cols>
    <col min="1" max="1" width="12.44140625" style="3" bestFit="1" customWidth="1"/>
    <col min="2" max="2" width="62.5546875" style="3" bestFit="1" customWidth="1"/>
    <col min="3" max="4" width="18.5546875" style="3" customWidth="1"/>
    <col min="5" max="5" width="20.5546875" style="3" customWidth="1"/>
    <col min="6" max="6" width="59.21875" style="3" hidden="1" customWidth="1" outlineLevel="1"/>
    <col min="7" max="7" width="10.33203125" style="3" hidden="1" customWidth="1" outlineLevel="1"/>
    <col min="8" max="8" width="11.109375" style="3" hidden="1" customWidth="1" outlineLevel="1"/>
    <col min="9" max="9" width="31.44140625" style="3" hidden="1" customWidth="1" outlineLevel="1"/>
    <col min="10" max="10" width="11" style="3" hidden="1" customWidth="1" outlineLevel="1"/>
    <col min="11" max="11" width="44.6640625" style="3" hidden="1" customWidth="1" outlineLevel="1"/>
    <col min="12" max="13" width="15.109375" style="3" hidden="1" customWidth="1" outlineLevel="1"/>
    <col min="14" max="14" width="10.33203125" style="3" hidden="1" customWidth="1" outlineLevel="1"/>
    <col min="15" max="15" width="8.88671875" style="3" hidden="1" customWidth="1" outlineLevel="1"/>
    <col min="16" max="16" width="15.109375" style="3" hidden="1" customWidth="1" outlineLevel="1"/>
    <col min="17" max="17" width="13.77734375" style="3" hidden="1" customWidth="1" outlineLevel="1"/>
    <col min="18" max="18" width="17.5546875" style="3" hidden="1" customWidth="1" outlineLevel="1"/>
    <col min="19" max="19" width="35.21875" style="3" hidden="1" customWidth="1" outlineLevel="1"/>
    <col min="20" max="24" width="14.5546875" style="3" hidden="1" customWidth="1" outlineLevel="1"/>
    <col min="25" max="25" width="35.21875" style="3" hidden="1" customWidth="1" outlineLevel="1"/>
    <col min="26" max="29" width="15.109375" style="3" hidden="1" customWidth="1" outlineLevel="1"/>
    <col min="30" max="30" width="25.109375" style="3" hidden="1" customWidth="1" outlineLevel="1"/>
    <col min="31" max="31" width="26.5546875" style="3" hidden="1" customWidth="1" outlineLevel="1"/>
    <col min="32" max="32" width="15.109375" style="3" hidden="1" customWidth="1" outlineLevel="1"/>
    <col min="33" max="33" width="12.88671875" style="3" hidden="1" customWidth="1" outlineLevel="1"/>
    <col min="34" max="35" width="14" style="3" hidden="1" customWidth="1" outlineLevel="1"/>
    <col min="36" max="36" width="21.21875" style="3" hidden="1" customWidth="1" outlineLevel="1"/>
    <col min="37" max="37" width="25.109375" style="3" hidden="1" customWidth="1" outlineLevel="1"/>
    <col min="38" max="38" width="32.5546875" style="3" hidden="1" customWidth="1" outlineLevel="1"/>
    <col min="39" max="41" width="12.88671875" style="3" hidden="1" customWidth="1" outlineLevel="1"/>
    <col min="42" max="46" width="20.88671875" style="3" hidden="1" customWidth="1" outlineLevel="1"/>
    <col min="47" max="48" width="12.88671875" style="3" hidden="1" customWidth="1" outlineLevel="1"/>
    <col min="49" max="49" width="20.88671875" style="3" hidden="1" customWidth="1" outlineLevel="1"/>
    <col min="50" max="50" width="19.109375" style="3" hidden="1" customWidth="1" outlineLevel="1"/>
    <col min="51" max="51" width="14.6640625" style="3" hidden="1" customWidth="1" outlineLevel="1"/>
    <col min="52" max="53" width="12.88671875" style="3" hidden="1" customWidth="1" outlineLevel="1"/>
    <col min="54" max="54" width="8.21875" style="3" hidden="1" customWidth="1" outlineLevel="1"/>
    <col min="55" max="57" width="16.88671875" style="3" hidden="1" customWidth="1" outlineLevel="1"/>
    <col min="58" max="58" width="18" style="3" hidden="1" customWidth="1" outlineLevel="1"/>
    <col min="59" max="60" width="15.33203125" style="3" hidden="1" customWidth="1" outlineLevel="1"/>
    <col min="61" max="61" width="22.6640625" style="3" hidden="1" customWidth="1" outlineLevel="1"/>
    <col min="62" max="62" width="10.5546875" style="3" bestFit="1" customWidth="1" collapsed="1"/>
    <col min="63" max="63" width="8.88671875" style="3"/>
    <col min="64" max="64" width="17.77734375" style="3" bestFit="1" customWidth="1"/>
    <col min="65" max="65" width="12.88671875" style="3" bestFit="1" customWidth="1"/>
    <col min="66" max="66" width="8.88671875" style="3"/>
    <col min="67" max="67" width="19.109375" style="3" bestFit="1" customWidth="1"/>
    <col min="68" max="68" width="20.88671875" style="3" bestFit="1" customWidth="1"/>
    <col min="69" max="16384" width="8.88671875" style="3"/>
  </cols>
  <sheetData>
    <row r="1" spans="1:68" ht="16.2" customHeight="1" x14ac:dyDescent="0.3">
      <c r="A1" s="11" t="s">
        <v>988</v>
      </c>
      <c r="B1" s="11"/>
      <c r="C1" s="11"/>
      <c r="D1" s="11"/>
      <c r="E1" s="11"/>
      <c r="F1" s="12" t="s">
        <v>528</v>
      </c>
      <c r="G1" s="12" t="s">
        <v>406</v>
      </c>
      <c r="H1" s="12"/>
      <c r="I1" s="12" t="s">
        <v>407</v>
      </c>
      <c r="J1" s="12"/>
      <c r="K1" s="4" t="s">
        <v>535</v>
      </c>
      <c r="L1" s="12" t="s">
        <v>403</v>
      </c>
      <c r="M1" s="12"/>
      <c r="N1" s="12"/>
      <c r="O1" s="12" t="s">
        <v>404</v>
      </c>
      <c r="P1" s="12"/>
      <c r="Q1" s="12"/>
      <c r="R1" s="13" t="s">
        <v>538</v>
      </c>
      <c r="S1" s="4" t="s">
        <v>535</v>
      </c>
      <c r="T1" s="12" t="s">
        <v>405</v>
      </c>
      <c r="U1" s="12"/>
      <c r="V1" s="12"/>
      <c r="W1" s="12"/>
      <c r="X1" s="12"/>
      <c r="Y1" s="4" t="s">
        <v>535</v>
      </c>
      <c r="Z1" s="12" t="s">
        <v>426</v>
      </c>
      <c r="AA1" s="12"/>
      <c r="AB1" s="12" t="s">
        <v>541</v>
      </c>
      <c r="AC1" s="12"/>
      <c r="AD1" s="12" t="s">
        <v>542</v>
      </c>
      <c r="AE1" s="4" t="s">
        <v>535</v>
      </c>
      <c r="AF1" s="12" t="s">
        <v>543</v>
      </c>
      <c r="AG1" s="12"/>
      <c r="AH1" s="12"/>
      <c r="AI1" s="12"/>
      <c r="AJ1" s="12"/>
      <c r="AK1" s="12"/>
      <c r="AL1" s="12" t="s">
        <v>529</v>
      </c>
      <c r="AM1" s="12" t="s">
        <v>427</v>
      </c>
      <c r="AN1" s="12"/>
      <c r="AO1" s="12"/>
      <c r="AP1" s="4" t="s">
        <v>535</v>
      </c>
      <c r="AQ1" s="12" t="s">
        <v>549</v>
      </c>
      <c r="AR1" s="12"/>
      <c r="AS1" s="12"/>
      <c r="AT1" s="4" t="s">
        <v>535</v>
      </c>
      <c r="AU1" s="12" t="s">
        <v>551</v>
      </c>
      <c r="AV1" s="12"/>
      <c r="AW1" s="12"/>
      <c r="AX1" s="12"/>
      <c r="AY1" s="3" t="s">
        <v>535</v>
      </c>
      <c r="AZ1" s="12" t="s">
        <v>563</v>
      </c>
      <c r="BA1" s="12"/>
      <c r="BB1" s="12"/>
      <c r="BC1" s="12"/>
      <c r="BD1" s="12"/>
      <c r="BE1" s="12"/>
      <c r="BF1" s="3" t="s">
        <v>535</v>
      </c>
      <c r="BG1" s="3" t="s">
        <v>530</v>
      </c>
      <c r="BH1" s="3" t="s">
        <v>531</v>
      </c>
      <c r="BI1" s="3" t="s">
        <v>532</v>
      </c>
      <c r="BJ1" s="14" t="s">
        <v>989</v>
      </c>
      <c r="BK1" s="14"/>
      <c r="BL1" s="14"/>
      <c r="BM1" s="14"/>
      <c r="BN1" s="14"/>
      <c r="BO1" s="14"/>
      <c r="BP1" s="14"/>
    </row>
    <row r="2" spans="1:68" x14ac:dyDescent="0.3">
      <c r="A2" s="8" t="s">
        <v>561</v>
      </c>
      <c r="B2" s="8" t="s">
        <v>535</v>
      </c>
      <c r="C2" s="8" t="s">
        <v>986</v>
      </c>
      <c r="D2" s="8" t="s">
        <v>987</v>
      </c>
      <c r="E2" s="8" t="s">
        <v>565</v>
      </c>
      <c r="F2" s="12"/>
      <c r="G2" s="3" t="s">
        <v>534</v>
      </c>
      <c r="H2" s="5" t="s">
        <v>533</v>
      </c>
      <c r="I2" s="3" t="s">
        <v>534</v>
      </c>
      <c r="J2" s="5" t="s">
        <v>533</v>
      </c>
      <c r="K2" s="4" t="s">
        <v>536</v>
      </c>
      <c r="L2" s="3" t="s">
        <v>537</v>
      </c>
      <c r="M2" s="3" t="s">
        <v>534</v>
      </c>
      <c r="N2" s="3" t="s">
        <v>533</v>
      </c>
      <c r="O2" s="3" t="s">
        <v>537</v>
      </c>
      <c r="P2" s="3" t="s">
        <v>534</v>
      </c>
      <c r="Q2" s="3" t="s">
        <v>533</v>
      </c>
      <c r="R2" s="13"/>
      <c r="S2" s="4" t="s">
        <v>539</v>
      </c>
      <c r="T2" s="5" t="s">
        <v>557</v>
      </c>
      <c r="U2" s="5" t="s">
        <v>558</v>
      </c>
      <c r="V2" s="5" t="s">
        <v>559</v>
      </c>
      <c r="W2" s="3" t="s">
        <v>534</v>
      </c>
      <c r="X2" s="3" t="s">
        <v>533</v>
      </c>
      <c r="Y2" s="4" t="s">
        <v>540</v>
      </c>
      <c r="Z2" s="3" t="s">
        <v>537</v>
      </c>
      <c r="AA2" s="3" t="s">
        <v>534</v>
      </c>
      <c r="AB2" s="3" t="s">
        <v>537</v>
      </c>
      <c r="AC2" s="3" t="s">
        <v>534</v>
      </c>
      <c r="AD2" s="12"/>
      <c r="AE2" s="4" t="s">
        <v>546</v>
      </c>
      <c r="AF2" s="3" t="s">
        <v>537</v>
      </c>
      <c r="AG2" s="3" t="s">
        <v>534</v>
      </c>
      <c r="AH2" s="3" t="s">
        <v>533</v>
      </c>
      <c r="AI2" s="3" t="s">
        <v>544</v>
      </c>
      <c r="AJ2" s="5" t="s">
        <v>545</v>
      </c>
      <c r="AK2" s="3" t="s">
        <v>547</v>
      </c>
      <c r="AL2" s="12"/>
      <c r="AM2" s="3" t="s">
        <v>537</v>
      </c>
      <c r="AN2" s="3" t="s">
        <v>534</v>
      </c>
      <c r="AO2" s="5" t="s">
        <v>533</v>
      </c>
      <c r="AP2" s="4" t="s">
        <v>548</v>
      </c>
      <c r="AQ2" s="3" t="s">
        <v>537</v>
      </c>
      <c r="AR2" s="3" t="s">
        <v>534</v>
      </c>
      <c r="AS2" s="5" t="s">
        <v>533</v>
      </c>
      <c r="AT2" s="4" t="s">
        <v>550</v>
      </c>
      <c r="AU2" s="3" t="s">
        <v>537</v>
      </c>
      <c r="AV2" s="3" t="s">
        <v>534</v>
      </c>
      <c r="AW2" s="5" t="s">
        <v>533</v>
      </c>
      <c r="AX2" s="3" t="s">
        <v>544</v>
      </c>
      <c r="AY2" s="3" t="s">
        <v>552</v>
      </c>
      <c r="AZ2" s="3" t="s">
        <v>537</v>
      </c>
      <c r="BA2" s="3" t="s">
        <v>534</v>
      </c>
      <c r="BB2" s="5" t="s">
        <v>533</v>
      </c>
      <c r="BC2" s="3" t="s">
        <v>553</v>
      </c>
      <c r="BD2" s="3" t="s">
        <v>554</v>
      </c>
      <c r="BE2" s="3" t="s">
        <v>555</v>
      </c>
      <c r="BF2" s="5" t="s">
        <v>564</v>
      </c>
      <c r="BG2" s="3" t="s">
        <v>537</v>
      </c>
      <c r="BH2" s="3" t="s">
        <v>534</v>
      </c>
      <c r="BJ2" s="9" t="s">
        <v>406</v>
      </c>
      <c r="BK2" s="9" t="s">
        <v>407</v>
      </c>
      <c r="BL2" s="9" t="s">
        <v>426</v>
      </c>
      <c r="BM2" s="9" t="s">
        <v>427</v>
      </c>
      <c r="BN2" s="9" t="s">
        <v>549</v>
      </c>
      <c r="BO2" s="9" t="s">
        <v>551</v>
      </c>
      <c r="BP2" s="9" t="s">
        <v>562</v>
      </c>
    </row>
    <row r="3" spans="1:68" x14ac:dyDescent="0.3">
      <c r="A3" s="1">
        <v>10467325</v>
      </c>
      <c r="B3" s="1" t="s">
        <v>0</v>
      </c>
      <c r="C3" s="1" t="s">
        <v>566</v>
      </c>
      <c r="D3" s="1" t="s">
        <v>567</v>
      </c>
      <c r="E3" s="1" t="s">
        <v>568</v>
      </c>
      <c r="F3" s="1" t="str">
        <f>MID(B3,G3,10000)</f>
        <v>高雄市 鳳山區 經武路85之14號2樓</v>
      </c>
      <c r="G3" s="1">
        <f>2*LEN(MID(B3,1,6))-LENB(MID(B3,1,6))+1</f>
        <v>4</v>
      </c>
      <c r="H3" s="1" t="str">
        <f>MID(F3,1,3)</f>
        <v>高雄市</v>
      </c>
      <c r="I3" s="1">
        <f>FIND(" ",F3)</f>
        <v>4</v>
      </c>
      <c r="J3" s="1" t="str">
        <f t="shared" ref="J3:J66" si="0">MID(F3,FIND(" ",F3)+1,FIND(" ",F3,FIND(" ",F3)+1)-(FIND(" ",F3))-1)</f>
        <v>鳳山區</v>
      </c>
      <c r="K3" s="1" t="str">
        <f t="shared" ref="K3:K66" si="1">SUBSTITUTE(SUBSTITUTE(SUBSTITUTE(F3,H3,""),J3,"")," ","")</f>
        <v>經武路85之14號2樓</v>
      </c>
      <c r="L3" s="1" t="str">
        <f>IF(ISERROR(FIND("里",K3)),"N","Y")</f>
        <v>N</v>
      </c>
      <c r="M3" s="1" t="str">
        <f>IF(ISERROR(FIND("里",K3)),"",FIND("里",K3))</f>
        <v/>
      </c>
      <c r="N3" s="1" t="str">
        <f>IF(L3="Y",MID(K3,1,M3),"")</f>
        <v/>
      </c>
      <c r="O3" s="1" t="str">
        <f>IF(ISERROR(FIND("鄰",K3)),"N","Y")</f>
        <v>N</v>
      </c>
      <c r="P3" s="1" t="str">
        <f>IF(ISERROR(FIND("鄰",K3)),"",FIND("鄰",K3))</f>
        <v/>
      </c>
      <c r="Q3" s="1" t="str">
        <f>IF(O3="Y",MID(K3,1,P3),"")</f>
        <v/>
      </c>
      <c r="R3" s="1" t="str">
        <f>IF(Q3&lt;&gt;"",Q3,N3)</f>
        <v/>
      </c>
      <c r="S3" s="1" t="str">
        <f>SUBSTITUTE(K3,R3,"")</f>
        <v>經武路85之14號2樓</v>
      </c>
      <c r="T3" s="1" t="str">
        <f>IF(ISERROR(FIND("村路",S3)),"N","Y")</f>
        <v>N</v>
      </c>
      <c r="U3" s="1" t="str">
        <f>IF(ISERROR(FIND("村",S3)),"N","Y")</f>
        <v>N</v>
      </c>
      <c r="V3" s="1" t="str">
        <f>IF(AND(T3="N",U3="Y"),"Y","N")</f>
        <v>N</v>
      </c>
      <c r="W3" s="1" t="str">
        <f>IF(V3="Y",FIND("村",S3),"")</f>
        <v/>
      </c>
      <c r="X3" s="1" t="str">
        <f>IF(V3="Y",MID(S3,1,W3),"")</f>
        <v/>
      </c>
      <c r="Y3" s="1" t="str">
        <f>SUBSTITUTE(S3,X3,"")</f>
        <v>經武路85之14號2樓</v>
      </c>
      <c r="Z3" s="1" t="str">
        <f>IF(ISERROR(FIND("路",S3)),"N","Y")</f>
        <v>Y</v>
      </c>
      <c r="AA3" s="1">
        <f t="shared" ref="AA3:AA53" si="2">IF(ISERROR(FIND("路",Y3)),"",FIND("路",Y3))</f>
        <v>3</v>
      </c>
      <c r="AB3" s="1" t="str">
        <f>IF(ISERROR(FIND("街",S3)),"N","Y")</f>
        <v>N</v>
      </c>
      <c r="AC3" s="1" t="str">
        <f>IF(ISERROR(FIND("街",Y3)),"",FIND("街",Y3))</f>
        <v/>
      </c>
      <c r="AD3" s="1" t="str">
        <f>MID(Y3,1,MAX(AC3,AA3))</f>
        <v>經武路</v>
      </c>
      <c r="AE3" s="1" t="str">
        <f>SUBSTITUTE(Y3,AD3,"")</f>
        <v>85之14號2樓</v>
      </c>
      <c r="AF3" s="1" t="str">
        <f>IF(ISERROR(FIND("段",AE3)),"N","Y")</f>
        <v>N</v>
      </c>
      <c r="AG3" s="1" t="str">
        <f>IF(ISERROR(FIND("段",AE3)),"",FIND("段",AE3))</f>
        <v/>
      </c>
      <c r="AH3" s="1" t="str">
        <f>IF(AF3="N","",MID(AE3,1,AG3))</f>
        <v/>
      </c>
      <c r="AI3" s="1" t="str">
        <f>IF(ISERROR(VLOOKUP(AH3,段別參照!A:B,2,0)),AH3,VLOOKUP(AH3,段別參照!A:B,2,0))</f>
        <v/>
      </c>
      <c r="AJ3" s="1" t="str">
        <f>AD3&amp;AH3</f>
        <v>經武路</v>
      </c>
      <c r="AK3" s="1" t="str">
        <f>AD3&amp;AI3</f>
        <v>經武路</v>
      </c>
      <c r="AL3" s="1" t="str">
        <f>SUBSTITUTE(Y3,AJ3,"")</f>
        <v>85之14號2樓</v>
      </c>
      <c r="AM3" s="1" t="str">
        <f>IF(ISERROR(FIND("巷",AL3)),"N","Y")</f>
        <v>N</v>
      </c>
      <c r="AN3" s="1" t="str">
        <f>IF(ISERROR(FIND("巷",AL3)),"",FIND("巷",AL3))</f>
        <v/>
      </c>
      <c r="AO3" s="1" t="str">
        <f>IF(AM3="Y",MID(AL3,1,AN3),"")</f>
        <v/>
      </c>
      <c r="AP3" s="1" t="str">
        <f t="shared" ref="AP3:AP12" si="3">SUBSTITUTE(AL3,AO3,"")</f>
        <v>85之14號2樓</v>
      </c>
      <c r="AQ3" s="1" t="str">
        <f>IF(ISERROR(FIND("弄",AP3)),"N","Y")</f>
        <v>N</v>
      </c>
      <c r="AR3" s="1" t="str">
        <f>IF(ISERROR(FIND("弄",AP3)),"",FIND("弄",AP3))</f>
        <v/>
      </c>
      <c r="AS3" s="1" t="str">
        <f>IF(AQ3="Y",MID(AP3,1,AR3),"")</f>
        <v/>
      </c>
      <c r="AT3" s="1" t="str">
        <f>SUBSTITUTE(AP3,AS3,"")</f>
        <v>85之14號2樓</v>
      </c>
      <c r="AU3" s="1" t="str">
        <f>IF(ISERROR(FIND("號",AT3)),"N","Y")</f>
        <v>Y</v>
      </c>
      <c r="AV3" s="1">
        <f>IF(ISERROR(FIND("號",AT3)),"",FIND("號",AT3))</f>
        <v>6</v>
      </c>
      <c r="AW3" s="1" t="str">
        <f>IF(AU3="Y",MID(AT3,1,AV3),"")</f>
        <v>85之14號</v>
      </c>
      <c r="AX3" s="1" t="str">
        <f>SUBSTITUTE(SUBSTITUTE(AW3,"之","-")," ","")</f>
        <v>85-14號</v>
      </c>
      <c r="AY3" s="1" t="str">
        <f>SUBSTITUTE(AT3,AW3,"")</f>
        <v>2樓</v>
      </c>
      <c r="AZ3" s="1" t="str">
        <f>IF(ISERROR(FIND("樓",AY3)),"N","Y")</f>
        <v>Y</v>
      </c>
      <c r="BA3" s="1">
        <f>IF(ISERROR(FIND("樓",AY3)),"",FIND("樓",AY3))</f>
        <v>2</v>
      </c>
      <c r="BB3" s="1" t="str">
        <f>IF(AZ3="Y",MID(AY3,1,BA3),"")</f>
        <v>2樓</v>
      </c>
      <c r="BC3" s="1" t="str">
        <f>IF(AZ3="Y",MID(AY3,1,BA3-1),"")</f>
        <v>2</v>
      </c>
      <c r="BD3" s="1" t="str">
        <f>IF(ISERROR(VLOOKUP(BC3,樓別參照!A:B,2,0)),BC3,VLOOKUP(BC3,樓別參照!A:B,2,0))</f>
        <v>2</v>
      </c>
      <c r="BE3" s="1" t="str">
        <f>IF(AZ3="Y",BD3&amp;"樓",BD3)</f>
        <v>2樓</v>
      </c>
      <c r="BF3" s="1" t="str">
        <f>SUBSTITUTE(AY3,BB3,"")</f>
        <v/>
      </c>
      <c r="BG3" s="1" t="str">
        <f>IF(ISERROR(FIND("之",BF3)),"N","Y")</f>
        <v>N</v>
      </c>
      <c r="BH3" s="1" t="str">
        <f t="shared" ref="BH3:BH18" si="4">IF(BG3="Y",FIND("之",BF3),"")</f>
        <v/>
      </c>
      <c r="BI3" s="1" t="str">
        <f>IF(BG3="Y",MID(BF3,BH3,10),"")</f>
        <v/>
      </c>
      <c r="BJ3" s="1" t="str">
        <f t="shared" ref="BJ3:BJ66" si="5">SUBSTITUTE(SUBSTITUTE(H3,"　",""),"台","臺")</f>
        <v>高雄市</v>
      </c>
      <c r="BK3" s="1" t="str">
        <f>SUBSTITUTE(J3,"　","")</f>
        <v>鳳山區</v>
      </c>
      <c r="BL3" s="1" t="str">
        <f>SUBSTITUTE(AK3,"　","")</f>
        <v>經武路</v>
      </c>
      <c r="BM3" s="1" t="str">
        <f>SUBSTITUTE(AO3,"　","")</f>
        <v/>
      </c>
      <c r="BN3" s="1" t="str">
        <f>SUBSTITUTE(AS3,"　","")</f>
        <v/>
      </c>
      <c r="BO3" s="1" t="str">
        <f>SUBSTITUTE(AX3,"　","")&amp;SUBSTITUTE(BE3&amp;BI3,"　","")</f>
        <v>85-14號2樓</v>
      </c>
      <c r="BP3" s="1" t="str">
        <f t="shared" ref="BP3:BP66" si="6">SUBSTITUTE(SUBSTITUTE(SUBSTITUTE(SUBSTITUTE(SUBSTITUTE(SUBSTITUTE(SUBSTITUTE(SUBSTITUTE(SUBSTITUTE(SUBSTITUTE(F3,H3,""),J3,""),R3,""),AJ3,""),AO3,""),AS3,""),AW3,""),BB3,""),BF3,"")," ","")</f>
        <v/>
      </c>
    </row>
    <row r="4" spans="1:68" x14ac:dyDescent="0.3">
      <c r="A4" s="1">
        <v>7592693</v>
      </c>
      <c r="B4" s="1" t="s">
        <v>428</v>
      </c>
      <c r="C4" s="1" t="s">
        <v>566</v>
      </c>
      <c r="D4" s="1" t="s">
        <v>567</v>
      </c>
      <c r="E4" s="1" t="s">
        <v>569</v>
      </c>
      <c r="F4" s="1" t="str">
        <f t="shared" ref="F4:F67" si="7">MID(B4,G4,10000)</f>
        <v>高雄市 燕巢區 橫山里17鄰正德新村　1號</v>
      </c>
      <c r="G4" s="1">
        <f t="shared" ref="G4:G67" si="8">2*LEN(MID(B4,1,6))-LENB(MID(B4,1,6))+1</f>
        <v>4</v>
      </c>
      <c r="H4" s="1" t="str">
        <f t="shared" ref="H4:H67" si="9">MID(F4,1,3)</f>
        <v>高雄市</v>
      </c>
      <c r="I4" s="1">
        <f t="shared" ref="I4:I67" si="10">FIND(" ",F4)</f>
        <v>4</v>
      </c>
      <c r="J4" s="1" t="str">
        <f t="shared" si="0"/>
        <v>燕巢區</v>
      </c>
      <c r="K4" s="1" t="str">
        <f t="shared" si="1"/>
        <v>橫山里17鄰正德新村　1號</v>
      </c>
      <c r="L4" s="1" t="str">
        <f t="shared" ref="L4:L67" si="11">IF(ISERROR(FIND("里",K4)),"N","Y")</f>
        <v>Y</v>
      </c>
      <c r="M4" s="1">
        <f t="shared" ref="M4:M67" si="12">IF(ISERROR(FIND("里",K4)),"",FIND("里",K4))</f>
        <v>3</v>
      </c>
      <c r="N4" s="1" t="str">
        <f>IF(L4="Y",MID(K4,1,M4),"")</f>
        <v>橫山里</v>
      </c>
      <c r="O4" s="1" t="str">
        <f t="shared" ref="O4:O67" si="13">IF(ISERROR(FIND("鄰",K4)),"N","Y")</f>
        <v>Y</v>
      </c>
      <c r="P4" s="1">
        <f t="shared" ref="P4:P67" si="14">IF(ISERROR(FIND("鄰",K4)),"",FIND("鄰",K4))</f>
        <v>6</v>
      </c>
      <c r="Q4" s="1" t="str">
        <f>IF(O4="Y",MID(K4,1,P4),"")</f>
        <v>橫山里17鄰</v>
      </c>
      <c r="R4" s="1" t="str">
        <f>IF(Q4&lt;&gt;"",Q4,N4)</f>
        <v>橫山里17鄰</v>
      </c>
      <c r="S4" s="1" t="str">
        <f>SUBSTITUTE(K4,R4,"")</f>
        <v>正德新村　1號</v>
      </c>
      <c r="T4" s="1" t="str">
        <f t="shared" ref="T4:T67" si="15">IF(ISERROR(FIND("村路",S4)),"N","Y")</f>
        <v>N</v>
      </c>
      <c r="U4" s="1" t="str">
        <f t="shared" ref="U4:U67" si="16">IF(ISERROR(FIND("村",S4)),"N","Y")</f>
        <v>Y</v>
      </c>
      <c r="V4" s="1" t="str">
        <f t="shared" ref="V4:V67" si="17">IF(AND(T4="N",U4="Y"),"Y","N")</f>
        <v>Y</v>
      </c>
      <c r="W4" s="1">
        <f t="shared" ref="W4:W67" si="18">IF(V4="Y",FIND("村",S4),"")</f>
        <v>4</v>
      </c>
      <c r="X4" s="1" t="str">
        <f t="shared" ref="X4:X67" si="19">IF(V4="Y",MID(S4,1,W4),"")</f>
        <v>正德新村</v>
      </c>
      <c r="Y4" s="1" t="str">
        <f>SUBSTITUTE(S4,X4,"")</f>
        <v>　1號</v>
      </c>
      <c r="Z4" s="1" t="str">
        <f t="shared" ref="Z4:Z67" si="20">IF(ISERROR(FIND("路",S4)),"N","Y")</f>
        <v>N</v>
      </c>
      <c r="AA4" s="1" t="str">
        <f t="shared" si="2"/>
        <v/>
      </c>
      <c r="AB4" s="1" t="str">
        <f t="shared" ref="AB4:AB67" si="21">IF(ISERROR(FIND("街",S4)),"N","Y")</f>
        <v>N</v>
      </c>
      <c r="AC4" s="1" t="str">
        <f t="shared" ref="AC4:AC67" si="22">IF(ISERROR(FIND("街",Y4)),"",FIND("街",Y4))</f>
        <v/>
      </c>
      <c r="AD4" s="1" t="str">
        <f t="shared" ref="AD4:AD67" si="23">MID(Y4,1,MAX(AC4,AA4))</f>
        <v/>
      </c>
      <c r="AE4" s="1" t="str">
        <f t="shared" ref="AE4:AE67" si="24">SUBSTITUTE(Y4,AD4,"")</f>
        <v>　1號</v>
      </c>
      <c r="AF4" s="1" t="str">
        <f t="shared" ref="AF4:AF67" si="25">IF(ISERROR(FIND("段",AE4)),"N","Y")</f>
        <v>N</v>
      </c>
      <c r="AG4" s="1" t="str">
        <f t="shared" ref="AG4:AG67" si="26">IF(ISERROR(FIND("段",AE4)),"",FIND("段",AE4))</f>
        <v/>
      </c>
      <c r="AH4" s="1" t="str">
        <f t="shared" ref="AH4:AH67" si="27">IF(AF4="N","",MID(AE4,1,AG4))</f>
        <v/>
      </c>
      <c r="AI4" s="1" t="str">
        <f>IF(ISERROR(VLOOKUP(AH4,段別參照!A:B,2,0)),AH4,VLOOKUP(AH4,段別參照!A:B,2,0))</f>
        <v/>
      </c>
      <c r="AJ4" s="1" t="str">
        <f t="shared" ref="AJ4:AJ67" si="28">AD4&amp;AH4</f>
        <v/>
      </c>
      <c r="AK4" s="1" t="str">
        <f t="shared" ref="AK4:AK67" si="29">AD4&amp;AI4</f>
        <v/>
      </c>
      <c r="AL4" s="1" t="str">
        <f t="shared" ref="AL4:AL67" si="30">SUBSTITUTE(Y4,AJ4,"")</f>
        <v>　1號</v>
      </c>
      <c r="AM4" s="1" t="str">
        <f t="shared" ref="AM4:AM67" si="31">IF(ISERROR(FIND("巷",AL4)),"N","Y")</f>
        <v>N</v>
      </c>
      <c r="AN4" s="1" t="str">
        <f t="shared" ref="AN4:AN67" si="32">IF(ISERROR(FIND("巷",AL4)),"",FIND("巷",AL4))</f>
        <v/>
      </c>
      <c r="AO4" s="1" t="str">
        <f t="shared" ref="AO4:AO67" si="33">IF(AM4="Y",MID(AL4,1,AN4),"")</f>
        <v/>
      </c>
      <c r="AP4" s="1" t="str">
        <f t="shared" si="3"/>
        <v>　1號</v>
      </c>
      <c r="AQ4" s="1" t="str">
        <f t="shared" ref="AQ4:AQ67" si="34">IF(ISERROR(FIND("弄",AP4)),"N","Y")</f>
        <v>N</v>
      </c>
      <c r="AR4" s="1" t="str">
        <f t="shared" ref="AR4:AR67" si="35">IF(ISERROR(FIND("弄",AP4)),"",FIND("弄",AP4))</f>
        <v/>
      </c>
      <c r="AS4" s="1" t="str">
        <f>IF(AQ4="Y",MID(AP4,1,AR4),"")</f>
        <v/>
      </c>
      <c r="AT4" s="1" t="str">
        <f t="shared" ref="AT4:AT67" si="36">SUBSTITUTE(AP4,AS4,"")</f>
        <v>　1號</v>
      </c>
      <c r="AU4" s="1" t="str">
        <f t="shared" ref="AU4:AU67" si="37">IF(ISERROR(FIND("號",AT4)),"N","Y")</f>
        <v>Y</v>
      </c>
      <c r="AV4" s="1">
        <f t="shared" ref="AV4:AV67" si="38">IF(ISERROR(FIND("號",AT4)),"",FIND("號",AT4))</f>
        <v>3</v>
      </c>
      <c r="AW4" s="1" t="str">
        <f t="shared" ref="AW4:AW67" si="39">IF(AU4="Y",MID(AT4,1,AV4),"")</f>
        <v>　1號</v>
      </c>
      <c r="AX4" s="1" t="str">
        <f>SUBSTITUTE(SUBSTITUTE(AW4,"之","-")," ","")</f>
        <v>　1號</v>
      </c>
      <c r="AY4" s="1" t="str">
        <f t="shared" ref="AY4:AY67" si="40">SUBSTITUTE(AT4,AW4,"")</f>
        <v/>
      </c>
      <c r="AZ4" s="1" t="str">
        <f t="shared" ref="AZ4:AZ67" si="41">IF(ISERROR(FIND("樓",AY4)),"N","Y")</f>
        <v>N</v>
      </c>
      <c r="BA4" s="1" t="str">
        <f t="shared" ref="BA4:BA67" si="42">IF(ISERROR(FIND("樓",AY4)),"",FIND("樓",AY4))</f>
        <v/>
      </c>
      <c r="BB4" s="1" t="str">
        <f t="shared" ref="BB4:BB67" si="43">IF(AZ4="Y",MID(AY4,1,BA4),"")</f>
        <v/>
      </c>
      <c r="BC4" s="1" t="str">
        <f t="shared" ref="BC4:BC67" si="44">IF(AZ4="Y",MID(AY4,1,BA4-1),"")</f>
        <v/>
      </c>
      <c r="BD4" s="1" t="str">
        <f>IF(ISERROR(VLOOKUP(BC4,樓別參照!A:B,2,0)),BC4,VLOOKUP(BC4,樓別參照!A:B,2,0))</f>
        <v/>
      </c>
      <c r="BE4" s="1" t="str">
        <f t="shared" ref="BE4:BE67" si="45">IF(AZ4="Y",BD4&amp;"樓",BD4)</f>
        <v/>
      </c>
      <c r="BF4" s="1" t="str">
        <f t="shared" ref="BF4:BF67" si="46">SUBSTITUTE(AY4,BB4,"")</f>
        <v/>
      </c>
      <c r="BG4" s="1" t="str">
        <f t="shared" ref="BG4:BG67" si="47">IF(ISERROR(FIND("之",BF4)),"N","Y")</f>
        <v>N</v>
      </c>
      <c r="BH4" s="1" t="str">
        <f t="shared" si="4"/>
        <v/>
      </c>
      <c r="BI4" s="1" t="str">
        <f t="shared" ref="BI4:BI67" si="48">IF(BG4="Y",MID(BF4,BH4,10),"")</f>
        <v/>
      </c>
      <c r="BJ4" s="1" t="str">
        <f t="shared" si="5"/>
        <v>高雄市</v>
      </c>
      <c r="BK4" s="1" t="str">
        <f>SUBSTITUTE(J4,"　","")</f>
        <v>燕巢區</v>
      </c>
      <c r="BL4" s="1" t="str">
        <f>SUBSTITUTE(AK4,"　","")</f>
        <v/>
      </c>
      <c r="BM4" s="1" t="str">
        <f>SUBSTITUTE(AO4,"　","")</f>
        <v/>
      </c>
      <c r="BN4" s="1" t="str">
        <f>SUBSTITUTE(AS4,"　","")</f>
        <v/>
      </c>
      <c r="BO4" s="1" t="str">
        <f t="shared" ref="BO4:BO67" si="49">SUBSTITUTE(AX4,"　","")&amp;SUBSTITUTE(BE4&amp;BI4,"　","")</f>
        <v>1號</v>
      </c>
      <c r="BP4" s="1" t="str">
        <f t="shared" si="6"/>
        <v>正德新村</v>
      </c>
    </row>
    <row r="5" spans="1:68" x14ac:dyDescent="0.3">
      <c r="A5" s="1">
        <v>9380156</v>
      </c>
      <c r="B5" s="1" t="s">
        <v>1</v>
      </c>
      <c r="C5" s="1" t="s">
        <v>570</v>
      </c>
      <c r="D5" s="1" t="s">
        <v>571</v>
      </c>
      <c r="E5" s="1" t="s">
        <v>572</v>
      </c>
      <c r="F5" s="1" t="str">
        <f t="shared" si="7"/>
        <v>高雄市 岡山區 岡山路22號</v>
      </c>
      <c r="G5" s="1">
        <f t="shared" si="8"/>
        <v>4</v>
      </c>
      <c r="H5" s="1" t="str">
        <f t="shared" si="9"/>
        <v>高雄市</v>
      </c>
      <c r="I5" s="1">
        <f t="shared" si="10"/>
        <v>4</v>
      </c>
      <c r="J5" s="1" t="str">
        <f t="shared" si="0"/>
        <v>岡山區</v>
      </c>
      <c r="K5" s="1" t="str">
        <f t="shared" si="1"/>
        <v>岡山路22號</v>
      </c>
      <c r="L5" s="1" t="str">
        <f t="shared" si="11"/>
        <v>N</v>
      </c>
      <c r="M5" s="1" t="str">
        <f t="shared" si="12"/>
        <v/>
      </c>
      <c r="N5" s="1" t="str">
        <f t="shared" ref="N5:N68" si="50">IF(L5="Y",MID(K5,1,M5),"")</f>
        <v/>
      </c>
      <c r="O5" s="1" t="str">
        <f t="shared" si="13"/>
        <v>N</v>
      </c>
      <c r="P5" s="1" t="str">
        <f t="shared" si="14"/>
        <v/>
      </c>
      <c r="Q5" s="1" t="str">
        <f t="shared" ref="Q5:Q67" si="51">IF(O5="Y",MID(K5,1,P5),"")</f>
        <v/>
      </c>
      <c r="R5" s="1" t="str">
        <f t="shared" ref="R5:R67" si="52">IF(Q5&lt;&gt;"",Q5,N5)</f>
        <v/>
      </c>
      <c r="S5" s="1" t="str">
        <f t="shared" ref="S5:S67" si="53">SUBSTITUTE(K5,R5,"")</f>
        <v>岡山路22號</v>
      </c>
      <c r="T5" s="1" t="str">
        <f t="shared" si="15"/>
        <v>N</v>
      </c>
      <c r="U5" s="1" t="str">
        <f t="shared" si="16"/>
        <v>N</v>
      </c>
      <c r="V5" s="1" t="str">
        <f t="shared" si="17"/>
        <v>N</v>
      </c>
      <c r="W5" s="1" t="str">
        <f t="shared" si="18"/>
        <v/>
      </c>
      <c r="X5" s="1" t="str">
        <f t="shared" si="19"/>
        <v/>
      </c>
      <c r="Y5" s="1" t="str">
        <f>SUBSTITUTE(S5,X5,"")</f>
        <v>岡山路22號</v>
      </c>
      <c r="Z5" s="1" t="str">
        <f t="shared" si="20"/>
        <v>Y</v>
      </c>
      <c r="AA5" s="1">
        <f t="shared" si="2"/>
        <v>3</v>
      </c>
      <c r="AB5" s="1" t="str">
        <f t="shared" si="21"/>
        <v>N</v>
      </c>
      <c r="AC5" s="1" t="str">
        <f t="shared" si="22"/>
        <v/>
      </c>
      <c r="AD5" s="1" t="str">
        <f t="shared" si="23"/>
        <v>岡山路</v>
      </c>
      <c r="AE5" s="1" t="str">
        <f t="shared" si="24"/>
        <v>22號</v>
      </c>
      <c r="AF5" s="1" t="str">
        <f t="shared" si="25"/>
        <v>N</v>
      </c>
      <c r="AG5" s="1" t="str">
        <f t="shared" si="26"/>
        <v/>
      </c>
      <c r="AH5" s="1" t="str">
        <f t="shared" si="27"/>
        <v/>
      </c>
      <c r="AI5" s="1" t="str">
        <f>IF(ISERROR(VLOOKUP(AH5,段別參照!A:B,2,0)),AH5,VLOOKUP(AH5,段別參照!A:B,2,0))</f>
        <v/>
      </c>
      <c r="AJ5" s="1" t="str">
        <f t="shared" si="28"/>
        <v>岡山路</v>
      </c>
      <c r="AK5" s="1" t="str">
        <f t="shared" si="29"/>
        <v>岡山路</v>
      </c>
      <c r="AL5" s="1" t="str">
        <f t="shared" si="30"/>
        <v>22號</v>
      </c>
      <c r="AM5" s="1" t="str">
        <f t="shared" si="31"/>
        <v>N</v>
      </c>
      <c r="AN5" s="1" t="str">
        <f t="shared" si="32"/>
        <v/>
      </c>
      <c r="AO5" s="1" t="str">
        <f t="shared" si="33"/>
        <v/>
      </c>
      <c r="AP5" s="1" t="str">
        <f t="shared" si="3"/>
        <v>22號</v>
      </c>
      <c r="AQ5" s="1" t="str">
        <f t="shared" si="34"/>
        <v>N</v>
      </c>
      <c r="AR5" s="1" t="str">
        <f t="shared" si="35"/>
        <v/>
      </c>
      <c r="AS5" s="1" t="str">
        <f>IF(AQ5="Y",MID(AP5,1,AR5),"")</f>
        <v/>
      </c>
      <c r="AT5" s="1" t="str">
        <f t="shared" si="36"/>
        <v>22號</v>
      </c>
      <c r="AU5" s="1" t="str">
        <f t="shared" si="37"/>
        <v>Y</v>
      </c>
      <c r="AV5" s="1">
        <f t="shared" si="38"/>
        <v>3</v>
      </c>
      <c r="AW5" s="1" t="str">
        <f t="shared" si="39"/>
        <v>22號</v>
      </c>
      <c r="AX5" s="1" t="str">
        <f t="shared" ref="AX5:AX68" si="54">SUBSTITUTE(SUBSTITUTE(AW5,"之","-")," ","")</f>
        <v>22號</v>
      </c>
      <c r="AY5" s="1" t="str">
        <f t="shared" si="40"/>
        <v/>
      </c>
      <c r="AZ5" s="1" t="str">
        <f t="shared" si="41"/>
        <v>N</v>
      </c>
      <c r="BA5" s="1" t="str">
        <f t="shared" si="42"/>
        <v/>
      </c>
      <c r="BB5" s="1" t="str">
        <f t="shared" si="43"/>
        <v/>
      </c>
      <c r="BC5" s="1" t="str">
        <f t="shared" si="44"/>
        <v/>
      </c>
      <c r="BD5" s="1" t="str">
        <f>IF(ISERROR(VLOOKUP(BC5,樓別參照!A:B,2,0)),BC5,VLOOKUP(BC5,樓別參照!A:B,2,0))</f>
        <v/>
      </c>
      <c r="BE5" s="1" t="str">
        <f t="shared" si="45"/>
        <v/>
      </c>
      <c r="BF5" s="1" t="str">
        <f t="shared" si="46"/>
        <v/>
      </c>
      <c r="BG5" s="1" t="str">
        <f t="shared" si="47"/>
        <v>N</v>
      </c>
      <c r="BH5" s="1" t="str">
        <f t="shared" si="4"/>
        <v/>
      </c>
      <c r="BI5" s="1" t="str">
        <f t="shared" si="48"/>
        <v/>
      </c>
      <c r="BJ5" s="1" t="str">
        <f t="shared" si="5"/>
        <v>高雄市</v>
      </c>
      <c r="BK5" s="1" t="str">
        <f t="shared" ref="BK5:BK68" si="55">SUBSTITUTE(J5,"　","")</f>
        <v>岡山區</v>
      </c>
      <c r="BL5" s="1" t="str">
        <f t="shared" ref="BL5:BL68" si="56">SUBSTITUTE(AK5,"　","")</f>
        <v>岡山路</v>
      </c>
      <c r="BM5" s="1" t="str">
        <f t="shared" ref="BM5:BM68" si="57">SUBSTITUTE(AO5,"　","")</f>
        <v/>
      </c>
      <c r="BN5" s="1" t="str">
        <f t="shared" ref="BN5:BN68" si="58">SUBSTITUTE(AS5,"　","")</f>
        <v/>
      </c>
      <c r="BO5" s="1" t="str">
        <f t="shared" si="49"/>
        <v>22號</v>
      </c>
      <c r="BP5" s="1" t="str">
        <f t="shared" si="6"/>
        <v/>
      </c>
    </row>
    <row r="6" spans="1:68" x14ac:dyDescent="0.3">
      <c r="A6" s="1">
        <v>9143478</v>
      </c>
      <c r="B6" s="1" t="s">
        <v>2</v>
      </c>
      <c r="C6" s="1" t="s">
        <v>570</v>
      </c>
      <c r="D6" s="1" t="s">
        <v>571</v>
      </c>
      <c r="E6" s="1" t="s">
        <v>573</v>
      </c>
      <c r="F6" s="1" t="str">
        <f t="shared" si="7"/>
        <v>高雄市 左營區 福山里48鄰文川路469號三樓</v>
      </c>
      <c r="G6" s="1">
        <f t="shared" si="8"/>
        <v>4</v>
      </c>
      <c r="H6" s="1" t="str">
        <f t="shared" si="9"/>
        <v>高雄市</v>
      </c>
      <c r="I6" s="1">
        <f t="shared" si="10"/>
        <v>4</v>
      </c>
      <c r="J6" s="1" t="str">
        <f t="shared" si="0"/>
        <v>左營區</v>
      </c>
      <c r="K6" s="1" t="str">
        <f t="shared" si="1"/>
        <v>福山里48鄰文川路469號三樓</v>
      </c>
      <c r="L6" s="1" t="str">
        <f t="shared" si="11"/>
        <v>Y</v>
      </c>
      <c r="M6" s="1">
        <f t="shared" si="12"/>
        <v>3</v>
      </c>
      <c r="N6" s="1" t="str">
        <f t="shared" si="50"/>
        <v>福山里</v>
      </c>
      <c r="O6" s="1" t="str">
        <f t="shared" si="13"/>
        <v>Y</v>
      </c>
      <c r="P6" s="1">
        <f t="shared" si="14"/>
        <v>6</v>
      </c>
      <c r="Q6" s="1" t="str">
        <f t="shared" si="51"/>
        <v>福山里48鄰</v>
      </c>
      <c r="R6" s="1" t="str">
        <f t="shared" si="52"/>
        <v>福山里48鄰</v>
      </c>
      <c r="S6" s="1" t="str">
        <f t="shared" si="53"/>
        <v>文川路469號三樓</v>
      </c>
      <c r="T6" s="1" t="str">
        <f t="shared" si="15"/>
        <v>N</v>
      </c>
      <c r="U6" s="1" t="str">
        <f t="shared" si="16"/>
        <v>N</v>
      </c>
      <c r="V6" s="1" t="str">
        <f t="shared" si="17"/>
        <v>N</v>
      </c>
      <c r="W6" s="1" t="str">
        <f t="shared" si="18"/>
        <v/>
      </c>
      <c r="X6" s="1" t="str">
        <f t="shared" si="19"/>
        <v/>
      </c>
      <c r="Y6" s="1" t="str">
        <f t="shared" ref="Y6:Y67" si="59">SUBSTITUTE(S6,X6,"")</f>
        <v>文川路469號三樓</v>
      </c>
      <c r="Z6" s="1" t="str">
        <f t="shared" si="20"/>
        <v>Y</v>
      </c>
      <c r="AA6" s="1">
        <f t="shared" si="2"/>
        <v>3</v>
      </c>
      <c r="AB6" s="1" t="str">
        <f t="shared" si="21"/>
        <v>N</v>
      </c>
      <c r="AC6" s="1" t="str">
        <f t="shared" si="22"/>
        <v/>
      </c>
      <c r="AD6" s="1" t="str">
        <f t="shared" si="23"/>
        <v>文川路</v>
      </c>
      <c r="AE6" s="1" t="str">
        <f t="shared" si="24"/>
        <v>469號三樓</v>
      </c>
      <c r="AF6" s="1" t="str">
        <f t="shared" si="25"/>
        <v>N</v>
      </c>
      <c r="AG6" s="1" t="str">
        <f t="shared" si="26"/>
        <v/>
      </c>
      <c r="AH6" s="1" t="str">
        <f t="shared" si="27"/>
        <v/>
      </c>
      <c r="AI6" s="1" t="str">
        <f>IF(ISERROR(VLOOKUP(AH6,段別參照!A:B,2,0)),AH6,VLOOKUP(AH6,段別參照!A:B,2,0))</f>
        <v/>
      </c>
      <c r="AJ6" s="1" t="str">
        <f t="shared" si="28"/>
        <v>文川路</v>
      </c>
      <c r="AK6" s="1" t="str">
        <f t="shared" si="29"/>
        <v>文川路</v>
      </c>
      <c r="AL6" s="1" t="str">
        <f t="shared" si="30"/>
        <v>469號三樓</v>
      </c>
      <c r="AM6" s="1" t="str">
        <f t="shared" si="31"/>
        <v>N</v>
      </c>
      <c r="AN6" s="1" t="str">
        <f t="shared" si="32"/>
        <v/>
      </c>
      <c r="AO6" s="1" t="str">
        <f t="shared" si="33"/>
        <v/>
      </c>
      <c r="AP6" s="1" t="str">
        <f t="shared" si="3"/>
        <v>469號三樓</v>
      </c>
      <c r="AQ6" s="1" t="str">
        <f t="shared" si="34"/>
        <v>N</v>
      </c>
      <c r="AR6" s="1" t="str">
        <f t="shared" si="35"/>
        <v/>
      </c>
      <c r="AS6" s="1" t="str">
        <f>IF(AQ6="Y",MID(AP6,1,AR6),"")</f>
        <v/>
      </c>
      <c r="AT6" s="1" t="str">
        <f t="shared" si="36"/>
        <v>469號三樓</v>
      </c>
      <c r="AU6" s="1" t="str">
        <f t="shared" si="37"/>
        <v>Y</v>
      </c>
      <c r="AV6" s="1">
        <f t="shared" si="38"/>
        <v>4</v>
      </c>
      <c r="AW6" s="1" t="str">
        <f t="shared" si="39"/>
        <v>469號</v>
      </c>
      <c r="AX6" s="1" t="str">
        <f t="shared" si="54"/>
        <v>469號</v>
      </c>
      <c r="AY6" s="1" t="str">
        <f t="shared" si="40"/>
        <v>三樓</v>
      </c>
      <c r="AZ6" s="1" t="str">
        <f t="shared" si="41"/>
        <v>Y</v>
      </c>
      <c r="BA6" s="1">
        <f t="shared" si="42"/>
        <v>2</v>
      </c>
      <c r="BB6" s="1" t="str">
        <f t="shared" si="43"/>
        <v>三樓</v>
      </c>
      <c r="BC6" s="1" t="str">
        <f t="shared" si="44"/>
        <v>三</v>
      </c>
      <c r="BD6" s="1">
        <f>IF(ISERROR(VLOOKUP(BC6,樓別參照!A:B,2,0)),BC6,VLOOKUP(BC6,樓別參照!A:B,2,0))</f>
        <v>3</v>
      </c>
      <c r="BE6" s="1" t="str">
        <f t="shared" si="45"/>
        <v>3樓</v>
      </c>
      <c r="BF6" s="1" t="str">
        <f t="shared" si="46"/>
        <v/>
      </c>
      <c r="BG6" s="1" t="str">
        <f t="shared" si="47"/>
        <v>N</v>
      </c>
      <c r="BH6" s="1" t="str">
        <f t="shared" si="4"/>
        <v/>
      </c>
      <c r="BI6" s="1" t="str">
        <f t="shared" si="48"/>
        <v/>
      </c>
      <c r="BJ6" s="1" t="str">
        <f t="shared" si="5"/>
        <v>高雄市</v>
      </c>
      <c r="BK6" s="1" t="str">
        <f t="shared" si="55"/>
        <v>左營區</v>
      </c>
      <c r="BL6" s="1" t="str">
        <f t="shared" si="56"/>
        <v>文川路</v>
      </c>
      <c r="BM6" s="1" t="str">
        <f t="shared" si="57"/>
        <v/>
      </c>
      <c r="BN6" s="1" t="str">
        <f t="shared" si="58"/>
        <v/>
      </c>
      <c r="BO6" s="1" t="str">
        <f t="shared" si="49"/>
        <v>469號3樓</v>
      </c>
      <c r="BP6" s="1" t="str">
        <f t="shared" si="6"/>
        <v/>
      </c>
    </row>
    <row r="7" spans="1:68" x14ac:dyDescent="0.3">
      <c r="A7" s="1">
        <v>10467429</v>
      </c>
      <c r="B7" s="1" t="s">
        <v>3</v>
      </c>
      <c r="C7" s="1" t="s">
        <v>570</v>
      </c>
      <c r="D7" s="1" t="s">
        <v>567</v>
      </c>
      <c r="E7" s="1" t="s">
        <v>574</v>
      </c>
      <c r="F7" s="1" t="str">
        <f t="shared" si="7"/>
        <v>高雄市 小港區 松富街73巷16號3樓</v>
      </c>
      <c r="G7" s="1">
        <f t="shared" si="8"/>
        <v>4</v>
      </c>
      <c r="H7" s="1" t="str">
        <f t="shared" si="9"/>
        <v>高雄市</v>
      </c>
      <c r="I7" s="1">
        <f t="shared" si="10"/>
        <v>4</v>
      </c>
      <c r="J7" s="1" t="str">
        <f t="shared" si="0"/>
        <v>小港區</v>
      </c>
      <c r="K7" s="1" t="str">
        <f t="shared" si="1"/>
        <v>松富街73巷16號3樓</v>
      </c>
      <c r="L7" s="1" t="str">
        <f t="shared" si="11"/>
        <v>N</v>
      </c>
      <c r="M7" s="1" t="str">
        <f t="shared" si="12"/>
        <v/>
      </c>
      <c r="N7" s="1" t="str">
        <f t="shared" si="50"/>
        <v/>
      </c>
      <c r="O7" s="1" t="str">
        <f t="shared" si="13"/>
        <v>N</v>
      </c>
      <c r="P7" s="1" t="str">
        <f t="shared" si="14"/>
        <v/>
      </c>
      <c r="Q7" s="1" t="str">
        <f t="shared" si="51"/>
        <v/>
      </c>
      <c r="R7" s="1" t="str">
        <f t="shared" si="52"/>
        <v/>
      </c>
      <c r="S7" s="1" t="str">
        <f t="shared" si="53"/>
        <v>松富街73巷16號3樓</v>
      </c>
      <c r="T7" s="1" t="str">
        <f t="shared" si="15"/>
        <v>N</v>
      </c>
      <c r="U7" s="1" t="str">
        <f t="shared" si="16"/>
        <v>N</v>
      </c>
      <c r="V7" s="1" t="str">
        <f t="shared" si="17"/>
        <v>N</v>
      </c>
      <c r="W7" s="1" t="str">
        <f t="shared" si="18"/>
        <v/>
      </c>
      <c r="X7" s="1" t="str">
        <f t="shared" si="19"/>
        <v/>
      </c>
      <c r="Y7" s="1" t="str">
        <f t="shared" si="59"/>
        <v>松富街73巷16號3樓</v>
      </c>
      <c r="Z7" s="1" t="str">
        <f t="shared" si="20"/>
        <v>N</v>
      </c>
      <c r="AA7" s="1" t="str">
        <f t="shared" si="2"/>
        <v/>
      </c>
      <c r="AB7" s="1" t="str">
        <f t="shared" si="21"/>
        <v>Y</v>
      </c>
      <c r="AC7" s="1">
        <f t="shared" si="22"/>
        <v>3</v>
      </c>
      <c r="AD7" s="1" t="str">
        <f t="shared" si="23"/>
        <v>松富街</v>
      </c>
      <c r="AE7" s="1" t="str">
        <f t="shared" si="24"/>
        <v>73巷16號3樓</v>
      </c>
      <c r="AF7" s="1" t="str">
        <f t="shared" si="25"/>
        <v>N</v>
      </c>
      <c r="AG7" s="1" t="str">
        <f t="shared" si="26"/>
        <v/>
      </c>
      <c r="AH7" s="1" t="str">
        <f t="shared" si="27"/>
        <v/>
      </c>
      <c r="AI7" s="1" t="str">
        <f>IF(ISERROR(VLOOKUP(AH7,段別參照!A:B,2,0)),AH7,VLOOKUP(AH7,段別參照!A:B,2,0))</f>
        <v/>
      </c>
      <c r="AJ7" s="1" t="str">
        <f t="shared" si="28"/>
        <v>松富街</v>
      </c>
      <c r="AK7" s="1" t="str">
        <f t="shared" si="29"/>
        <v>松富街</v>
      </c>
      <c r="AL7" s="1" t="str">
        <f t="shared" si="30"/>
        <v>73巷16號3樓</v>
      </c>
      <c r="AM7" s="1" t="str">
        <f t="shared" si="31"/>
        <v>Y</v>
      </c>
      <c r="AN7" s="1">
        <f t="shared" si="32"/>
        <v>3</v>
      </c>
      <c r="AO7" s="1" t="str">
        <f>IF(AM7="Y",MID(AL7,1,AN7),"")</f>
        <v>73巷</v>
      </c>
      <c r="AP7" s="1" t="str">
        <f t="shared" si="3"/>
        <v>16號3樓</v>
      </c>
      <c r="AQ7" s="1" t="str">
        <f t="shared" si="34"/>
        <v>N</v>
      </c>
      <c r="AR7" s="1" t="str">
        <f t="shared" si="35"/>
        <v/>
      </c>
      <c r="AS7" s="1" t="str">
        <f t="shared" ref="AS7:AS67" si="60">IF(AQ7="Y",MID(AP7,1,AR7),"")</f>
        <v/>
      </c>
      <c r="AT7" s="1" t="str">
        <f t="shared" si="36"/>
        <v>16號3樓</v>
      </c>
      <c r="AU7" s="1" t="str">
        <f t="shared" si="37"/>
        <v>Y</v>
      </c>
      <c r="AV7" s="1">
        <f t="shared" si="38"/>
        <v>3</v>
      </c>
      <c r="AW7" s="1" t="str">
        <f t="shared" si="39"/>
        <v>16號</v>
      </c>
      <c r="AX7" s="1" t="str">
        <f t="shared" si="54"/>
        <v>16號</v>
      </c>
      <c r="AY7" s="1" t="str">
        <f t="shared" si="40"/>
        <v>3樓</v>
      </c>
      <c r="AZ7" s="1" t="str">
        <f t="shared" si="41"/>
        <v>Y</v>
      </c>
      <c r="BA7" s="1">
        <f t="shared" si="42"/>
        <v>2</v>
      </c>
      <c r="BB7" s="1" t="str">
        <f t="shared" si="43"/>
        <v>3樓</v>
      </c>
      <c r="BC7" s="1" t="str">
        <f t="shared" si="44"/>
        <v>3</v>
      </c>
      <c r="BD7" s="1" t="str">
        <f>IF(ISERROR(VLOOKUP(BC7,樓別參照!A:B,2,0)),BC7,VLOOKUP(BC7,樓別參照!A:B,2,0))</f>
        <v>3</v>
      </c>
      <c r="BE7" s="1" t="str">
        <f t="shared" si="45"/>
        <v>3樓</v>
      </c>
      <c r="BF7" s="1" t="str">
        <f t="shared" si="46"/>
        <v/>
      </c>
      <c r="BG7" s="1" t="str">
        <f t="shared" si="47"/>
        <v>N</v>
      </c>
      <c r="BH7" s="1" t="str">
        <f t="shared" si="4"/>
        <v/>
      </c>
      <c r="BI7" s="1" t="str">
        <f t="shared" si="48"/>
        <v/>
      </c>
      <c r="BJ7" s="1" t="str">
        <f t="shared" si="5"/>
        <v>高雄市</v>
      </c>
      <c r="BK7" s="1" t="str">
        <f t="shared" si="55"/>
        <v>小港區</v>
      </c>
      <c r="BL7" s="1" t="str">
        <f t="shared" si="56"/>
        <v>松富街</v>
      </c>
      <c r="BM7" s="1" t="str">
        <f t="shared" si="57"/>
        <v>73巷</v>
      </c>
      <c r="BN7" s="1" t="str">
        <f t="shared" si="58"/>
        <v/>
      </c>
      <c r="BO7" s="1" t="str">
        <f t="shared" si="49"/>
        <v>16號3樓</v>
      </c>
      <c r="BP7" s="1" t="str">
        <f t="shared" si="6"/>
        <v/>
      </c>
    </row>
    <row r="8" spans="1:68" x14ac:dyDescent="0.3">
      <c r="A8" s="1">
        <v>6866932</v>
      </c>
      <c r="B8" s="1" t="s">
        <v>4</v>
      </c>
      <c r="C8" s="1"/>
      <c r="D8" s="1" t="s">
        <v>571</v>
      </c>
      <c r="E8" s="1" t="s">
        <v>575</v>
      </c>
      <c r="F8" s="1" t="str">
        <f t="shared" si="7"/>
        <v>高雄市 小港區 永義街191號</v>
      </c>
      <c r="G8" s="1">
        <f t="shared" si="8"/>
        <v>4</v>
      </c>
      <c r="H8" s="1" t="str">
        <f t="shared" si="9"/>
        <v>高雄市</v>
      </c>
      <c r="I8" s="1">
        <f t="shared" si="10"/>
        <v>4</v>
      </c>
      <c r="J8" s="1" t="str">
        <f t="shared" si="0"/>
        <v>小港區</v>
      </c>
      <c r="K8" s="1" t="str">
        <f t="shared" si="1"/>
        <v>永義街191號</v>
      </c>
      <c r="L8" s="1" t="str">
        <f t="shared" si="11"/>
        <v>N</v>
      </c>
      <c r="M8" s="1" t="str">
        <f t="shared" si="12"/>
        <v/>
      </c>
      <c r="N8" s="1" t="str">
        <f t="shared" si="50"/>
        <v/>
      </c>
      <c r="O8" s="1" t="str">
        <f t="shared" si="13"/>
        <v>N</v>
      </c>
      <c r="P8" s="1" t="str">
        <f t="shared" si="14"/>
        <v/>
      </c>
      <c r="Q8" s="1" t="str">
        <f t="shared" si="51"/>
        <v/>
      </c>
      <c r="R8" s="1" t="str">
        <f t="shared" si="52"/>
        <v/>
      </c>
      <c r="S8" s="1" t="str">
        <f t="shared" si="53"/>
        <v>永義街191號</v>
      </c>
      <c r="T8" s="1" t="str">
        <f t="shared" si="15"/>
        <v>N</v>
      </c>
      <c r="U8" s="1" t="str">
        <f t="shared" si="16"/>
        <v>N</v>
      </c>
      <c r="V8" s="1" t="str">
        <f t="shared" si="17"/>
        <v>N</v>
      </c>
      <c r="W8" s="1" t="str">
        <f t="shared" si="18"/>
        <v/>
      </c>
      <c r="X8" s="1" t="str">
        <f t="shared" si="19"/>
        <v/>
      </c>
      <c r="Y8" s="1" t="str">
        <f t="shared" si="59"/>
        <v>永義街191號</v>
      </c>
      <c r="Z8" s="1" t="str">
        <f t="shared" si="20"/>
        <v>N</v>
      </c>
      <c r="AA8" s="1" t="str">
        <f t="shared" si="2"/>
        <v/>
      </c>
      <c r="AB8" s="1" t="str">
        <f t="shared" si="21"/>
        <v>Y</v>
      </c>
      <c r="AC8" s="1">
        <f t="shared" si="22"/>
        <v>3</v>
      </c>
      <c r="AD8" s="1" t="str">
        <f t="shared" si="23"/>
        <v>永義街</v>
      </c>
      <c r="AE8" s="1" t="str">
        <f t="shared" si="24"/>
        <v>191號</v>
      </c>
      <c r="AF8" s="1" t="str">
        <f t="shared" si="25"/>
        <v>N</v>
      </c>
      <c r="AG8" s="1" t="str">
        <f t="shared" si="26"/>
        <v/>
      </c>
      <c r="AH8" s="1" t="str">
        <f t="shared" si="27"/>
        <v/>
      </c>
      <c r="AI8" s="1" t="str">
        <f>IF(ISERROR(VLOOKUP(AH8,段別參照!A:B,2,0)),AH8,VLOOKUP(AH8,段別參照!A:B,2,0))</f>
        <v/>
      </c>
      <c r="AJ8" s="1" t="str">
        <f t="shared" si="28"/>
        <v>永義街</v>
      </c>
      <c r="AK8" s="1" t="str">
        <f t="shared" si="29"/>
        <v>永義街</v>
      </c>
      <c r="AL8" s="1" t="str">
        <f t="shared" si="30"/>
        <v>191號</v>
      </c>
      <c r="AM8" s="1" t="str">
        <f t="shared" si="31"/>
        <v>N</v>
      </c>
      <c r="AN8" s="1" t="str">
        <f t="shared" si="32"/>
        <v/>
      </c>
      <c r="AO8" s="1" t="str">
        <f>IF(AM8="Y",MID(AL8,1,AN8),"")</f>
        <v/>
      </c>
      <c r="AP8" s="1" t="str">
        <f t="shared" si="3"/>
        <v>191號</v>
      </c>
      <c r="AQ8" s="1" t="str">
        <f t="shared" si="34"/>
        <v>N</v>
      </c>
      <c r="AR8" s="1" t="str">
        <f t="shared" si="35"/>
        <v/>
      </c>
      <c r="AS8" s="1" t="str">
        <f t="shared" si="60"/>
        <v/>
      </c>
      <c r="AT8" s="1" t="str">
        <f t="shared" si="36"/>
        <v>191號</v>
      </c>
      <c r="AU8" s="1" t="str">
        <f t="shared" si="37"/>
        <v>Y</v>
      </c>
      <c r="AV8" s="1">
        <f t="shared" si="38"/>
        <v>4</v>
      </c>
      <c r="AW8" s="1" t="str">
        <f t="shared" si="39"/>
        <v>191號</v>
      </c>
      <c r="AX8" s="1" t="str">
        <f t="shared" si="54"/>
        <v>191號</v>
      </c>
      <c r="AY8" s="1" t="str">
        <f t="shared" si="40"/>
        <v/>
      </c>
      <c r="AZ8" s="1" t="str">
        <f t="shared" si="41"/>
        <v>N</v>
      </c>
      <c r="BA8" s="1" t="str">
        <f t="shared" si="42"/>
        <v/>
      </c>
      <c r="BB8" s="1" t="str">
        <f t="shared" si="43"/>
        <v/>
      </c>
      <c r="BC8" s="1" t="str">
        <f t="shared" si="44"/>
        <v/>
      </c>
      <c r="BD8" s="1" t="str">
        <f>IF(ISERROR(VLOOKUP(BC8,樓別參照!A:B,2,0)),BC8,VLOOKUP(BC8,樓別參照!A:B,2,0))</f>
        <v/>
      </c>
      <c r="BE8" s="1" t="str">
        <f t="shared" si="45"/>
        <v/>
      </c>
      <c r="BF8" s="1" t="str">
        <f t="shared" si="46"/>
        <v/>
      </c>
      <c r="BG8" s="1" t="str">
        <f t="shared" si="47"/>
        <v>N</v>
      </c>
      <c r="BH8" s="1" t="str">
        <f t="shared" si="4"/>
        <v/>
      </c>
      <c r="BI8" s="1" t="str">
        <f t="shared" si="48"/>
        <v/>
      </c>
      <c r="BJ8" s="1" t="str">
        <f t="shared" si="5"/>
        <v>高雄市</v>
      </c>
      <c r="BK8" s="1" t="str">
        <f t="shared" si="55"/>
        <v>小港區</v>
      </c>
      <c r="BL8" s="1" t="str">
        <f t="shared" si="56"/>
        <v>永義街</v>
      </c>
      <c r="BM8" s="1" t="str">
        <f t="shared" si="57"/>
        <v/>
      </c>
      <c r="BN8" s="1" t="str">
        <f t="shared" si="58"/>
        <v/>
      </c>
      <c r="BO8" s="1" t="str">
        <f t="shared" si="49"/>
        <v>191號</v>
      </c>
      <c r="BP8" s="1" t="str">
        <f t="shared" si="6"/>
        <v/>
      </c>
    </row>
    <row r="9" spans="1:68" x14ac:dyDescent="0.3">
      <c r="A9" s="1">
        <v>6748255</v>
      </c>
      <c r="B9" s="1" t="s">
        <v>5</v>
      </c>
      <c r="C9" s="1" t="s">
        <v>570</v>
      </c>
      <c r="D9" s="1" t="s">
        <v>571</v>
      </c>
      <c r="E9" s="1" t="s">
        <v>576</v>
      </c>
      <c r="F9" s="1" t="str">
        <f t="shared" si="7"/>
        <v>高雄市 三民區 灣中里18鄰愛國路37巷2號</v>
      </c>
      <c r="G9" s="1">
        <f t="shared" si="8"/>
        <v>4</v>
      </c>
      <c r="H9" s="1" t="str">
        <f t="shared" si="9"/>
        <v>高雄市</v>
      </c>
      <c r="I9" s="1">
        <f t="shared" si="10"/>
        <v>4</v>
      </c>
      <c r="J9" s="1" t="str">
        <f t="shared" si="0"/>
        <v>三民區</v>
      </c>
      <c r="K9" s="1" t="str">
        <f t="shared" si="1"/>
        <v>灣中里18鄰愛國路37巷2號</v>
      </c>
      <c r="L9" s="1" t="str">
        <f t="shared" si="11"/>
        <v>Y</v>
      </c>
      <c r="M9" s="1">
        <f t="shared" si="12"/>
        <v>3</v>
      </c>
      <c r="N9" s="1" t="str">
        <f t="shared" si="50"/>
        <v>灣中里</v>
      </c>
      <c r="O9" s="1" t="str">
        <f t="shared" si="13"/>
        <v>Y</v>
      </c>
      <c r="P9" s="1">
        <f t="shared" si="14"/>
        <v>6</v>
      </c>
      <c r="Q9" s="1" t="str">
        <f t="shared" si="51"/>
        <v>灣中里18鄰</v>
      </c>
      <c r="R9" s="1" t="str">
        <f t="shared" si="52"/>
        <v>灣中里18鄰</v>
      </c>
      <c r="S9" s="1" t="str">
        <f t="shared" si="53"/>
        <v>愛國路37巷2號</v>
      </c>
      <c r="T9" s="1" t="str">
        <f t="shared" si="15"/>
        <v>N</v>
      </c>
      <c r="U9" s="1" t="str">
        <f t="shared" si="16"/>
        <v>N</v>
      </c>
      <c r="V9" s="1" t="str">
        <f t="shared" si="17"/>
        <v>N</v>
      </c>
      <c r="W9" s="1" t="str">
        <f t="shared" si="18"/>
        <v/>
      </c>
      <c r="X9" s="1" t="str">
        <f t="shared" si="19"/>
        <v/>
      </c>
      <c r="Y9" s="1" t="str">
        <f t="shared" si="59"/>
        <v>愛國路37巷2號</v>
      </c>
      <c r="Z9" s="1" t="str">
        <f t="shared" si="20"/>
        <v>Y</v>
      </c>
      <c r="AA9" s="1">
        <f t="shared" si="2"/>
        <v>3</v>
      </c>
      <c r="AB9" s="1" t="str">
        <f t="shared" si="21"/>
        <v>N</v>
      </c>
      <c r="AC9" s="1" t="str">
        <f t="shared" si="22"/>
        <v/>
      </c>
      <c r="AD9" s="1" t="str">
        <f t="shared" si="23"/>
        <v>愛國路</v>
      </c>
      <c r="AE9" s="1" t="str">
        <f t="shared" si="24"/>
        <v>37巷2號</v>
      </c>
      <c r="AF9" s="1" t="str">
        <f t="shared" si="25"/>
        <v>N</v>
      </c>
      <c r="AG9" s="1" t="str">
        <f t="shared" si="26"/>
        <v/>
      </c>
      <c r="AH9" s="1" t="str">
        <f t="shared" si="27"/>
        <v/>
      </c>
      <c r="AI9" s="1" t="str">
        <f>IF(ISERROR(VLOOKUP(AH9,段別參照!A:B,2,0)),AH9,VLOOKUP(AH9,段別參照!A:B,2,0))</f>
        <v/>
      </c>
      <c r="AJ9" s="1" t="str">
        <f t="shared" si="28"/>
        <v>愛國路</v>
      </c>
      <c r="AK9" s="1" t="str">
        <f t="shared" si="29"/>
        <v>愛國路</v>
      </c>
      <c r="AL9" s="1" t="str">
        <f t="shared" si="30"/>
        <v>37巷2號</v>
      </c>
      <c r="AM9" s="1" t="str">
        <f t="shared" si="31"/>
        <v>Y</v>
      </c>
      <c r="AN9" s="1">
        <f t="shared" si="32"/>
        <v>3</v>
      </c>
      <c r="AO9" s="1" t="str">
        <f>IF(AM9="Y",MID(AL9,1,AN9),"")</f>
        <v>37巷</v>
      </c>
      <c r="AP9" s="1" t="str">
        <f t="shared" si="3"/>
        <v>2號</v>
      </c>
      <c r="AQ9" s="1" t="str">
        <f t="shared" si="34"/>
        <v>N</v>
      </c>
      <c r="AR9" s="1" t="str">
        <f t="shared" si="35"/>
        <v/>
      </c>
      <c r="AS9" s="1" t="str">
        <f t="shared" si="60"/>
        <v/>
      </c>
      <c r="AT9" s="1" t="str">
        <f t="shared" si="36"/>
        <v>2號</v>
      </c>
      <c r="AU9" s="1" t="str">
        <f t="shared" si="37"/>
        <v>Y</v>
      </c>
      <c r="AV9" s="1">
        <f t="shared" si="38"/>
        <v>2</v>
      </c>
      <c r="AW9" s="1" t="str">
        <f t="shared" si="39"/>
        <v>2號</v>
      </c>
      <c r="AX9" s="1" t="str">
        <f t="shared" si="54"/>
        <v>2號</v>
      </c>
      <c r="AY9" s="1" t="str">
        <f t="shared" si="40"/>
        <v/>
      </c>
      <c r="AZ9" s="1" t="str">
        <f t="shared" si="41"/>
        <v>N</v>
      </c>
      <c r="BA9" s="1" t="str">
        <f t="shared" si="42"/>
        <v/>
      </c>
      <c r="BB9" s="1" t="str">
        <f t="shared" si="43"/>
        <v/>
      </c>
      <c r="BC9" s="1" t="str">
        <f t="shared" si="44"/>
        <v/>
      </c>
      <c r="BD9" s="1" t="str">
        <f>IF(ISERROR(VLOOKUP(BC9,樓別參照!A:B,2,0)),BC9,VLOOKUP(BC9,樓別參照!A:B,2,0))</f>
        <v/>
      </c>
      <c r="BE9" s="1" t="str">
        <f t="shared" si="45"/>
        <v/>
      </c>
      <c r="BF9" s="1" t="str">
        <f t="shared" si="46"/>
        <v/>
      </c>
      <c r="BG9" s="1" t="str">
        <f t="shared" si="47"/>
        <v>N</v>
      </c>
      <c r="BH9" s="1" t="str">
        <f t="shared" si="4"/>
        <v/>
      </c>
      <c r="BI9" s="1" t="str">
        <f t="shared" si="48"/>
        <v/>
      </c>
      <c r="BJ9" s="1" t="str">
        <f t="shared" si="5"/>
        <v>高雄市</v>
      </c>
      <c r="BK9" s="1" t="str">
        <f t="shared" si="55"/>
        <v>三民區</v>
      </c>
      <c r="BL9" s="1" t="str">
        <f t="shared" si="56"/>
        <v>愛國路</v>
      </c>
      <c r="BM9" s="1" t="str">
        <f t="shared" si="57"/>
        <v>37巷</v>
      </c>
      <c r="BN9" s="1" t="str">
        <f t="shared" si="58"/>
        <v/>
      </c>
      <c r="BO9" s="1" t="str">
        <f t="shared" si="49"/>
        <v>2號</v>
      </c>
      <c r="BP9" s="1" t="str">
        <f t="shared" si="6"/>
        <v/>
      </c>
    </row>
    <row r="10" spans="1:68" x14ac:dyDescent="0.3">
      <c r="A10" s="1">
        <v>9423941</v>
      </c>
      <c r="B10" s="1" t="s">
        <v>6</v>
      </c>
      <c r="C10" s="1" t="s">
        <v>577</v>
      </c>
      <c r="D10" s="1" t="s">
        <v>578</v>
      </c>
      <c r="E10" s="1" t="s">
        <v>579</v>
      </c>
      <c r="F10" s="1" t="str">
        <f t="shared" si="7"/>
        <v>高雄市 三民區 永年街1巷1之4號</v>
      </c>
      <c r="G10" s="1">
        <f t="shared" si="8"/>
        <v>4</v>
      </c>
      <c r="H10" s="1" t="str">
        <f t="shared" si="9"/>
        <v>高雄市</v>
      </c>
      <c r="I10" s="1">
        <f t="shared" si="10"/>
        <v>4</v>
      </c>
      <c r="J10" s="1" t="str">
        <f t="shared" si="0"/>
        <v>三民區</v>
      </c>
      <c r="K10" s="1" t="str">
        <f t="shared" si="1"/>
        <v>永年街1巷1之4號</v>
      </c>
      <c r="L10" s="1" t="str">
        <f t="shared" si="11"/>
        <v>N</v>
      </c>
      <c r="M10" s="1" t="str">
        <f t="shared" si="12"/>
        <v/>
      </c>
      <c r="N10" s="1" t="str">
        <f t="shared" si="50"/>
        <v/>
      </c>
      <c r="O10" s="1" t="str">
        <f t="shared" si="13"/>
        <v>N</v>
      </c>
      <c r="P10" s="1" t="str">
        <f t="shared" si="14"/>
        <v/>
      </c>
      <c r="Q10" s="1" t="str">
        <f t="shared" si="51"/>
        <v/>
      </c>
      <c r="R10" s="1" t="str">
        <f t="shared" si="52"/>
        <v/>
      </c>
      <c r="S10" s="1" t="str">
        <f t="shared" si="53"/>
        <v>永年街1巷1之4號</v>
      </c>
      <c r="T10" s="1" t="str">
        <f t="shared" si="15"/>
        <v>N</v>
      </c>
      <c r="U10" s="1" t="str">
        <f t="shared" si="16"/>
        <v>N</v>
      </c>
      <c r="V10" s="1" t="str">
        <f t="shared" si="17"/>
        <v>N</v>
      </c>
      <c r="W10" s="1" t="str">
        <f t="shared" si="18"/>
        <v/>
      </c>
      <c r="X10" s="1" t="str">
        <f t="shared" si="19"/>
        <v/>
      </c>
      <c r="Y10" s="1" t="str">
        <f t="shared" si="59"/>
        <v>永年街1巷1之4號</v>
      </c>
      <c r="Z10" s="1" t="str">
        <f t="shared" si="20"/>
        <v>N</v>
      </c>
      <c r="AA10" s="1" t="str">
        <f t="shared" si="2"/>
        <v/>
      </c>
      <c r="AB10" s="1" t="str">
        <f t="shared" si="21"/>
        <v>Y</v>
      </c>
      <c r="AC10" s="1">
        <f t="shared" si="22"/>
        <v>3</v>
      </c>
      <c r="AD10" s="1" t="str">
        <f t="shared" si="23"/>
        <v>永年街</v>
      </c>
      <c r="AE10" s="1" t="str">
        <f t="shared" si="24"/>
        <v>1巷1之4號</v>
      </c>
      <c r="AF10" s="1" t="str">
        <f t="shared" si="25"/>
        <v>N</v>
      </c>
      <c r="AG10" s="1" t="str">
        <f t="shared" si="26"/>
        <v/>
      </c>
      <c r="AH10" s="1" t="str">
        <f t="shared" si="27"/>
        <v/>
      </c>
      <c r="AI10" s="1" t="str">
        <f>IF(ISERROR(VLOOKUP(AH10,段別參照!A:B,2,0)),AH10,VLOOKUP(AH10,段別參照!A:B,2,0))</f>
        <v/>
      </c>
      <c r="AJ10" s="1" t="str">
        <f t="shared" si="28"/>
        <v>永年街</v>
      </c>
      <c r="AK10" s="1" t="str">
        <f t="shared" si="29"/>
        <v>永年街</v>
      </c>
      <c r="AL10" s="1" t="str">
        <f t="shared" si="30"/>
        <v>1巷1之4號</v>
      </c>
      <c r="AM10" s="1" t="str">
        <f t="shared" si="31"/>
        <v>Y</v>
      </c>
      <c r="AN10" s="1">
        <f t="shared" si="32"/>
        <v>2</v>
      </c>
      <c r="AO10" s="1" t="str">
        <f>IF(AM10="Y",MID(AL10,1,AN10),"")</f>
        <v>1巷</v>
      </c>
      <c r="AP10" s="1" t="str">
        <f t="shared" si="3"/>
        <v>1之4號</v>
      </c>
      <c r="AQ10" s="1" t="str">
        <f t="shared" si="34"/>
        <v>N</v>
      </c>
      <c r="AR10" s="1" t="str">
        <f t="shared" si="35"/>
        <v/>
      </c>
      <c r="AS10" s="1" t="str">
        <f t="shared" si="60"/>
        <v/>
      </c>
      <c r="AT10" s="1" t="str">
        <f t="shared" si="36"/>
        <v>1之4號</v>
      </c>
      <c r="AU10" s="1" t="str">
        <f t="shared" si="37"/>
        <v>Y</v>
      </c>
      <c r="AV10" s="1">
        <f t="shared" si="38"/>
        <v>4</v>
      </c>
      <c r="AW10" s="1" t="str">
        <f t="shared" si="39"/>
        <v>1之4號</v>
      </c>
      <c r="AX10" s="1" t="str">
        <f t="shared" si="54"/>
        <v>1-4號</v>
      </c>
      <c r="AY10" s="1" t="str">
        <f t="shared" si="40"/>
        <v/>
      </c>
      <c r="AZ10" s="1" t="str">
        <f t="shared" si="41"/>
        <v>N</v>
      </c>
      <c r="BA10" s="1" t="str">
        <f t="shared" si="42"/>
        <v/>
      </c>
      <c r="BB10" s="1" t="str">
        <f t="shared" si="43"/>
        <v/>
      </c>
      <c r="BC10" s="1" t="str">
        <f t="shared" si="44"/>
        <v/>
      </c>
      <c r="BD10" s="1" t="str">
        <f>IF(ISERROR(VLOOKUP(BC10,樓別參照!A:B,2,0)),BC10,VLOOKUP(BC10,樓別參照!A:B,2,0))</f>
        <v/>
      </c>
      <c r="BE10" s="1" t="str">
        <f t="shared" si="45"/>
        <v/>
      </c>
      <c r="BF10" s="1" t="str">
        <f t="shared" si="46"/>
        <v/>
      </c>
      <c r="BG10" s="1" t="str">
        <f t="shared" si="47"/>
        <v>N</v>
      </c>
      <c r="BH10" s="1" t="str">
        <f t="shared" si="4"/>
        <v/>
      </c>
      <c r="BI10" s="1" t="str">
        <f t="shared" si="48"/>
        <v/>
      </c>
      <c r="BJ10" s="1" t="str">
        <f t="shared" si="5"/>
        <v>高雄市</v>
      </c>
      <c r="BK10" s="1" t="str">
        <f t="shared" si="55"/>
        <v>三民區</v>
      </c>
      <c r="BL10" s="1" t="str">
        <f t="shared" si="56"/>
        <v>永年街</v>
      </c>
      <c r="BM10" s="1" t="str">
        <f t="shared" si="57"/>
        <v>1巷</v>
      </c>
      <c r="BN10" s="1" t="str">
        <f t="shared" si="58"/>
        <v/>
      </c>
      <c r="BO10" s="1" t="str">
        <f t="shared" si="49"/>
        <v>1-4號</v>
      </c>
      <c r="BP10" s="1" t="str">
        <f t="shared" si="6"/>
        <v/>
      </c>
    </row>
    <row r="11" spans="1:68" x14ac:dyDescent="0.3">
      <c r="A11" s="1">
        <v>10467358</v>
      </c>
      <c r="B11" s="1" t="s">
        <v>7</v>
      </c>
      <c r="C11" s="1" t="s">
        <v>577</v>
      </c>
      <c r="D11" s="1" t="s">
        <v>571</v>
      </c>
      <c r="E11" s="1" t="s">
        <v>580</v>
      </c>
      <c r="F11" s="1" t="str">
        <f t="shared" si="7"/>
        <v>高雄市 鼓山區 鼓山三路42之26號</v>
      </c>
      <c r="G11" s="1">
        <f t="shared" si="8"/>
        <v>4</v>
      </c>
      <c r="H11" s="1" t="str">
        <f t="shared" si="9"/>
        <v>高雄市</v>
      </c>
      <c r="I11" s="1">
        <f t="shared" si="10"/>
        <v>4</v>
      </c>
      <c r="J11" s="1" t="str">
        <f t="shared" si="0"/>
        <v>鼓山區</v>
      </c>
      <c r="K11" s="1" t="str">
        <f t="shared" si="1"/>
        <v>鼓山三路42之26號</v>
      </c>
      <c r="L11" s="1" t="str">
        <f t="shared" si="11"/>
        <v>N</v>
      </c>
      <c r="M11" s="1" t="str">
        <f t="shared" si="12"/>
        <v/>
      </c>
      <c r="N11" s="1" t="str">
        <f t="shared" si="50"/>
        <v/>
      </c>
      <c r="O11" s="1" t="str">
        <f t="shared" si="13"/>
        <v>N</v>
      </c>
      <c r="P11" s="1" t="str">
        <f t="shared" si="14"/>
        <v/>
      </c>
      <c r="Q11" s="1" t="str">
        <f t="shared" si="51"/>
        <v/>
      </c>
      <c r="R11" s="1" t="str">
        <f t="shared" si="52"/>
        <v/>
      </c>
      <c r="S11" s="1" t="str">
        <f t="shared" si="53"/>
        <v>鼓山三路42之26號</v>
      </c>
      <c r="T11" s="1" t="str">
        <f t="shared" si="15"/>
        <v>N</v>
      </c>
      <c r="U11" s="1" t="str">
        <f t="shared" si="16"/>
        <v>N</v>
      </c>
      <c r="V11" s="1" t="str">
        <f t="shared" si="17"/>
        <v>N</v>
      </c>
      <c r="W11" s="1" t="str">
        <f t="shared" si="18"/>
        <v/>
      </c>
      <c r="X11" s="1" t="str">
        <f t="shared" si="19"/>
        <v/>
      </c>
      <c r="Y11" s="1" t="str">
        <f t="shared" si="59"/>
        <v>鼓山三路42之26號</v>
      </c>
      <c r="Z11" s="1" t="str">
        <f t="shared" si="20"/>
        <v>Y</v>
      </c>
      <c r="AA11" s="1">
        <f t="shared" si="2"/>
        <v>4</v>
      </c>
      <c r="AB11" s="1" t="str">
        <f t="shared" si="21"/>
        <v>N</v>
      </c>
      <c r="AC11" s="1" t="str">
        <f t="shared" si="22"/>
        <v/>
      </c>
      <c r="AD11" s="1" t="str">
        <f t="shared" si="23"/>
        <v>鼓山三路</v>
      </c>
      <c r="AE11" s="1" t="str">
        <f t="shared" si="24"/>
        <v>42之26號</v>
      </c>
      <c r="AF11" s="1" t="str">
        <f t="shared" si="25"/>
        <v>N</v>
      </c>
      <c r="AG11" s="1" t="str">
        <f t="shared" si="26"/>
        <v/>
      </c>
      <c r="AH11" s="1" t="str">
        <f t="shared" si="27"/>
        <v/>
      </c>
      <c r="AI11" s="1" t="str">
        <f>IF(ISERROR(VLOOKUP(AH11,段別參照!A:B,2,0)),AH11,VLOOKUP(AH11,段別參照!A:B,2,0))</f>
        <v/>
      </c>
      <c r="AJ11" s="1" t="str">
        <f t="shared" si="28"/>
        <v>鼓山三路</v>
      </c>
      <c r="AK11" s="1" t="str">
        <f t="shared" si="29"/>
        <v>鼓山三路</v>
      </c>
      <c r="AL11" s="1" t="str">
        <f t="shared" si="30"/>
        <v>42之26號</v>
      </c>
      <c r="AM11" s="1" t="str">
        <f t="shared" si="31"/>
        <v>N</v>
      </c>
      <c r="AN11" s="1" t="str">
        <f t="shared" si="32"/>
        <v/>
      </c>
      <c r="AO11" s="1" t="str">
        <f t="shared" si="33"/>
        <v/>
      </c>
      <c r="AP11" s="1" t="str">
        <f t="shared" si="3"/>
        <v>42之26號</v>
      </c>
      <c r="AQ11" s="1" t="str">
        <f t="shared" si="34"/>
        <v>N</v>
      </c>
      <c r="AR11" s="1" t="str">
        <f t="shared" si="35"/>
        <v/>
      </c>
      <c r="AS11" s="1" t="str">
        <f t="shared" si="60"/>
        <v/>
      </c>
      <c r="AT11" s="1" t="str">
        <f t="shared" si="36"/>
        <v>42之26號</v>
      </c>
      <c r="AU11" s="1" t="str">
        <f t="shared" si="37"/>
        <v>Y</v>
      </c>
      <c r="AV11" s="1">
        <f t="shared" si="38"/>
        <v>6</v>
      </c>
      <c r="AW11" s="1" t="str">
        <f t="shared" si="39"/>
        <v>42之26號</v>
      </c>
      <c r="AX11" s="1" t="str">
        <f t="shared" si="54"/>
        <v>42-26號</v>
      </c>
      <c r="AY11" s="1" t="str">
        <f t="shared" si="40"/>
        <v/>
      </c>
      <c r="AZ11" s="1" t="str">
        <f t="shared" si="41"/>
        <v>N</v>
      </c>
      <c r="BA11" s="1" t="str">
        <f t="shared" si="42"/>
        <v/>
      </c>
      <c r="BB11" s="1" t="str">
        <f t="shared" si="43"/>
        <v/>
      </c>
      <c r="BC11" s="1" t="str">
        <f t="shared" si="44"/>
        <v/>
      </c>
      <c r="BD11" s="1" t="str">
        <f>IF(ISERROR(VLOOKUP(BC11,樓別參照!A:B,2,0)),BC11,VLOOKUP(BC11,樓別參照!A:B,2,0))</f>
        <v/>
      </c>
      <c r="BE11" s="1" t="str">
        <f t="shared" si="45"/>
        <v/>
      </c>
      <c r="BF11" s="1" t="str">
        <f t="shared" si="46"/>
        <v/>
      </c>
      <c r="BG11" s="1" t="str">
        <f t="shared" si="47"/>
        <v>N</v>
      </c>
      <c r="BH11" s="1" t="str">
        <f t="shared" si="4"/>
        <v/>
      </c>
      <c r="BI11" s="1" t="str">
        <f t="shared" si="48"/>
        <v/>
      </c>
      <c r="BJ11" s="1" t="str">
        <f t="shared" si="5"/>
        <v>高雄市</v>
      </c>
      <c r="BK11" s="1" t="str">
        <f t="shared" si="55"/>
        <v>鼓山區</v>
      </c>
      <c r="BL11" s="1" t="str">
        <f t="shared" si="56"/>
        <v>鼓山三路</v>
      </c>
      <c r="BM11" s="1" t="str">
        <f t="shared" si="57"/>
        <v/>
      </c>
      <c r="BN11" s="1" t="str">
        <f t="shared" si="58"/>
        <v/>
      </c>
      <c r="BO11" s="1" t="str">
        <f t="shared" si="49"/>
        <v>42-26號</v>
      </c>
      <c r="BP11" s="1" t="str">
        <f t="shared" si="6"/>
        <v/>
      </c>
    </row>
    <row r="12" spans="1:68" x14ac:dyDescent="0.3">
      <c r="A12" s="1">
        <v>7189767</v>
      </c>
      <c r="B12" s="1" t="s">
        <v>8</v>
      </c>
      <c r="C12" s="1" t="s">
        <v>566</v>
      </c>
      <c r="D12" s="1" t="s">
        <v>571</v>
      </c>
      <c r="E12" s="1" t="s">
        <v>581</v>
      </c>
      <c r="F12" s="1" t="str">
        <f t="shared" si="7"/>
        <v>高雄市 鹽埕區 壽星街12號2樓</v>
      </c>
      <c r="G12" s="1">
        <f t="shared" si="8"/>
        <v>4</v>
      </c>
      <c r="H12" s="1" t="str">
        <f t="shared" si="9"/>
        <v>高雄市</v>
      </c>
      <c r="I12" s="1">
        <f t="shared" si="10"/>
        <v>4</v>
      </c>
      <c r="J12" s="1" t="str">
        <f t="shared" si="0"/>
        <v>鹽埕區</v>
      </c>
      <c r="K12" s="1" t="str">
        <f t="shared" si="1"/>
        <v>壽星街12號2樓</v>
      </c>
      <c r="L12" s="1" t="str">
        <f t="shared" si="11"/>
        <v>N</v>
      </c>
      <c r="M12" s="1" t="str">
        <f t="shared" si="12"/>
        <v/>
      </c>
      <c r="N12" s="1" t="str">
        <f t="shared" si="50"/>
        <v/>
      </c>
      <c r="O12" s="1" t="str">
        <f t="shared" si="13"/>
        <v>N</v>
      </c>
      <c r="P12" s="1" t="str">
        <f t="shared" si="14"/>
        <v/>
      </c>
      <c r="Q12" s="1" t="str">
        <f t="shared" si="51"/>
        <v/>
      </c>
      <c r="R12" s="1" t="str">
        <f t="shared" si="52"/>
        <v/>
      </c>
      <c r="S12" s="1" t="str">
        <f t="shared" si="53"/>
        <v>壽星街12號2樓</v>
      </c>
      <c r="T12" s="1" t="str">
        <f t="shared" si="15"/>
        <v>N</v>
      </c>
      <c r="U12" s="1" t="str">
        <f t="shared" si="16"/>
        <v>N</v>
      </c>
      <c r="V12" s="1" t="str">
        <f t="shared" si="17"/>
        <v>N</v>
      </c>
      <c r="W12" s="1" t="str">
        <f t="shared" si="18"/>
        <v/>
      </c>
      <c r="X12" s="1" t="str">
        <f t="shared" si="19"/>
        <v/>
      </c>
      <c r="Y12" s="1" t="str">
        <f t="shared" si="59"/>
        <v>壽星街12號2樓</v>
      </c>
      <c r="Z12" s="1" t="str">
        <f t="shared" si="20"/>
        <v>N</v>
      </c>
      <c r="AA12" s="1" t="str">
        <f t="shared" si="2"/>
        <v/>
      </c>
      <c r="AB12" s="1" t="str">
        <f t="shared" si="21"/>
        <v>Y</v>
      </c>
      <c r="AC12" s="1">
        <f t="shared" si="22"/>
        <v>3</v>
      </c>
      <c r="AD12" s="1" t="str">
        <f t="shared" si="23"/>
        <v>壽星街</v>
      </c>
      <c r="AE12" s="1" t="str">
        <f t="shared" si="24"/>
        <v>12號2樓</v>
      </c>
      <c r="AF12" s="1" t="str">
        <f t="shared" si="25"/>
        <v>N</v>
      </c>
      <c r="AG12" s="1" t="str">
        <f t="shared" si="26"/>
        <v/>
      </c>
      <c r="AH12" s="1" t="str">
        <f t="shared" si="27"/>
        <v/>
      </c>
      <c r="AI12" s="1" t="str">
        <f>IF(ISERROR(VLOOKUP(AH12,段別參照!A:B,2,0)),AH12,VLOOKUP(AH12,段別參照!A:B,2,0))</f>
        <v/>
      </c>
      <c r="AJ12" s="1" t="str">
        <f t="shared" si="28"/>
        <v>壽星街</v>
      </c>
      <c r="AK12" s="1" t="str">
        <f t="shared" si="29"/>
        <v>壽星街</v>
      </c>
      <c r="AL12" s="1" t="str">
        <f t="shared" si="30"/>
        <v>12號2樓</v>
      </c>
      <c r="AM12" s="1" t="str">
        <f t="shared" si="31"/>
        <v>N</v>
      </c>
      <c r="AN12" s="1" t="str">
        <f t="shared" si="32"/>
        <v/>
      </c>
      <c r="AO12" s="1" t="str">
        <f t="shared" si="33"/>
        <v/>
      </c>
      <c r="AP12" s="1" t="str">
        <f t="shared" si="3"/>
        <v>12號2樓</v>
      </c>
      <c r="AQ12" s="1" t="str">
        <f t="shared" si="34"/>
        <v>N</v>
      </c>
      <c r="AR12" s="1" t="str">
        <f t="shared" si="35"/>
        <v/>
      </c>
      <c r="AS12" s="1" t="str">
        <f t="shared" si="60"/>
        <v/>
      </c>
      <c r="AT12" s="1" t="str">
        <f t="shared" si="36"/>
        <v>12號2樓</v>
      </c>
      <c r="AU12" s="1" t="str">
        <f t="shared" si="37"/>
        <v>Y</v>
      </c>
      <c r="AV12" s="1">
        <f t="shared" si="38"/>
        <v>3</v>
      </c>
      <c r="AW12" s="1" t="str">
        <f t="shared" si="39"/>
        <v>12號</v>
      </c>
      <c r="AX12" s="1" t="str">
        <f t="shared" si="54"/>
        <v>12號</v>
      </c>
      <c r="AY12" s="1" t="str">
        <f t="shared" si="40"/>
        <v>2樓</v>
      </c>
      <c r="AZ12" s="1" t="str">
        <f t="shared" si="41"/>
        <v>Y</v>
      </c>
      <c r="BA12" s="1">
        <f t="shared" si="42"/>
        <v>2</v>
      </c>
      <c r="BB12" s="1" t="str">
        <f t="shared" si="43"/>
        <v>2樓</v>
      </c>
      <c r="BC12" s="1" t="str">
        <f t="shared" si="44"/>
        <v>2</v>
      </c>
      <c r="BD12" s="1" t="str">
        <f>IF(ISERROR(VLOOKUP(BC12,樓別參照!A:B,2,0)),BC12,VLOOKUP(BC12,樓別參照!A:B,2,0))</f>
        <v>2</v>
      </c>
      <c r="BE12" s="1" t="str">
        <f t="shared" si="45"/>
        <v>2樓</v>
      </c>
      <c r="BF12" s="1" t="str">
        <f t="shared" si="46"/>
        <v/>
      </c>
      <c r="BG12" s="1" t="str">
        <f t="shared" si="47"/>
        <v>N</v>
      </c>
      <c r="BH12" s="1" t="str">
        <f t="shared" si="4"/>
        <v/>
      </c>
      <c r="BI12" s="1" t="str">
        <f t="shared" si="48"/>
        <v/>
      </c>
      <c r="BJ12" s="1" t="str">
        <f t="shared" si="5"/>
        <v>高雄市</v>
      </c>
      <c r="BK12" s="1" t="str">
        <f t="shared" si="55"/>
        <v>鹽埕區</v>
      </c>
      <c r="BL12" s="1" t="str">
        <f t="shared" si="56"/>
        <v>壽星街</v>
      </c>
      <c r="BM12" s="1" t="str">
        <f t="shared" si="57"/>
        <v/>
      </c>
      <c r="BN12" s="1" t="str">
        <f t="shared" si="58"/>
        <v/>
      </c>
      <c r="BO12" s="1" t="str">
        <f t="shared" si="49"/>
        <v>12號2樓</v>
      </c>
      <c r="BP12" s="1" t="str">
        <f t="shared" si="6"/>
        <v/>
      </c>
    </row>
    <row r="13" spans="1:68" x14ac:dyDescent="0.3">
      <c r="A13" s="1">
        <v>10354528</v>
      </c>
      <c r="B13" s="1" t="s">
        <v>9</v>
      </c>
      <c r="C13" s="1" t="s">
        <v>577</v>
      </c>
      <c r="D13" s="1" t="s">
        <v>571</v>
      </c>
      <c r="E13" s="1" t="s">
        <v>582</v>
      </c>
      <c r="F13" s="1" t="str">
        <f t="shared" si="7"/>
        <v>高雄市 苓雅區 福德三路165巷22號</v>
      </c>
      <c r="G13" s="1">
        <f t="shared" si="8"/>
        <v>4</v>
      </c>
      <c r="H13" s="1" t="str">
        <f t="shared" si="9"/>
        <v>高雄市</v>
      </c>
      <c r="I13" s="1">
        <f t="shared" si="10"/>
        <v>4</v>
      </c>
      <c r="J13" s="1" t="str">
        <f t="shared" si="0"/>
        <v>苓雅區</v>
      </c>
      <c r="K13" s="1" t="str">
        <f t="shared" si="1"/>
        <v>福德三路165巷22號</v>
      </c>
      <c r="L13" s="1" t="str">
        <f t="shared" si="11"/>
        <v>N</v>
      </c>
      <c r="M13" s="1" t="str">
        <f t="shared" si="12"/>
        <v/>
      </c>
      <c r="N13" s="1" t="str">
        <f t="shared" si="50"/>
        <v/>
      </c>
      <c r="O13" s="1" t="str">
        <f t="shared" si="13"/>
        <v>N</v>
      </c>
      <c r="P13" s="1" t="str">
        <f t="shared" si="14"/>
        <v/>
      </c>
      <c r="Q13" s="1" t="str">
        <f t="shared" si="51"/>
        <v/>
      </c>
      <c r="R13" s="1" t="str">
        <f t="shared" si="52"/>
        <v/>
      </c>
      <c r="S13" s="1" t="str">
        <f t="shared" si="53"/>
        <v>福德三路165巷22號</v>
      </c>
      <c r="T13" s="1" t="str">
        <f t="shared" si="15"/>
        <v>N</v>
      </c>
      <c r="U13" s="1" t="str">
        <f t="shared" si="16"/>
        <v>N</v>
      </c>
      <c r="V13" s="1" t="str">
        <f t="shared" si="17"/>
        <v>N</v>
      </c>
      <c r="W13" s="1" t="str">
        <f t="shared" si="18"/>
        <v/>
      </c>
      <c r="X13" s="1" t="str">
        <f t="shared" si="19"/>
        <v/>
      </c>
      <c r="Y13" s="1" t="str">
        <f t="shared" si="59"/>
        <v>福德三路165巷22號</v>
      </c>
      <c r="Z13" s="1" t="str">
        <f t="shared" si="20"/>
        <v>Y</v>
      </c>
      <c r="AA13" s="1">
        <f t="shared" si="2"/>
        <v>4</v>
      </c>
      <c r="AB13" s="1" t="str">
        <f t="shared" si="21"/>
        <v>N</v>
      </c>
      <c r="AC13" s="1" t="str">
        <f t="shared" si="22"/>
        <v/>
      </c>
      <c r="AD13" s="1" t="str">
        <f t="shared" si="23"/>
        <v>福德三路</v>
      </c>
      <c r="AE13" s="1" t="str">
        <f t="shared" si="24"/>
        <v>165巷22號</v>
      </c>
      <c r="AF13" s="1" t="str">
        <f t="shared" si="25"/>
        <v>N</v>
      </c>
      <c r="AG13" s="1" t="str">
        <f t="shared" si="26"/>
        <v/>
      </c>
      <c r="AH13" s="1" t="str">
        <f t="shared" si="27"/>
        <v/>
      </c>
      <c r="AI13" s="1" t="str">
        <f>IF(ISERROR(VLOOKUP(AH13,段別參照!A:B,2,0)),AH13,VLOOKUP(AH13,段別參照!A:B,2,0))</f>
        <v/>
      </c>
      <c r="AJ13" s="1" t="str">
        <f t="shared" si="28"/>
        <v>福德三路</v>
      </c>
      <c r="AK13" s="1" t="str">
        <f t="shared" si="29"/>
        <v>福德三路</v>
      </c>
      <c r="AL13" s="1" t="str">
        <f>SUBSTITUTE(Y13,AJ13,"")</f>
        <v>165巷22號</v>
      </c>
      <c r="AM13" s="1" t="str">
        <f t="shared" si="31"/>
        <v>Y</v>
      </c>
      <c r="AN13" s="1">
        <f t="shared" si="32"/>
        <v>4</v>
      </c>
      <c r="AO13" s="1" t="str">
        <f t="shared" si="33"/>
        <v>165巷</v>
      </c>
      <c r="AP13" s="1" t="str">
        <f t="shared" ref="AP13:AP67" si="61">SUBSTITUTE(AL13,AO13,"")</f>
        <v>22號</v>
      </c>
      <c r="AQ13" s="1" t="str">
        <f t="shared" si="34"/>
        <v>N</v>
      </c>
      <c r="AR13" s="1" t="str">
        <f t="shared" si="35"/>
        <v/>
      </c>
      <c r="AS13" s="1" t="str">
        <f t="shared" si="60"/>
        <v/>
      </c>
      <c r="AT13" s="1" t="str">
        <f t="shared" si="36"/>
        <v>22號</v>
      </c>
      <c r="AU13" s="1" t="str">
        <f t="shared" si="37"/>
        <v>Y</v>
      </c>
      <c r="AV13" s="1">
        <f t="shared" si="38"/>
        <v>3</v>
      </c>
      <c r="AW13" s="1" t="str">
        <f t="shared" si="39"/>
        <v>22號</v>
      </c>
      <c r="AX13" s="1" t="str">
        <f t="shared" si="54"/>
        <v>22號</v>
      </c>
      <c r="AY13" s="1" t="str">
        <f t="shared" si="40"/>
        <v/>
      </c>
      <c r="AZ13" s="1" t="str">
        <f t="shared" si="41"/>
        <v>N</v>
      </c>
      <c r="BA13" s="1" t="str">
        <f t="shared" si="42"/>
        <v/>
      </c>
      <c r="BB13" s="1" t="str">
        <f t="shared" si="43"/>
        <v/>
      </c>
      <c r="BC13" s="1" t="str">
        <f t="shared" si="44"/>
        <v/>
      </c>
      <c r="BD13" s="1" t="str">
        <f>IF(ISERROR(VLOOKUP(BC13,樓別參照!A:B,2,0)),BC13,VLOOKUP(BC13,樓別參照!A:B,2,0))</f>
        <v/>
      </c>
      <c r="BE13" s="1" t="str">
        <f t="shared" si="45"/>
        <v/>
      </c>
      <c r="BF13" s="1" t="str">
        <f t="shared" si="46"/>
        <v/>
      </c>
      <c r="BG13" s="1" t="str">
        <f t="shared" si="47"/>
        <v>N</v>
      </c>
      <c r="BH13" s="1" t="str">
        <f t="shared" si="4"/>
        <v/>
      </c>
      <c r="BI13" s="1" t="str">
        <f t="shared" si="48"/>
        <v/>
      </c>
      <c r="BJ13" s="1" t="str">
        <f t="shared" si="5"/>
        <v>高雄市</v>
      </c>
      <c r="BK13" s="1" t="str">
        <f t="shared" si="55"/>
        <v>苓雅區</v>
      </c>
      <c r="BL13" s="1" t="str">
        <f t="shared" si="56"/>
        <v>福德三路</v>
      </c>
      <c r="BM13" s="1" t="str">
        <f t="shared" si="57"/>
        <v>165巷</v>
      </c>
      <c r="BN13" s="1" t="str">
        <f t="shared" si="58"/>
        <v/>
      </c>
      <c r="BO13" s="1" t="str">
        <f t="shared" si="49"/>
        <v>22號</v>
      </c>
      <c r="BP13" s="1" t="str">
        <f t="shared" si="6"/>
        <v/>
      </c>
    </row>
    <row r="14" spans="1:68" x14ac:dyDescent="0.3">
      <c r="A14" s="1">
        <v>8233245</v>
      </c>
      <c r="B14" s="1" t="s">
        <v>10</v>
      </c>
      <c r="C14" s="1" t="s">
        <v>577</v>
      </c>
      <c r="D14" s="1" t="s">
        <v>571</v>
      </c>
      <c r="E14" s="1" t="s">
        <v>583</v>
      </c>
      <c r="F14" s="1" t="str">
        <f t="shared" si="7"/>
        <v>台南市 後壁區 後壁里008鄰150之36號</v>
      </c>
      <c r="G14" s="1">
        <f t="shared" si="8"/>
        <v>4</v>
      </c>
      <c r="H14" s="1" t="str">
        <f t="shared" si="9"/>
        <v>台南市</v>
      </c>
      <c r="I14" s="1">
        <f t="shared" si="10"/>
        <v>4</v>
      </c>
      <c r="J14" s="1" t="str">
        <f t="shared" si="0"/>
        <v>後壁區</v>
      </c>
      <c r="K14" s="1" t="str">
        <f t="shared" si="1"/>
        <v>後壁里008鄰150之36號</v>
      </c>
      <c r="L14" s="1" t="str">
        <f t="shared" si="11"/>
        <v>Y</v>
      </c>
      <c r="M14" s="1">
        <f t="shared" si="12"/>
        <v>3</v>
      </c>
      <c r="N14" s="1" t="str">
        <f t="shared" si="50"/>
        <v>後壁里</v>
      </c>
      <c r="O14" s="1" t="str">
        <f t="shared" si="13"/>
        <v>Y</v>
      </c>
      <c r="P14" s="1">
        <f t="shared" si="14"/>
        <v>7</v>
      </c>
      <c r="Q14" s="1" t="str">
        <f t="shared" si="51"/>
        <v>後壁里008鄰</v>
      </c>
      <c r="R14" s="1" t="str">
        <f t="shared" si="52"/>
        <v>後壁里008鄰</v>
      </c>
      <c r="S14" s="1" t="str">
        <f t="shared" si="53"/>
        <v>150之36號</v>
      </c>
      <c r="T14" s="1" t="str">
        <f t="shared" si="15"/>
        <v>N</v>
      </c>
      <c r="U14" s="1" t="str">
        <f t="shared" si="16"/>
        <v>N</v>
      </c>
      <c r="V14" s="1" t="str">
        <f t="shared" si="17"/>
        <v>N</v>
      </c>
      <c r="W14" s="1" t="str">
        <f t="shared" si="18"/>
        <v/>
      </c>
      <c r="X14" s="1" t="str">
        <f t="shared" si="19"/>
        <v/>
      </c>
      <c r="Y14" s="1" t="str">
        <f t="shared" si="59"/>
        <v>150之36號</v>
      </c>
      <c r="Z14" s="1" t="str">
        <f t="shared" si="20"/>
        <v>N</v>
      </c>
      <c r="AA14" s="1" t="str">
        <f t="shared" si="2"/>
        <v/>
      </c>
      <c r="AB14" s="1" t="str">
        <f t="shared" si="21"/>
        <v>N</v>
      </c>
      <c r="AC14" s="1" t="str">
        <f t="shared" si="22"/>
        <v/>
      </c>
      <c r="AD14" s="1" t="str">
        <f t="shared" si="23"/>
        <v/>
      </c>
      <c r="AE14" s="1" t="str">
        <f t="shared" si="24"/>
        <v>150之36號</v>
      </c>
      <c r="AF14" s="1" t="str">
        <f t="shared" si="25"/>
        <v>N</v>
      </c>
      <c r="AG14" s="1" t="str">
        <f t="shared" si="26"/>
        <v/>
      </c>
      <c r="AH14" s="1" t="str">
        <f t="shared" si="27"/>
        <v/>
      </c>
      <c r="AI14" s="1" t="str">
        <f>IF(ISERROR(VLOOKUP(AH14,段別參照!A:B,2,0)),AH14,VLOOKUP(AH14,段別參照!A:B,2,0))</f>
        <v/>
      </c>
      <c r="AJ14" s="1" t="str">
        <f t="shared" si="28"/>
        <v/>
      </c>
      <c r="AK14" s="1" t="str">
        <f t="shared" si="29"/>
        <v/>
      </c>
      <c r="AL14" s="1" t="str">
        <f t="shared" si="30"/>
        <v>150之36號</v>
      </c>
      <c r="AM14" s="1" t="str">
        <f t="shared" si="31"/>
        <v>N</v>
      </c>
      <c r="AN14" s="1" t="str">
        <f t="shared" si="32"/>
        <v/>
      </c>
      <c r="AO14" s="1" t="str">
        <f t="shared" si="33"/>
        <v/>
      </c>
      <c r="AP14" s="1" t="str">
        <f t="shared" si="61"/>
        <v>150之36號</v>
      </c>
      <c r="AQ14" s="1" t="str">
        <f t="shared" si="34"/>
        <v>N</v>
      </c>
      <c r="AR14" s="1" t="str">
        <f t="shared" si="35"/>
        <v/>
      </c>
      <c r="AS14" s="1" t="str">
        <f t="shared" si="60"/>
        <v/>
      </c>
      <c r="AT14" s="1" t="str">
        <f t="shared" si="36"/>
        <v>150之36號</v>
      </c>
      <c r="AU14" s="1" t="str">
        <f t="shared" si="37"/>
        <v>Y</v>
      </c>
      <c r="AV14" s="1">
        <f t="shared" si="38"/>
        <v>7</v>
      </c>
      <c r="AW14" s="1" t="str">
        <f t="shared" si="39"/>
        <v>150之36號</v>
      </c>
      <c r="AX14" s="1" t="str">
        <f t="shared" si="54"/>
        <v>150-36號</v>
      </c>
      <c r="AY14" s="1" t="str">
        <f t="shared" si="40"/>
        <v/>
      </c>
      <c r="AZ14" s="1" t="str">
        <f t="shared" si="41"/>
        <v>N</v>
      </c>
      <c r="BA14" s="1" t="str">
        <f t="shared" si="42"/>
        <v/>
      </c>
      <c r="BB14" s="1" t="str">
        <f t="shared" si="43"/>
        <v/>
      </c>
      <c r="BC14" s="1" t="str">
        <f t="shared" si="44"/>
        <v/>
      </c>
      <c r="BD14" s="1" t="str">
        <f>IF(ISERROR(VLOOKUP(BC14,樓別參照!A:B,2,0)),BC14,VLOOKUP(BC14,樓別參照!A:B,2,0))</f>
        <v/>
      </c>
      <c r="BE14" s="1" t="str">
        <f t="shared" si="45"/>
        <v/>
      </c>
      <c r="BF14" s="1" t="str">
        <f t="shared" si="46"/>
        <v/>
      </c>
      <c r="BG14" s="1" t="str">
        <f t="shared" si="47"/>
        <v>N</v>
      </c>
      <c r="BH14" s="1" t="str">
        <f t="shared" si="4"/>
        <v/>
      </c>
      <c r="BI14" s="1" t="str">
        <f t="shared" si="48"/>
        <v/>
      </c>
      <c r="BJ14" s="1" t="str">
        <f t="shared" si="5"/>
        <v>臺南市</v>
      </c>
      <c r="BK14" s="1" t="str">
        <f t="shared" si="55"/>
        <v>後壁區</v>
      </c>
      <c r="BL14" s="1" t="str">
        <f t="shared" si="56"/>
        <v/>
      </c>
      <c r="BM14" s="1" t="str">
        <f t="shared" si="57"/>
        <v/>
      </c>
      <c r="BN14" s="1" t="str">
        <f t="shared" si="58"/>
        <v/>
      </c>
      <c r="BO14" s="1" t="str">
        <f t="shared" si="49"/>
        <v>150-36號</v>
      </c>
      <c r="BP14" s="1" t="str">
        <f t="shared" si="6"/>
        <v/>
      </c>
    </row>
    <row r="15" spans="1:68" x14ac:dyDescent="0.3">
      <c r="A15" s="1">
        <v>9413144</v>
      </c>
      <c r="B15" s="1" t="s">
        <v>11</v>
      </c>
      <c r="C15" s="1" t="s">
        <v>577</v>
      </c>
      <c r="D15" s="1" t="s">
        <v>567</v>
      </c>
      <c r="E15" s="1" t="s">
        <v>584</v>
      </c>
      <c r="F15" s="1" t="str">
        <f t="shared" si="7"/>
        <v>台南市 新營區 東仁街43巷16弄15號</v>
      </c>
      <c r="G15" s="1">
        <f t="shared" si="8"/>
        <v>4</v>
      </c>
      <c r="H15" s="1" t="str">
        <f t="shared" si="9"/>
        <v>台南市</v>
      </c>
      <c r="I15" s="1">
        <f t="shared" si="10"/>
        <v>4</v>
      </c>
      <c r="J15" s="1" t="str">
        <f t="shared" si="0"/>
        <v>新營區</v>
      </c>
      <c r="K15" s="1" t="str">
        <f t="shared" si="1"/>
        <v>東仁街43巷16弄15號</v>
      </c>
      <c r="L15" s="1" t="str">
        <f t="shared" si="11"/>
        <v>N</v>
      </c>
      <c r="M15" s="1" t="str">
        <f t="shared" si="12"/>
        <v/>
      </c>
      <c r="N15" s="1" t="str">
        <f t="shared" si="50"/>
        <v/>
      </c>
      <c r="O15" s="1" t="str">
        <f t="shared" si="13"/>
        <v>N</v>
      </c>
      <c r="P15" s="1" t="str">
        <f t="shared" si="14"/>
        <v/>
      </c>
      <c r="Q15" s="1" t="str">
        <f t="shared" si="51"/>
        <v/>
      </c>
      <c r="R15" s="1" t="str">
        <f t="shared" si="52"/>
        <v/>
      </c>
      <c r="S15" s="1" t="str">
        <f t="shared" si="53"/>
        <v>東仁街43巷16弄15號</v>
      </c>
      <c r="T15" s="1" t="str">
        <f t="shared" si="15"/>
        <v>N</v>
      </c>
      <c r="U15" s="1" t="str">
        <f t="shared" si="16"/>
        <v>N</v>
      </c>
      <c r="V15" s="1" t="str">
        <f t="shared" si="17"/>
        <v>N</v>
      </c>
      <c r="W15" s="1" t="str">
        <f t="shared" si="18"/>
        <v/>
      </c>
      <c r="X15" s="1" t="str">
        <f t="shared" si="19"/>
        <v/>
      </c>
      <c r="Y15" s="1" t="str">
        <f t="shared" si="59"/>
        <v>東仁街43巷16弄15號</v>
      </c>
      <c r="Z15" s="1" t="str">
        <f t="shared" si="20"/>
        <v>N</v>
      </c>
      <c r="AA15" s="1" t="str">
        <f t="shared" si="2"/>
        <v/>
      </c>
      <c r="AB15" s="1" t="str">
        <f t="shared" si="21"/>
        <v>Y</v>
      </c>
      <c r="AC15" s="1">
        <f t="shared" si="22"/>
        <v>3</v>
      </c>
      <c r="AD15" s="1" t="str">
        <f t="shared" si="23"/>
        <v>東仁街</v>
      </c>
      <c r="AE15" s="1" t="str">
        <f t="shared" si="24"/>
        <v>43巷16弄15號</v>
      </c>
      <c r="AF15" s="1" t="str">
        <f t="shared" si="25"/>
        <v>N</v>
      </c>
      <c r="AG15" s="1" t="str">
        <f t="shared" si="26"/>
        <v/>
      </c>
      <c r="AH15" s="1" t="str">
        <f t="shared" si="27"/>
        <v/>
      </c>
      <c r="AI15" s="1" t="str">
        <f>IF(ISERROR(VLOOKUP(AH15,段別參照!A:B,2,0)),AH15,VLOOKUP(AH15,段別參照!A:B,2,0))</f>
        <v/>
      </c>
      <c r="AJ15" s="1" t="str">
        <f t="shared" si="28"/>
        <v>東仁街</v>
      </c>
      <c r="AK15" s="1" t="str">
        <f t="shared" si="29"/>
        <v>東仁街</v>
      </c>
      <c r="AL15" s="1" t="str">
        <f t="shared" si="30"/>
        <v>43巷16弄15號</v>
      </c>
      <c r="AM15" s="1" t="str">
        <f t="shared" si="31"/>
        <v>Y</v>
      </c>
      <c r="AN15" s="1">
        <f t="shared" si="32"/>
        <v>3</v>
      </c>
      <c r="AO15" s="1" t="str">
        <f t="shared" si="33"/>
        <v>43巷</v>
      </c>
      <c r="AP15" s="1" t="str">
        <f t="shared" si="61"/>
        <v>16弄15號</v>
      </c>
      <c r="AQ15" s="1" t="str">
        <f t="shared" si="34"/>
        <v>Y</v>
      </c>
      <c r="AR15" s="1">
        <f t="shared" si="35"/>
        <v>3</v>
      </c>
      <c r="AS15" s="1" t="str">
        <f t="shared" si="60"/>
        <v>16弄</v>
      </c>
      <c r="AT15" s="1" t="str">
        <f t="shared" si="36"/>
        <v>15號</v>
      </c>
      <c r="AU15" s="1" t="str">
        <f t="shared" si="37"/>
        <v>Y</v>
      </c>
      <c r="AV15" s="1">
        <f t="shared" si="38"/>
        <v>3</v>
      </c>
      <c r="AW15" s="1" t="str">
        <f t="shared" si="39"/>
        <v>15號</v>
      </c>
      <c r="AX15" s="1" t="str">
        <f t="shared" si="54"/>
        <v>15號</v>
      </c>
      <c r="AY15" s="1" t="str">
        <f t="shared" si="40"/>
        <v/>
      </c>
      <c r="AZ15" s="1" t="str">
        <f t="shared" si="41"/>
        <v>N</v>
      </c>
      <c r="BA15" s="1" t="str">
        <f t="shared" si="42"/>
        <v/>
      </c>
      <c r="BB15" s="1" t="str">
        <f t="shared" si="43"/>
        <v/>
      </c>
      <c r="BC15" s="1" t="str">
        <f t="shared" si="44"/>
        <v/>
      </c>
      <c r="BD15" s="1" t="str">
        <f>IF(ISERROR(VLOOKUP(BC15,樓別參照!A:B,2,0)),BC15,VLOOKUP(BC15,樓別參照!A:B,2,0))</f>
        <v/>
      </c>
      <c r="BE15" s="1" t="str">
        <f t="shared" si="45"/>
        <v/>
      </c>
      <c r="BF15" s="1" t="str">
        <f t="shared" si="46"/>
        <v/>
      </c>
      <c r="BG15" s="1" t="str">
        <f t="shared" si="47"/>
        <v>N</v>
      </c>
      <c r="BH15" s="1" t="str">
        <f t="shared" si="4"/>
        <v/>
      </c>
      <c r="BI15" s="1" t="str">
        <f t="shared" si="48"/>
        <v/>
      </c>
      <c r="BJ15" s="1" t="str">
        <f t="shared" si="5"/>
        <v>臺南市</v>
      </c>
      <c r="BK15" s="1" t="str">
        <f t="shared" si="55"/>
        <v>新營區</v>
      </c>
      <c r="BL15" s="1" t="str">
        <f t="shared" si="56"/>
        <v>東仁街</v>
      </c>
      <c r="BM15" s="1" t="str">
        <f t="shared" si="57"/>
        <v>43巷</v>
      </c>
      <c r="BN15" s="1" t="str">
        <f t="shared" si="58"/>
        <v>16弄</v>
      </c>
      <c r="BO15" s="1" t="str">
        <f t="shared" si="49"/>
        <v>15號</v>
      </c>
      <c r="BP15" s="1" t="str">
        <f t="shared" si="6"/>
        <v/>
      </c>
    </row>
    <row r="16" spans="1:68" x14ac:dyDescent="0.3">
      <c r="A16" s="1">
        <v>10038784</v>
      </c>
      <c r="B16" s="1" t="s">
        <v>12</v>
      </c>
      <c r="C16" s="1" t="s">
        <v>570</v>
      </c>
      <c r="D16" s="1" t="s">
        <v>567</v>
      </c>
      <c r="E16" s="1" t="s">
        <v>585</v>
      </c>
      <c r="F16" s="1" t="str">
        <f t="shared" si="7"/>
        <v>台南市 永康區 蔦松里1鄰蔦松二街87巷62號</v>
      </c>
      <c r="G16" s="1">
        <f t="shared" si="8"/>
        <v>4</v>
      </c>
      <c r="H16" s="1" t="str">
        <f t="shared" si="9"/>
        <v>台南市</v>
      </c>
      <c r="I16" s="1">
        <f t="shared" si="10"/>
        <v>4</v>
      </c>
      <c r="J16" s="1" t="str">
        <f t="shared" si="0"/>
        <v>永康區</v>
      </c>
      <c r="K16" s="1" t="str">
        <f t="shared" si="1"/>
        <v>蔦松里1鄰蔦松二街87巷62號</v>
      </c>
      <c r="L16" s="1" t="str">
        <f t="shared" si="11"/>
        <v>Y</v>
      </c>
      <c r="M16" s="1">
        <f t="shared" si="12"/>
        <v>3</v>
      </c>
      <c r="N16" s="1" t="str">
        <f t="shared" si="50"/>
        <v>蔦松里</v>
      </c>
      <c r="O16" s="1" t="str">
        <f t="shared" si="13"/>
        <v>Y</v>
      </c>
      <c r="P16" s="1">
        <f t="shared" si="14"/>
        <v>5</v>
      </c>
      <c r="Q16" s="1" t="str">
        <f t="shared" si="51"/>
        <v>蔦松里1鄰</v>
      </c>
      <c r="R16" s="1" t="str">
        <f t="shared" si="52"/>
        <v>蔦松里1鄰</v>
      </c>
      <c r="S16" s="1" t="str">
        <f t="shared" si="53"/>
        <v>蔦松二街87巷62號</v>
      </c>
      <c r="T16" s="1" t="str">
        <f t="shared" si="15"/>
        <v>N</v>
      </c>
      <c r="U16" s="1" t="str">
        <f t="shared" si="16"/>
        <v>N</v>
      </c>
      <c r="V16" s="1" t="str">
        <f t="shared" si="17"/>
        <v>N</v>
      </c>
      <c r="W16" s="1" t="str">
        <f t="shared" si="18"/>
        <v/>
      </c>
      <c r="X16" s="1" t="str">
        <f t="shared" si="19"/>
        <v/>
      </c>
      <c r="Y16" s="1" t="str">
        <f t="shared" si="59"/>
        <v>蔦松二街87巷62號</v>
      </c>
      <c r="Z16" s="1" t="str">
        <f t="shared" si="20"/>
        <v>N</v>
      </c>
      <c r="AA16" s="1" t="str">
        <f t="shared" si="2"/>
        <v/>
      </c>
      <c r="AB16" s="1" t="str">
        <f t="shared" si="21"/>
        <v>Y</v>
      </c>
      <c r="AC16" s="1">
        <f t="shared" si="22"/>
        <v>4</v>
      </c>
      <c r="AD16" s="1" t="str">
        <f t="shared" si="23"/>
        <v>蔦松二街</v>
      </c>
      <c r="AE16" s="1" t="str">
        <f t="shared" si="24"/>
        <v>87巷62號</v>
      </c>
      <c r="AF16" s="1" t="str">
        <f t="shared" si="25"/>
        <v>N</v>
      </c>
      <c r="AG16" s="1" t="str">
        <f t="shared" si="26"/>
        <v/>
      </c>
      <c r="AH16" s="1" t="str">
        <f t="shared" si="27"/>
        <v/>
      </c>
      <c r="AI16" s="1" t="str">
        <f>IF(ISERROR(VLOOKUP(AH16,段別參照!A:B,2,0)),AH16,VLOOKUP(AH16,段別參照!A:B,2,0))</f>
        <v/>
      </c>
      <c r="AJ16" s="1" t="str">
        <f t="shared" si="28"/>
        <v>蔦松二街</v>
      </c>
      <c r="AK16" s="1" t="str">
        <f t="shared" si="29"/>
        <v>蔦松二街</v>
      </c>
      <c r="AL16" s="1" t="str">
        <f t="shared" si="30"/>
        <v>87巷62號</v>
      </c>
      <c r="AM16" s="1" t="str">
        <f t="shared" si="31"/>
        <v>Y</v>
      </c>
      <c r="AN16" s="1">
        <f t="shared" si="32"/>
        <v>3</v>
      </c>
      <c r="AO16" s="1" t="str">
        <f t="shared" si="33"/>
        <v>87巷</v>
      </c>
      <c r="AP16" s="1" t="str">
        <f t="shared" si="61"/>
        <v>62號</v>
      </c>
      <c r="AQ16" s="1" t="str">
        <f t="shared" si="34"/>
        <v>N</v>
      </c>
      <c r="AR16" s="1" t="str">
        <f t="shared" si="35"/>
        <v/>
      </c>
      <c r="AS16" s="1" t="str">
        <f t="shared" si="60"/>
        <v/>
      </c>
      <c r="AT16" s="1" t="str">
        <f t="shared" si="36"/>
        <v>62號</v>
      </c>
      <c r="AU16" s="1" t="str">
        <f t="shared" si="37"/>
        <v>Y</v>
      </c>
      <c r="AV16" s="1">
        <f t="shared" si="38"/>
        <v>3</v>
      </c>
      <c r="AW16" s="1" t="str">
        <f t="shared" si="39"/>
        <v>62號</v>
      </c>
      <c r="AX16" s="1" t="str">
        <f t="shared" si="54"/>
        <v>62號</v>
      </c>
      <c r="AY16" s="1" t="str">
        <f t="shared" si="40"/>
        <v/>
      </c>
      <c r="AZ16" s="1" t="str">
        <f t="shared" si="41"/>
        <v>N</v>
      </c>
      <c r="BA16" s="1" t="str">
        <f t="shared" si="42"/>
        <v/>
      </c>
      <c r="BB16" s="1" t="str">
        <f t="shared" si="43"/>
        <v/>
      </c>
      <c r="BC16" s="1" t="str">
        <f t="shared" si="44"/>
        <v/>
      </c>
      <c r="BD16" s="1" t="str">
        <f>IF(ISERROR(VLOOKUP(BC16,樓別參照!A:B,2,0)),BC16,VLOOKUP(BC16,樓別參照!A:B,2,0))</f>
        <v/>
      </c>
      <c r="BE16" s="1" t="str">
        <f t="shared" si="45"/>
        <v/>
      </c>
      <c r="BF16" s="1" t="str">
        <f t="shared" si="46"/>
        <v/>
      </c>
      <c r="BG16" s="1" t="str">
        <f t="shared" si="47"/>
        <v>N</v>
      </c>
      <c r="BH16" s="1" t="str">
        <f t="shared" si="4"/>
        <v/>
      </c>
      <c r="BI16" s="1" t="str">
        <f t="shared" si="48"/>
        <v/>
      </c>
      <c r="BJ16" s="1" t="str">
        <f t="shared" si="5"/>
        <v>臺南市</v>
      </c>
      <c r="BK16" s="1" t="str">
        <f t="shared" si="55"/>
        <v>永康區</v>
      </c>
      <c r="BL16" s="1" t="str">
        <f t="shared" si="56"/>
        <v>蔦松二街</v>
      </c>
      <c r="BM16" s="1" t="str">
        <f t="shared" si="57"/>
        <v>87巷</v>
      </c>
      <c r="BN16" s="1" t="str">
        <f t="shared" si="58"/>
        <v/>
      </c>
      <c r="BO16" s="1" t="str">
        <f t="shared" si="49"/>
        <v>62號</v>
      </c>
      <c r="BP16" s="1" t="str">
        <f t="shared" si="6"/>
        <v/>
      </c>
    </row>
    <row r="17" spans="1:68" x14ac:dyDescent="0.3">
      <c r="A17" s="1">
        <v>8949124</v>
      </c>
      <c r="B17" s="1" t="s">
        <v>13</v>
      </c>
      <c r="C17" s="1" t="s">
        <v>570</v>
      </c>
      <c r="D17" s="1" t="s">
        <v>571</v>
      </c>
      <c r="E17" s="1" t="s">
        <v>586</v>
      </c>
      <c r="F17" s="1" t="str">
        <f t="shared" si="7"/>
        <v>台南市 永康區 復華里011鄰復國二路243巷29號</v>
      </c>
      <c r="G17" s="1">
        <f t="shared" si="8"/>
        <v>4</v>
      </c>
      <c r="H17" s="1" t="str">
        <f t="shared" si="9"/>
        <v>台南市</v>
      </c>
      <c r="I17" s="1">
        <f t="shared" si="10"/>
        <v>4</v>
      </c>
      <c r="J17" s="1" t="str">
        <f t="shared" si="0"/>
        <v>永康區</v>
      </c>
      <c r="K17" s="1" t="str">
        <f t="shared" si="1"/>
        <v>復華里011鄰復國二路243巷29號</v>
      </c>
      <c r="L17" s="1" t="str">
        <f t="shared" si="11"/>
        <v>Y</v>
      </c>
      <c r="M17" s="1">
        <f t="shared" si="12"/>
        <v>3</v>
      </c>
      <c r="N17" s="1" t="str">
        <f t="shared" si="50"/>
        <v>復華里</v>
      </c>
      <c r="O17" s="1" t="str">
        <f t="shared" si="13"/>
        <v>Y</v>
      </c>
      <c r="P17" s="1">
        <f t="shared" si="14"/>
        <v>7</v>
      </c>
      <c r="Q17" s="1" t="str">
        <f t="shared" si="51"/>
        <v>復華里011鄰</v>
      </c>
      <c r="R17" s="1" t="str">
        <f t="shared" si="52"/>
        <v>復華里011鄰</v>
      </c>
      <c r="S17" s="1" t="str">
        <f t="shared" si="53"/>
        <v>復國二路243巷29號</v>
      </c>
      <c r="T17" s="1" t="str">
        <f t="shared" si="15"/>
        <v>N</v>
      </c>
      <c r="U17" s="1" t="str">
        <f t="shared" si="16"/>
        <v>N</v>
      </c>
      <c r="V17" s="1" t="str">
        <f t="shared" si="17"/>
        <v>N</v>
      </c>
      <c r="W17" s="1" t="str">
        <f t="shared" si="18"/>
        <v/>
      </c>
      <c r="X17" s="1" t="str">
        <f t="shared" si="19"/>
        <v/>
      </c>
      <c r="Y17" s="1" t="str">
        <f t="shared" si="59"/>
        <v>復國二路243巷29號</v>
      </c>
      <c r="Z17" s="1" t="str">
        <f t="shared" si="20"/>
        <v>Y</v>
      </c>
      <c r="AA17" s="1">
        <f t="shared" si="2"/>
        <v>4</v>
      </c>
      <c r="AB17" s="1" t="str">
        <f t="shared" si="21"/>
        <v>N</v>
      </c>
      <c r="AC17" s="1" t="str">
        <f t="shared" si="22"/>
        <v/>
      </c>
      <c r="AD17" s="1" t="str">
        <f t="shared" si="23"/>
        <v>復國二路</v>
      </c>
      <c r="AE17" s="1" t="str">
        <f t="shared" si="24"/>
        <v>243巷29號</v>
      </c>
      <c r="AF17" s="1" t="str">
        <f t="shared" si="25"/>
        <v>N</v>
      </c>
      <c r="AG17" s="1" t="str">
        <f t="shared" si="26"/>
        <v/>
      </c>
      <c r="AH17" s="1" t="str">
        <f t="shared" si="27"/>
        <v/>
      </c>
      <c r="AI17" s="1" t="str">
        <f>IF(ISERROR(VLOOKUP(AH17,段別參照!A:B,2,0)),AH17,VLOOKUP(AH17,段別參照!A:B,2,0))</f>
        <v/>
      </c>
      <c r="AJ17" s="1" t="str">
        <f t="shared" si="28"/>
        <v>復國二路</v>
      </c>
      <c r="AK17" s="1" t="str">
        <f t="shared" si="29"/>
        <v>復國二路</v>
      </c>
      <c r="AL17" s="1" t="str">
        <f t="shared" si="30"/>
        <v>243巷29號</v>
      </c>
      <c r="AM17" s="1" t="str">
        <f t="shared" si="31"/>
        <v>Y</v>
      </c>
      <c r="AN17" s="1">
        <f t="shared" si="32"/>
        <v>4</v>
      </c>
      <c r="AO17" s="1" t="str">
        <f t="shared" si="33"/>
        <v>243巷</v>
      </c>
      <c r="AP17" s="1" t="str">
        <f t="shared" si="61"/>
        <v>29號</v>
      </c>
      <c r="AQ17" s="1" t="str">
        <f t="shared" si="34"/>
        <v>N</v>
      </c>
      <c r="AR17" s="1" t="str">
        <f t="shared" si="35"/>
        <v/>
      </c>
      <c r="AS17" s="1" t="str">
        <f t="shared" si="60"/>
        <v/>
      </c>
      <c r="AT17" s="1" t="str">
        <f t="shared" si="36"/>
        <v>29號</v>
      </c>
      <c r="AU17" s="1" t="str">
        <f t="shared" si="37"/>
        <v>Y</v>
      </c>
      <c r="AV17" s="1">
        <f t="shared" si="38"/>
        <v>3</v>
      </c>
      <c r="AW17" s="1" t="str">
        <f t="shared" si="39"/>
        <v>29號</v>
      </c>
      <c r="AX17" s="1" t="str">
        <f t="shared" si="54"/>
        <v>29號</v>
      </c>
      <c r="AY17" s="1" t="str">
        <f t="shared" si="40"/>
        <v/>
      </c>
      <c r="AZ17" s="1" t="str">
        <f t="shared" si="41"/>
        <v>N</v>
      </c>
      <c r="BA17" s="1" t="str">
        <f t="shared" si="42"/>
        <v/>
      </c>
      <c r="BB17" s="1" t="str">
        <f t="shared" si="43"/>
        <v/>
      </c>
      <c r="BC17" s="1" t="str">
        <f t="shared" si="44"/>
        <v/>
      </c>
      <c r="BD17" s="1" t="str">
        <f>IF(ISERROR(VLOOKUP(BC17,樓別參照!A:B,2,0)),BC17,VLOOKUP(BC17,樓別參照!A:B,2,0))</f>
        <v/>
      </c>
      <c r="BE17" s="1" t="str">
        <f t="shared" si="45"/>
        <v/>
      </c>
      <c r="BF17" s="1" t="str">
        <f t="shared" si="46"/>
        <v/>
      </c>
      <c r="BG17" s="1" t="str">
        <f t="shared" si="47"/>
        <v>N</v>
      </c>
      <c r="BH17" s="1" t="str">
        <f t="shared" si="4"/>
        <v/>
      </c>
      <c r="BI17" s="1" t="str">
        <f t="shared" si="48"/>
        <v/>
      </c>
      <c r="BJ17" s="1" t="str">
        <f t="shared" si="5"/>
        <v>臺南市</v>
      </c>
      <c r="BK17" s="1" t="str">
        <f t="shared" si="55"/>
        <v>永康區</v>
      </c>
      <c r="BL17" s="1" t="str">
        <f t="shared" si="56"/>
        <v>復國二路</v>
      </c>
      <c r="BM17" s="1" t="str">
        <f t="shared" si="57"/>
        <v>243巷</v>
      </c>
      <c r="BN17" s="1" t="str">
        <f t="shared" si="58"/>
        <v/>
      </c>
      <c r="BO17" s="1" t="str">
        <f t="shared" si="49"/>
        <v>29號</v>
      </c>
      <c r="BP17" s="1" t="str">
        <f t="shared" si="6"/>
        <v/>
      </c>
    </row>
    <row r="18" spans="1:68" x14ac:dyDescent="0.3">
      <c r="A18" s="1">
        <v>6748254</v>
      </c>
      <c r="B18" s="1" t="s">
        <v>14</v>
      </c>
      <c r="C18" s="1" t="s">
        <v>577</v>
      </c>
      <c r="D18" s="1" t="s">
        <v>567</v>
      </c>
      <c r="E18" s="1" t="s">
        <v>587</v>
      </c>
      <c r="F18" s="1" t="str">
        <f t="shared" si="7"/>
        <v>台南市 永康區 神洲里1鄰忠孝路6巷7號</v>
      </c>
      <c r="G18" s="1">
        <f t="shared" si="8"/>
        <v>4</v>
      </c>
      <c r="H18" s="1" t="str">
        <f t="shared" si="9"/>
        <v>台南市</v>
      </c>
      <c r="I18" s="1">
        <f t="shared" si="10"/>
        <v>4</v>
      </c>
      <c r="J18" s="1" t="str">
        <f t="shared" si="0"/>
        <v>永康區</v>
      </c>
      <c r="K18" s="1" t="str">
        <f t="shared" si="1"/>
        <v>神洲里1鄰忠孝路6巷7號</v>
      </c>
      <c r="L18" s="1" t="str">
        <f t="shared" si="11"/>
        <v>Y</v>
      </c>
      <c r="M18" s="1">
        <f t="shared" si="12"/>
        <v>3</v>
      </c>
      <c r="N18" s="1" t="str">
        <f t="shared" si="50"/>
        <v>神洲里</v>
      </c>
      <c r="O18" s="1" t="str">
        <f t="shared" si="13"/>
        <v>Y</v>
      </c>
      <c r="P18" s="1">
        <f t="shared" si="14"/>
        <v>5</v>
      </c>
      <c r="Q18" s="1" t="str">
        <f t="shared" si="51"/>
        <v>神洲里1鄰</v>
      </c>
      <c r="R18" s="1" t="str">
        <f t="shared" si="52"/>
        <v>神洲里1鄰</v>
      </c>
      <c r="S18" s="1" t="str">
        <f t="shared" si="53"/>
        <v>忠孝路6巷7號</v>
      </c>
      <c r="T18" s="1" t="str">
        <f t="shared" si="15"/>
        <v>N</v>
      </c>
      <c r="U18" s="1" t="str">
        <f t="shared" si="16"/>
        <v>N</v>
      </c>
      <c r="V18" s="1" t="str">
        <f t="shared" si="17"/>
        <v>N</v>
      </c>
      <c r="W18" s="1" t="str">
        <f t="shared" si="18"/>
        <v/>
      </c>
      <c r="X18" s="1" t="str">
        <f t="shared" si="19"/>
        <v/>
      </c>
      <c r="Y18" s="1" t="str">
        <f t="shared" si="59"/>
        <v>忠孝路6巷7號</v>
      </c>
      <c r="Z18" s="1" t="str">
        <f t="shared" si="20"/>
        <v>Y</v>
      </c>
      <c r="AA18" s="1">
        <f t="shared" si="2"/>
        <v>3</v>
      </c>
      <c r="AB18" s="1" t="str">
        <f t="shared" si="21"/>
        <v>N</v>
      </c>
      <c r="AC18" s="1" t="str">
        <f t="shared" si="22"/>
        <v/>
      </c>
      <c r="AD18" s="1" t="str">
        <f t="shared" si="23"/>
        <v>忠孝路</v>
      </c>
      <c r="AE18" s="1" t="str">
        <f t="shared" si="24"/>
        <v>6巷7號</v>
      </c>
      <c r="AF18" s="1" t="str">
        <f t="shared" si="25"/>
        <v>N</v>
      </c>
      <c r="AG18" s="1" t="str">
        <f t="shared" si="26"/>
        <v/>
      </c>
      <c r="AH18" s="1" t="str">
        <f t="shared" si="27"/>
        <v/>
      </c>
      <c r="AI18" s="1" t="str">
        <f>IF(ISERROR(VLOOKUP(AH18,段別參照!A:B,2,0)),AH18,VLOOKUP(AH18,段別參照!A:B,2,0))</f>
        <v/>
      </c>
      <c r="AJ18" s="1" t="str">
        <f t="shared" si="28"/>
        <v>忠孝路</v>
      </c>
      <c r="AK18" s="1" t="str">
        <f t="shared" si="29"/>
        <v>忠孝路</v>
      </c>
      <c r="AL18" s="1" t="str">
        <f t="shared" si="30"/>
        <v>6巷7號</v>
      </c>
      <c r="AM18" s="1" t="str">
        <f t="shared" si="31"/>
        <v>Y</v>
      </c>
      <c r="AN18" s="1">
        <f t="shared" si="32"/>
        <v>2</v>
      </c>
      <c r="AO18" s="1" t="str">
        <f t="shared" si="33"/>
        <v>6巷</v>
      </c>
      <c r="AP18" s="1" t="str">
        <f t="shared" si="61"/>
        <v>7號</v>
      </c>
      <c r="AQ18" s="1" t="str">
        <f t="shared" si="34"/>
        <v>N</v>
      </c>
      <c r="AR18" s="1" t="str">
        <f t="shared" si="35"/>
        <v/>
      </c>
      <c r="AS18" s="1" t="str">
        <f t="shared" si="60"/>
        <v/>
      </c>
      <c r="AT18" s="1" t="str">
        <f t="shared" si="36"/>
        <v>7號</v>
      </c>
      <c r="AU18" s="1" t="str">
        <f t="shared" si="37"/>
        <v>Y</v>
      </c>
      <c r="AV18" s="1">
        <f t="shared" si="38"/>
        <v>2</v>
      </c>
      <c r="AW18" s="1" t="str">
        <f t="shared" si="39"/>
        <v>7號</v>
      </c>
      <c r="AX18" s="1" t="str">
        <f t="shared" si="54"/>
        <v>7號</v>
      </c>
      <c r="AY18" s="1" t="str">
        <f t="shared" si="40"/>
        <v/>
      </c>
      <c r="AZ18" s="1" t="str">
        <f t="shared" si="41"/>
        <v>N</v>
      </c>
      <c r="BA18" s="1" t="str">
        <f t="shared" si="42"/>
        <v/>
      </c>
      <c r="BB18" s="1" t="str">
        <f t="shared" si="43"/>
        <v/>
      </c>
      <c r="BC18" s="1" t="str">
        <f t="shared" si="44"/>
        <v/>
      </c>
      <c r="BD18" s="1" t="str">
        <f>IF(ISERROR(VLOOKUP(BC18,樓別參照!A:B,2,0)),BC18,VLOOKUP(BC18,樓別參照!A:B,2,0))</f>
        <v/>
      </c>
      <c r="BE18" s="1" t="str">
        <f t="shared" si="45"/>
        <v/>
      </c>
      <c r="BF18" s="1" t="str">
        <f t="shared" si="46"/>
        <v/>
      </c>
      <c r="BG18" s="1" t="str">
        <f t="shared" si="47"/>
        <v>N</v>
      </c>
      <c r="BH18" s="1" t="str">
        <f t="shared" si="4"/>
        <v/>
      </c>
      <c r="BI18" s="1" t="str">
        <f t="shared" si="48"/>
        <v/>
      </c>
      <c r="BJ18" s="1" t="str">
        <f t="shared" si="5"/>
        <v>臺南市</v>
      </c>
      <c r="BK18" s="1" t="str">
        <f t="shared" si="55"/>
        <v>永康區</v>
      </c>
      <c r="BL18" s="1" t="str">
        <f t="shared" si="56"/>
        <v>忠孝路</v>
      </c>
      <c r="BM18" s="1" t="str">
        <f t="shared" si="57"/>
        <v>6巷</v>
      </c>
      <c r="BN18" s="1" t="str">
        <f t="shared" si="58"/>
        <v/>
      </c>
      <c r="BO18" s="1" t="str">
        <f t="shared" si="49"/>
        <v>7號</v>
      </c>
      <c r="BP18" s="1" t="str">
        <f t="shared" si="6"/>
        <v/>
      </c>
    </row>
    <row r="19" spans="1:68" x14ac:dyDescent="0.3">
      <c r="A19" s="1">
        <v>9197654</v>
      </c>
      <c r="B19" s="1" t="s">
        <v>15</v>
      </c>
      <c r="C19" s="1" t="s">
        <v>577</v>
      </c>
      <c r="D19" s="1" t="s">
        <v>571</v>
      </c>
      <c r="E19" s="1" t="s">
        <v>588</v>
      </c>
      <c r="F19" s="1" t="str">
        <f t="shared" si="7"/>
        <v>台南市 永康區 正強里32鄰四維街51巷5號四樓之1</v>
      </c>
      <c r="G19" s="1">
        <f t="shared" si="8"/>
        <v>4</v>
      </c>
      <c r="H19" s="1" t="str">
        <f t="shared" si="9"/>
        <v>台南市</v>
      </c>
      <c r="I19" s="1">
        <f t="shared" si="10"/>
        <v>4</v>
      </c>
      <c r="J19" s="1" t="str">
        <f t="shared" si="0"/>
        <v>永康區</v>
      </c>
      <c r="K19" s="1" t="str">
        <f t="shared" si="1"/>
        <v>正強里32鄰四維街51巷5號四樓之1</v>
      </c>
      <c r="L19" s="1" t="str">
        <f t="shared" si="11"/>
        <v>Y</v>
      </c>
      <c r="M19" s="1">
        <f t="shared" si="12"/>
        <v>3</v>
      </c>
      <c r="N19" s="1" t="str">
        <f t="shared" si="50"/>
        <v>正強里</v>
      </c>
      <c r="O19" s="1" t="str">
        <f t="shared" si="13"/>
        <v>Y</v>
      </c>
      <c r="P19" s="1">
        <f t="shared" si="14"/>
        <v>6</v>
      </c>
      <c r="Q19" s="1" t="str">
        <f t="shared" si="51"/>
        <v>正強里32鄰</v>
      </c>
      <c r="R19" s="1" t="str">
        <f t="shared" si="52"/>
        <v>正強里32鄰</v>
      </c>
      <c r="S19" s="1" t="str">
        <f t="shared" si="53"/>
        <v>四維街51巷5號四樓之1</v>
      </c>
      <c r="T19" s="1" t="str">
        <f t="shared" si="15"/>
        <v>N</v>
      </c>
      <c r="U19" s="1" t="str">
        <f t="shared" si="16"/>
        <v>N</v>
      </c>
      <c r="V19" s="1" t="str">
        <f t="shared" si="17"/>
        <v>N</v>
      </c>
      <c r="W19" s="1" t="str">
        <f t="shared" si="18"/>
        <v/>
      </c>
      <c r="X19" s="1" t="str">
        <f t="shared" si="19"/>
        <v/>
      </c>
      <c r="Y19" s="1" t="str">
        <f t="shared" si="59"/>
        <v>四維街51巷5號四樓之1</v>
      </c>
      <c r="Z19" s="1" t="str">
        <f t="shared" si="20"/>
        <v>N</v>
      </c>
      <c r="AA19" s="1" t="str">
        <f t="shared" si="2"/>
        <v/>
      </c>
      <c r="AB19" s="1" t="str">
        <f t="shared" si="21"/>
        <v>Y</v>
      </c>
      <c r="AC19" s="1">
        <f t="shared" si="22"/>
        <v>3</v>
      </c>
      <c r="AD19" s="1" t="str">
        <f t="shared" si="23"/>
        <v>四維街</v>
      </c>
      <c r="AE19" s="1" t="str">
        <f t="shared" si="24"/>
        <v>51巷5號四樓之1</v>
      </c>
      <c r="AF19" s="1" t="str">
        <f t="shared" si="25"/>
        <v>N</v>
      </c>
      <c r="AG19" s="1" t="str">
        <f t="shared" si="26"/>
        <v/>
      </c>
      <c r="AH19" s="1" t="str">
        <f t="shared" si="27"/>
        <v/>
      </c>
      <c r="AI19" s="1" t="str">
        <f>IF(ISERROR(VLOOKUP(AH19,段別參照!A:B,2,0)),AH19,VLOOKUP(AH19,段別參照!A:B,2,0))</f>
        <v/>
      </c>
      <c r="AJ19" s="1" t="str">
        <f t="shared" si="28"/>
        <v>四維街</v>
      </c>
      <c r="AK19" s="1" t="str">
        <f t="shared" si="29"/>
        <v>四維街</v>
      </c>
      <c r="AL19" s="1" t="str">
        <f t="shared" si="30"/>
        <v>51巷5號四樓之1</v>
      </c>
      <c r="AM19" s="1" t="str">
        <f t="shared" si="31"/>
        <v>Y</v>
      </c>
      <c r="AN19" s="1">
        <f t="shared" si="32"/>
        <v>3</v>
      </c>
      <c r="AO19" s="1" t="str">
        <f t="shared" si="33"/>
        <v>51巷</v>
      </c>
      <c r="AP19" s="1" t="str">
        <f t="shared" si="61"/>
        <v>5號四樓之1</v>
      </c>
      <c r="AQ19" s="1" t="str">
        <f t="shared" si="34"/>
        <v>N</v>
      </c>
      <c r="AR19" s="1" t="str">
        <f t="shared" si="35"/>
        <v/>
      </c>
      <c r="AS19" s="1" t="str">
        <f t="shared" si="60"/>
        <v/>
      </c>
      <c r="AT19" s="1" t="str">
        <f t="shared" si="36"/>
        <v>5號四樓之1</v>
      </c>
      <c r="AU19" s="1" t="str">
        <f t="shared" si="37"/>
        <v>Y</v>
      </c>
      <c r="AV19" s="1">
        <f t="shared" si="38"/>
        <v>2</v>
      </c>
      <c r="AW19" s="1" t="str">
        <f t="shared" si="39"/>
        <v>5號</v>
      </c>
      <c r="AX19" s="1" t="str">
        <f t="shared" si="54"/>
        <v>5號</v>
      </c>
      <c r="AY19" s="1" t="str">
        <f t="shared" si="40"/>
        <v>四樓之1</v>
      </c>
      <c r="AZ19" s="1" t="str">
        <f t="shared" si="41"/>
        <v>Y</v>
      </c>
      <c r="BA19" s="1">
        <f t="shared" si="42"/>
        <v>2</v>
      </c>
      <c r="BB19" s="1" t="str">
        <f t="shared" si="43"/>
        <v>四樓</v>
      </c>
      <c r="BC19" s="1" t="str">
        <f t="shared" si="44"/>
        <v>四</v>
      </c>
      <c r="BD19" s="1">
        <f>IF(ISERROR(VLOOKUP(BC19,樓別參照!A:B,2,0)),BC19,VLOOKUP(BC19,樓別參照!A:B,2,0))</f>
        <v>4</v>
      </c>
      <c r="BE19" s="1" t="str">
        <f t="shared" si="45"/>
        <v>4樓</v>
      </c>
      <c r="BF19" s="1" t="str">
        <f t="shared" si="46"/>
        <v>之1</v>
      </c>
      <c r="BG19" s="1" t="str">
        <f t="shared" si="47"/>
        <v>Y</v>
      </c>
      <c r="BH19" s="1">
        <f>IF(BG19="Y",FIND("之",BF19),"")</f>
        <v>1</v>
      </c>
      <c r="BI19" s="1" t="str">
        <f t="shared" si="48"/>
        <v>之1</v>
      </c>
      <c r="BJ19" s="1" t="str">
        <f t="shared" si="5"/>
        <v>臺南市</v>
      </c>
      <c r="BK19" s="1" t="str">
        <f t="shared" si="55"/>
        <v>永康區</v>
      </c>
      <c r="BL19" s="1" t="str">
        <f t="shared" si="56"/>
        <v>四維街</v>
      </c>
      <c r="BM19" s="1" t="str">
        <f t="shared" si="57"/>
        <v>51巷</v>
      </c>
      <c r="BN19" s="1" t="str">
        <f t="shared" si="58"/>
        <v/>
      </c>
      <c r="BO19" s="1" t="str">
        <f t="shared" si="49"/>
        <v>5號4樓之1</v>
      </c>
      <c r="BP19" s="1" t="str">
        <f t="shared" si="6"/>
        <v/>
      </c>
    </row>
    <row r="20" spans="1:68" x14ac:dyDescent="0.3">
      <c r="A20" s="1">
        <v>9376504</v>
      </c>
      <c r="B20" s="1" t="s">
        <v>16</v>
      </c>
      <c r="C20" s="1" t="s">
        <v>570</v>
      </c>
      <c r="D20" s="1" t="s">
        <v>571</v>
      </c>
      <c r="E20" s="1" t="s">
        <v>589</v>
      </c>
      <c r="F20" s="1" t="str">
        <f t="shared" si="7"/>
        <v>台南市 南區 崇倫街87號</v>
      </c>
      <c r="G20" s="1">
        <f t="shared" si="8"/>
        <v>4</v>
      </c>
      <c r="H20" s="1" t="str">
        <f t="shared" si="9"/>
        <v>台南市</v>
      </c>
      <c r="I20" s="1">
        <f t="shared" si="10"/>
        <v>4</v>
      </c>
      <c r="J20" s="1" t="str">
        <f t="shared" si="0"/>
        <v>南區</v>
      </c>
      <c r="K20" s="1" t="str">
        <f t="shared" si="1"/>
        <v>崇倫街87號</v>
      </c>
      <c r="L20" s="1" t="str">
        <f t="shared" si="11"/>
        <v>N</v>
      </c>
      <c r="M20" s="1" t="str">
        <f t="shared" si="12"/>
        <v/>
      </c>
      <c r="N20" s="1" t="str">
        <f t="shared" si="50"/>
        <v/>
      </c>
      <c r="O20" s="1" t="str">
        <f t="shared" si="13"/>
        <v>N</v>
      </c>
      <c r="P20" s="1" t="str">
        <f t="shared" si="14"/>
        <v/>
      </c>
      <c r="Q20" s="1" t="str">
        <f t="shared" si="51"/>
        <v/>
      </c>
      <c r="R20" s="1" t="str">
        <f t="shared" si="52"/>
        <v/>
      </c>
      <c r="S20" s="1" t="str">
        <f t="shared" si="53"/>
        <v>崇倫街87號</v>
      </c>
      <c r="T20" s="1" t="str">
        <f t="shared" si="15"/>
        <v>N</v>
      </c>
      <c r="U20" s="1" t="str">
        <f t="shared" si="16"/>
        <v>N</v>
      </c>
      <c r="V20" s="1" t="str">
        <f t="shared" si="17"/>
        <v>N</v>
      </c>
      <c r="W20" s="1" t="str">
        <f t="shared" si="18"/>
        <v/>
      </c>
      <c r="X20" s="1" t="str">
        <f t="shared" si="19"/>
        <v/>
      </c>
      <c r="Y20" s="1" t="str">
        <f t="shared" si="59"/>
        <v>崇倫街87號</v>
      </c>
      <c r="Z20" s="1" t="str">
        <f t="shared" si="20"/>
        <v>N</v>
      </c>
      <c r="AA20" s="1" t="str">
        <f t="shared" si="2"/>
        <v/>
      </c>
      <c r="AB20" s="1" t="str">
        <f t="shared" si="21"/>
        <v>Y</v>
      </c>
      <c r="AC20" s="1">
        <f t="shared" si="22"/>
        <v>3</v>
      </c>
      <c r="AD20" s="1" t="str">
        <f t="shared" si="23"/>
        <v>崇倫街</v>
      </c>
      <c r="AE20" s="1" t="str">
        <f t="shared" si="24"/>
        <v>87號</v>
      </c>
      <c r="AF20" s="1" t="str">
        <f t="shared" si="25"/>
        <v>N</v>
      </c>
      <c r="AG20" s="1" t="str">
        <f t="shared" si="26"/>
        <v/>
      </c>
      <c r="AH20" s="1" t="str">
        <f t="shared" si="27"/>
        <v/>
      </c>
      <c r="AI20" s="1" t="str">
        <f>IF(ISERROR(VLOOKUP(AH20,段別參照!A:B,2,0)),AH20,VLOOKUP(AH20,段別參照!A:B,2,0))</f>
        <v/>
      </c>
      <c r="AJ20" s="1" t="str">
        <f t="shared" si="28"/>
        <v>崇倫街</v>
      </c>
      <c r="AK20" s="1" t="str">
        <f t="shared" si="29"/>
        <v>崇倫街</v>
      </c>
      <c r="AL20" s="1" t="str">
        <f t="shared" si="30"/>
        <v>87號</v>
      </c>
      <c r="AM20" s="1" t="str">
        <f t="shared" si="31"/>
        <v>N</v>
      </c>
      <c r="AN20" s="1" t="str">
        <f t="shared" si="32"/>
        <v/>
      </c>
      <c r="AO20" s="1" t="str">
        <f t="shared" si="33"/>
        <v/>
      </c>
      <c r="AP20" s="1" t="str">
        <f t="shared" si="61"/>
        <v>87號</v>
      </c>
      <c r="AQ20" s="1" t="str">
        <f t="shared" si="34"/>
        <v>N</v>
      </c>
      <c r="AR20" s="1" t="str">
        <f t="shared" si="35"/>
        <v/>
      </c>
      <c r="AS20" s="1" t="str">
        <f t="shared" si="60"/>
        <v/>
      </c>
      <c r="AT20" s="1" t="str">
        <f t="shared" si="36"/>
        <v>87號</v>
      </c>
      <c r="AU20" s="1" t="str">
        <f t="shared" si="37"/>
        <v>Y</v>
      </c>
      <c r="AV20" s="1">
        <f t="shared" si="38"/>
        <v>3</v>
      </c>
      <c r="AW20" s="1" t="str">
        <f t="shared" si="39"/>
        <v>87號</v>
      </c>
      <c r="AX20" s="1" t="str">
        <f t="shared" si="54"/>
        <v>87號</v>
      </c>
      <c r="AY20" s="1" t="str">
        <f t="shared" si="40"/>
        <v/>
      </c>
      <c r="AZ20" s="1" t="str">
        <f t="shared" si="41"/>
        <v>N</v>
      </c>
      <c r="BA20" s="1" t="str">
        <f t="shared" si="42"/>
        <v/>
      </c>
      <c r="BB20" s="1" t="str">
        <f t="shared" si="43"/>
        <v/>
      </c>
      <c r="BC20" s="1" t="str">
        <f t="shared" si="44"/>
        <v/>
      </c>
      <c r="BD20" s="1" t="str">
        <f>IF(ISERROR(VLOOKUP(BC20,樓別參照!A:B,2,0)),BC20,VLOOKUP(BC20,樓別參照!A:B,2,0))</f>
        <v/>
      </c>
      <c r="BE20" s="1" t="str">
        <f t="shared" si="45"/>
        <v/>
      </c>
      <c r="BF20" s="1" t="str">
        <f t="shared" si="46"/>
        <v/>
      </c>
      <c r="BG20" s="1" t="str">
        <f t="shared" si="47"/>
        <v>N</v>
      </c>
      <c r="BH20" s="1" t="str">
        <f t="shared" ref="BH20:BH83" si="62">IF(BG20="Y",FIND("之",BF20),"")</f>
        <v/>
      </c>
      <c r="BI20" s="1" t="str">
        <f t="shared" si="48"/>
        <v/>
      </c>
      <c r="BJ20" s="1" t="str">
        <f t="shared" si="5"/>
        <v>臺南市</v>
      </c>
      <c r="BK20" s="1" t="str">
        <f t="shared" si="55"/>
        <v>南區</v>
      </c>
      <c r="BL20" s="1" t="str">
        <f t="shared" si="56"/>
        <v>崇倫街</v>
      </c>
      <c r="BM20" s="1" t="str">
        <f t="shared" si="57"/>
        <v/>
      </c>
      <c r="BN20" s="1" t="str">
        <f t="shared" si="58"/>
        <v/>
      </c>
      <c r="BO20" s="1" t="str">
        <f t="shared" si="49"/>
        <v>87號</v>
      </c>
      <c r="BP20" s="1" t="str">
        <f t="shared" si="6"/>
        <v/>
      </c>
    </row>
    <row r="21" spans="1:68" x14ac:dyDescent="0.3">
      <c r="A21" s="1">
        <v>9424151</v>
      </c>
      <c r="B21" s="1" t="s">
        <v>17</v>
      </c>
      <c r="C21" s="1" t="s">
        <v>577</v>
      </c>
      <c r="D21" s="1" t="s">
        <v>571</v>
      </c>
      <c r="E21" s="1" t="s">
        <v>590</v>
      </c>
      <c r="F21" s="1" t="str">
        <f t="shared" si="7"/>
        <v>台南市 南區 國宅里9鄰金華路二段15巷38號</v>
      </c>
      <c r="G21" s="1">
        <f t="shared" si="8"/>
        <v>4</v>
      </c>
      <c r="H21" s="1" t="str">
        <f t="shared" si="9"/>
        <v>台南市</v>
      </c>
      <c r="I21" s="1">
        <f t="shared" si="10"/>
        <v>4</v>
      </c>
      <c r="J21" s="1" t="str">
        <f t="shared" si="0"/>
        <v>南區</v>
      </c>
      <c r="K21" s="1" t="str">
        <f t="shared" si="1"/>
        <v>國宅里9鄰金華路二段15巷38號</v>
      </c>
      <c r="L21" s="1" t="str">
        <f t="shared" si="11"/>
        <v>Y</v>
      </c>
      <c r="M21" s="1">
        <f t="shared" si="12"/>
        <v>3</v>
      </c>
      <c r="N21" s="1" t="str">
        <f t="shared" si="50"/>
        <v>國宅里</v>
      </c>
      <c r="O21" s="1" t="str">
        <f t="shared" si="13"/>
        <v>Y</v>
      </c>
      <c r="P21" s="1">
        <f t="shared" si="14"/>
        <v>5</v>
      </c>
      <c r="Q21" s="1" t="str">
        <f t="shared" si="51"/>
        <v>國宅里9鄰</v>
      </c>
      <c r="R21" s="1" t="str">
        <f t="shared" si="52"/>
        <v>國宅里9鄰</v>
      </c>
      <c r="S21" s="1" t="str">
        <f t="shared" si="53"/>
        <v>金華路二段15巷38號</v>
      </c>
      <c r="T21" s="1" t="str">
        <f t="shared" si="15"/>
        <v>N</v>
      </c>
      <c r="U21" s="1" t="str">
        <f t="shared" si="16"/>
        <v>N</v>
      </c>
      <c r="V21" s="1" t="str">
        <f t="shared" si="17"/>
        <v>N</v>
      </c>
      <c r="W21" s="1" t="str">
        <f t="shared" si="18"/>
        <v/>
      </c>
      <c r="X21" s="1" t="str">
        <f t="shared" si="19"/>
        <v/>
      </c>
      <c r="Y21" s="1" t="str">
        <f t="shared" si="59"/>
        <v>金華路二段15巷38號</v>
      </c>
      <c r="Z21" s="1" t="str">
        <f t="shared" si="20"/>
        <v>Y</v>
      </c>
      <c r="AA21" s="1">
        <f t="shared" si="2"/>
        <v>3</v>
      </c>
      <c r="AB21" s="1" t="str">
        <f t="shared" si="21"/>
        <v>N</v>
      </c>
      <c r="AC21" s="1" t="str">
        <f t="shared" si="22"/>
        <v/>
      </c>
      <c r="AD21" s="1" t="str">
        <f t="shared" si="23"/>
        <v>金華路</v>
      </c>
      <c r="AE21" s="1" t="str">
        <f t="shared" si="24"/>
        <v>二段15巷38號</v>
      </c>
      <c r="AF21" s="1" t="str">
        <f t="shared" si="25"/>
        <v>Y</v>
      </c>
      <c r="AG21" s="1">
        <f t="shared" si="26"/>
        <v>2</v>
      </c>
      <c r="AH21" s="1" t="str">
        <f t="shared" si="27"/>
        <v>二段</v>
      </c>
      <c r="AI21" s="1" t="str">
        <f>IF(ISERROR(VLOOKUP(AH21,段別參照!A:B,2,0)),AH21,VLOOKUP(AH21,段別參照!A:B,2,0))</f>
        <v>二段</v>
      </c>
      <c r="AJ21" s="1" t="str">
        <f t="shared" si="28"/>
        <v>金華路二段</v>
      </c>
      <c r="AK21" s="1" t="str">
        <f t="shared" si="29"/>
        <v>金華路二段</v>
      </c>
      <c r="AL21" s="1" t="str">
        <f t="shared" si="30"/>
        <v>15巷38號</v>
      </c>
      <c r="AM21" s="1" t="str">
        <f t="shared" si="31"/>
        <v>Y</v>
      </c>
      <c r="AN21" s="1">
        <f t="shared" si="32"/>
        <v>3</v>
      </c>
      <c r="AO21" s="1" t="str">
        <f t="shared" si="33"/>
        <v>15巷</v>
      </c>
      <c r="AP21" s="1" t="str">
        <f t="shared" si="61"/>
        <v>38號</v>
      </c>
      <c r="AQ21" s="1" t="str">
        <f t="shared" si="34"/>
        <v>N</v>
      </c>
      <c r="AR21" s="1" t="str">
        <f t="shared" si="35"/>
        <v/>
      </c>
      <c r="AS21" s="1" t="str">
        <f t="shared" si="60"/>
        <v/>
      </c>
      <c r="AT21" s="1" t="str">
        <f t="shared" si="36"/>
        <v>38號</v>
      </c>
      <c r="AU21" s="1" t="str">
        <f t="shared" si="37"/>
        <v>Y</v>
      </c>
      <c r="AV21" s="1">
        <f t="shared" si="38"/>
        <v>3</v>
      </c>
      <c r="AW21" s="1" t="str">
        <f t="shared" si="39"/>
        <v>38號</v>
      </c>
      <c r="AX21" s="1" t="str">
        <f t="shared" si="54"/>
        <v>38號</v>
      </c>
      <c r="AY21" s="1" t="str">
        <f t="shared" si="40"/>
        <v/>
      </c>
      <c r="AZ21" s="1" t="str">
        <f t="shared" si="41"/>
        <v>N</v>
      </c>
      <c r="BA21" s="1" t="str">
        <f t="shared" si="42"/>
        <v/>
      </c>
      <c r="BB21" s="1" t="str">
        <f t="shared" si="43"/>
        <v/>
      </c>
      <c r="BC21" s="1" t="str">
        <f t="shared" si="44"/>
        <v/>
      </c>
      <c r="BD21" s="1" t="str">
        <f>IF(ISERROR(VLOOKUP(BC21,樓別參照!A:B,2,0)),BC21,VLOOKUP(BC21,樓別參照!A:B,2,0))</f>
        <v/>
      </c>
      <c r="BE21" s="1" t="str">
        <f t="shared" si="45"/>
        <v/>
      </c>
      <c r="BF21" s="1" t="str">
        <f t="shared" si="46"/>
        <v/>
      </c>
      <c r="BG21" s="1" t="str">
        <f t="shared" si="47"/>
        <v>N</v>
      </c>
      <c r="BH21" s="1" t="str">
        <f t="shared" si="62"/>
        <v/>
      </c>
      <c r="BI21" s="1" t="str">
        <f t="shared" si="48"/>
        <v/>
      </c>
      <c r="BJ21" s="1" t="str">
        <f t="shared" si="5"/>
        <v>臺南市</v>
      </c>
      <c r="BK21" s="1" t="str">
        <f t="shared" si="55"/>
        <v>南區</v>
      </c>
      <c r="BL21" s="1" t="str">
        <f t="shared" si="56"/>
        <v>金華路二段</v>
      </c>
      <c r="BM21" s="1" t="str">
        <f t="shared" si="57"/>
        <v>15巷</v>
      </c>
      <c r="BN21" s="1" t="str">
        <f t="shared" si="58"/>
        <v/>
      </c>
      <c r="BO21" s="1" t="str">
        <f t="shared" si="49"/>
        <v>38號</v>
      </c>
      <c r="BP21" s="1" t="str">
        <f t="shared" si="6"/>
        <v/>
      </c>
    </row>
    <row r="22" spans="1:68" x14ac:dyDescent="0.3">
      <c r="A22" s="1">
        <v>9424018</v>
      </c>
      <c r="B22" s="1" t="s">
        <v>18</v>
      </c>
      <c r="C22" s="1" t="s">
        <v>577</v>
      </c>
      <c r="D22" s="1" t="s">
        <v>567</v>
      </c>
      <c r="E22" s="1" t="s">
        <v>591</v>
      </c>
      <c r="F22" s="1" t="str">
        <f t="shared" si="7"/>
        <v>彰化縣 二水鄉 過圳村005鄰三義巷18號</v>
      </c>
      <c r="G22" s="1">
        <f t="shared" si="8"/>
        <v>4</v>
      </c>
      <c r="H22" s="1" t="str">
        <f t="shared" si="9"/>
        <v>彰化縣</v>
      </c>
      <c r="I22" s="1">
        <f t="shared" si="10"/>
        <v>4</v>
      </c>
      <c r="J22" s="1" t="str">
        <f t="shared" si="0"/>
        <v>二水鄉</v>
      </c>
      <c r="K22" s="1" t="str">
        <f t="shared" si="1"/>
        <v>過圳村005鄰三義巷18號</v>
      </c>
      <c r="L22" s="1" t="str">
        <f t="shared" si="11"/>
        <v>N</v>
      </c>
      <c r="M22" s="1" t="str">
        <f t="shared" si="12"/>
        <v/>
      </c>
      <c r="N22" s="1" t="str">
        <f t="shared" si="50"/>
        <v/>
      </c>
      <c r="O22" s="1" t="str">
        <f t="shared" si="13"/>
        <v>Y</v>
      </c>
      <c r="P22" s="1">
        <f t="shared" si="14"/>
        <v>7</v>
      </c>
      <c r="Q22" s="1" t="str">
        <f t="shared" si="51"/>
        <v>過圳村005鄰</v>
      </c>
      <c r="R22" s="1" t="str">
        <f t="shared" si="52"/>
        <v>過圳村005鄰</v>
      </c>
      <c r="S22" s="1" t="str">
        <f t="shared" si="53"/>
        <v>三義巷18號</v>
      </c>
      <c r="T22" s="1" t="str">
        <f t="shared" si="15"/>
        <v>N</v>
      </c>
      <c r="U22" s="1" t="str">
        <f t="shared" si="16"/>
        <v>N</v>
      </c>
      <c r="V22" s="1" t="str">
        <f t="shared" si="17"/>
        <v>N</v>
      </c>
      <c r="W22" s="1" t="str">
        <f t="shared" si="18"/>
        <v/>
      </c>
      <c r="X22" s="1" t="str">
        <f t="shared" si="19"/>
        <v/>
      </c>
      <c r="Y22" s="1" t="str">
        <f t="shared" si="59"/>
        <v>三義巷18號</v>
      </c>
      <c r="Z22" s="1" t="str">
        <f t="shared" si="20"/>
        <v>N</v>
      </c>
      <c r="AA22" s="1" t="str">
        <f t="shared" si="2"/>
        <v/>
      </c>
      <c r="AB22" s="1" t="str">
        <f t="shared" si="21"/>
        <v>N</v>
      </c>
      <c r="AC22" s="1" t="str">
        <f t="shared" si="22"/>
        <v/>
      </c>
      <c r="AD22" s="1" t="str">
        <f t="shared" si="23"/>
        <v/>
      </c>
      <c r="AE22" s="1" t="str">
        <f t="shared" si="24"/>
        <v>三義巷18號</v>
      </c>
      <c r="AF22" s="1" t="str">
        <f t="shared" si="25"/>
        <v>N</v>
      </c>
      <c r="AG22" s="1" t="str">
        <f t="shared" si="26"/>
        <v/>
      </c>
      <c r="AH22" s="1" t="str">
        <f t="shared" si="27"/>
        <v/>
      </c>
      <c r="AI22" s="1" t="str">
        <f>IF(ISERROR(VLOOKUP(AH22,段別參照!A:B,2,0)),AH22,VLOOKUP(AH22,段別參照!A:B,2,0))</f>
        <v/>
      </c>
      <c r="AJ22" s="1" t="str">
        <f t="shared" si="28"/>
        <v/>
      </c>
      <c r="AK22" s="1" t="str">
        <f t="shared" si="29"/>
        <v/>
      </c>
      <c r="AL22" s="1" t="str">
        <f t="shared" si="30"/>
        <v>三義巷18號</v>
      </c>
      <c r="AM22" s="1" t="str">
        <f t="shared" si="31"/>
        <v>Y</v>
      </c>
      <c r="AN22" s="1">
        <f t="shared" si="32"/>
        <v>3</v>
      </c>
      <c r="AO22" s="1" t="str">
        <f t="shared" si="33"/>
        <v>三義巷</v>
      </c>
      <c r="AP22" s="1" t="str">
        <f t="shared" si="61"/>
        <v>18號</v>
      </c>
      <c r="AQ22" s="1" t="str">
        <f t="shared" si="34"/>
        <v>N</v>
      </c>
      <c r="AR22" s="1" t="str">
        <f t="shared" si="35"/>
        <v/>
      </c>
      <c r="AS22" s="1" t="str">
        <f t="shared" si="60"/>
        <v/>
      </c>
      <c r="AT22" s="1" t="str">
        <f t="shared" si="36"/>
        <v>18號</v>
      </c>
      <c r="AU22" s="1" t="str">
        <f t="shared" si="37"/>
        <v>Y</v>
      </c>
      <c r="AV22" s="1">
        <f t="shared" si="38"/>
        <v>3</v>
      </c>
      <c r="AW22" s="1" t="str">
        <f t="shared" si="39"/>
        <v>18號</v>
      </c>
      <c r="AX22" s="1" t="str">
        <f t="shared" si="54"/>
        <v>18號</v>
      </c>
      <c r="AY22" s="1" t="str">
        <f t="shared" si="40"/>
        <v/>
      </c>
      <c r="AZ22" s="1" t="str">
        <f t="shared" si="41"/>
        <v>N</v>
      </c>
      <c r="BA22" s="1" t="str">
        <f t="shared" si="42"/>
        <v/>
      </c>
      <c r="BB22" s="1" t="str">
        <f t="shared" si="43"/>
        <v/>
      </c>
      <c r="BC22" s="1" t="str">
        <f t="shared" si="44"/>
        <v/>
      </c>
      <c r="BD22" s="1" t="str">
        <f>IF(ISERROR(VLOOKUP(BC22,樓別參照!A:B,2,0)),BC22,VLOOKUP(BC22,樓別參照!A:B,2,0))</f>
        <v/>
      </c>
      <c r="BE22" s="1" t="str">
        <f t="shared" si="45"/>
        <v/>
      </c>
      <c r="BF22" s="1" t="str">
        <f t="shared" si="46"/>
        <v/>
      </c>
      <c r="BG22" s="1" t="str">
        <f t="shared" si="47"/>
        <v>N</v>
      </c>
      <c r="BH22" s="1" t="str">
        <f t="shared" si="62"/>
        <v/>
      </c>
      <c r="BI22" s="1" t="str">
        <f t="shared" si="48"/>
        <v/>
      </c>
      <c r="BJ22" s="1" t="str">
        <f t="shared" si="5"/>
        <v>彰化縣</v>
      </c>
      <c r="BK22" s="1" t="str">
        <f t="shared" si="55"/>
        <v>二水鄉</v>
      </c>
      <c r="BL22" s="1" t="str">
        <f t="shared" si="56"/>
        <v/>
      </c>
      <c r="BM22" s="1" t="str">
        <f t="shared" si="57"/>
        <v>三義巷</v>
      </c>
      <c r="BN22" s="1" t="str">
        <f t="shared" si="58"/>
        <v/>
      </c>
      <c r="BO22" s="1" t="str">
        <f t="shared" si="49"/>
        <v>18號</v>
      </c>
      <c r="BP22" s="1" t="str">
        <f t="shared" si="6"/>
        <v/>
      </c>
    </row>
    <row r="23" spans="1:68" x14ac:dyDescent="0.3">
      <c r="A23" s="1">
        <v>6684093</v>
      </c>
      <c r="B23" s="1" t="s">
        <v>19</v>
      </c>
      <c r="C23" s="1" t="s">
        <v>577</v>
      </c>
      <c r="D23" s="1" t="s">
        <v>571</v>
      </c>
      <c r="E23" s="1" t="s">
        <v>592</v>
      </c>
      <c r="F23" s="1" t="str">
        <f t="shared" si="7"/>
        <v>彰化縣 二水鄉 倡和村2鄰員集路一段435號</v>
      </c>
      <c r="G23" s="1">
        <f t="shared" si="8"/>
        <v>4</v>
      </c>
      <c r="H23" s="1" t="str">
        <f t="shared" si="9"/>
        <v>彰化縣</v>
      </c>
      <c r="I23" s="1">
        <f t="shared" si="10"/>
        <v>4</v>
      </c>
      <c r="J23" s="1" t="str">
        <f t="shared" si="0"/>
        <v>二水鄉</v>
      </c>
      <c r="K23" s="1" t="str">
        <f t="shared" si="1"/>
        <v>倡和村2鄰員集路一段435號</v>
      </c>
      <c r="L23" s="1" t="str">
        <f t="shared" si="11"/>
        <v>N</v>
      </c>
      <c r="M23" s="1" t="str">
        <f t="shared" si="12"/>
        <v/>
      </c>
      <c r="N23" s="1" t="str">
        <f t="shared" si="50"/>
        <v/>
      </c>
      <c r="O23" s="1" t="str">
        <f t="shared" si="13"/>
        <v>Y</v>
      </c>
      <c r="P23" s="1">
        <f t="shared" si="14"/>
        <v>5</v>
      </c>
      <c r="Q23" s="1" t="str">
        <f t="shared" si="51"/>
        <v>倡和村2鄰</v>
      </c>
      <c r="R23" s="1" t="str">
        <f t="shared" si="52"/>
        <v>倡和村2鄰</v>
      </c>
      <c r="S23" s="1" t="str">
        <f t="shared" si="53"/>
        <v>員集路一段435號</v>
      </c>
      <c r="T23" s="1" t="str">
        <f t="shared" si="15"/>
        <v>N</v>
      </c>
      <c r="U23" s="1" t="str">
        <f t="shared" si="16"/>
        <v>N</v>
      </c>
      <c r="V23" s="1" t="str">
        <f t="shared" si="17"/>
        <v>N</v>
      </c>
      <c r="W23" s="1" t="str">
        <f t="shared" si="18"/>
        <v/>
      </c>
      <c r="X23" s="1" t="str">
        <f t="shared" si="19"/>
        <v/>
      </c>
      <c r="Y23" s="1" t="str">
        <f t="shared" si="59"/>
        <v>員集路一段435號</v>
      </c>
      <c r="Z23" s="1" t="str">
        <f t="shared" si="20"/>
        <v>Y</v>
      </c>
      <c r="AA23" s="1">
        <f t="shared" si="2"/>
        <v>3</v>
      </c>
      <c r="AB23" s="1" t="str">
        <f t="shared" si="21"/>
        <v>N</v>
      </c>
      <c r="AC23" s="1" t="str">
        <f t="shared" si="22"/>
        <v/>
      </c>
      <c r="AD23" s="1" t="str">
        <f t="shared" si="23"/>
        <v>員集路</v>
      </c>
      <c r="AE23" s="1" t="str">
        <f t="shared" si="24"/>
        <v>一段435號</v>
      </c>
      <c r="AF23" s="1" t="str">
        <f t="shared" si="25"/>
        <v>Y</v>
      </c>
      <c r="AG23" s="1">
        <f t="shared" si="26"/>
        <v>2</v>
      </c>
      <c r="AH23" s="1" t="str">
        <f t="shared" si="27"/>
        <v>一段</v>
      </c>
      <c r="AI23" s="1" t="str">
        <f>IF(ISERROR(VLOOKUP(AH23,段別參照!A:B,2,0)),AH23,VLOOKUP(AH23,段別參照!A:B,2,0))</f>
        <v>一段</v>
      </c>
      <c r="AJ23" s="1" t="str">
        <f t="shared" si="28"/>
        <v>員集路一段</v>
      </c>
      <c r="AK23" s="1" t="str">
        <f t="shared" si="29"/>
        <v>員集路一段</v>
      </c>
      <c r="AL23" s="1" t="str">
        <f t="shared" si="30"/>
        <v>435號</v>
      </c>
      <c r="AM23" s="1" t="str">
        <f t="shared" si="31"/>
        <v>N</v>
      </c>
      <c r="AN23" s="1" t="str">
        <f t="shared" si="32"/>
        <v/>
      </c>
      <c r="AO23" s="1" t="str">
        <f t="shared" si="33"/>
        <v/>
      </c>
      <c r="AP23" s="1" t="str">
        <f t="shared" si="61"/>
        <v>435號</v>
      </c>
      <c r="AQ23" s="1" t="str">
        <f t="shared" si="34"/>
        <v>N</v>
      </c>
      <c r="AR23" s="1" t="str">
        <f t="shared" si="35"/>
        <v/>
      </c>
      <c r="AS23" s="1" t="str">
        <f t="shared" si="60"/>
        <v/>
      </c>
      <c r="AT23" s="1" t="str">
        <f t="shared" si="36"/>
        <v>435號</v>
      </c>
      <c r="AU23" s="1" t="str">
        <f t="shared" si="37"/>
        <v>Y</v>
      </c>
      <c r="AV23" s="1">
        <f t="shared" si="38"/>
        <v>4</v>
      </c>
      <c r="AW23" s="1" t="str">
        <f t="shared" si="39"/>
        <v>435號</v>
      </c>
      <c r="AX23" s="1" t="str">
        <f t="shared" si="54"/>
        <v>435號</v>
      </c>
      <c r="AY23" s="1" t="str">
        <f t="shared" si="40"/>
        <v/>
      </c>
      <c r="AZ23" s="1" t="str">
        <f t="shared" si="41"/>
        <v>N</v>
      </c>
      <c r="BA23" s="1" t="str">
        <f t="shared" si="42"/>
        <v/>
      </c>
      <c r="BB23" s="1" t="str">
        <f t="shared" si="43"/>
        <v/>
      </c>
      <c r="BC23" s="1" t="str">
        <f t="shared" si="44"/>
        <v/>
      </c>
      <c r="BD23" s="1" t="str">
        <f>IF(ISERROR(VLOOKUP(BC23,樓別參照!A:B,2,0)),BC23,VLOOKUP(BC23,樓別參照!A:B,2,0))</f>
        <v/>
      </c>
      <c r="BE23" s="1" t="str">
        <f t="shared" si="45"/>
        <v/>
      </c>
      <c r="BF23" s="1" t="str">
        <f t="shared" si="46"/>
        <v/>
      </c>
      <c r="BG23" s="1" t="str">
        <f t="shared" si="47"/>
        <v>N</v>
      </c>
      <c r="BH23" s="1" t="str">
        <f t="shared" si="62"/>
        <v/>
      </c>
      <c r="BI23" s="1" t="str">
        <f t="shared" si="48"/>
        <v/>
      </c>
      <c r="BJ23" s="1" t="str">
        <f t="shared" si="5"/>
        <v>彰化縣</v>
      </c>
      <c r="BK23" s="1" t="str">
        <f t="shared" si="55"/>
        <v>二水鄉</v>
      </c>
      <c r="BL23" s="1" t="str">
        <f t="shared" si="56"/>
        <v>員集路一段</v>
      </c>
      <c r="BM23" s="1" t="str">
        <f t="shared" si="57"/>
        <v/>
      </c>
      <c r="BN23" s="1" t="str">
        <f t="shared" si="58"/>
        <v/>
      </c>
      <c r="BO23" s="1" t="str">
        <f t="shared" si="49"/>
        <v>435號</v>
      </c>
      <c r="BP23" s="1" t="str">
        <f t="shared" si="6"/>
        <v/>
      </c>
    </row>
    <row r="24" spans="1:68" x14ac:dyDescent="0.3">
      <c r="A24" s="1">
        <v>7921071</v>
      </c>
      <c r="B24" s="1" t="s">
        <v>20</v>
      </c>
      <c r="C24" s="1" t="s">
        <v>570</v>
      </c>
      <c r="D24" s="1" t="s">
        <v>571</v>
      </c>
      <c r="E24" s="1" t="s">
        <v>593</v>
      </c>
      <c r="F24" s="1" t="str">
        <f t="shared" si="7"/>
        <v>彰化縣 芳苑鄉 路平村1鄰平上巷36號</v>
      </c>
      <c r="G24" s="1">
        <f t="shared" si="8"/>
        <v>4</v>
      </c>
      <c r="H24" s="1" t="str">
        <f t="shared" si="9"/>
        <v>彰化縣</v>
      </c>
      <c r="I24" s="1">
        <f t="shared" si="10"/>
        <v>4</v>
      </c>
      <c r="J24" s="1" t="str">
        <f t="shared" si="0"/>
        <v>芳苑鄉</v>
      </c>
      <c r="K24" s="1" t="str">
        <f t="shared" si="1"/>
        <v>路平村1鄰平上巷36號</v>
      </c>
      <c r="L24" s="1" t="str">
        <f t="shared" si="11"/>
        <v>N</v>
      </c>
      <c r="M24" s="1" t="str">
        <f t="shared" si="12"/>
        <v/>
      </c>
      <c r="N24" s="1" t="str">
        <f t="shared" si="50"/>
        <v/>
      </c>
      <c r="O24" s="1" t="str">
        <f t="shared" si="13"/>
        <v>Y</v>
      </c>
      <c r="P24" s="1">
        <f t="shared" si="14"/>
        <v>5</v>
      </c>
      <c r="Q24" s="1" t="str">
        <f t="shared" si="51"/>
        <v>路平村1鄰</v>
      </c>
      <c r="R24" s="1" t="str">
        <f t="shared" si="52"/>
        <v>路平村1鄰</v>
      </c>
      <c r="S24" s="1" t="str">
        <f t="shared" si="53"/>
        <v>平上巷36號</v>
      </c>
      <c r="T24" s="1" t="str">
        <f t="shared" si="15"/>
        <v>N</v>
      </c>
      <c r="U24" s="1" t="str">
        <f t="shared" si="16"/>
        <v>N</v>
      </c>
      <c r="V24" s="1" t="str">
        <f t="shared" si="17"/>
        <v>N</v>
      </c>
      <c r="W24" s="1" t="str">
        <f t="shared" si="18"/>
        <v/>
      </c>
      <c r="X24" s="1" t="str">
        <f t="shared" si="19"/>
        <v/>
      </c>
      <c r="Y24" s="1" t="str">
        <f t="shared" si="59"/>
        <v>平上巷36號</v>
      </c>
      <c r="Z24" s="1" t="str">
        <f t="shared" si="20"/>
        <v>N</v>
      </c>
      <c r="AA24" s="1" t="str">
        <f t="shared" si="2"/>
        <v/>
      </c>
      <c r="AB24" s="1" t="str">
        <f t="shared" si="21"/>
        <v>N</v>
      </c>
      <c r="AC24" s="1" t="str">
        <f t="shared" si="22"/>
        <v/>
      </c>
      <c r="AD24" s="1" t="str">
        <f t="shared" si="23"/>
        <v/>
      </c>
      <c r="AE24" s="1" t="str">
        <f t="shared" si="24"/>
        <v>平上巷36號</v>
      </c>
      <c r="AF24" s="1" t="str">
        <f t="shared" si="25"/>
        <v>N</v>
      </c>
      <c r="AG24" s="1" t="str">
        <f t="shared" si="26"/>
        <v/>
      </c>
      <c r="AH24" s="1" t="str">
        <f t="shared" si="27"/>
        <v/>
      </c>
      <c r="AI24" s="1" t="str">
        <f>IF(ISERROR(VLOOKUP(AH24,段別參照!A:B,2,0)),AH24,VLOOKUP(AH24,段別參照!A:B,2,0))</f>
        <v/>
      </c>
      <c r="AJ24" s="1" t="str">
        <f t="shared" si="28"/>
        <v/>
      </c>
      <c r="AK24" s="1" t="str">
        <f t="shared" si="29"/>
        <v/>
      </c>
      <c r="AL24" s="1" t="str">
        <f t="shared" si="30"/>
        <v>平上巷36號</v>
      </c>
      <c r="AM24" s="1" t="str">
        <f t="shared" si="31"/>
        <v>Y</v>
      </c>
      <c r="AN24" s="1">
        <f t="shared" si="32"/>
        <v>3</v>
      </c>
      <c r="AO24" s="1" t="str">
        <f t="shared" si="33"/>
        <v>平上巷</v>
      </c>
      <c r="AP24" s="1" t="str">
        <f t="shared" si="61"/>
        <v>36號</v>
      </c>
      <c r="AQ24" s="1" t="str">
        <f t="shared" si="34"/>
        <v>N</v>
      </c>
      <c r="AR24" s="1" t="str">
        <f t="shared" si="35"/>
        <v/>
      </c>
      <c r="AS24" s="1" t="str">
        <f t="shared" si="60"/>
        <v/>
      </c>
      <c r="AT24" s="1" t="str">
        <f t="shared" si="36"/>
        <v>36號</v>
      </c>
      <c r="AU24" s="1" t="str">
        <f t="shared" si="37"/>
        <v>Y</v>
      </c>
      <c r="AV24" s="1">
        <f t="shared" si="38"/>
        <v>3</v>
      </c>
      <c r="AW24" s="1" t="str">
        <f t="shared" si="39"/>
        <v>36號</v>
      </c>
      <c r="AX24" s="1" t="str">
        <f t="shared" si="54"/>
        <v>36號</v>
      </c>
      <c r="AY24" s="1" t="str">
        <f t="shared" si="40"/>
        <v/>
      </c>
      <c r="AZ24" s="1" t="str">
        <f t="shared" si="41"/>
        <v>N</v>
      </c>
      <c r="BA24" s="1" t="str">
        <f t="shared" si="42"/>
        <v/>
      </c>
      <c r="BB24" s="1" t="str">
        <f t="shared" si="43"/>
        <v/>
      </c>
      <c r="BC24" s="1" t="str">
        <f t="shared" si="44"/>
        <v/>
      </c>
      <c r="BD24" s="1" t="str">
        <f>IF(ISERROR(VLOOKUP(BC24,樓別參照!A:B,2,0)),BC24,VLOOKUP(BC24,樓別參照!A:B,2,0))</f>
        <v/>
      </c>
      <c r="BE24" s="1" t="str">
        <f t="shared" si="45"/>
        <v/>
      </c>
      <c r="BF24" s="1" t="str">
        <f t="shared" si="46"/>
        <v/>
      </c>
      <c r="BG24" s="1" t="str">
        <f t="shared" si="47"/>
        <v>N</v>
      </c>
      <c r="BH24" s="1" t="str">
        <f t="shared" si="62"/>
        <v/>
      </c>
      <c r="BI24" s="1" t="str">
        <f t="shared" si="48"/>
        <v/>
      </c>
      <c r="BJ24" s="1" t="str">
        <f t="shared" si="5"/>
        <v>彰化縣</v>
      </c>
      <c r="BK24" s="1" t="str">
        <f t="shared" si="55"/>
        <v>芳苑鄉</v>
      </c>
      <c r="BL24" s="1" t="str">
        <f t="shared" si="56"/>
        <v/>
      </c>
      <c r="BM24" s="1" t="str">
        <f t="shared" si="57"/>
        <v>平上巷</v>
      </c>
      <c r="BN24" s="1" t="str">
        <f t="shared" si="58"/>
        <v/>
      </c>
      <c r="BO24" s="1" t="str">
        <f t="shared" si="49"/>
        <v>36號</v>
      </c>
      <c r="BP24" s="1" t="str">
        <f t="shared" si="6"/>
        <v/>
      </c>
    </row>
    <row r="25" spans="1:68" x14ac:dyDescent="0.3">
      <c r="A25" s="1">
        <v>9380135</v>
      </c>
      <c r="B25" s="1" t="s">
        <v>21</v>
      </c>
      <c r="C25" s="1" t="s">
        <v>594</v>
      </c>
      <c r="D25" s="1" t="s">
        <v>567</v>
      </c>
      <c r="E25" s="1" t="s">
        <v>595</v>
      </c>
      <c r="F25" s="1" t="str">
        <f t="shared" si="7"/>
        <v>彰化縣 芳苑鄉 建平村二溪路草2段699號</v>
      </c>
      <c r="G25" s="1">
        <f t="shared" si="8"/>
        <v>4</v>
      </c>
      <c r="H25" s="1" t="str">
        <f t="shared" si="9"/>
        <v>彰化縣</v>
      </c>
      <c r="I25" s="1">
        <f t="shared" si="10"/>
        <v>4</v>
      </c>
      <c r="J25" s="1" t="str">
        <f t="shared" si="0"/>
        <v>芳苑鄉</v>
      </c>
      <c r="K25" s="1" t="str">
        <f t="shared" si="1"/>
        <v>建平村二溪路草2段699號</v>
      </c>
      <c r="L25" s="1" t="str">
        <f t="shared" si="11"/>
        <v>N</v>
      </c>
      <c r="M25" s="1" t="str">
        <f t="shared" si="12"/>
        <v/>
      </c>
      <c r="N25" s="1" t="str">
        <f t="shared" si="50"/>
        <v/>
      </c>
      <c r="O25" s="1" t="str">
        <f t="shared" si="13"/>
        <v>N</v>
      </c>
      <c r="P25" s="1" t="str">
        <f t="shared" si="14"/>
        <v/>
      </c>
      <c r="Q25" s="1" t="str">
        <f t="shared" si="51"/>
        <v/>
      </c>
      <c r="R25" s="1" t="str">
        <f t="shared" si="52"/>
        <v/>
      </c>
      <c r="S25" s="1" t="str">
        <f t="shared" si="53"/>
        <v>建平村二溪路草2段699號</v>
      </c>
      <c r="T25" s="1" t="str">
        <f t="shared" si="15"/>
        <v>N</v>
      </c>
      <c r="U25" s="1" t="str">
        <f t="shared" si="16"/>
        <v>Y</v>
      </c>
      <c r="V25" s="1" t="str">
        <f t="shared" si="17"/>
        <v>Y</v>
      </c>
      <c r="W25" s="1">
        <f t="shared" si="18"/>
        <v>3</v>
      </c>
      <c r="X25" s="1" t="str">
        <f t="shared" si="19"/>
        <v>建平村</v>
      </c>
      <c r="Y25" s="1" t="str">
        <f t="shared" si="59"/>
        <v>二溪路草2段699號</v>
      </c>
      <c r="Z25" s="1" t="str">
        <f t="shared" si="20"/>
        <v>Y</v>
      </c>
      <c r="AA25" s="1">
        <f t="shared" si="2"/>
        <v>3</v>
      </c>
      <c r="AB25" s="1" t="str">
        <f t="shared" si="21"/>
        <v>N</v>
      </c>
      <c r="AC25" s="1" t="str">
        <f t="shared" si="22"/>
        <v/>
      </c>
      <c r="AD25" s="1" t="str">
        <f t="shared" si="23"/>
        <v>二溪路</v>
      </c>
      <c r="AE25" s="1" t="str">
        <f t="shared" si="24"/>
        <v>草2段699號</v>
      </c>
      <c r="AF25" s="1" t="str">
        <f t="shared" si="25"/>
        <v>Y</v>
      </c>
      <c r="AG25" s="1">
        <f t="shared" si="26"/>
        <v>3</v>
      </c>
      <c r="AH25" s="7" t="str">
        <f t="shared" si="27"/>
        <v>草2段</v>
      </c>
      <c r="AI25" s="1" t="str">
        <f>IF(ISERROR(VLOOKUP(AH25,段別參照!A:B,2,0)),AH25,VLOOKUP(AH25,段別參照!A:B,2,0))</f>
        <v>草2段</v>
      </c>
      <c r="AJ25" s="1" t="str">
        <f t="shared" si="28"/>
        <v>二溪路草2段</v>
      </c>
      <c r="AK25" s="1" t="str">
        <f t="shared" si="29"/>
        <v>二溪路草2段</v>
      </c>
      <c r="AL25" s="1" t="str">
        <f t="shared" si="30"/>
        <v>699號</v>
      </c>
      <c r="AM25" s="1" t="str">
        <f t="shared" si="31"/>
        <v>N</v>
      </c>
      <c r="AN25" s="1" t="str">
        <f t="shared" si="32"/>
        <v/>
      </c>
      <c r="AO25" s="1" t="str">
        <f t="shared" si="33"/>
        <v/>
      </c>
      <c r="AP25" s="1" t="str">
        <f t="shared" si="61"/>
        <v>699號</v>
      </c>
      <c r="AQ25" s="1" t="str">
        <f t="shared" si="34"/>
        <v>N</v>
      </c>
      <c r="AR25" s="1" t="str">
        <f t="shared" si="35"/>
        <v/>
      </c>
      <c r="AS25" s="1" t="str">
        <f t="shared" si="60"/>
        <v/>
      </c>
      <c r="AT25" s="1" t="str">
        <f t="shared" si="36"/>
        <v>699號</v>
      </c>
      <c r="AU25" s="1" t="str">
        <f t="shared" si="37"/>
        <v>Y</v>
      </c>
      <c r="AV25" s="1">
        <f t="shared" si="38"/>
        <v>4</v>
      </c>
      <c r="AW25" s="1" t="str">
        <f t="shared" si="39"/>
        <v>699號</v>
      </c>
      <c r="AX25" s="1" t="str">
        <f t="shared" si="54"/>
        <v>699號</v>
      </c>
      <c r="AY25" s="1" t="str">
        <f t="shared" si="40"/>
        <v/>
      </c>
      <c r="AZ25" s="1" t="str">
        <f t="shared" si="41"/>
        <v>N</v>
      </c>
      <c r="BA25" s="1" t="str">
        <f t="shared" si="42"/>
        <v/>
      </c>
      <c r="BB25" s="1" t="str">
        <f t="shared" si="43"/>
        <v/>
      </c>
      <c r="BC25" s="1" t="str">
        <f t="shared" si="44"/>
        <v/>
      </c>
      <c r="BD25" s="1" t="str">
        <f>IF(ISERROR(VLOOKUP(BC25,樓別參照!A:B,2,0)),BC25,VLOOKUP(BC25,樓別參照!A:B,2,0))</f>
        <v/>
      </c>
      <c r="BE25" s="1" t="str">
        <f t="shared" si="45"/>
        <v/>
      </c>
      <c r="BF25" s="1" t="str">
        <f t="shared" si="46"/>
        <v/>
      </c>
      <c r="BG25" s="1" t="str">
        <f t="shared" si="47"/>
        <v>N</v>
      </c>
      <c r="BH25" s="1" t="str">
        <f t="shared" si="62"/>
        <v/>
      </c>
      <c r="BI25" s="1" t="str">
        <f t="shared" si="48"/>
        <v/>
      </c>
      <c r="BJ25" s="1" t="str">
        <f t="shared" si="5"/>
        <v>彰化縣</v>
      </c>
      <c r="BK25" s="1" t="str">
        <f t="shared" si="55"/>
        <v>芳苑鄉</v>
      </c>
      <c r="BL25" s="1" t="str">
        <f t="shared" si="56"/>
        <v>二溪路草2段</v>
      </c>
      <c r="BM25" s="1" t="str">
        <f t="shared" si="57"/>
        <v/>
      </c>
      <c r="BN25" s="1" t="str">
        <f t="shared" si="58"/>
        <v/>
      </c>
      <c r="BO25" s="1" t="str">
        <f t="shared" si="49"/>
        <v>699號</v>
      </c>
      <c r="BP25" s="1" t="str">
        <f t="shared" si="6"/>
        <v>建平村</v>
      </c>
    </row>
    <row r="26" spans="1:68" x14ac:dyDescent="0.3">
      <c r="A26" s="1">
        <v>8699913</v>
      </c>
      <c r="B26" s="1" t="s">
        <v>22</v>
      </c>
      <c r="C26" s="1" t="s">
        <v>570</v>
      </c>
      <c r="D26" s="1" t="s">
        <v>571</v>
      </c>
      <c r="E26" s="1" t="s">
        <v>596</v>
      </c>
      <c r="F26" s="1" t="str">
        <f t="shared" si="7"/>
        <v>彰化縣 芳苑鄉 王功村育嬰巷201號</v>
      </c>
      <c r="G26" s="1">
        <f t="shared" si="8"/>
        <v>4</v>
      </c>
      <c r="H26" s="1" t="str">
        <f t="shared" si="9"/>
        <v>彰化縣</v>
      </c>
      <c r="I26" s="1">
        <f t="shared" si="10"/>
        <v>4</v>
      </c>
      <c r="J26" s="1" t="str">
        <f t="shared" si="0"/>
        <v>芳苑鄉</v>
      </c>
      <c r="K26" s="1" t="str">
        <f t="shared" si="1"/>
        <v>王功村育嬰巷201號</v>
      </c>
      <c r="L26" s="1" t="str">
        <f t="shared" si="11"/>
        <v>N</v>
      </c>
      <c r="M26" s="1" t="str">
        <f t="shared" si="12"/>
        <v/>
      </c>
      <c r="N26" s="1" t="str">
        <f t="shared" si="50"/>
        <v/>
      </c>
      <c r="O26" s="1" t="str">
        <f t="shared" si="13"/>
        <v>N</v>
      </c>
      <c r="P26" s="1" t="str">
        <f t="shared" si="14"/>
        <v/>
      </c>
      <c r="Q26" s="1" t="str">
        <f t="shared" si="51"/>
        <v/>
      </c>
      <c r="R26" s="1" t="str">
        <f t="shared" si="52"/>
        <v/>
      </c>
      <c r="S26" s="1" t="str">
        <f t="shared" si="53"/>
        <v>王功村育嬰巷201號</v>
      </c>
      <c r="T26" s="1" t="str">
        <f t="shared" si="15"/>
        <v>N</v>
      </c>
      <c r="U26" s="1" t="str">
        <f t="shared" si="16"/>
        <v>Y</v>
      </c>
      <c r="V26" s="1" t="str">
        <f t="shared" si="17"/>
        <v>Y</v>
      </c>
      <c r="W26" s="1">
        <f t="shared" si="18"/>
        <v>3</v>
      </c>
      <c r="X26" s="1" t="str">
        <f t="shared" si="19"/>
        <v>王功村</v>
      </c>
      <c r="Y26" s="1" t="str">
        <f t="shared" si="59"/>
        <v>育嬰巷201號</v>
      </c>
      <c r="Z26" s="1" t="str">
        <f t="shared" si="20"/>
        <v>N</v>
      </c>
      <c r="AA26" s="1" t="str">
        <f t="shared" si="2"/>
        <v/>
      </c>
      <c r="AB26" s="1" t="str">
        <f t="shared" si="21"/>
        <v>N</v>
      </c>
      <c r="AC26" s="1" t="str">
        <f t="shared" si="22"/>
        <v/>
      </c>
      <c r="AD26" s="1" t="str">
        <f t="shared" si="23"/>
        <v/>
      </c>
      <c r="AE26" s="1" t="str">
        <f t="shared" si="24"/>
        <v>育嬰巷201號</v>
      </c>
      <c r="AF26" s="1" t="str">
        <f t="shared" si="25"/>
        <v>N</v>
      </c>
      <c r="AG26" s="1" t="str">
        <f t="shared" si="26"/>
        <v/>
      </c>
      <c r="AH26" s="1" t="str">
        <f t="shared" si="27"/>
        <v/>
      </c>
      <c r="AI26" s="1" t="str">
        <f>IF(ISERROR(VLOOKUP(AH26,段別參照!A:B,2,0)),AH26,VLOOKUP(AH26,段別參照!A:B,2,0))</f>
        <v/>
      </c>
      <c r="AJ26" s="1" t="str">
        <f t="shared" si="28"/>
        <v/>
      </c>
      <c r="AK26" s="1" t="str">
        <f t="shared" si="29"/>
        <v/>
      </c>
      <c r="AL26" s="1" t="str">
        <f t="shared" si="30"/>
        <v>育嬰巷201號</v>
      </c>
      <c r="AM26" s="1" t="str">
        <f t="shared" si="31"/>
        <v>Y</v>
      </c>
      <c r="AN26" s="1">
        <f t="shared" si="32"/>
        <v>3</v>
      </c>
      <c r="AO26" s="1" t="str">
        <f t="shared" si="33"/>
        <v>育嬰巷</v>
      </c>
      <c r="AP26" s="1" t="str">
        <f t="shared" si="61"/>
        <v>201號</v>
      </c>
      <c r="AQ26" s="1" t="str">
        <f t="shared" si="34"/>
        <v>N</v>
      </c>
      <c r="AR26" s="1" t="str">
        <f t="shared" si="35"/>
        <v/>
      </c>
      <c r="AS26" s="1" t="str">
        <f t="shared" si="60"/>
        <v/>
      </c>
      <c r="AT26" s="1" t="str">
        <f t="shared" si="36"/>
        <v>201號</v>
      </c>
      <c r="AU26" s="1" t="str">
        <f t="shared" si="37"/>
        <v>Y</v>
      </c>
      <c r="AV26" s="1">
        <f t="shared" si="38"/>
        <v>4</v>
      </c>
      <c r="AW26" s="1" t="str">
        <f t="shared" si="39"/>
        <v>201號</v>
      </c>
      <c r="AX26" s="1" t="str">
        <f t="shared" si="54"/>
        <v>201號</v>
      </c>
      <c r="AY26" s="1" t="str">
        <f t="shared" si="40"/>
        <v/>
      </c>
      <c r="AZ26" s="1" t="str">
        <f t="shared" si="41"/>
        <v>N</v>
      </c>
      <c r="BA26" s="1" t="str">
        <f t="shared" si="42"/>
        <v/>
      </c>
      <c r="BB26" s="1" t="str">
        <f t="shared" si="43"/>
        <v/>
      </c>
      <c r="BC26" s="1" t="str">
        <f t="shared" si="44"/>
        <v/>
      </c>
      <c r="BD26" s="1" t="str">
        <f>IF(ISERROR(VLOOKUP(BC26,樓別參照!A:B,2,0)),BC26,VLOOKUP(BC26,樓別參照!A:B,2,0))</f>
        <v/>
      </c>
      <c r="BE26" s="1" t="str">
        <f t="shared" si="45"/>
        <v/>
      </c>
      <c r="BF26" s="1" t="str">
        <f t="shared" si="46"/>
        <v/>
      </c>
      <c r="BG26" s="1" t="str">
        <f t="shared" si="47"/>
        <v>N</v>
      </c>
      <c r="BH26" s="1" t="str">
        <f t="shared" si="62"/>
        <v/>
      </c>
      <c r="BI26" s="1" t="str">
        <f t="shared" si="48"/>
        <v/>
      </c>
      <c r="BJ26" s="1" t="str">
        <f t="shared" si="5"/>
        <v>彰化縣</v>
      </c>
      <c r="BK26" s="1" t="str">
        <f t="shared" si="55"/>
        <v>芳苑鄉</v>
      </c>
      <c r="BL26" s="1" t="str">
        <f t="shared" si="56"/>
        <v/>
      </c>
      <c r="BM26" s="1" t="str">
        <f t="shared" si="57"/>
        <v>育嬰巷</v>
      </c>
      <c r="BN26" s="1" t="str">
        <f t="shared" si="58"/>
        <v/>
      </c>
      <c r="BO26" s="1" t="str">
        <f t="shared" si="49"/>
        <v>201號</v>
      </c>
      <c r="BP26" s="1" t="str">
        <f t="shared" si="6"/>
        <v>王功村</v>
      </c>
    </row>
    <row r="27" spans="1:68" x14ac:dyDescent="0.3">
      <c r="A27" s="1">
        <v>10354468</v>
      </c>
      <c r="B27" s="1" t="s">
        <v>23</v>
      </c>
      <c r="C27" s="1" t="s">
        <v>577</v>
      </c>
      <c r="D27" s="1" t="s">
        <v>567</v>
      </c>
      <c r="E27" s="1" t="s">
        <v>597</v>
      </c>
      <c r="F27" s="1" t="str">
        <f t="shared" si="7"/>
        <v>彰化縣 芳苑鄉 三合村012鄰斗苑路三合段102巷39弄21號</v>
      </c>
      <c r="G27" s="1">
        <f t="shared" si="8"/>
        <v>4</v>
      </c>
      <c r="H27" s="1" t="str">
        <f t="shared" si="9"/>
        <v>彰化縣</v>
      </c>
      <c r="I27" s="1">
        <f t="shared" si="10"/>
        <v>4</v>
      </c>
      <c r="J27" s="1" t="str">
        <f t="shared" si="0"/>
        <v>芳苑鄉</v>
      </c>
      <c r="K27" s="1" t="str">
        <f t="shared" si="1"/>
        <v>三合村012鄰斗苑路三合段102巷39弄21號</v>
      </c>
      <c r="L27" s="1" t="str">
        <f t="shared" si="11"/>
        <v>N</v>
      </c>
      <c r="M27" s="1" t="str">
        <f t="shared" si="12"/>
        <v/>
      </c>
      <c r="N27" s="1" t="str">
        <f t="shared" si="50"/>
        <v/>
      </c>
      <c r="O27" s="1" t="str">
        <f t="shared" si="13"/>
        <v>Y</v>
      </c>
      <c r="P27" s="1">
        <f t="shared" si="14"/>
        <v>7</v>
      </c>
      <c r="Q27" s="1" t="str">
        <f t="shared" si="51"/>
        <v>三合村012鄰</v>
      </c>
      <c r="R27" s="1" t="str">
        <f t="shared" si="52"/>
        <v>三合村012鄰</v>
      </c>
      <c r="S27" s="1" t="str">
        <f t="shared" si="53"/>
        <v>斗苑路三合段102巷39弄21號</v>
      </c>
      <c r="T27" s="1" t="str">
        <f t="shared" si="15"/>
        <v>N</v>
      </c>
      <c r="U27" s="1" t="str">
        <f t="shared" si="16"/>
        <v>N</v>
      </c>
      <c r="V27" s="1" t="str">
        <f t="shared" si="17"/>
        <v>N</v>
      </c>
      <c r="W27" s="1" t="str">
        <f t="shared" si="18"/>
        <v/>
      </c>
      <c r="X27" s="1" t="str">
        <f t="shared" si="19"/>
        <v/>
      </c>
      <c r="Y27" s="1" t="str">
        <f t="shared" si="59"/>
        <v>斗苑路三合段102巷39弄21號</v>
      </c>
      <c r="Z27" s="1" t="str">
        <f t="shared" si="20"/>
        <v>Y</v>
      </c>
      <c r="AA27" s="1">
        <f t="shared" si="2"/>
        <v>3</v>
      </c>
      <c r="AB27" s="1" t="str">
        <f t="shared" si="21"/>
        <v>N</v>
      </c>
      <c r="AC27" s="1" t="str">
        <f t="shared" si="22"/>
        <v/>
      </c>
      <c r="AD27" s="1" t="str">
        <f t="shared" si="23"/>
        <v>斗苑路</v>
      </c>
      <c r="AE27" s="1" t="str">
        <f t="shared" si="24"/>
        <v>三合段102巷39弄21號</v>
      </c>
      <c r="AF27" s="1" t="str">
        <f t="shared" si="25"/>
        <v>Y</v>
      </c>
      <c r="AG27" s="1">
        <f t="shared" si="26"/>
        <v>3</v>
      </c>
      <c r="AH27" s="1" t="str">
        <f t="shared" si="27"/>
        <v>三合段</v>
      </c>
      <c r="AI27" s="1" t="str">
        <f>IF(ISERROR(VLOOKUP(AH27,段別參照!A:B,2,0)),AH27,VLOOKUP(AH27,段別參照!A:B,2,0))</f>
        <v>三合段</v>
      </c>
      <c r="AJ27" s="1" t="str">
        <f t="shared" si="28"/>
        <v>斗苑路三合段</v>
      </c>
      <c r="AK27" s="1" t="str">
        <f t="shared" si="29"/>
        <v>斗苑路三合段</v>
      </c>
      <c r="AL27" s="1" t="str">
        <f t="shared" si="30"/>
        <v>102巷39弄21號</v>
      </c>
      <c r="AM27" s="1" t="str">
        <f t="shared" si="31"/>
        <v>Y</v>
      </c>
      <c r="AN27" s="1">
        <f t="shared" si="32"/>
        <v>4</v>
      </c>
      <c r="AO27" s="1" t="str">
        <f t="shared" si="33"/>
        <v>102巷</v>
      </c>
      <c r="AP27" s="1" t="str">
        <f t="shared" si="61"/>
        <v>39弄21號</v>
      </c>
      <c r="AQ27" s="1" t="str">
        <f t="shared" si="34"/>
        <v>Y</v>
      </c>
      <c r="AR27" s="1">
        <f t="shared" si="35"/>
        <v>3</v>
      </c>
      <c r="AS27" s="1" t="str">
        <f t="shared" si="60"/>
        <v>39弄</v>
      </c>
      <c r="AT27" s="1" t="str">
        <f t="shared" si="36"/>
        <v>21號</v>
      </c>
      <c r="AU27" s="1" t="str">
        <f t="shared" si="37"/>
        <v>Y</v>
      </c>
      <c r="AV27" s="1">
        <f t="shared" si="38"/>
        <v>3</v>
      </c>
      <c r="AW27" s="1" t="str">
        <f t="shared" si="39"/>
        <v>21號</v>
      </c>
      <c r="AX27" s="1" t="str">
        <f t="shared" si="54"/>
        <v>21號</v>
      </c>
      <c r="AY27" s="1" t="str">
        <f t="shared" si="40"/>
        <v/>
      </c>
      <c r="AZ27" s="1" t="str">
        <f t="shared" si="41"/>
        <v>N</v>
      </c>
      <c r="BA27" s="1" t="str">
        <f t="shared" si="42"/>
        <v/>
      </c>
      <c r="BB27" s="1" t="str">
        <f t="shared" si="43"/>
        <v/>
      </c>
      <c r="BC27" s="1" t="str">
        <f t="shared" si="44"/>
        <v/>
      </c>
      <c r="BD27" s="1" t="str">
        <f>IF(ISERROR(VLOOKUP(BC27,樓別參照!A:B,2,0)),BC27,VLOOKUP(BC27,樓別參照!A:B,2,0))</f>
        <v/>
      </c>
      <c r="BE27" s="1" t="str">
        <f t="shared" si="45"/>
        <v/>
      </c>
      <c r="BF27" s="1" t="str">
        <f t="shared" si="46"/>
        <v/>
      </c>
      <c r="BG27" s="1" t="str">
        <f t="shared" si="47"/>
        <v>N</v>
      </c>
      <c r="BH27" s="1" t="str">
        <f t="shared" si="62"/>
        <v/>
      </c>
      <c r="BI27" s="1" t="str">
        <f t="shared" si="48"/>
        <v/>
      </c>
      <c r="BJ27" s="1" t="str">
        <f t="shared" si="5"/>
        <v>彰化縣</v>
      </c>
      <c r="BK27" s="1" t="str">
        <f t="shared" si="55"/>
        <v>芳苑鄉</v>
      </c>
      <c r="BL27" s="1" t="str">
        <f t="shared" si="56"/>
        <v>斗苑路三合段</v>
      </c>
      <c r="BM27" s="1" t="str">
        <f t="shared" si="57"/>
        <v>102巷</v>
      </c>
      <c r="BN27" s="1" t="str">
        <f t="shared" si="58"/>
        <v>39弄</v>
      </c>
      <c r="BO27" s="1" t="str">
        <f t="shared" si="49"/>
        <v>21號</v>
      </c>
      <c r="BP27" s="1" t="str">
        <f t="shared" si="6"/>
        <v/>
      </c>
    </row>
    <row r="28" spans="1:68" x14ac:dyDescent="0.3">
      <c r="A28" s="1">
        <v>7921051</v>
      </c>
      <c r="B28" s="1" t="s">
        <v>24</v>
      </c>
      <c r="C28" s="1" t="s">
        <v>577</v>
      </c>
      <c r="D28" s="1" t="s">
        <v>567</v>
      </c>
      <c r="E28" s="1" t="s">
        <v>598</v>
      </c>
      <c r="F28" s="1" t="str">
        <f t="shared" si="7"/>
        <v>彰化縣 芳苑鄉 二溪路草2段398號</v>
      </c>
      <c r="G28" s="1">
        <f t="shared" si="8"/>
        <v>4</v>
      </c>
      <c r="H28" s="1" t="str">
        <f t="shared" si="9"/>
        <v>彰化縣</v>
      </c>
      <c r="I28" s="1">
        <f t="shared" si="10"/>
        <v>4</v>
      </c>
      <c r="J28" s="1" t="str">
        <f t="shared" si="0"/>
        <v>芳苑鄉</v>
      </c>
      <c r="K28" s="1" t="str">
        <f t="shared" si="1"/>
        <v>二溪路草2段398號</v>
      </c>
      <c r="L28" s="1" t="str">
        <f t="shared" si="11"/>
        <v>N</v>
      </c>
      <c r="M28" s="1" t="str">
        <f t="shared" si="12"/>
        <v/>
      </c>
      <c r="N28" s="1" t="str">
        <f t="shared" si="50"/>
        <v/>
      </c>
      <c r="O28" s="1" t="str">
        <f t="shared" si="13"/>
        <v>N</v>
      </c>
      <c r="P28" s="1" t="str">
        <f t="shared" si="14"/>
        <v/>
      </c>
      <c r="Q28" s="1" t="str">
        <f t="shared" si="51"/>
        <v/>
      </c>
      <c r="R28" s="1" t="str">
        <f t="shared" si="52"/>
        <v/>
      </c>
      <c r="S28" s="1" t="str">
        <f t="shared" si="53"/>
        <v>二溪路草2段398號</v>
      </c>
      <c r="T28" s="1" t="str">
        <f t="shared" si="15"/>
        <v>N</v>
      </c>
      <c r="U28" s="1" t="str">
        <f t="shared" si="16"/>
        <v>N</v>
      </c>
      <c r="V28" s="1" t="str">
        <f t="shared" si="17"/>
        <v>N</v>
      </c>
      <c r="W28" s="1" t="str">
        <f t="shared" si="18"/>
        <v/>
      </c>
      <c r="X28" s="1" t="str">
        <f t="shared" si="19"/>
        <v/>
      </c>
      <c r="Y28" s="1" t="str">
        <f t="shared" si="59"/>
        <v>二溪路草2段398號</v>
      </c>
      <c r="Z28" s="1" t="str">
        <f t="shared" si="20"/>
        <v>Y</v>
      </c>
      <c r="AA28" s="1">
        <f t="shared" si="2"/>
        <v>3</v>
      </c>
      <c r="AB28" s="1" t="str">
        <f t="shared" si="21"/>
        <v>N</v>
      </c>
      <c r="AC28" s="1" t="str">
        <f t="shared" si="22"/>
        <v/>
      </c>
      <c r="AD28" s="1" t="str">
        <f t="shared" si="23"/>
        <v>二溪路</v>
      </c>
      <c r="AE28" s="1" t="str">
        <f t="shared" si="24"/>
        <v>草2段398號</v>
      </c>
      <c r="AF28" s="1" t="str">
        <f t="shared" si="25"/>
        <v>Y</v>
      </c>
      <c r="AG28" s="1">
        <f t="shared" si="26"/>
        <v>3</v>
      </c>
      <c r="AH28" s="1" t="str">
        <f t="shared" si="27"/>
        <v>草2段</v>
      </c>
      <c r="AI28" s="1" t="str">
        <f>IF(ISERROR(VLOOKUP(AH28,段別參照!A:B,2,0)),AH28,VLOOKUP(AH28,段別參照!A:B,2,0))</f>
        <v>草2段</v>
      </c>
      <c r="AJ28" s="1" t="str">
        <f t="shared" si="28"/>
        <v>二溪路草2段</v>
      </c>
      <c r="AK28" s="1" t="str">
        <f t="shared" si="29"/>
        <v>二溪路草2段</v>
      </c>
      <c r="AL28" s="1" t="str">
        <f t="shared" si="30"/>
        <v>398號</v>
      </c>
      <c r="AM28" s="1" t="str">
        <f t="shared" si="31"/>
        <v>N</v>
      </c>
      <c r="AN28" s="1" t="str">
        <f t="shared" si="32"/>
        <v/>
      </c>
      <c r="AO28" s="1" t="str">
        <f t="shared" si="33"/>
        <v/>
      </c>
      <c r="AP28" s="1" t="str">
        <f t="shared" si="61"/>
        <v>398號</v>
      </c>
      <c r="AQ28" s="1" t="str">
        <f t="shared" si="34"/>
        <v>N</v>
      </c>
      <c r="AR28" s="1" t="str">
        <f t="shared" si="35"/>
        <v/>
      </c>
      <c r="AS28" s="1" t="str">
        <f t="shared" si="60"/>
        <v/>
      </c>
      <c r="AT28" s="1" t="str">
        <f t="shared" si="36"/>
        <v>398號</v>
      </c>
      <c r="AU28" s="1" t="str">
        <f t="shared" si="37"/>
        <v>Y</v>
      </c>
      <c r="AV28" s="1">
        <f t="shared" si="38"/>
        <v>4</v>
      </c>
      <c r="AW28" s="1" t="str">
        <f t="shared" si="39"/>
        <v>398號</v>
      </c>
      <c r="AX28" s="1" t="str">
        <f t="shared" si="54"/>
        <v>398號</v>
      </c>
      <c r="AY28" s="1" t="str">
        <f t="shared" si="40"/>
        <v/>
      </c>
      <c r="AZ28" s="1" t="str">
        <f t="shared" si="41"/>
        <v>N</v>
      </c>
      <c r="BA28" s="1" t="str">
        <f t="shared" si="42"/>
        <v/>
      </c>
      <c r="BB28" s="1" t="str">
        <f t="shared" si="43"/>
        <v/>
      </c>
      <c r="BC28" s="1" t="str">
        <f t="shared" si="44"/>
        <v/>
      </c>
      <c r="BD28" s="1" t="str">
        <f>IF(ISERROR(VLOOKUP(BC28,樓別參照!A:B,2,0)),BC28,VLOOKUP(BC28,樓別參照!A:B,2,0))</f>
        <v/>
      </c>
      <c r="BE28" s="1" t="str">
        <f t="shared" si="45"/>
        <v/>
      </c>
      <c r="BF28" s="1" t="str">
        <f t="shared" si="46"/>
        <v/>
      </c>
      <c r="BG28" s="1" t="str">
        <f t="shared" si="47"/>
        <v>N</v>
      </c>
      <c r="BH28" s="1" t="str">
        <f t="shared" si="62"/>
        <v/>
      </c>
      <c r="BI28" s="1" t="str">
        <f t="shared" si="48"/>
        <v/>
      </c>
      <c r="BJ28" s="1" t="str">
        <f t="shared" si="5"/>
        <v>彰化縣</v>
      </c>
      <c r="BK28" s="1" t="str">
        <f t="shared" si="55"/>
        <v>芳苑鄉</v>
      </c>
      <c r="BL28" s="1" t="str">
        <f t="shared" si="56"/>
        <v>二溪路草2段</v>
      </c>
      <c r="BM28" s="1" t="str">
        <f t="shared" si="57"/>
        <v/>
      </c>
      <c r="BN28" s="1" t="str">
        <f t="shared" si="58"/>
        <v/>
      </c>
      <c r="BO28" s="1" t="str">
        <f t="shared" si="49"/>
        <v>398號</v>
      </c>
      <c r="BP28" s="1" t="str">
        <f t="shared" si="6"/>
        <v/>
      </c>
    </row>
    <row r="29" spans="1:68" x14ac:dyDescent="0.3">
      <c r="A29" s="1">
        <v>9413077</v>
      </c>
      <c r="B29" s="1" t="s">
        <v>25</v>
      </c>
      <c r="C29" s="1" t="s">
        <v>566</v>
      </c>
      <c r="D29" s="1" t="s">
        <v>567</v>
      </c>
      <c r="E29" s="1" t="s">
        <v>599</v>
      </c>
      <c r="F29" s="1" t="str">
        <f t="shared" si="7"/>
        <v>彰化縣 大城鄉 頂庄里2鄰東厝路70號</v>
      </c>
      <c r="G29" s="1">
        <f t="shared" si="8"/>
        <v>4</v>
      </c>
      <c r="H29" s="1" t="str">
        <f t="shared" si="9"/>
        <v>彰化縣</v>
      </c>
      <c r="I29" s="1">
        <f t="shared" si="10"/>
        <v>4</v>
      </c>
      <c r="J29" s="1" t="str">
        <f t="shared" si="0"/>
        <v>大城鄉</v>
      </c>
      <c r="K29" s="1" t="str">
        <f t="shared" si="1"/>
        <v>頂庄里2鄰東厝路70號</v>
      </c>
      <c r="L29" s="1" t="str">
        <f t="shared" si="11"/>
        <v>Y</v>
      </c>
      <c r="M29" s="1">
        <f t="shared" si="12"/>
        <v>3</v>
      </c>
      <c r="N29" s="1" t="str">
        <f t="shared" si="50"/>
        <v>頂庄里</v>
      </c>
      <c r="O29" s="1" t="str">
        <f t="shared" si="13"/>
        <v>Y</v>
      </c>
      <c r="P29" s="1">
        <f t="shared" si="14"/>
        <v>5</v>
      </c>
      <c r="Q29" s="1" t="str">
        <f t="shared" si="51"/>
        <v>頂庄里2鄰</v>
      </c>
      <c r="R29" s="1" t="str">
        <f t="shared" si="52"/>
        <v>頂庄里2鄰</v>
      </c>
      <c r="S29" s="1" t="str">
        <f t="shared" si="53"/>
        <v>東厝路70號</v>
      </c>
      <c r="T29" s="1" t="str">
        <f t="shared" si="15"/>
        <v>N</v>
      </c>
      <c r="U29" s="1" t="str">
        <f t="shared" si="16"/>
        <v>N</v>
      </c>
      <c r="V29" s="1" t="str">
        <f t="shared" si="17"/>
        <v>N</v>
      </c>
      <c r="W29" s="1" t="str">
        <f t="shared" si="18"/>
        <v/>
      </c>
      <c r="X29" s="1" t="str">
        <f t="shared" si="19"/>
        <v/>
      </c>
      <c r="Y29" s="1" t="str">
        <f t="shared" si="59"/>
        <v>東厝路70號</v>
      </c>
      <c r="Z29" s="1" t="str">
        <f t="shared" si="20"/>
        <v>Y</v>
      </c>
      <c r="AA29" s="1">
        <f t="shared" si="2"/>
        <v>3</v>
      </c>
      <c r="AB29" s="1" t="str">
        <f t="shared" si="21"/>
        <v>N</v>
      </c>
      <c r="AC29" s="1" t="str">
        <f t="shared" si="22"/>
        <v/>
      </c>
      <c r="AD29" s="1" t="str">
        <f t="shared" si="23"/>
        <v>東厝路</v>
      </c>
      <c r="AE29" s="1" t="str">
        <f t="shared" si="24"/>
        <v>70號</v>
      </c>
      <c r="AF29" s="1" t="str">
        <f t="shared" si="25"/>
        <v>N</v>
      </c>
      <c r="AG29" s="1" t="str">
        <f t="shared" si="26"/>
        <v/>
      </c>
      <c r="AH29" s="1" t="str">
        <f t="shared" si="27"/>
        <v/>
      </c>
      <c r="AI29" s="1" t="str">
        <f>IF(ISERROR(VLOOKUP(AH29,段別參照!A:B,2,0)),AH29,VLOOKUP(AH29,段別參照!A:B,2,0))</f>
        <v/>
      </c>
      <c r="AJ29" s="1" t="str">
        <f t="shared" si="28"/>
        <v>東厝路</v>
      </c>
      <c r="AK29" s="1" t="str">
        <f t="shared" si="29"/>
        <v>東厝路</v>
      </c>
      <c r="AL29" s="1" t="str">
        <f t="shared" si="30"/>
        <v>70號</v>
      </c>
      <c r="AM29" s="1" t="str">
        <f t="shared" si="31"/>
        <v>N</v>
      </c>
      <c r="AN29" s="1" t="str">
        <f t="shared" si="32"/>
        <v/>
      </c>
      <c r="AO29" s="1" t="str">
        <f t="shared" si="33"/>
        <v/>
      </c>
      <c r="AP29" s="1" t="str">
        <f t="shared" si="61"/>
        <v>70號</v>
      </c>
      <c r="AQ29" s="1" t="str">
        <f t="shared" si="34"/>
        <v>N</v>
      </c>
      <c r="AR29" s="1" t="str">
        <f t="shared" si="35"/>
        <v/>
      </c>
      <c r="AS29" s="1" t="str">
        <f t="shared" si="60"/>
        <v/>
      </c>
      <c r="AT29" s="1" t="str">
        <f t="shared" si="36"/>
        <v>70號</v>
      </c>
      <c r="AU29" s="1" t="str">
        <f t="shared" si="37"/>
        <v>Y</v>
      </c>
      <c r="AV29" s="1">
        <f t="shared" si="38"/>
        <v>3</v>
      </c>
      <c r="AW29" s="1" t="str">
        <f t="shared" si="39"/>
        <v>70號</v>
      </c>
      <c r="AX29" s="1" t="str">
        <f t="shared" si="54"/>
        <v>70號</v>
      </c>
      <c r="AY29" s="1" t="str">
        <f t="shared" si="40"/>
        <v/>
      </c>
      <c r="AZ29" s="1" t="str">
        <f t="shared" si="41"/>
        <v>N</v>
      </c>
      <c r="BA29" s="1" t="str">
        <f t="shared" si="42"/>
        <v/>
      </c>
      <c r="BB29" s="1" t="str">
        <f t="shared" si="43"/>
        <v/>
      </c>
      <c r="BC29" s="1" t="str">
        <f t="shared" si="44"/>
        <v/>
      </c>
      <c r="BD29" s="1" t="str">
        <f>IF(ISERROR(VLOOKUP(BC29,樓別參照!A:B,2,0)),BC29,VLOOKUP(BC29,樓別參照!A:B,2,0))</f>
        <v/>
      </c>
      <c r="BE29" s="1" t="str">
        <f t="shared" si="45"/>
        <v/>
      </c>
      <c r="BF29" s="1" t="str">
        <f t="shared" si="46"/>
        <v/>
      </c>
      <c r="BG29" s="1" t="str">
        <f t="shared" si="47"/>
        <v>N</v>
      </c>
      <c r="BH29" s="1" t="str">
        <f t="shared" si="62"/>
        <v/>
      </c>
      <c r="BI29" s="1" t="str">
        <f t="shared" si="48"/>
        <v/>
      </c>
      <c r="BJ29" s="1" t="str">
        <f t="shared" si="5"/>
        <v>彰化縣</v>
      </c>
      <c r="BK29" s="1" t="str">
        <f t="shared" si="55"/>
        <v>大城鄉</v>
      </c>
      <c r="BL29" s="1" t="str">
        <f t="shared" si="56"/>
        <v>東厝路</v>
      </c>
      <c r="BM29" s="1" t="str">
        <f t="shared" si="57"/>
        <v/>
      </c>
      <c r="BN29" s="1" t="str">
        <f t="shared" si="58"/>
        <v/>
      </c>
      <c r="BO29" s="1" t="str">
        <f t="shared" si="49"/>
        <v>70號</v>
      </c>
      <c r="BP29" s="1" t="str">
        <f t="shared" si="6"/>
        <v/>
      </c>
    </row>
    <row r="30" spans="1:68" x14ac:dyDescent="0.3">
      <c r="A30" s="1">
        <v>8603632</v>
      </c>
      <c r="B30" s="1" t="s">
        <v>26</v>
      </c>
      <c r="C30" s="1" t="s">
        <v>577</v>
      </c>
      <c r="D30" s="1" t="s">
        <v>571</v>
      </c>
      <c r="E30" s="1" t="s">
        <v>600</v>
      </c>
      <c r="F30" s="1" t="str">
        <f t="shared" si="7"/>
        <v>彰化縣 大城鄉 東港村7鄰北勢路1號</v>
      </c>
      <c r="G30" s="1">
        <f t="shared" si="8"/>
        <v>4</v>
      </c>
      <c r="H30" s="1" t="str">
        <f t="shared" si="9"/>
        <v>彰化縣</v>
      </c>
      <c r="I30" s="1">
        <f t="shared" si="10"/>
        <v>4</v>
      </c>
      <c r="J30" s="1" t="str">
        <f t="shared" si="0"/>
        <v>大城鄉</v>
      </c>
      <c r="K30" s="1" t="str">
        <f t="shared" si="1"/>
        <v>東港村7鄰北勢路1號</v>
      </c>
      <c r="L30" s="1" t="str">
        <f t="shared" si="11"/>
        <v>N</v>
      </c>
      <c r="M30" s="1" t="str">
        <f t="shared" si="12"/>
        <v/>
      </c>
      <c r="N30" s="1" t="str">
        <f t="shared" si="50"/>
        <v/>
      </c>
      <c r="O30" s="1" t="str">
        <f t="shared" si="13"/>
        <v>Y</v>
      </c>
      <c r="P30" s="1">
        <f t="shared" si="14"/>
        <v>5</v>
      </c>
      <c r="Q30" s="1" t="str">
        <f t="shared" si="51"/>
        <v>東港村7鄰</v>
      </c>
      <c r="R30" s="1" t="str">
        <f t="shared" si="52"/>
        <v>東港村7鄰</v>
      </c>
      <c r="S30" s="1" t="str">
        <f t="shared" si="53"/>
        <v>北勢路1號</v>
      </c>
      <c r="T30" s="1" t="str">
        <f t="shared" si="15"/>
        <v>N</v>
      </c>
      <c r="U30" s="1" t="str">
        <f t="shared" si="16"/>
        <v>N</v>
      </c>
      <c r="V30" s="1" t="str">
        <f t="shared" si="17"/>
        <v>N</v>
      </c>
      <c r="W30" s="1" t="str">
        <f t="shared" si="18"/>
        <v/>
      </c>
      <c r="X30" s="1" t="str">
        <f t="shared" si="19"/>
        <v/>
      </c>
      <c r="Y30" s="1" t="str">
        <f t="shared" si="59"/>
        <v>北勢路1號</v>
      </c>
      <c r="Z30" s="1" t="str">
        <f t="shared" si="20"/>
        <v>Y</v>
      </c>
      <c r="AA30" s="1">
        <f t="shared" si="2"/>
        <v>3</v>
      </c>
      <c r="AB30" s="1" t="str">
        <f t="shared" si="21"/>
        <v>N</v>
      </c>
      <c r="AC30" s="1" t="str">
        <f t="shared" si="22"/>
        <v/>
      </c>
      <c r="AD30" s="1" t="str">
        <f t="shared" si="23"/>
        <v>北勢路</v>
      </c>
      <c r="AE30" s="1" t="str">
        <f t="shared" si="24"/>
        <v>1號</v>
      </c>
      <c r="AF30" s="1" t="str">
        <f t="shared" si="25"/>
        <v>N</v>
      </c>
      <c r="AG30" s="1" t="str">
        <f t="shared" si="26"/>
        <v/>
      </c>
      <c r="AH30" s="1" t="str">
        <f t="shared" si="27"/>
        <v/>
      </c>
      <c r="AI30" s="1" t="str">
        <f>IF(ISERROR(VLOOKUP(AH30,段別參照!A:B,2,0)),AH30,VLOOKUP(AH30,段別參照!A:B,2,0))</f>
        <v/>
      </c>
      <c r="AJ30" s="1" t="str">
        <f t="shared" si="28"/>
        <v>北勢路</v>
      </c>
      <c r="AK30" s="1" t="str">
        <f t="shared" si="29"/>
        <v>北勢路</v>
      </c>
      <c r="AL30" s="1" t="str">
        <f t="shared" si="30"/>
        <v>1號</v>
      </c>
      <c r="AM30" s="1" t="str">
        <f t="shared" si="31"/>
        <v>N</v>
      </c>
      <c r="AN30" s="1" t="str">
        <f t="shared" si="32"/>
        <v/>
      </c>
      <c r="AO30" s="1" t="str">
        <f t="shared" si="33"/>
        <v/>
      </c>
      <c r="AP30" s="1" t="str">
        <f t="shared" si="61"/>
        <v>1號</v>
      </c>
      <c r="AQ30" s="1" t="str">
        <f t="shared" si="34"/>
        <v>N</v>
      </c>
      <c r="AR30" s="1" t="str">
        <f t="shared" si="35"/>
        <v/>
      </c>
      <c r="AS30" s="1" t="str">
        <f t="shared" si="60"/>
        <v/>
      </c>
      <c r="AT30" s="1" t="str">
        <f t="shared" si="36"/>
        <v>1號</v>
      </c>
      <c r="AU30" s="1" t="str">
        <f t="shared" si="37"/>
        <v>Y</v>
      </c>
      <c r="AV30" s="1">
        <f t="shared" si="38"/>
        <v>2</v>
      </c>
      <c r="AW30" s="1" t="str">
        <f t="shared" si="39"/>
        <v>1號</v>
      </c>
      <c r="AX30" s="1" t="str">
        <f t="shared" si="54"/>
        <v>1號</v>
      </c>
      <c r="AY30" s="1" t="str">
        <f t="shared" si="40"/>
        <v/>
      </c>
      <c r="AZ30" s="1" t="str">
        <f t="shared" si="41"/>
        <v>N</v>
      </c>
      <c r="BA30" s="1" t="str">
        <f t="shared" si="42"/>
        <v/>
      </c>
      <c r="BB30" s="1" t="str">
        <f t="shared" si="43"/>
        <v/>
      </c>
      <c r="BC30" s="1" t="str">
        <f t="shared" si="44"/>
        <v/>
      </c>
      <c r="BD30" s="1" t="str">
        <f>IF(ISERROR(VLOOKUP(BC30,樓別參照!A:B,2,0)),BC30,VLOOKUP(BC30,樓別參照!A:B,2,0))</f>
        <v/>
      </c>
      <c r="BE30" s="1" t="str">
        <f t="shared" si="45"/>
        <v/>
      </c>
      <c r="BF30" s="1" t="str">
        <f t="shared" si="46"/>
        <v/>
      </c>
      <c r="BG30" s="1" t="str">
        <f t="shared" si="47"/>
        <v>N</v>
      </c>
      <c r="BH30" s="1" t="str">
        <f t="shared" si="62"/>
        <v/>
      </c>
      <c r="BI30" s="1" t="str">
        <f t="shared" si="48"/>
        <v/>
      </c>
      <c r="BJ30" s="1" t="str">
        <f t="shared" si="5"/>
        <v>彰化縣</v>
      </c>
      <c r="BK30" s="1" t="str">
        <f t="shared" si="55"/>
        <v>大城鄉</v>
      </c>
      <c r="BL30" s="1" t="str">
        <f t="shared" si="56"/>
        <v>北勢路</v>
      </c>
      <c r="BM30" s="1" t="str">
        <f t="shared" si="57"/>
        <v/>
      </c>
      <c r="BN30" s="1" t="str">
        <f t="shared" si="58"/>
        <v/>
      </c>
      <c r="BO30" s="1" t="str">
        <f t="shared" si="49"/>
        <v>1號</v>
      </c>
      <c r="BP30" s="1" t="str">
        <f t="shared" si="6"/>
        <v/>
      </c>
    </row>
    <row r="31" spans="1:68" x14ac:dyDescent="0.3">
      <c r="A31" s="1">
        <v>9409994</v>
      </c>
      <c r="B31" s="1" t="s">
        <v>27</v>
      </c>
      <c r="C31" s="1" t="s">
        <v>570</v>
      </c>
      <c r="D31" s="1" t="s">
        <v>567</v>
      </c>
      <c r="E31" s="1" t="s">
        <v>601</v>
      </c>
      <c r="F31" s="1" t="str">
        <f t="shared" si="7"/>
        <v>彰化縣 大城鄉 山腳村中山路75號</v>
      </c>
      <c r="G31" s="1">
        <f t="shared" si="8"/>
        <v>4</v>
      </c>
      <c r="H31" s="1" t="str">
        <f t="shared" si="9"/>
        <v>彰化縣</v>
      </c>
      <c r="I31" s="1">
        <f t="shared" si="10"/>
        <v>4</v>
      </c>
      <c r="J31" s="1" t="str">
        <f t="shared" si="0"/>
        <v>大城鄉</v>
      </c>
      <c r="K31" s="1" t="str">
        <f t="shared" si="1"/>
        <v>山腳村中山路75號</v>
      </c>
      <c r="L31" s="1" t="str">
        <f t="shared" si="11"/>
        <v>N</v>
      </c>
      <c r="M31" s="1" t="str">
        <f t="shared" si="12"/>
        <v/>
      </c>
      <c r="N31" s="1" t="str">
        <f t="shared" si="50"/>
        <v/>
      </c>
      <c r="O31" s="1" t="str">
        <f t="shared" si="13"/>
        <v>N</v>
      </c>
      <c r="P31" s="1" t="str">
        <f t="shared" si="14"/>
        <v/>
      </c>
      <c r="Q31" s="1" t="str">
        <f t="shared" si="51"/>
        <v/>
      </c>
      <c r="R31" s="1" t="str">
        <f t="shared" si="52"/>
        <v/>
      </c>
      <c r="S31" s="1" t="str">
        <f t="shared" si="53"/>
        <v>山腳村中山路75號</v>
      </c>
      <c r="T31" s="1" t="str">
        <f t="shared" si="15"/>
        <v>N</v>
      </c>
      <c r="U31" s="1" t="str">
        <f t="shared" si="16"/>
        <v>Y</v>
      </c>
      <c r="V31" s="1" t="str">
        <f t="shared" si="17"/>
        <v>Y</v>
      </c>
      <c r="W31" s="1">
        <f t="shared" si="18"/>
        <v>3</v>
      </c>
      <c r="X31" s="1" t="str">
        <f t="shared" si="19"/>
        <v>山腳村</v>
      </c>
      <c r="Y31" s="1" t="str">
        <f t="shared" si="59"/>
        <v>中山路75號</v>
      </c>
      <c r="Z31" s="1" t="str">
        <f t="shared" si="20"/>
        <v>Y</v>
      </c>
      <c r="AA31" s="1">
        <f t="shared" si="2"/>
        <v>3</v>
      </c>
      <c r="AB31" s="1" t="str">
        <f t="shared" si="21"/>
        <v>N</v>
      </c>
      <c r="AC31" s="1" t="str">
        <f t="shared" si="22"/>
        <v/>
      </c>
      <c r="AD31" s="1" t="str">
        <f t="shared" si="23"/>
        <v>中山路</v>
      </c>
      <c r="AE31" s="1" t="str">
        <f t="shared" si="24"/>
        <v>75號</v>
      </c>
      <c r="AF31" s="1" t="str">
        <f t="shared" si="25"/>
        <v>N</v>
      </c>
      <c r="AG31" s="1" t="str">
        <f t="shared" si="26"/>
        <v/>
      </c>
      <c r="AH31" s="1" t="str">
        <f t="shared" si="27"/>
        <v/>
      </c>
      <c r="AI31" s="1" t="str">
        <f>IF(ISERROR(VLOOKUP(AH31,段別參照!A:B,2,0)),AH31,VLOOKUP(AH31,段別參照!A:B,2,0))</f>
        <v/>
      </c>
      <c r="AJ31" s="1" t="str">
        <f t="shared" si="28"/>
        <v>中山路</v>
      </c>
      <c r="AK31" s="1" t="str">
        <f t="shared" si="29"/>
        <v>中山路</v>
      </c>
      <c r="AL31" s="1" t="str">
        <f t="shared" si="30"/>
        <v>75號</v>
      </c>
      <c r="AM31" s="1" t="str">
        <f t="shared" si="31"/>
        <v>N</v>
      </c>
      <c r="AN31" s="1" t="str">
        <f t="shared" si="32"/>
        <v/>
      </c>
      <c r="AO31" s="1" t="str">
        <f t="shared" si="33"/>
        <v/>
      </c>
      <c r="AP31" s="1" t="str">
        <f t="shared" si="61"/>
        <v>75號</v>
      </c>
      <c r="AQ31" s="1" t="str">
        <f t="shared" si="34"/>
        <v>N</v>
      </c>
      <c r="AR31" s="1" t="str">
        <f t="shared" si="35"/>
        <v/>
      </c>
      <c r="AS31" s="1" t="str">
        <f t="shared" si="60"/>
        <v/>
      </c>
      <c r="AT31" s="1" t="str">
        <f t="shared" si="36"/>
        <v>75號</v>
      </c>
      <c r="AU31" s="1" t="str">
        <f t="shared" si="37"/>
        <v>Y</v>
      </c>
      <c r="AV31" s="1">
        <f t="shared" si="38"/>
        <v>3</v>
      </c>
      <c r="AW31" s="1" t="str">
        <f t="shared" si="39"/>
        <v>75號</v>
      </c>
      <c r="AX31" s="1" t="str">
        <f t="shared" si="54"/>
        <v>75號</v>
      </c>
      <c r="AY31" s="1" t="str">
        <f t="shared" si="40"/>
        <v/>
      </c>
      <c r="AZ31" s="1" t="str">
        <f t="shared" si="41"/>
        <v>N</v>
      </c>
      <c r="BA31" s="1" t="str">
        <f t="shared" si="42"/>
        <v/>
      </c>
      <c r="BB31" s="1" t="str">
        <f t="shared" si="43"/>
        <v/>
      </c>
      <c r="BC31" s="1" t="str">
        <f t="shared" si="44"/>
        <v/>
      </c>
      <c r="BD31" s="1" t="str">
        <f>IF(ISERROR(VLOOKUP(BC31,樓別參照!A:B,2,0)),BC31,VLOOKUP(BC31,樓別參照!A:B,2,0))</f>
        <v/>
      </c>
      <c r="BE31" s="1" t="str">
        <f t="shared" si="45"/>
        <v/>
      </c>
      <c r="BF31" s="1" t="str">
        <f t="shared" si="46"/>
        <v/>
      </c>
      <c r="BG31" s="1" t="str">
        <f t="shared" si="47"/>
        <v>N</v>
      </c>
      <c r="BH31" s="1" t="str">
        <f t="shared" si="62"/>
        <v/>
      </c>
      <c r="BI31" s="1" t="str">
        <f t="shared" si="48"/>
        <v/>
      </c>
      <c r="BJ31" s="1" t="str">
        <f t="shared" si="5"/>
        <v>彰化縣</v>
      </c>
      <c r="BK31" s="1" t="str">
        <f t="shared" si="55"/>
        <v>大城鄉</v>
      </c>
      <c r="BL31" s="1" t="str">
        <f t="shared" si="56"/>
        <v>中山路</v>
      </c>
      <c r="BM31" s="1" t="str">
        <f t="shared" si="57"/>
        <v/>
      </c>
      <c r="BN31" s="1" t="str">
        <f t="shared" si="58"/>
        <v/>
      </c>
      <c r="BO31" s="1" t="str">
        <f t="shared" si="49"/>
        <v>75號</v>
      </c>
      <c r="BP31" s="1" t="str">
        <f t="shared" si="6"/>
        <v>山腳村</v>
      </c>
    </row>
    <row r="32" spans="1:68" x14ac:dyDescent="0.3">
      <c r="A32" s="1">
        <v>8980024</v>
      </c>
      <c r="B32" s="1" t="s">
        <v>28</v>
      </c>
      <c r="C32" s="1" t="s">
        <v>570</v>
      </c>
      <c r="D32" s="1" t="s">
        <v>571</v>
      </c>
      <c r="E32" s="1" t="s">
        <v>602</v>
      </c>
      <c r="F32" s="1" t="str">
        <f t="shared" si="7"/>
        <v>彰化縣 大城鄉 三豐村6鄰太平路1號</v>
      </c>
      <c r="G32" s="1">
        <f t="shared" si="8"/>
        <v>4</v>
      </c>
      <c r="H32" s="1" t="str">
        <f t="shared" si="9"/>
        <v>彰化縣</v>
      </c>
      <c r="I32" s="1">
        <f t="shared" si="10"/>
        <v>4</v>
      </c>
      <c r="J32" s="1" t="str">
        <f t="shared" si="0"/>
        <v>大城鄉</v>
      </c>
      <c r="K32" s="1" t="str">
        <f t="shared" si="1"/>
        <v>三豐村6鄰太平路1號</v>
      </c>
      <c r="L32" s="1" t="str">
        <f t="shared" si="11"/>
        <v>N</v>
      </c>
      <c r="M32" s="1" t="str">
        <f t="shared" si="12"/>
        <v/>
      </c>
      <c r="N32" s="1" t="str">
        <f t="shared" si="50"/>
        <v/>
      </c>
      <c r="O32" s="1" t="str">
        <f t="shared" si="13"/>
        <v>Y</v>
      </c>
      <c r="P32" s="1">
        <f t="shared" si="14"/>
        <v>5</v>
      </c>
      <c r="Q32" s="1" t="str">
        <f t="shared" si="51"/>
        <v>三豐村6鄰</v>
      </c>
      <c r="R32" s="1" t="str">
        <f t="shared" si="52"/>
        <v>三豐村6鄰</v>
      </c>
      <c r="S32" s="1" t="str">
        <f t="shared" si="53"/>
        <v>太平路1號</v>
      </c>
      <c r="T32" s="1" t="str">
        <f t="shared" si="15"/>
        <v>N</v>
      </c>
      <c r="U32" s="1" t="str">
        <f t="shared" si="16"/>
        <v>N</v>
      </c>
      <c r="V32" s="1" t="str">
        <f t="shared" si="17"/>
        <v>N</v>
      </c>
      <c r="W32" s="1" t="str">
        <f t="shared" si="18"/>
        <v/>
      </c>
      <c r="X32" s="1" t="str">
        <f t="shared" si="19"/>
        <v/>
      </c>
      <c r="Y32" s="1" t="str">
        <f t="shared" si="59"/>
        <v>太平路1號</v>
      </c>
      <c r="Z32" s="1" t="str">
        <f t="shared" si="20"/>
        <v>Y</v>
      </c>
      <c r="AA32" s="1">
        <f t="shared" si="2"/>
        <v>3</v>
      </c>
      <c r="AB32" s="1" t="str">
        <f t="shared" si="21"/>
        <v>N</v>
      </c>
      <c r="AC32" s="1" t="str">
        <f t="shared" si="22"/>
        <v/>
      </c>
      <c r="AD32" s="1" t="str">
        <f t="shared" si="23"/>
        <v>太平路</v>
      </c>
      <c r="AE32" s="1" t="str">
        <f t="shared" si="24"/>
        <v>1號</v>
      </c>
      <c r="AF32" s="1" t="str">
        <f t="shared" si="25"/>
        <v>N</v>
      </c>
      <c r="AG32" s="1" t="str">
        <f t="shared" si="26"/>
        <v/>
      </c>
      <c r="AH32" s="1" t="str">
        <f t="shared" si="27"/>
        <v/>
      </c>
      <c r="AI32" s="1" t="str">
        <f>IF(ISERROR(VLOOKUP(AH32,段別參照!A:B,2,0)),AH32,VLOOKUP(AH32,段別參照!A:B,2,0))</f>
        <v/>
      </c>
      <c r="AJ32" s="1" t="str">
        <f t="shared" si="28"/>
        <v>太平路</v>
      </c>
      <c r="AK32" s="1" t="str">
        <f t="shared" si="29"/>
        <v>太平路</v>
      </c>
      <c r="AL32" s="1" t="str">
        <f t="shared" si="30"/>
        <v>1號</v>
      </c>
      <c r="AM32" s="1" t="str">
        <f t="shared" si="31"/>
        <v>N</v>
      </c>
      <c r="AN32" s="1" t="str">
        <f t="shared" si="32"/>
        <v/>
      </c>
      <c r="AO32" s="1" t="str">
        <f t="shared" si="33"/>
        <v/>
      </c>
      <c r="AP32" s="1" t="str">
        <f t="shared" si="61"/>
        <v>1號</v>
      </c>
      <c r="AQ32" s="1" t="str">
        <f t="shared" si="34"/>
        <v>N</v>
      </c>
      <c r="AR32" s="1" t="str">
        <f t="shared" si="35"/>
        <v/>
      </c>
      <c r="AS32" s="1" t="str">
        <f t="shared" si="60"/>
        <v/>
      </c>
      <c r="AT32" s="1" t="str">
        <f t="shared" si="36"/>
        <v>1號</v>
      </c>
      <c r="AU32" s="1" t="str">
        <f t="shared" si="37"/>
        <v>Y</v>
      </c>
      <c r="AV32" s="1">
        <f t="shared" si="38"/>
        <v>2</v>
      </c>
      <c r="AW32" s="1" t="str">
        <f t="shared" si="39"/>
        <v>1號</v>
      </c>
      <c r="AX32" s="1" t="str">
        <f t="shared" si="54"/>
        <v>1號</v>
      </c>
      <c r="AY32" s="1" t="str">
        <f t="shared" si="40"/>
        <v/>
      </c>
      <c r="AZ32" s="1" t="str">
        <f t="shared" si="41"/>
        <v>N</v>
      </c>
      <c r="BA32" s="1" t="str">
        <f t="shared" si="42"/>
        <v/>
      </c>
      <c r="BB32" s="1" t="str">
        <f t="shared" si="43"/>
        <v/>
      </c>
      <c r="BC32" s="1" t="str">
        <f t="shared" si="44"/>
        <v/>
      </c>
      <c r="BD32" s="1" t="str">
        <f>IF(ISERROR(VLOOKUP(BC32,樓別參照!A:B,2,0)),BC32,VLOOKUP(BC32,樓別參照!A:B,2,0))</f>
        <v/>
      </c>
      <c r="BE32" s="1" t="str">
        <f t="shared" si="45"/>
        <v/>
      </c>
      <c r="BF32" s="1" t="str">
        <f t="shared" si="46"/>
        <v/>
      </c>
      <c r="BG32" s="1" t="str">
        <f t="shared" si="47"/>
        <v>N</v>
      </c>
      <c r="BH32" s="1" t="str">
        <f t="shared" si="62"/>
        <v/>
      </c>
      <c r="BI32" s="1" t="str">
        <f t="shared" si="48"/>
        <v/>
      </c>
      <c r="BJ32" s="1" t="str">
        <f t="shared" si="5"/>
        <v>彰化縣</v>
      </c>
      <c r="BK32" s="1" t="str">
        <f t="shared" si="55"/>
        <v>大城鄉</v>
      </c>
      <c r="BL32" s="1" t="str">
        <f t="shared" si="56"/>
        <v>太平路</v>
      </c>
      <c r="BM32" s="1" t="str">
        <f t="shared" si="57"/>
        <v/>
      </c>
      <c r="BN32" s="1" t="str">
        <f t="shared" si="58"/>
        <v/>
      </c>
      <c r="BO32" s="1" t="str">
        <f t="shared" si="49"/>
        <v>1號</v>
      </c>
      <c r="BP32" s="1" t="str">
        <f t="shared" si="6"/>
        <v/>
      </c>
    </row>
    <row r="33" spans="1:68" x14ac:dyDescent="0.3">
      <c r="A33" s="1">
        <v>6748218</v>
      </c>
      <c r="B33" s="1" t="s">
        <v>29</v>
      </c>
      <c r="C33" s="1" t="s">
        <v>570</v>
      </c>
      <c r="D33" s="1" t="s">
        <v>571</v>
      </c>
      <c r="E33" s="1" t="s">
        <v>603</v>
      </c>
      <c r="F33" s="1" t="str">
        <f t="shared" si="7"/>
        <v>彰化縣 大城鄉 三豐村1鄰平秩路6號</v>
      </c>
      <c r="G33" s="1">
        <f t="shared" si="8"/>
        <v>4</v>
      </c>
      <c r="H33" s="1" t="str">
        <f t="shared" si="9"/>
        <v>彰化縣</v>
      </c>
      <c r="I33" s="1">
        <f t="shared" si="10"/>
        <v>4</v>
      </c>
      <c r="J33" s="1" t="str">
        <f t="shared" si="0"/>
        <v>大城鄉</v>
      </c>
      <c r="K33" s="1" t="str">
        <f t="shared" si="1"/>
        <v>三豐村1鄰平秩路6號</v>
      </c>
      <c r="L33" s="1" t="str">
        <f t="shared" si="11"/>
        <v>N</v>
      </c>
      <c r="M33" s="1" t="str">
        <f t="shared" si="12"/>
        <v/>
      </c>
      <c r="N33" s="1" t="str">
        <f t="shared" si="50"/>
        <v/>
      </c>
      <c r="O33" s="1" t="str">
        <f t="shared" si="13"/>
        <v>Y</v>
      </c>
      <c r="P33" s="1">
        <f t="shared" si="14"/>
        <v>5</v>
      </c>
      <c r="Q33" s="1" t="str">
        <f t="shared" si="51"/>
        <v>三豐村1鄰</v>
      </c>
      <c r="R33" s="1" t="str">
        <f t="shared" si="52"/>
        <v>三豐村1鄰</v>
      </c>
      <c r="S33" s="1" t="str">
        <f t="shared" si="53"/>
        <v>平秩路6號</v>
      </c>
      <c r="T33" s="1" t="str">
        <f t="shared" si="15"/>
        <v>N</v>
      </c>
      <c r="U33" s="1" t="str">
        <f t="shared" si="16"/>
        <v>N</v>
      </c>
      <c r="V33" s="1" t="str">
        <f t="shared" si="17"/>
        <v>N</v>
      </c>
      <c r="W33" s="1" t="str">
        <f t="shared" si="18"/>
        <v/>
      </c>
      <c r="X33" s="1" t="str">
        <f t="shared" si="19"/>
        <v/>
      </c>
      <c r="Y33" s="1" t="str">
        <f t="shared" si="59"/>
        <v>平秩路6號</v>
      </c>
      <c r="Z33" s="1" t="str">
        <f t="shared" si="20"/>
        <v>Y</v>
      </c>
      <c r="AA33" s="1">
        <f t="shared" si="2"/>
        <v>3</v>
      </c>
      <c r="AB33" s="1" t="str">
        <f t="shared" si="21"/>
        <v>N</v>
      </c>
      <c r="AC33" s="1" t="str">
        <f t="shared" si="22"/>
        <v/>
      </c>
      <c r="AD33" s="1" t="str">
        <f t="shared" si="23"/>
        <v>平秩路</v>
      </c>
      <c r="AE33" s="1" t="str">
        <f t="shared" si="24"/>
        <v>6號</v>
      </c>
      <c r="AF33" s="1" t="str">
        <f t="shared" si="25"/>
        <v>N</v>
      </c>
      <c r="AG33" s="1" t="str">
        <f t="shared" si="26"/>
        <v/>
      </c>
      <c r="AH33" s="1" t="str">
        <f t="shared" si="27"/>
        <v/>
      </c>
      <c r="AI33" s="1" t="str">
        <f>IF(ISERROR(VLOOKUP(AH33,段別參照!A:B,2,0)),AH33,VLOOKUP(AH33,段別參照!A:B,2,0))</f>
        <v/>
      </c>
      <c r="AJ33" s="1" t="str">
        <f t="shared" si="28"/>
        <v>平秩路</v>
      </c>
      <c r="AK33" s="1" t="str">
        <f t="shared" si="29"/>
        <v>平秩路</v>
      </c>
      <c r="AL33" s="1" t="str">
        <f t="shared" si="30"/>
        <v>6號</v>
      </c>
      <c r="AM33" s="1" t="str">
        <f t="shared" si="31"/>
        <v>N</v>
      </c>
      <c r="AN33" s="1" t="str">
        <f t="shared" si="32"/>
        <v/>
      </c>
      <c r="AO33" s="1" t="str">
        <f t="shared" si="33"/>
        <v/>
      </c>
      <c r="AP33" s="1" t="str">
        <f t="shared" si="61"/>
        <v>6號</v>
      </c>
      <c r="AQ33" s="1" t="str">
        <f t="shared" si="34"/>
        <v>N</v>
      </c>
      <c r="AR33" s="1" t="str">
        <f t="shared" si="35"/>
        <v/>
      </c>
      <c r="AS33" s="1" t="str">
        <f t="shared" si="60"/>
        <v/>
      </c>
      <c r="AT33" s="1" t="str">
        <f t="shared" si="36"/>
        <v>6號</v>
      </c>
      <c r="AU33" s="1" t="str">
        <f t="shared" si="37"/>
        <v>Y</v>
      </c>
      <c r="AV33" s="1">
        <f t="shared" si="38"/>
        <v>2</v>
      </c>
      <c r="AW33" s="1" t="str">
        <f t="shared" si="39"/>
        <v>6號</v>
      </c>
      <c r="AX33" s="1" t="str">
        <f t="shared" si="54"/>
        <v>6號</v>
      </c>
      <c r="AY33" s="1" t="str">
        <f t="shared" si="40"/>
        <v/>
      </c>
      <c r="AZ33" s="1" t="str">
        <f t="shared" si="41"/>
        <v>N</v>
      </c>
      <c r="BA33" s="1" t="str">
        <f t="shared" si="42"/>
        <v/>
      </c>
      <c r="BB33" s="1" t="str">
        <f t="shared" si="43"/>
        <v/>
      </c>
      <c r="BC33" s="1" t="str">
        <f t="shared" si="44"/>
        <v/>
      </c>
      <c r="BD33" s="1" t="str">
        <f>IF(ISERROR(VLOOKUP(BC33,樓別參照!A:B,2,0)),BC33,VLOOKUP(BC33,樓別參照!A:B,2,0))</f>
        <v/>
      </c>
      <c r="BE33" s="1" t="str">
        <f t="shared" si="45"/>
        <v/>
      </c>
      <c r="BF33" s="1" t="str">
        <f t="shared" si="46"/>
        <v/>
      </c>
      <c r="BG33" s="1" t="str">
        <f t="shared" si="47"/>
        <v>N</v>
      </c>
      <c r="BH33" s="1" t="str">
        <f t="shared" si="62"/>
        <v/>
      </c>
      <c r="BI33" s="1" t="str">
        <f t="shared" si="48"/>
        <v/>
      </c>
      <c r="BJ33" s="1" t="str">
        <f t="shared" si="5"/>
        <v>彰化縣</v>
      </c>
      <c r="BK33" s="1" t="str">
        <f t="shared" si="55"/>
        <v>大城鄉</v>
      </c>
      <c r="BL33" s="1" t="str">
        <f t="shared" si="56"/>
        <v>平秩路</v>
      </c>
      <c r="BM33" s="1" t="str">
        <f t="shared" si="57"/>
        <v/>
      </c>
      <c r="BN33" s="1" t="str">
        <f t="shared" si="58"/>
        <v/>
      </c>
      <c r="BO33" s="1" t="str">
        <f t="shared" si="49"/>
        <v>6號</v>
      </c>
      <c r="BP33" s="1" t="str">
        <f t="shared" si="6"/>
        <v/>
      </c>
    </row>
    <row r="34" spans="1:68" x14ac:dyDescent="0.3">
      <c r="A34" s="1">
        <v>9379150</v>
      </c>
      <c r="B34" s="1" t="s">
        <v>30</v>
      </c>
      <c r="C34" s="1" t="s">
        <v>570</v>
      </c>
      <c r="D34" s="1" t="s">
        <v>567</v>
      </c>
      <c r="E34" s="1" t="s">
        <v>604</v>
      </c>
      <c r="F34" s="1" t="str">
        <f t="shared" si="7"/>
        <v>彰化縣 二林鎮 興華里9鄰水尾巷12號</v>
      </c>
      <c r="G34" s="1">
        <f t="shared" si="8"/>
        <v>4</v>
      </c>
      <c r="H34" s="1" t="str">
        <f t="shared" si="9"/>
        <v>彰化縣</v>
      </c>
      <c r="I34" s="1">
        <f t="shared" si="10"/>
        <v>4</v>
      </c>
      <c r="J34" s="1" t="str">
        <f t="shared" si="0"/>
        <v>二林鎮</v>
      </c>
      <c r="K34" s="1" t="str">
        <f t="shared" si="1"/>
        <v>興華里9鄰水尾巷12號</v>
      </c>
      <c r="L34" s="1" t="str">
        <f t="shared" si="11"/>
        <v>Y</v>
      </c>
      <c r="M34" s="1">
        <f t="shared" si="12"/>
        <v>3</v>
      </c>
      <c r="N34" s="1" t="str">
        <f t="shared" si="50"/>
        <v>興華里</v>
      </c>
      <c r="O34" s="1" t="str">
        <f t="shared" si="13"/>
        <v>Y</v>
      </c>
      <c r="P34" s="1">
        <f t="shared" si="14"/>
        <v>5</v>
      </c>
      <c r="Q34" s="1" t="str">
        <f t="shared" si="51"/>
        <v>興華里9鄰</v>
      </c>
      <c r="R34" s="1" t="str">
        <f t="shared" si="52"/>
        <v>興華里9鄰</v>
      </c>
      <c r="S34" s="1" t="str">
        <f t="shared" si="53"/>
        <v>水尾巷12號</v>
      </c>
      <c r="T34" s="1" t="str">
        <f t="shared" si="15"/>
        <v>N</v>
      </c>
      <c r="U34" s="1" t="str">
        <f t="shared" si="16"/>
        <v>N</v>
      </c>
      <c r="V34" s="1" t="str">
        <f t="shared" si="17"/>
        <v>N</v>
      </c>
      <c r="W34" s="1" t="str">
        <f t="shared" si="18"/>
        <v/>
      </c>
      <c r="X34" s="1" t="str">
        <f t="shared" si="19"/>
        <v/>
      </c>
      <c r="Y34" s="1" t="str">
        <f t="shared" si="59"/>
        <v>水尾巷12號</v>
      </c>
      <c r="Z34" s="1" t="str">
        <f t="shared" si="20"/>
        <v>N</v>
      </c>
      <c r="AA34" s="1" t="str">
        <f t="shared" si="2"/>
        <v/>
      </c>
      <c r="AB34" s="1" t="str">
        <f t="shared" si="21"/>
        <v>N</v>
      </c>
      <c r="AC34" s="1" t="str">
        <f t="shared" si="22"/>
        <v/>
      </c>
      <c r="AD34" s="1" t="str">
        <f t="shared" si="23"/>
        <v/>
      </c>
      <c r="AE34" s="1" t="str">
        <f t="shared" si="24"/>
        <v>水尾巷12號</v>
      </c>
      <c r="AF34" s="1" t="str">
        <f t="shared" si="25"/>
        <v>N</v>
      </c>
      <c r="AG34" s="1" t="str">
        <f t="shared" si="26"/>
        <v/>
      </c>
      <c r="AH34" s="1" t="str">
        <f t="shared" si="27"/>
        <v/>
      </c>
      <c r="AI34" s="1" t="str">
        <f>IF(ISERROR(VLOOKUP(AH34,段別參照!A:B,2,0)),AH34,VLOOKUP(AH34,段別參照!A:B,2,0))</f>
        <v/>
      </c>
      <c r="AJ34" s="1" t="str">
        <f t="shared" si="28"/>
        <v/>
      </c>
      <c r="AK34" s="1" t="str">
        <f t="shared" si="29"/>
        <v/>
      </c>
      <c r="AL34" s="1" t="str">
        <f t="shared" si="30"/>
        <v>水尾巷12號</v>
      </c>
      <c r="AM34" s="1" t="str">
        <f t="shared" si="31"/>
        <v>Y</v>
      </c>
      <c r="AN34" s="1">
        <f t="shared" si="32"/>
        <v>3</v>
      </c>
      <c r="AO34" s="1" t="str">
        <f t="shared" si="33"/>
        <v>水尾巷</v>
      </c>
      <c r="AP34" s="1" t="str">
        <f t="shared" si="61"/>
        <v>12號</v>
      </c>
      <c r="AQ34" s="1" t="str">
        <f t="shared" si="34"/>
        <v>N</v>
      </c>
      <c r="AR34" s="1" t="str">
        <f t="shared" si="35"/>
        <v/>
      </c>
      <c r="AS34" s="1" t="str">
        <f t="shared" si="60"/>
        <v/>
      </c>
      <c r="AT34" s="1" t="str">
        <f t="shared" si="36"/>
        <v>12號</v>
      </c>
      <c r="AU34" s="1" t="str">
        <f t="shared" si="37"/>
        <v>Y</v>
      </c>
      <c r="AV34" s="1">
        <f t="shared" si="38"/>
        <v>3</v>
      </c>
      <c r="AW34" s="1" t="str">
        <f t="shared" si="39"/>
        <v>12號</v>
      </c>
      <c r="AX34" s="1" t="str">
        <f t="shared" si="54"/>
        <v>12號</v>
      </c>
      <c r="AY34" s="1" t="str">
        <f t="shared" si="40"/>
        <v/>
      </c>
      <c r="AZ34" s="1" t="str">
        <f t="shared" si="41"/>
        <v>N</v>
      </c>
      <c r="BA34" s="1" t="str">
        <f t="shared" si="42"/>
        <v/>
      </c>
      <c r="BB34" s="1" t="str">
        <f t="shared" si="43"/>
        <v/>
      </c>
      <c r="BC34" s="1" t="str">
        <f t="shared" si="44"/>
        <v/>
      </c>
      <c r="BD34" s="1" t="str">
        <f>IF(ISERROR(VLOOKUP(BC34,樓別參照!A:B,2,0)),BC34,VLOOKUP(BC34,樓別參照!A:B,2,0))</f>
        <v/>
      </c>
      <c r="BE34" s="1" t="str">
        <f t="shared" si="45"/>
        <v/>
      </c>
      <c r="BF34" s="1" t="str">
        <f t="shared" si="46"/>
        <v/>
      </c>
      <c r="BG34" s="1" t="str">
        <f t="shared" si="47"/>
        <v>N</v>
      </c>
      <c r="BH34" s="1" t="str">
        <f t="shared" si="62"/>
        <v/>
      </c>
      <c r="BI34" s="1" t="str">
        <f t="shared" si="48"/>
        <v/>
      </c>
      <c r="BJ34" s="1" t="str">
        <f t="shared" si="5"/>
        <v>彰化縣</v>
      </c>
      <c r="BK34" s="1" t="str">
        <f t="shared" si="55"/>
        <v>二林鎮</v>
      </c>
      <c r="BL34" s="1" t="str">
        <f t="shared" si="56"/>
        <v/>
      </c>
      <c r="BM34" s="1" t="str">
        <f t="shared" si="57"/>
        <v>水尾巷</v>
      </c>
      <c r="BN34" s="1" t="str">
        <f t="shared" si="58"/>
        <v/>
      </c>
      <c r="BO34" s="1" t="str">
        <f t="shared" si="49"/>
        <v>12號</v>
      </c>
      <c r="BP34" s="1" t="str">
        <f t="shared" si="6"/>
        <v/>
      </c>
    </row>
    <row r="35" spans="1:68" x14ac:dyDescent="0.3">
      <c r="A35" s="1">
        <v>6628969</v>
      </c>
      <c r="B35" s="1" t="s">
        <v>31</v>
      </c>
      <c r="C35" s="1" t="s">
        <v>577</v>
      </c>
      <c r="D35" s="1" t="s">
        <v>578</v>
      </c>
      <c r="E35" s="1" t="s">
        <v>605</v>
      </c>
      <c r="F35" s="1" t="str">
        <f t="shared" si="7"/>
        <v>彰化縣 二林鎮 趙甲里10鄰安殿巷5之4號</v>
      </c>
      <c r="G35" s="1">
        <f t="shared" si="8"/>
        <v>4</v>
      </c>
      <c r="H35" s="1" t="str">
        <f t="shared" si="9"/>
        <v>彰化縣</v>
      </c>
      <c r="I35" s="1">
        <f t="shared" si="10"/>
        <v>4</v>
      </c>
      <c r="J35" s="1" t="str">
        <f t="shared" si="0"/>
        <v>二林鎮</v>
      </c>
      <c r="K35" s="1" t="str">
        <f t="shared" si="1"/>
        <v>趙甲里10鄰安殿巷5之4號</v>
      </c>
      <c r="L35" s="1" t="str">
        <f t="shared" si="11"/>
        <v>Y</v>
      </c>
      <c r="M35" s="1">
        <f t="shared" si="12"/>
        <v>3</v>
      </c>
      <c r="N35" s="1" t="str">
        <f t="shared" si="50"/>
        <v>趙甲里</v>
      </c>
      <c r="O35" s="1" t="str">
        <f t="shared" si="13"/>
        <v>Y</v>
      </c>
      <c r="P35" s="1">
        <f t="shared" si="14"/>
        <v>6</v>
      </c>
      <c r="Q35" s="1" t="str">
        <f t="shared" si="51"/>
        <v>趙甲里10鄰</v>
      </c>
      <c r="R35" s="1" t="str">
        <f t="shared" si="52"/>
        <v>趙甲里10鄰</v>
      </c>
      <c r="S35" s="1" t="str">
        <f t="shared" si="53"/>
        <v>安殿巷5之4號</v>
      </c>
      <c r="T35" s="1" t="str">
        <f t="shared" si="15"/>
        <v>N</v>
      </c>
      <c r="U35" s="1" t="str">
        <f t="shared" si="16"/>
        <v>N</v>
      </c>
      <c r="V35" s="1" t="str">
        <f t="shared" si="17"/>
        <v>N</v>
      </c>
      <c r="W35" s="1" t="str">
        <f t="shared" si="18"/>
        <v/>
      </c>
      <c r="X35" s="1" t="str">
        <f t="shared" si="19"/>
        <v/>
      </c>
      <c r="Y35" s="1" t="str">
        <f t="shared" si="59"/>
        <v>安殿巷5之4號</v>
      </c>
      <c r="Z35" s="1" t="str">
        <f t="shared" si="20"/>
        <v>N</v>
      </c>
      <c r="AA35" s="1" t="str">
        <f t="shared" si="2"/>
        <v/>
      </c>
      <c r="AB35" s="1" t="str">
        <f t="shared" si="21"/>
        <v>N</v>
      </c>
      <c r="AC35" s="1" t="str">
        <f t="shared" si="22"/>
        <v/>
      </c>
      <c r="AD35" s="1" t="str">
        <f t="shared" si="23"/>
        <v/>
      </c>
      <c r="AE35" s="1" t="str">
        <f t="shared" si="24"/>
        <v>安殿巷5之4號</v>
      </c>
      <c r="AF35" s="1" t="str">
        <f t="shared" si="25"/>
        <v>N</v>
      </c>
      <c r="AG35" s="1" t="str">
        <f t="shared" si="26"/>
        <v/>
      </c>
      <c r="AH35" s="1" t="str">
        <f t="shared" si="27"/>
        <v/>
      </c>
      <c r="AI35" s="1" t="str">
        <f>IF(ISERROR(VLOOKUP(AH35,段別參照!A:B,2,0)),AH35,VLOOKUP(AH35,段別參照!A:B,2,0))</f>
        <v/>
      </c>
      <c r="AJ35" s="1" t="str">
        <f t="shared" si="28"/>
        <v/>
      </c>
      <c r="AK35" s="1" t="str">
        <f t="shared" si="29"/>
        <v/>
      </c>
      <c r="AL35" s="1" t="str">
        <f t="shared" si="30"/>
        <v>安殿巷5之4號</v>
      </c>
      <c r="AM35" s="1" t="str">
        <f t="shared" si="31"/>
        <v>Y</v>
      </c>
      <c r="AN35" s="1">
        <f t="shared" si="32"/>
        <v>3</v>
      </c>
      <c r="AO35" s="1" t="str">
        <f t="shared" si="33"/>
        <v>安殿巷</v>
      </c>
      <c r="AP35" s="1" t="str">
        <f t="shared" si="61"/>
        <v>5之4號</v>
      </c>
      <c r="AQ35" s="1" t="str">
        <f t="shared" si="34"/>
        <v>N</v>
      </c>
      <c r="AR35" s="1" t="str">
        <f t="shared" si="35"/>
        <v/>
      </c>
      <c r="AS35" s="1" t="str">
        <f t="shared" si="60"/>
        <v/>
      </c>
      <c r="AT35" s="1" t="str">
        <f t="shared" si="36"/>
        <v>5之4號</v>
      </c>
      <c r="AU35" s="1" t="str">
        <f t="shared" si="37"/>
        <v>Y</v>
      </c>
      <c r="AV35" s="1">
        <f t="shared" si="38"/>
        <v>4</v>
      </c>
      <c r="AW35" s="1" t="str">
        <f t="shared" si="39"/>
        <v>5之4號</v>
      </c>
      <c r="AX35" s="1" t="str">
        <f t="shared" si="54"/>
        <v>5-4號</v>
      </c>
      <c r="AY35" s="1" t="str">
        <f t="shared" si="40"/>
        <v/>
      </c>
      <c r="AZ35" s="1" t="str">
        <f t="shared" si="41"/>
        <v>N</v>
      </c>
      <c r="BA35" s="1" t="str">
        <f t="shared" si="42"/>
        <v/>
      </c>
      <c r="BB35" s="1" t="str">
        <f t="shared" si="43"/>
        <v/>
      </c>
      <c r="BC35" s="1" t="str">
        <f t="shared" si="44"/>
        <v/>
      </c>
      <c r="BD35" s="1" t="str">
        <f>IF(ISERROR(VLOOKUP(BC35,樓別參照!A:B,2,0)),BC35,VLOOKUP(BC35,樓別參照!A:B,2,0))</f>
        <v/>
      </c>
      <c r="BE35" s="1" t="str">
        <f t="shared" si="45"/>
        <v/>
      </c>
      <c r="BF35" s="1" t="str">
        <f t="shared" si="46"/>
        <v/>
      </c>
      <c r="BG35" s="1" t="str">
        <f t="shared" si="47"/>
        <v>N</v>
      </c>
      <c r="BH35" s="1" t="str">
        <f t="shared" si="62"/>
        <v/>
      </c>
      <c r="BI35" s="1" t="str">
        <f t="shared" si="48"/>
        <v/>
      </c>
      <c r="BJ35" s="1" t="str">
        <f t="shared" si="5"/>
        <v>彰化縣</v>
      </c>
      <c r="BK35" s="1" t="str">
        <f t="shared" si="55"/>
        <v>二林鎮</v>
      </c>
      <c r="BL35" s="1" t="str">
        <f t="shared" si="56"/>
        <v/>
      </c>
      <c r="BM35" s="1" t="str">
        <f t="shared" si="57"/>
        <v>安殿巷</v>
      </c>
      <c r="BN35" s="1" t="str">
        <f t="shared" si="58"/>
        <v/>
      </c>
      <c r="BO35" s="1" t="str">
        <f t="shared" si="49"/>
        <v>5-4號</v>
      </c>
      <c r="BP35" s="1" t="str">
        <f t="shared" si="6"/>
        <v/>
      </c>
    </row>
    <row r="36" spans="1:68" x14ac:dyDescent="0.3">
      <c r="A36" s="1">
        <v>9413010</v>
      </c>
      <c r="B36" s="1" t="s">
        <v>32</v>
      </c>
      <c r="C36" s="1" t="s">
        <v>577</v>
      </c>
      <c r="D36" s="1" t="s">
        <v>571</v>
      </c>
      <c r="E36" s="1" t="s">
        <v>606</v>
      </c>
      <c r="F36" s="1" t="str">
        <f t="shared" si="7"/>
        <v>彰化縣 二林鎮 路東巷23號</v>
      </c>
      <c r="G36" s="1">
        <f t="shared" si="8"/>
        <v>4</v>
      </c>
      <c r="H36" s="1" t="str">
        <f t="shared" si="9"/>
        <v>彰化縣</v>
      </c>
      <c r="I36" s="1">
        <f t="shared" si="10"/>
        <v>4</v>
      </c>
      <c r="J36" s="1" t="str">
        <f t="shared" si="0"/>
        <v>二林鎮</v>
      </c>
      <c r="K36" s="1" t="str">
        <f t="shared" si="1"/>
        <v>路東巷23號</v>
      </c>
      <c r="L36" s="1" t="str">
        <f t="shared" si="11"/>
        <v>N</v>
      </c>
      <c r="M36" s="1" t="str">
        <f t="shared" si="12"/>
        <v/>
      </c>
      <c r="N36" s="1" t="str">
        <f t="shared" si="50"/>
        <v/>
      </c>
      <c r="O36" s="1" t="str">
        <f t="shared" si="13"/>
        <v>N</v>
      </c>
      <c r="P36" s="1" t="str">
        <f t="shared" si="14"/>
        <v/>
      </c>
      <c r="Q36" s="1" t="str">
        <f t="shared" si="51"/>
        <v/>
      </c>
      <c r="R36" s="1" t="str">
        <f t="shared" si="52"/>
        <v/>
      </c>
      <c r="S36" s="1" t="str">
        <f t="shared" si="53"/>
        <v>路東巷23號</v>
      </c>
      <c r="T36" s="1" t="str">
        <f t="shared" si="15"/>
        <v>N</v>
      </c>
      <c r="U36" s="1" t="str">
        <f t="shared" si="16"/>
        <v>N</v>
      </c>
      <c r="V36" s="1" t="str">
        <f t="shared" si="17"/>
        <v>N</v>
      </c>
      <c r="W36" s="1" t="str">
        <f t="shared" si="18"/>
        <v/>
      </c>
      <c r="X36" s="1" t="str">
        <f t="shared" si="19"/>
        <v/>
      </c>
      <c r="Y36" s="1" t="str">
        <f t="shared" si="59"/>
        <v>路東巷23號</v>
      </c>
      <c r="Z36" s="1" t="str">
        <f t="shared" si="20"/>
        <v>Y</v>
      </c>
      <c r="AA36" s="1">
        <f t="shared" si="2"/>
        <v>1</v>
      </c>
      <c r="AB36" s="1" t="str">
        <f t="shared" si="21"/>
        <v>N</v>
      </c>
      <c r="AC36" s="1" t="str">
        <f t="shared" si="22"/>
        <v/>
      </c>
      <c r="AD36" s="1" t="str">
        <f t="shared" si="23"/>
        <v>路</v>
      </c>
      <c r="AE36" s="1" t="str">
        <f t="shared" si="24"/>
        <v>東巷23號</v>
      </c>
      <c r="AF36" s="1" t="str">
        <f t="shared" si="25"/>
        <v>N</v>
      </c>
      <c r="AG36" s="1" t="str">
        <f t="shared" si="26"/>
        <v/>
      </c>
      <c r="AH36" s="1" t="str">
        <f t="shared" si="27"/>
        <v/>
      </c>
      <c r="AI36" s="1" t="str">
        <f>IF(ISERROR(VLOOKUP(AH36,段別參照!A:B,2,0)),AH36,VLOOKUP(AH36,段別參照!A:B,2,0))</f>
        <v/>
      </c>
      <c r="AJ36" s="1" t="str">
        <f t="shared" si="28"/>
        <v>路</v>
      </c>
      <c r="AK36" s="1" t="str">
        <f t="shared" si="29"/>
        <v>路</v>
      </c>
      <c r="AL36" s="1" t="str">
        <f t="shared" si="30"/>
        <v>東巷23號</v>
      </c>
      <c r="AM36" s="1" t="str">
        <f t="shared" si="31"/>
        <v>Y</v>
      </c>
      <c r="AN36" s="1">
        <f t="shared" si="32"/>
        <v>2</v>
      </c>
      <c r="AO36" s="1" t="str">
        <f t="shared" si="33"/>
        <v>東巷</v>
      </c>
      <c r="AP36" s="1" t="str">
        <f t="shared" si="61"/>
        <v>23號</v>
      </c>
      <c r="AQ36" s="1" t="str">
        <f t="shared" si="34"/>
        <v>N</v>
      </c>
      <c r="AR36" s="1" t="str">
        <f t="shared" si="35"/>
        <v/>
      </c>
      <c r="AS36" s="1" t="str">
        <f t="shared" si="60"/>
        <v/>
      </c>
      <c r="AT36" s="1" t="str">
        <f t="shared" si="36"/>
        <v>23號</v>
      </c>
      <c r="AU36" s="1" t="str">
        <f t="shared" si="37"/>
        <v>Y</v>
      </c>
      <c r="AV36" s="1">
        <f t="shared" si="38"/>
        <v>3</v>
      </c>
      <c r="AW36" s="1" t="str">
        <f t="shared" si="39"/>
        <v>23號</v>
      </c>
      <c r="AX36" s="1" t="str">
        <f t="shared" si="54"/>
        <v>23號</v>
      </c>
      <c r="AY36" s="1" t="str">
        <f t="shared" si="40"/>
        <v/>
      </c>
      <c r="AZ36" s="1" t="str">
        <f t="shared" si="41"/>
        <v>N</v>
      </c>
      <c r="BA36" s="1" t="str">
        <f t="shared" si="42"/>
        <v/>
      </c>
      <c r="BB36" s="1" t="str">
        <f t="shared" si="43"/>
        <v/>
      </c>
      <c r="BC36" s="1" t="str">
        <f t="shared" si="44"/>
        <v/>
      </c>
      <c r="BD36" s="1" t="str">
        <f>IF(ISERROR(VLOOKUP(BC36,樓別參照!A:B,2,0)),BC36,VLOOKUP(BC36,樓別參照!A:B,2,0))</f>
        <v/>
      </c>
      <c r="BE36" s="1" t="str">
        <f t="shared" si="45"/>
        <v/>
      </c>
      <c r="BF36" s="1" t="str">
        <f t="shared" si="46"/>
        <v/>
      </c>
      <c r="BG36" s="1" t="str">
        <f t="shared" si="47"/>
        <v>N</v>
      </c>
      <c r="BH36" s="1" t="str">
        <f t="shared" si="62"/>
        <v/>
      </c>
      <c r="BI36" s="1" t="str">
        <f t="shared" si="48"/>
        <v/>
      </c>
      <c r="BJ36" s="1" t="str">
        <f t="shared" si="5"/>
        <v>彰化縣</v>
      </c>
      <c r="BK36" s="1" t="str">
        <f t="shared" si="55"/>
        <v>二林鎮</v>
      </c>
      <c r="BL36" s="1" t="str">
        <f t="shared" si="56"/>
        <v>路</v>
      </c>
      <c r="BM36" s="1" t="str">
        <f t="shared" si="57"/>
        <v>東巷</v>
      </c>
      <c r="BN36" s="1" t="str">
        <f t="shared" si="58"/>
        <v/>
      </c>
      <c r="BO36" s="1" t="str">
        <f t="shared" si="49"/>
        <v>23號</v>
      </c>
      <c r="BP36" s="1" t="str">
        <f t="shared" si="6"/>
        <v/>
      </c>
    </row>
    <row r="37" spans="1:68" x14ac:dyDescent="0.3">
      <c r="A37" s="1">
        <v>8517864</v>
      </c>
      <c r="B37" s="1" t="s">
        <v>33</v>
      </c>
      <c r="C37" s="1" t="s">
        <v>570</v>
      </c>
      <c r="D37" s="1" t="s">
        <v>571</v>
      </c>
      <c r="E37" s="1" t="s">
        <v>607</v>
      </c>
      <c r="F37" s="1" t="str">
        <f t="shared" si="7"/>
        <v>彰化縣 二林鎮 振興里002鄰自由巷7號</v>
      </c>
      <c r="G37" s="1">
        <f t="shared" si="8"/>
        <v>4</v>
      </c>
      <c r="H37" s="1" t="str">
        <f t="shared" si="9"/>
        <v>彰化縣</v>
      </c>
      <c r="I37" s="1">
        <f t="shared" si="10"/>
        <v>4</v>
      </c>
      <c r="J37" s="1" t="str">
        <f t="shared" si="0"/>
        <v>二林鎮</v>
      </c>
      <c r="K37" s="1" t="str">
        <f t="shared" si="1"/>
        <v>振興里002鄰自由巷7號</v>
      </c>
      <c r="L37" s="1" t="str">
        <f t="shared" si="11"/>
        <v>Y</v>
      </c>
      <c r="M37" s="1">
        <f t="shared" si="12"/>
        <v>3</v>
      </c>
      <c r="N37" s="1" t="str">
        <f t="shared" si="50"/>
        <v>振興里</v>
      </c>
      <c r="O37" s="1" t="str">
        <f t="shared" si="13"/>
        <v>Y</v>
      </c>
      <c r="P37" s="1">
        <f t="shared" si="14"/>
        <v>7</v>
      </c>
      <c r="Q37" s="1" t="str">
        <f t="shared" si="51"/>
        <v>振興里002鄰</v>
      </c>
      <c r="R37" s="1" t="str">
        <f t="shared" si="52"/>
        <v>振興里002鄰</v>
      </c>
      <c r="S37" s="1" t="str">
        <f t="shared" si="53"/>
        <v>自由巷7號</v>
      </c>
      <c r="T37" s="1" t="str">
        <f t="shared" si="15"/>
        <v>N</v>
      </c>
      <c r="U37" s="1" t="str">
        <f t="shared" si="16"/>
        <v>N</v>
      </c>
      <c r="V37" s="1" t="str">
        <f t="shared" si="17"/>
        <v>N</v>
      </c>
      <c r="W37" s="1" t="str">
        <f t="shared" si="18"/>
        <v/>
      </c>
      <c r="X37" s="1" t="str">
        <f t="shared" si="19"/>
        <v/>
      </c>
      <c r="Y37" s="1" t="str">
        <f t="shared" si="59"/>
        <v>自由巷7號</v>
      </c>
      <c r="Z37" s="1" t="str">
        <f t="shared" si="20"/>
        <v>N</v>
      </c>
      <c r="AA37" s="1" t="str">
        <f t="shared" si="2"/>
        <v/>
      </c>
      <c r="AB37" s="1" t="str">
        <f t="shared" si="21"/>
        <v>N</v>
      </c>
      <c r="AC37" s="1" t="str">
        <f t="shared" si="22"/>
        <v/>
      </c>
      <c r="AD37" s="1" t="str">
        <f t="shared" si="23"/>
        <v/>
      </c>
      <c r="AE37" s="1" t="str">
        <f t="shared" si="24"/>
        <v>自由巷7號</v>
      </c>
      <c r="AF37" s="1" t="str">
        <f t="shared" si="25"/>
        <v>N</v>
      </c>
      <c r="AG37" s="1" t="str">
        <f t="shared" si="26"/>
        <v/>
      </c>
      <c r="AH37" s="1" t="str">
        <f t="shared" si="27"/>
        <v/>
      </c>
      <c r="AI37" s="1" t="str">
        <f>IF(ISERROR(VLOOKUP(AH37,段別參照!A:B,2,0)),AH37,VLOOKUP(AH37,段別參照!A:B,2,0))</f>
        <v/>
      </c>
      <c r="AJ37" s="1" t="str">
        <f t="shared" si="28"/>
        <v/>
      </c>
      <c r="AK37" s="1" t="str">
        <f t="shared" si="29"/>
        <v/>
      </c>
      <c r="AL37" s="1" t="str">
        <f t="shared" si="30"/>
        <v>自由巷7號</v>
      </c>
      <c r="AM37" s="1" t="str">
        <f t="shared" si="31"/>
        <v>Y</v>
      </c>
      <c r="AN37" s="1">
        <f t="shared" si="32"/>
        <v>3</v>
      </c>
      <c r="AO37" s="1" t="str">
        <f t="shared" si="33"/>
        <v>自由巷</v>
      </c>
      <c r="AP37" s="1" t="str">
        <f t="shared" si="61"/>
        <v>7號</v>
      </c>
      <c r="AQ37" s="1" t="str">
        <f t="shared" si="34"/>
        <v>N</v>
      </c>
      <c r="AR37" s="1" t="str">
        <f t="shared" si="35"/>
        <v/>
      </c>
      <c r="AS37" s="1" t="str">
        <f t="shared" si="60"/>
        <v/>
      </c>
      <c r="AT37" s="1" t="str">
        <f t="shared" si="36"/>
        <v>7號</v>
      </c>
      <c r="AU37" s="1" t="str">
        <f t="shared" si="37"/>
        <v>Y</v>
      </c>
      <c r="AV37" s="1">
        <f t="shared" si="38"/>
        <v>2</v>
      </c>
      <c r="AW37" s="1" t="str">
        <f t="shared" si="39"/>
        <v>7號</v>
      </c>
      <c r="AX37" s="1" t="str">
        <f t="shared" si="54"/>
        <v>7號</v>
      </c>
      <c r="AY37" s="1" t="str">
        <f t="shared" si="40"/>
        <v/>
      </c>
      <c r="AZ37" s="1" t="str">
        <f t="shared" si="41"/>
        <v>N</v>
      </c>
      <c r="BA37" s="1" t="str">
        <f t="shared" si="42"/>
        <v/>
      </c>
      <c r="BB37" s="1" t="str">
        <f t="shared" si="43"/>
        <v/>
      </c>
      <c r="BC37" s="1" t="str">
        <f t="shared" si="44"/>
        <v/>
      </c>
      <c r="BD37" s="1" t="str">
        <f>IF(ISERROR(VLOOKUP(BC37,樓別參照!A:B,2,0)),BC37,VLOOKUP(BC37,樓別參照!A:B,2,0))</f>
        <v/>
      </c>
      <c r="BE37" s="1" t="str">
        <f t="shared" si="45"/>
        <v/>
      </c>
      <c r="BF37" s="1" t="str">
        <f t="shared" si="46"/>
        <v/>
      </c>
      <c r="BG37" s="1" t="str">
        <f t="shared" si="47"/>
        <v>N</v>
      </c>
      <c r="BH37" s="1" t="str">
        <f t="shared" si="62"/>
        <v/>
      </c>
      <c r="BI37" s="1" t="str">
        <f t="shared" si="48"/>
        <v/>
      </c>
      <c r="BJ37" s="1" t="str">
        <f t="shared" si="5"/>
        <v>彰化縣</v>
      </c>
      <c r="BK37" s="1" t="str">
        <f t="shared" si="55"/>
        <v>二林鎮</v>
      </c>
      <c r="BL37" s="1" t="str">
        <f t="shared" si="56"/>
        <v/>
      </c>
      <c r="BM37" s="1" t="str">
        <f t="shared" si="57"/>
        <v>自由巷</v>
      </c>
      <c r="BN37" s="1" t="str">
        <f t="shared" si="58"/>
        <v/>
      </c>
      <c r="BO37" s="1" t="str">
        <f t="shared" si="49"/>
        <v>7號</v>
      </c>
      <c r="BP37" s="1" t="str">
        <f t="shared" si="6"/>
        <v/>
      </c>
    </row>
    <row r="38" spans="1:68" x14ac:dyDescent="0.3">
      <c r="A38" s="1">
        <v>9413049</v>
      </c>
      <c r="B38" s="1" t="s">
        <v>34</v>
      </c>
      <c r="C38" s="1" t="s">
        <v>577</v>
      </c>
      <c r="D38" s="1" t="s">
        <v>578</v>
      </c>
      <c r="E38" s="1" t="s">
        <v>608</v>
      </c>
      <c r="F38" s="1" t="str">
        <f t="shared" si="7"/>
        <v>彰化縣 二林鎮 北平里17鄰三和街186巷19號</v>
      </c>
      <c r="G38" s="1">
        <f t="shared" si="8"/>
        <v>4</v>
      </c>
      <c r="H38" s="1" t="str">
        <f t="shared" si="9"/>
        <v>彰化縣</v>
      </c>
      <c r="I38" s="1">
        <f t="shared" si="10"/>
        <v>4</v>
      </c>
      <c r="J38" s="1" t="str">
        <f t="shared" si="0"/>
        <v>二林鎮</v>
      </c>
      <c r="K38" s="1" t="str">
        <f t="shared" si="1"/>
        <v>北平里17鄰三和街186巷19號</v>
      </c>
      <c r="L38" s="1" t="str">
        <f t="shared" si="11"/>
        <v>Y</v>
      </c>
      <c r="M38" s="1">
        <f t="shared" si="12"/>
        <v>3</v>
      </c>
      <c r="N38" s="1" t="str">
        <f t="shared" si="50"/>
        <v>北平里</v>
      </c>
      <c r="O38" s="1" t="str">
        <f t="shared" si="13"/>
        <v>Y</v>
      </c>
      <c r="P38" s="1">
        <f t="shared" si="14"/>
        <v>6</v>
      </c>
      <c r="Q38" s="1" t="str">
        <f t="shared" si="51"/>
        <v>北平里17鄰</v>
      </c>
      <c r="R38" s="1" t="str">
        <f t="shared" si="52"/>
        <v>北平里17鄰</v>
      </c>
      <c r="S38" s="1" t="str">
        <f t="shared" si="53"/>
        <v>三和街186巷19號</v>
      </c>
      <c r="T38" s="1" t="str">
        <f t="shared" si="15"/>
        <v>N</v>
      </c>
      <c r="U38" s="1" t="str">
        <f t="shared" si="16"/>
        <v>N</v>
      </c>
      <c r="V38" s="1" t="str">
        <f t="shared" si="17"/>
        <v>N</v>
      </c>
      <c r="W38" s="1" t="str">
        <f t="shared" si="18"/>
        <v/>
      </c>
      <c r="X38" s="1" t="str">
        <f t="shared" si="19"/>
        <v/>
      </c>
      <c r="Y38" s="1" t="str">
        <f t="shared" si="59"/>
        <v>三和街186巷19號</v>
      </c>
      <c r="Z38" s="1" t="str">
        <f t="shared" si="20"/>
        <v>N</v>
      </c>
      <c r="AA38" s="1" t="str">
        <f t="shared" si="2"/>
        <v/>
      </c>
      <c r="AB38" s="1" t="str">
        <f t="shared" si="21"/>
        <v>Y</v>
      </c>
      <c r="AC38" s="1">
        <f t="shared" si="22"/>
        <v>3</v>
      </c>
      <c r="AD38" s="1" t="str">
        <f t="shared" si="23"/>
        <v>三和街</v>
      </c>
      <c r="AE38" s="1" t="str">
        <f t="shared" si="24"/>
        <v>186巷19號</v>
      </c>
      <c r="AF38" s="1" t="str">
        <f t="shared" si="25"/>
        <v>N</v>
      </c>
      <c r="AG38" s="1" t="str">
        <f t="shared" si="26"/>
        <v/>
      </c>
      <c r="AH38" s="1" t="str">
        <f t="shared" si="27"/>
        <v/>
      </c>
      <c r="AI38" s="1" t="str">
        <f>IF(ISERROR(VLOOKUP(AH38,段別參照!A:B,2,0)),AH38,VLOOKUP(AH38,段別參照!A:B,2,0))</f>
        <v/>
      </c>
      <c r="AJ38" s="1" t="str">
        <f t="shared" si="28"/>
        <v>三和街</v>
      </c>
      <c r="AK38" s="1" t="str">
        <f t="shared" si="29"/>
        <v>三和街</v>
      </c>
      <c r="AL38" s="1" t="str">
        <f t="shared" si="30"/>
        <v>186巷19號</v>
      </c>
      <c r="AM38" s="1" t="str">
        <f t="shared" si="31"/>
        <v>Y</v>
      </c>
      <c r="AN38" s="1">
        <f t="shared" si="32"/>
        <v>4</v>
      </c>
      <c r="AO38" s="1" t="str">
        <f t="shared" si="33"/>
        <v>186巷</v>
      </c>
      <c r="AP38" s="1" t="str">
        <f t="shared" si="61"/>
        <v>19號</v>
      </c>
      <c r="AQ38" s="1" t="str">
        <f t="shared" si="34"/>
        <v>N</v>
      </c>
      <c r="AR38" s="1" t="str">
        <f t="shared" si="35"/>
        <v/>
      </c>
      <c r="AS38" s="1" t="str">
        <f t="shared" si="60"/>
        <v/>
      </c>
      <c r="AT38" s="1" t="str">
        <f t="shared" si="36"/>
        <v>19號</v>
      </c>
      <c r="AU38" s="1" t="str">
        <f t="shared" si="37"/>
        <v>Y</v>
      </c>
      <c r="AV38" s="1">
        <f t="shared" si="38"/>
        <v>3</v>
      </c>
      <c r="AW38" s="1" t="str">
        <f t="shared" si="39"/>
        <v>19號</v>
      </c>
      <c r="AX38" s="1" t="str">
        <f t="shared" si="54"/>
        <v>19號</v>
      </c>
      <c r="AY38" s="1" t="str">
        <f t="shared" si="40"/>
        <v/>
      </c>
      <c r="AZ38" s="1" t="str">
        <f t="shared" si="41"/>
        <v>N</v>
      </c>
      <c r="BA38" s="1" t="str">
        <f t="shared" si="42"/>
        <v/>
      </c>
      <c r="BB38" s="1" t="str">
        <f t="shared" si="43"/>
        <v/>
      </c>
      <c r="BC38" s="1" t="str">
        <f t="shared" si="44"/>
        <v/>
      </c>
      <c r="BD38" s="1" t="str">
        <f>IF(ISERROR(VLOOKUP(BC38,樓別參照!A:B,2,0)),BC38,VLOOKUP(BC38,樓別參照!A:B,2,0))</f>
        <v/>
      </c>
      <c r="BE38" s="1" t="str">
        <f t="shared" si="45"/>
        <v/>
      </c>
      <c r="BF38" s="1" t="str">
        <f t="shared" si="46"/>
        <v/>
      </c>
      <c r="BG38" s="1" t="str">
        <f t="shared" si="47"/>
        <v>N</v>
      </c>
      <c r="BH38" s="1" t="str">
        <f t="shared" si="62"/>
        <v/>
      </c>
      <c r="BI38" s="1" t="str">
        <f t="shared" si="48"/>
        <v/>
      </c>
      <c r="BJ38" s="1" t="str">
        <f t="shared" si="5"/>
        <v>彰化縣</v>
      </c>
      <c r="BK38" s="1" t="str">
        <f t="shared" si="55"/>
        <v>二林鎮</v>
      </c>
      <c r="BL38" s="1" t="str">
        <f t="shared" si="56"/>
        <v>三和街</v>
      </c>
      <c r="BM38" s="1" t="str">
        <f t="shared" si="57"/>
        <v>186巷</v>
      </c>
      <c r="BN38" s="1" t="str">
        <f t="shared" si="58"/>
        <v/>
      </c>
      <c r="BO38" s="1" t="str">
        <f t="shared" si="49"/>
        <v>19號</v>
      </c>
      <c r="BP38" s="1" t="str">
        <f t="shared" si="6"/>
        <v/>
      </c>
    </row>
    <row r="39" spans="1:68" x14ac:dyDescent="0.3">
      <c r="A39" s="1">
        <v>6123176</v>
      </c>
      <c r="B39" s="1" t="s">
        <v>35</v>
      </c>
      <c r="C39" s="1" t="s">
        <v>570</v>
      </c>
      <c r="D39" s="1" t="s">
        <v>571</v>
      </c>
      <c r="E39" s="1" t="s">
        <v>609</v>
      </c>
      <c r="F39" s="1" t="str">
        <f t="shared" si="7"/>
        <v>彰化縣 二林鎮 水尾巷12號</v>
      </c>
      <c r="G39" s="1">
        <f t="shared" si="8"/>
        <v>4</v>
      </c>
      <c r="H39" s="1" t="str">
        <f t="shared" si="9"/>
        <v>彰化縣</v>
      </c>
      <c r="I39" s="1">
        <f t="shared" si="10"/>
        <v>4</v>
      </c>
      <c r="J39" s="1" t="str">
        <f t="shared" si="0"/>
        <v>二林鎮</v>
      </c>
      <c r="K39" s="1" t="str">
        <f t="shared" si="1"/>
        <v>水尾巷12號</v>
      </c>
      <c r="L39" s="1" t="str">
        <f t="shared" si="11"/>
        <v>N</v>
      </c>
      <c r="M39" s="1" t="str">
        <f t="shared" si="12"/>
        <v/>
      </c>
      <c r="N39" s="1" t="str">
        <f t="shared" si="50"/>
        <v/>
      </c>
      <c r="O39" s="1" t="str">
        <f t="shared" si="13"/>
        <v>N</v>
      </c>
      <c r="P39" s="1" t="str">
        <f t="shared" si="14"/>
        <v/>
      </c>
      <c r="Q39" s="1" t="str">
        <f t="shared" si="51"/>
        <v/>
      </c>
      <c r="R39" s="1" t="str">
        <f t="shared" si="52"/>
        <v/>
      </c>
      <c r="S39" s="1" t="str">
        <f t="shared" si="53"/>
        <v>水尾巷12號</v>
      </c>
      <c r="T39" s="1" t="str">
        <f t="shared" si="15"/>
        <v>N</v>
      </c>
      <c r="U39" s="1" t="str">
        <f t="shared" si="16"/>
        <v>N</v>
      </c>
      <c r="V39" s="1" t="str">
        <f t="shared" si="17"/>
        <v>N</v>
      </c>
      <c r="W39" s="1" t="str">
        <f t="shared" si="18"/>
        <v/>
      </c>
      <c r="X39" s="1" t="str">
        <f t="shared" si="19"/>
        <v/>
      </c>
      <c r="Y39" s="1" t="str">
        <f t="shared" si="59"/>
        <v>水尾巷12號</v>
      </c>
      <c r="Z39" s="1" t="str">
        <f t="shared" si="20"/>
        <v>N</v>
      </c>
      <c r="AA39" s="1" t="str">
        <f t="shared" si="2"/>
        <v/>
      </c>
      <c r="AB39" s="1" t="str">
        <f t="shared" si="21"/>
        <v>N</v>
      </c>
      <c r="AC39" s="1" t="str">
        <f t="shared" si="22"/>
        <v/>
      </c>
      <c r="AD39" s="1" t="str">
        <f t="shared" si="23"/>
        <v/>
      </c>
      <c r="AE39" s="1" t="str">
        <f t="shared" si="24"/>
        <v>水尾巷12號</v>
      </c>
      <c r="AF39" s="1" t="str">
        <f t="shared" si="25"/>
        <v>N</v>
      </c>
      <c r="AG39" s="1" t="str">
        <f t="shared" si="26"/>
        <v/>
      </c>
      <c r="AH39" s="1" t="str">
        <f t="shared" si="27"/>
        <v/>
      </c>
      <c r="AI39" s="1" t="str">
        <f>IF(ISERROR(VLOOKUP(AH39,段別參照!A:B,2,0)),AH39,VLOOKUP(AH39,段別參照!A:B,2,0))</f>
        <v/>
      </c>
      <c r="AJ39" s="1" t="str">
        <f t="shared" si="28"/>
        <v/>
      </c>
      <c r="AK39" s="1" t="str">
        <f t="shared" si="29"/>
        <v/>
      </c>
      <c r="AL39" s="1" t="str">
        <f t="shared" si="30"/>
        <v>水尾巷12號</v>
      </c>
      <c r="AM39" s="1" t="str">
        <f t="shared" si="31"/>
        <v>Y</v>
      </c>
      <c r="AN39" s="1">
        <f t="shared" si="32"/>
        <v>3</v>
      </c>
      <c r="AO39" s="1" t="str">
        <f t="shared" si="33"/>
        <v>水尾巷</v>
      </c>
      <c r="AP39" s="1" t="str">
        <f t="shared" si="61"/>
        <v>12號</v>
      </c>
      <c r="AQ39" s="1" t="str">
        <f t="shared" si="34"/>
        <v>N</v>
      </c>
      <c r="AR39" s="1" t="str">
        <f t="shared" si="35"/>
        <v/>
      </c>
      <c r="AS39" s="1" t="str">
        <f t="shared" si="60"/>
        <v/>
      </c>
      <c r="AT39" s="1" t="str">
        <f t="shared" si="36"/>
        <v>12號</v>
      </c>
      <c r="AU39" s="1" t="str">
        <f t="shared" si="37"/>
        <v>Y</v>
      </c>
      <c r="AV39" s="1">
        <f t="shared" si="38"/>
        <v>3</v>
      </c>
      <c r="AW39" s="1" t="str">
        <f t="shared" si="39"/>
        <v>12號</v>
      </c>
      <c r="AX39" s="1" t="str">
        <f t="shared" si="54"/>
        <v>12號</v>
      </c>
      <c r="AY39" s="1" t="str">
        <f t="shared" si="40"/>
        <v/>
      </c>
      <c r="AZ39" s="1" t="str">
        <f t="shared" si="41"/>
        <v>N</v>
      </c>
      <c r="BA39" s="1" t="str">
        <f t="shared" si="42"/>
        <v/>
      </c>
      <c r="BB39" s="1" t="str">
        <f t="shared" si="43"/>
        <v/>
      </c>
      <c r="BC39" s="1" t="str">
        <f t="shared" si="44"/>
        <v/>
      </c>
      <c r="BD39" s="1" t="str">
        <f>IF(ISERROR(VLOOKUP(BC39,樓別參照!A:B,2,0)),BC39,VLOOKUP(BC39,樓別參照!A:B,2,0))</f>
        <v/>
      </c>
      <c r="BE39" s="1" t="str">
        <f t="shared" si="45"/>
        <v/>
      </c>
      <c r="BF39" s="1" t="str">
        <f t="shared" si="46"/>
        <v/>
      </c>
      <c r="BG39" s="1" t="str">
        <f t="shared" si="47"/>
        <v>N</v>
      </c>
      <c r="BH39" s="1" t="str">
        <f t="shared" si="62"/>
        <v/>
      </c>
      <c r="BI39" s="1" t="str">
        <f t="shared" si="48"/>
        <v/>
      </c>
      <c r="BJ39" s="1" t="str">
        <f t="shared" si="5"/>
        <v>彰化縣</v>
      </c>
      <c r="BK39" s="1" t="str">
        <f t="shared" si="55"/>
        <v>二林鎮</v>
      </c>
      <c r="BL39" s="1" t="str">
        <f t="shared" si="56"/>
        <v/>
      </c>
      <c r="BM39" s="1" t="str">
        <f t="shared" si="57"/>
        <v>水尾巷</v>
      </c>
      <c r="BN39" s="1" t="str">
        <f t="shared" si="58"/>
        <v/>
      </c>
      <c r="BO39" s="1" t="str">
        <f t="shared" si="49"/>
        <v>12號</v>
      </c>
      <c r="BP39" s="1" t="str">
        <f t="shared" si="6"/>
        <v/>
      </c>
    </row>
    <row r="40" spans="1:68" x14ac:dyDescent="0.3">
      <c r="A40" s="1">
        <v>7921067</v>
      </c>
      <c r="B40" s="1" t="s">
        <v>36</v>
      </c>
      <c r="C40" s="1" t="s">
        <v>566</v>
      </c>
      <c r="D40" s="1" t="s">
        <v>567</v>
      </c>
      <c r="E40" s="1" t="s">
        <v>610</v>
      </c>
      <c r="F40" s="1" t="str">
        <f t="shared" si="7"/>
        <v>彰化縣 二林鎮 中西里10鄰中三路9號</v>
      </c>
      <c r="G40" s="1">
        <f t="shared" si="8"/>
        <v>4</v>
      </c>
      <c r="H40" s="1" t="str">
        <f t="shared" si="9"/>
        <v>彰化縣</v>
      </c>
      <c r="I40" s="1">
        <f t="shared" si="10"/>
        <v>4</v>
      </c>
      <c r="J40" s="1" t="str">
        <f t="shared" si="0"/>
        <v>二林鎮</v>
      </c>
      <c r="K40" s="1" t="str">
        <f t="shared" si="1"/>
        <v>中西里10鄰中三路9號</v>
      </c>
      <c r="L40" s="1" t="str">
        <f t="shared" si="11"/>
        <v>Y</v>
      </c>
      <c r="M40" s="1">
        <f t="shared" si="12"/>
        <v>3</v>
      </c>
      <c r="N40" s="1" t="str">
        <f t="shared" si="50"/>
        <v>中西里</v>
      </c>
      <c r="O40" s="1" t="str">
        <f t="shared" si="13"/>
        <v>Y</v>
      </c>
      <c r="P40" s="1">
        <f t="shared" si="14"/>
        <v>6</v>
      </c>
      <c r="Q40" s="1" t="str">
        <f t="shared" si="51"/>
        <v>中西里10鄰</v>
      </c>
      <c r="R40" s="1" t="str">
        <f t="shared" si="52"/>
        <v>中西里10鄰</v>
      </c>
      <c r="S40" s="1" t="str">
        <f t="shared" si="53"/>
        <v>中三路9號</v>
      </c>
      <c r="T40" s="1" t="str">
        <f t="shared" si="15"/>
        <v>N</v>
      </c>
      <c r="U40" s="1" t="str">
        <f t="shared" si="16"/>
        <v>N</v>
      </c>
      <c r="V40" s="1" t="str">
        <f t="shared" si="17"/>
        <v>N</v>
      </c>
      <c r="W40" s="1" t="str">
        <f t="shared" si="18"/>
        <v/>
      </c>
      <c r="X40" s="1" t="str">
        <f t="shared" si="19"/>
        <v/>
      </c>
      <c r="Y40" s="1" t="str">
        <f t="shared" si="59"/>
        <v>中三路9號</v>
      </c>
      <c r="Z40" s="1" t="str">
        <f t="shared" si="20"/>
        <v>Y</v>
      </c>
      <c r="AA40" s="1">
        <f t="shared" si="2"/>
        <v>3</v>
      </c>
      <c r="AB40" s="1" t="str">
        <f t="shared" si="21"/>
        <v>N</v>
      </c>
      <c r="AC40" s="1" t="str">
        <f t="shared" si="22"/>
        <v/>
      </c>
      <c r="AD40" s="1" t="str">
        <f t="shared" si="23"/>
        <v>中三路</v>
      </c>
      <c r="AE40" s="1" t="str">
        <f t="shared" si="24"/>
        <v>9號</v>
      </c>
      <c r="AF40" s="1" t="str">
        <f t="shared" si="25"/>
        <v>N</v>
      </c>
      <c r="AG40" s="1" t="str">
        <f t="shared" si="26"/>
        <v/>
      </c>
      <c r="AH40" s="1" t="str">
        <f t="shared" si="27"/>
        <v/>
      </c>
      <c r="AI40" s="1" t="str">
        <f>IF(ISERROR(VLOOKUP(AH40,段別參照!A:B,2,0)),AH40,VLOOKUP(AH40,段別參照!A:B,2,0))</f>
        <v/>
      </c>
      <c r="AJ40" s="1" t="str">
        <f t="shared" si="28"/>
        <v>中三路</v>
      </c>
      <c r="AK40" s="1" t="str">
        <f t="shared" si="29"/>
        <v>中三路</v>
      </c>
      <c r="AL40" s="1" t="str">
        <f t="shared" si="30"/>
        <v>9號</v>
      </c>
      <c r="AM40" s="1" t="str">
        <f t="shared" si="31"/>
        <v>N</v>
      </c>
      <c r="AN40" s="1" t="str">
        <f t="shared" si="32"/>
        <v/>
      </c>
      <c r="AO40" s="1" t="str">
        <f t="shared" si="33"/>
        <v/>
      </c>
      <c r="AP40" s="1" t="str">
        <f t="shared" si="61"/>
        <v>9號</v>
      </c>
      <c r="AQ40" s="1" t="str">
        <f t="shared" si="34"/>
        <v>N</v>
      </c>
      <c r="AR40" s="1" t="str">
        <f t="shared" si="35"/>
        <v/>
      </c>
      <c r="AS40" s="1" t="str">
        <f t="shared" si="60"/>
        <v/>
      </c>
      <c r="AT40" s="1" t="str">
        <f t="shared" si="36"/>
        <v>9號</v>
      </c>
      <c r="AU40" s="1" t="str">
        <f t="shared" si="37"/>
        <v>Y</v>
      </c>
      <c r="AV40" s="1">
        <f t="shared" si="38"/>
        <v>2</v>
      </c>
      <c r="AW40" s="1" t="str">
        <f t="shared" si="39"/>
        <v>9號</v>
      </c>
      <c r="AX40" s="1" t="str">
        <f t="shared" si="54"/>
        <v>9號</v>
      </c>
      <c r="AY40" s="1" t="str">
        <f t="shared" si="40"/>
        <v/>
      </c>
      <c r="AZ40" s="1" t="str">
        <f t="shared" si="41"/>
        <v>N</v>
      </c>
      <c r="BA40" s="1" t="str">
        <f t="shared" si="42"/>
        <v/>
      </c>
      <c r="BB40" s="1" t="str">
        <f t="shared" si="43"/>
        <v/>
      </c>
      <c r="BC40" s="1" t="str">
        <f t="shared" si="44"/>
        <v/>
      </c>
      <c r="BD40" s="1" t="str">
        <f>IF(ISERROR(VLOOKUP(BC40,樓別參照!A:B,2,0)),BC40,VLOOKUP(BC40,樓別參照!A:B,2,0))</f>
        <v/>
      </c>
      <c r="BE40" s="1" t="str">
        <f t="shared" si="45"/>
        <v/>
      </c>
      <c r="BF40" s="1" t="str">
        <f t="shared" si="46"/>
        <v/>
      </c>
      <c r="BG40" s="1" t="str">
        <f t="shared" si="47"/>
        <v>N</v>
      </c>
      <c r="BH40" s="1" t="str">
        <f t="shared" si="62"/>
        <v/>
      </c>
      <c r="BI40" s="1" t="str">
        <f t="shared" si="48"/>
        <v/>
      </c>
      <c r="BJ40" s="1" t="str">
        <f t="shared" si="5"/>
        <v>彰化縣</v>
      </c>
      <c r="BK40" s="1" t="str">
        <f t="shared" si="55"/>
        <v>二林鎮</v>
      </c>
      <c r="BL40" s="1" t="str">
        <f t="shared" si="56"/>
        <v>中三路</v>
      </c>
      <c r="BM40" s="1" t="str">
        <f t="shared" si="57"/>
        <v/>
      </c>
      <c r="BN40" s="1" t="str">
        <f t="shared" si="58"/>
        <v/>
      </c>
      <c r="BO40" s="1" t="str">
        <f t="shared" si="49"/>
        <v>9號</v>
      </c>
      <c r="BP40" s="1" t="str">
        <f t="shared" si="6"/>
        <v/>
      </c>
    </row>
    <row r="41" spans="1:68" x14ac:dyDescent="0.3">
      <c r="A41" s="1">
        <v>10467422</v>
      </c>
      <c r="B41" s="1" t="s">
        <v>37</v>
      </c>
      <c r="C41" s="1" t="s">
        <v>577</v>
      </c>
      <c r="D41" s="1" t="s">
        <v>571</v>
      </c>
      <c r="E41" s="1" t="s">
        <v>611</v>
      </c>
      <c r="F41" s="1" t="str">
        <f t="shared" si="7"/>
        <v>彰化縣 二林鎮 二溪路七段416巷165號</v>
      </c>
      <c r="G41" s="1">
        <f t="shared" si="8"/>
        <v>4</v>
      </c>
      <c r="H41" s="1" t="str">
        <f t="shared" si="9"/>
        <v>彰化縣</v>
      </c>
      <c r="I41" s="1">
        <f t="shared" si="10"/>
        <v>4</v>
      </c>
      <c r="J41" s="1" t="str">
        <f t="shared" si="0"/>
        <v>二林鎮</v>
      </c>
      <c r="K41" s="1" t="str">
        <f t="shared" si="1"/>
        <v>二溪路七段416巷165號</v>
      </c>
      <c r="L41" s="1" t="str">
        <f t="shared" si="11"/>
        <v>N</v>
      </c>
      <c r="M41" s="1" t="str">
        <f t="shared" si="12"/>
        <v/>
      </c>
      <c r="N41" s="1" t="str">
        <f t="shared" si="50"/>
        <v/>
      </c>
      <c r="O41" s="1" t="str">
        <f t="shared" si="13"/>
        <v>N</v>
      </c>
      <c r="P41" s="1" t="str">
        <f t="shared" si="14"/>
        <v/>
      </c>
      <c r="Q41" s="1" t="str">
        <f t="shared" si="51"/>
        <v/>
      </c>
      <c r="R41" s="1" t="str">
        <f t="shared" si="52"/>
        <v/>
      </c>
      <c r="S41" s="1" t="str">
        <f t="shared" si="53"/>
        <v>二溪路七段416巷165號</v>
      </c>
      <c r="T41" s="1" t="str">
        <f t="shared" si="15"/>
        <v>N</v>
      </c>
      <c r="U41" s="1" t="str">
        <f t="shared" si="16"/>
        <v>N</v>
      </c>
      <c r="V41" s="1" t="str">
        <f t="shared" si="17"/>
        <v>N</v>
      </c>
      <c r="W41" s="1" t="str">
        <f t="shared" si="18"/>
        <v/>
      </c>
      <c r="X41" s="1" t="str">
        <f t="shared" si="19"/>
        <v/>
      </c>
      <c r="Y41" s="1" t="str">
        <f t="shared" si="59"/>
        <v>二溪路七段416巷165號</v>
      </c>
      <c r="Z41" s="1" t="str">
        <f t="shared" si="20"/>
        <v>Y</v>
      </c>
      <c r="AA41" s="1">
        <f t="shared" si="2"/>
        <v>3</v>
      </c>
      <c r="AB41" s="1" t="str">
        <f t="shared" si="21"/>
        <v>N</v>
      </c>
      <c r="AC41" s="1" t="str">
        <f t="shared" si="22"/>
        <v/>
      </c>
      <c r="AD41" s="1" t="str">
        <f t="shared" si="23"/>
        <v>二溪路</v>
      </c>
      <c r="AE41" s="1" t="str">
        <f t="shared" si="24"/>
        <v>七段416巷165號</v>
      </c>
      <c r="AF41" s="1" t="str">
        <f t="shared" si="25"/>
        <v>Y</v>
      </c>
      <c r="AG41" s="1">
        <f t="shared" si="26"/>
        <v>2</v>
      </c>
      <c r="AH41" s="1" t="str">
        <f t="shared" si="27"/>
        <v>七段</v>
      </c>
      <c r="AI41" s="1" t="str">
        <f>IF(ISERROR(VLOOKUP(AH41,段別參照!A:B,2,0)),AH41,VLOOKUP(AH41,段別參照!A:B,2,0))</f>
        <v>七段</v>
      </c>
      <c r="AJ41" s="1" t="str">
        <f t="shared" si="28"/>
        <v>二溪路七段</v>
      </c>
      <c r="AK41" s="1" t="str">
        <f t="shared" si="29"/>
        <v>二溪路七段</v>
      </c>
      <c r="AL41" s="1" t="str">
        <f t="shared" si="30"/>
        <v>416巷165號</v>
      </c>
      <c r="AM41" s="1" t="str">
        <f t="shared" si="31"/>
        <v>Y</v>
      </c>
      <c r="AN41" s="1">
        <f t="shared" si="32"/>
        <v>4</v>
      </c>
      <c r="AO41" s="1" t="str">
        <f t="shared" si="33"/>
        <v>416巷</v>
      </c>
      <c r="AP41" s="1" t="str">
        <f t="shared" si="61"/>
        <v>165號</v>
      </c>
      <c r="AQ41" s="1" t="str">
        <f t="shared" si="34"/>
        <v>N</v>
      </c>
      <c r="AR41" s="1" t="str">
        <f t="shared" si="35"/>
        <v/>
      </c>
      <c r="AS41" s="1" t="str">
        <f t="shared" si="60"/>
        <v/>
      </c>
      <c r="AT41" s="1" t="str">
        <f t="shared" si="36"/>
        <v>165號</v>
      </c>
      <c r="AU41" s="1" t="str">
        <f t="shared" si="37"/>
        <v>Y</v>
      </c>
      <c r="AV41" s="1">
        <f t="shared" si="38"/>
        <v>4</v>
      </c>
      <c r="AW41" s="1" t="str">
        <f t="shared" si="39"/>
        <v>165號</v>
      </c>
      <c r="AX41" s="1" t="str">
        <f t="shared" si="54"/>
        <v>165號</v>
      </c>
      <c r="AY41" s="1" t="str">
        <f t="shared" si="40"/>
        <v/>
      </c>
      <c r="AZ41" s="1" t="str">
        <f t="shared" si="41"/>
        <v>N</v>
      </c>
      <c r="BA41" s="1" t="str">
        <f t="shared" si="42"/>
        <v/>
      </c>
      <c r="BB41" s="1" t="str">
        <f t="shared" si="43"/>
        <v/>
      </c>
      <c r="BC41" s="1" t="str">
        <f t="shared" si="44"/>
        <v/>
      </c>
      <c r="BD41" s="1" t="str">
        <f>IF(ISERROR(VLOOKUP(BC41,樓別參照!A:B,2,0)),BC41,VLOOKUP(BC41,樓別參照!A:B,2,0))</f>
        <v/>
      </c>
      <c r="BE41" s="1" t="str">
        <f t="shared" si="45"/>
        <v/>
      </c>
      <c r="BF41" s="1" t="str">
        <f t="shared" si="46"/>
        <v/>
      </c>
      <c r="BG41" s="1" t="str">
        <f t="shared" si="47"/>
        <v>N</v>
      </c>
      <c r="BH41" s="1" t="str">
        <f t="shared" si="62"/>
        <v/>
      </c>
      <c r="BI41" s="1" t="str">
        <f t="shared" si="48"/>
        <v/>
      </c>
      <c r="BJ41" s="1" t="str">
        <f t="shared" si="5"/>
        <v>彰化縣</v>
      </c>
      <c r="BK41" s="1" t="str">
        <f t="shared" si="55"/>
        <v>二林鎮</v>
      </c>
      <c r="BL41" s="1" t="str">
        <f t="shared" si="56"/>
        <v>二溪路七段</v>
      </c>
      <c r="BM41" s="1" t="str">
        <f t="shared" si="57"/>
        <v>416巷</v>
      </c>
      <c r="BN41" s="1" t="str">
        <f t="shared" si="58"/>
        <v/>
      </c>
      <c r="BO41" s="1" t="str">
        <f t="shared" si="49"/>
        <v>165號</v>
      </c>
      <c r="BP41" s="1" t="str">
        <f t="shared" si="6"/>
        <v/>
      </c>
    </row>
    <row r="42" spans="1:68" x14ac:dyDescent="0.3">
      <c r="A42" s="1">
        <v>10393975</v>
      </c>
      <c r="B42" s="1" t="s">
        <v>38</v>
      </c>
      <c r="C42" s="1" t="s">
        <v>570</v>
      </c>
      <c r="D42" s="1" t="s">
        <v>571</v>
      </c>
      <c r="E42" s="1" t="s">
        <v>612</v>
      </c>
      <c r="F42" s="1" t="str">
        <f t="shared" si="7"/>
        <v>彰化縣 二林鎮 二溪路3段240號</v>
      </c>
      <c r="G42" s="1">
        <f t="shared" si="8"/>
        <v>4</v>
      </c>
      <c r="H42" s="1" t="str">
        <f t="shared" si="9"/>
        <v>彰化縣</v>
      </c>
      <c r="I42" s="1">
        <f t="shared" si="10"/>
        <v>4</v>
      </c>
      <c r="J42" s="1" t="str">
        <f t="shared" si="0"/>
        <v>二林鎮</v>
      </c>
      <c r="K42" s="1" t="str">
        <f t="shared" si="1"/>
        <v>二溪路3段240號</v>
      </c>
      <c r="L42" s="1" t="str">
        <f t="shared" si="11"/>
        <v>N</v>
      </c>
      <c r="M42" s="1" t="str">
        <f t="shared" si="12"/>
        <v/>
      </c>
      <c r="N42" s="1" t="str">
        <f t="shared" si="50"/>
        <v/>
      </c>
      <c r="O42" s="1" t="str">
        <f t="shared" si="13"/>
        <v>N</v>
      </c>
      <c r="P42" s="1" t="str">
        <f t="shared" si="14"/>
        <v/>
      </c>
      <c r="Q42" s="1" t="str">
        <f t="shared" si="51"/>
        <v/>
      </c>
      <c r="R42" s="1" t="str">
        <f t="shared" si="52"/>
        <v/>
      </c>
      <c r="S42" s="1" t="str">
        <f t="shared" si="53"/>
        <v>二溪路3段240號</v>
      </c>
      <c r="T42" s="1" t="str">
        <f t="shared" si="15"/>
        <v>N</v>
      </c>
      <c r="U42" s="1" t="str">
        <f t="shared" si="16"/>
        <v>N</v>
      </c>
      <c r="V42" s="1" t="str">
        <f t="shared" si="17"/>
        <v>N</v>
      </c>
      <c r="W42" s="1" t="str">
        <f t="shared" si="18"/>
        <v/>
      </c>
      <c r="X42" s="1" t="str">
        <f t="shared" si="19"/>
        <v/>
      </c>
      <c r="Y42" s="1" t="str">
        <f t="shared" si="59"/>
        <v>二溪路3段240號</v>
      </c>
      <c r="Z42" s="1" t="str">
        <f t="shared" si="20"/>
        <v>Y</v>
      </c>
      <c r="AA42" s="1">
        <f t="shared" si="2"/>
        <v>3</v>
      </c>
      <c r="AB42" s="1" t="str">
        <f t="shared" si="21"/>
        <v>N</v>
      </c>
      <c r="AC42" s="1" t="str">
        <f t="shared" si="22"/>
        <v/>
      </c>
      <c r="AD42" s="1" t="str">
        <f t="shared" si="23"/>
        <v>二溪路</v>
      </c>
      <c r="AE42" s="1" t="str">
        <f t="shared" si="24"/>
        <v>3段240號</v>
      </c>
      <c r="AF42" s="1" t="str">
        <f t="shared" si="25"/>
        <v>Y</v>
      </c>
      <c r="AG42" s="1">
        <f t="shared" si="26"/>
        <v>2</v>
      </c>
      <c r="AH42" s="1" t="str">
        <f t="shared" si="27"/>
        <v>3段</v>
      </c>
      <c r="AI42" s="1" t="str">
        <f>IF(ISERROR(VLOOKUP(AH42,段別參照!A:B,2,0)),AH42,VLOOKUP(AH42,段別參照!A:B,2,0))</f>
        <v>三段</v>
      </c>
      <c r="AJ42" s="1" t="str">
        <f t="shared" si="28"/>
        <v>二溪路3段</v>
      </c>
      <c r="AK42" s="1" t="str">
        <f t="shared" si="29"/>
        <v>二溪路三段</v>
      </c>
      <c r="AL42" s="1" t="str">
        <f t="shared" si="30"/>
        <v>240號</v>
      </c>
      <c r="AM42" s="1" t="str">
        <f t="shared" si="31"/>
        <v>N</v>
      </c>
      <c r="AN42" s="1" t="str">
        <f t="shared" si="32"/>
        <v/>
      </c>
      <c r="AO42" s="1" t="str">
        <f t="shared" si="33"/>
        <v/>
      </c>
      <c r="AP42" s="1" t="str">
        <f t="shared" si="61"/>
        <v>240號</v>
      </c>
      <c r="AQ42" s="1" t="str">
        <f t="shared" si="34"/>
        <v>N</v>
      </c>
      <c r="AR42" s="1" t="str">
        <f t="shared" si="35"/>
        <v/>
      </c>
      <c r="AS42" s="1" t="str">
        <f t="shared" si="60"/>
        <v/>
      </c>
      <c r="AT42" s="1" t="str">
        <f t="shared" si="36"/>
        <v>240號</v>
      </c>
      <c r="AU42" s="1" t="str">
        <f t="shared" si="37"/>
        <v>Y</v>
      </c>
      <c r="AV42" s="1">
        <f t="shared" si="38"/>
        <v>4</v>
      </c>
      <c r="AW42" s="1" t="str">
        <f t="shared" si="39"/>
        <v>240號</v>
      </c>
      <c r="AX42" s="1" t="str">
        <f t="shared" si="54"/>
        <v>240號</v>
      </c>
      <c r="AY42" s="1" t="str">
        <f t="shared" si="40"/>
        <v/>
      </c>
      <c r="AZ42" s="1" t="str">
        <f t="shared" si="41"/>
        <v>N</v>
      </c>
      <c r="BA42" s="1" t="str">
        <f t="shared" si="42"/>
        <v/>
      </c>
      <c r="BB42" s="1" t="str">
        <f t="shared" si="43"/>
        <v/>
      </c>
      <c r="BC42" s="1" t="str">
        <f t="shared" si="44"/>
        <v/>
      </c>
      <c r="BD42" s="1" t="str">
        <f>IF(ISERROR(VLOOKUP(BC42,樓別參照!A:B,2,0)),BC42,VLOOKUP(BC42,樓別參照!A:B,2,0))</f>
        <v/>
      </c>
      <c r="BE42" s="1" t="str">
        <f t="shared" si="45"/>
        <v/>
      </c>
      <c r="BF42" s="1" t="str">
        <f t="shared" si="46"/>
        <v/>
      </c>
      <c r="BG42" s="1" t="str">
        <f t="shared" si="47"/>
        <v>N</v>
      </c>
      <c r="BH42" s="1" t="str">
        <f t="shared" si="62"/>
        <v/>
      </c>
      <c r="BI42" s="1" t="str">
        <f t="shared" si="48"/>
        <v/>
      </c>
      <c r="BJ42" s="1" t="str">
        <f t="shared" si="5"/>
        <v>彰化縣</v>
      </c>
      <c r="BK42" s="1" t="str">
        <f t="shared" si="55"/>
        <v>二林鎮</v>
      </c>
      <c r="BL42" s="1" t="str">
        <f t="shared" si="56"/>
        <v>二溪路三段</v>
      </c>
      <c r="BM42" s="1" t="str">
        <f t="shared" si="57"/>
        <v/>
      </c>
      <c r="BN42" s="1" t="str">
        <f t="shared" si="58"/>
        <v/>
      </c>
      <c r="BO42" s="1" t="str">
        <f t="shared" si="49"/>
        <v>240號</v>
      </c>
      <c r="BP42" s="1" t="str">
        <f t="shared" si="6"/>
        <v/>
      </c>
    </row>
    <row r="43" spans="1:68" x14ac:dyDescent="0.3">
      <c r="A43" s="1">
        <v>5990450</v>
      </c>
      <c r="B43" s="1" t="s">
        <v>39</v>
      </c>
      <c r="C43" s="1" t="s">
        <v>570</v>
      </c>
      <c r="D43" s="1" t="s">
        <v>567</v>
      </c>
      <c r="E43" s="1" t="s">
        <v>613</v>
      </c>
      <c r="F43" s="1" t="str">
        <f t="shared" si="7"/>
        <v>彰化縣 竹塘鄉 光明路竹田巷99號</v>
      </c>
      <c r="G43" s="1">
        <f t="shared" si="8"/>
        <v>4</v>
      </c>
      <c r="H43" s="1" t="str">
        <f t="shared" si="9"/>
        <v>彰化縣</v>
      </c>
      <c r="I43" s="1">
        <f t="shared" si="10"/>
        <v>4</v>
      </c>
      <c r="J43" s="1" t="str">
        <f t="shared" si="0"/>
        <v>竹塘鄉</v>
      </c>
      <c r="K43" s="1" t="str">
        <f t="shared" si="1"/>
        <v>光明路竹田巷99號</v>
      </c>
      <c r="L43" s="1" t="str">
        <f t="shared" si="11"/>
        <v>N</v>
      </c>
      <c r="M43" s="1" t="str">
        <f t="shared" si="12"/>
        <v/>
      </c>
      <c r="N43" s="1" t="str">
        <f t="shared" si="50"/>
        <v/>
      </c>
      <c r="O43" s="1" t="str">
        <f t="shared" si="13"/>
        <v>N</v>
      </c>
      <c r="P43" s="1" t="str">
        <f t="shared" si="14"/>
        <v/>
      </c>
      <c r="Q43" s="1" t="str">
        <f t="shared" si="51"/>
        <v/>
      </c>
      <c r="R43" s="1" t="str">
        <f t="shared" si="52"/>
        <v/>
      </c>
      <c r="S43" s="1" t="str">
        <f t="shared" si="53"/>
        <v>光明路竹田巷99號</v>
      </c>
      <c r="T43" s="1" t="str">
        <f t="shared" si="15"/>
        <v>N</v>
      </c>
      <c r="U43" s="1" t="str">
        <f t="shared" si="16"/>
        <v>N</v>
      </c>
      <c r="V43" s="1" t="str">
        <f t="shared" si="17"/>
        <v>N</v>
      </c>
      <c r="W43" s="1" t="str">
        <f t="shared" si="18"/>
        <v/>
      </c>
      <c r="X43" s="1" t="str">
        <f t="shared" si="19"/>
        <v/>
      </c>
      <c r="Y43" s="1" t="str">
        <f t="shared" si="59"/>
        <v>光明路竹田巷99號</v>
      </c>
      <c r="Z43" s="1" t="str">
        <f t="shared" si="20"/>
        <v>Y</v>
      </c>
      <c r="AA43" s="1">
        <f t="shared" si="2"/>
        <v>3</v>
      </c>
      <c r="AB43" s="1" t="str">
        <f t="shared" si="21"/>
        <v>N</v>
      </c>
      <c r="AC43" s="1" t="str">
        <f t="shared" si="22"/>
        <v/>
      </c>
      <c r="AD43" s="1" t="str">
        <f t="shared" si="23"/>
        <v>光明路</v>
      </c>
      <c r="AE43" s="1" t="str">
        <f t="shared" si="24"/>
        <v>竹田巷99號</v>
      </c>
      <c r="AF43" s="1" t="str">
        <f t="shared" si="25"/>
        <v>N</v>
      </c>
      <c r="AG43" s="1" t="str">
        <f t="shared" si="26"/>
        <v/>
      </c>
      <c r="AH43" s="1" t="str">
        <f t="shared" si="27"/>
        <v/>
      </c>
      <c r="AI43" s="1" t="str">
        <f>IF(ISERROR(VLOOKUP(AH43,段別參照!A:B,2,0)),AH43,VLOOKUP(AH43,段別參照!A:B,2,0))</f>
        <v/>
      </c>
      <c r="AJ43" s="1" t="str">
        <f t="shared" si="28"/>
        <v>光明路</v>
      </c>
      <c r="AK43" s="1" t="str">
        <f t="shared" si="29"/>
        <v>光明路</v>
      </c>
      <c r="AL43" s="1" t="str">
        <f t="shared" si="30"/>
        <v>竹田巷99號</v>
      </c>
      <c r="AM43" s="1" t="str">
        <f t="shared" si="31"/>
        <v>Y</v>
      </c>
      <c r="AN43" s="1">
        <f t="shared" si="32"/>
        <v>3</v>
      </c>
      <c r="AO43" s="1" t="str">
        <f t="shared" si="33"/>
        <v>竹田巷</v>
      </c>
      <c r="AP43" s="1" t="str">
        <f t="shared" si="61"/>
        <v>99號</v>
      </c>
      <c r="AQ43" s="1" t="str">
        <f t="shared" si="34"/>
        <v>N</v>
      </c>
      <c r="AR43" s="1" t="str">
        <f t="shared" si="35"/>
        <v/>
      </c>
      <c r="AS43" s="1" t="str">
        <f t="shared" si="60"/>
        <v/>
      </c>
      <c r="AT43" s="1" t="str">
        <f t="shared" si="36"/>
        <v>99號</v>
      </c>
      <c r="AU43" s="1" t="str">
        <f t="shared" si="37"/>
        <v>Y</v>
      </c>
      <c r="AV43" s="1">
        <f t="shared" si="38"/>
        <v>3</v>
      </c>
      <c r="AW43" s="1" t="str">
        <f t="shared" si="39"/>
        <v>99號</v>
      </c>
      <c r="AX43" s="1" t="str">
        <f t="shared" si="54"/>
        <v>99號</v>
      </c>
      <c r="AY43" s="1" t="str">
        <f t="shared" si="40"/>
        <v/>
      </c>
      <c r="AZ43" s="1" t="str">
        <f t="shared" si="41"/>
        <v>N</v>
      </c>
      <c r="BA43" s="1" t="str">
        <f t="shared" si="42"/>
        <v/>
      </c>
      <c r="BB43" s="1" t="str">
        <f t="shared" si="43"/>
        <v/>
      </c>
      <c r="BC43" s="1" t="str">
        <f t="shared" si="44"/>
        <v/>
      </c>
      <c r="BD43" s="1" t="str">
        <f>IF(ISERROR(VLOOKUP(BC43,樓別參照!A:B,2,0)),BC43,VLOOKUP(BC43,樓別參照!A:B,2,0))</f>
        <v/>
      </c>
      <c r="BE43" s="1" t="str">
        <f t="shared" si="45"/>
        <v/>
      </c>
      <c r="BF43" s="1" t="str">
        <f t="shared" si="46"/>
        <v/>
      </c>
      <c r="BG43" s="1" t="str">
        <f t="shared" si="47"/>
        <v>N</v>
      </c>
      <c r="BH43" s="1" t="str">
        <f t="shared" si="62"/>
        <v/>
      </c>
      <c r="BI43" s="1" t="str">
        <f t="shared" si="48"/>
        <v/>
      </c>
      <c r="BJ43" s="1" t="str">
        <f t="shared" si="5"/>
        <v>彰化縣</v>
      </c>
      <c r="BK43" s="1" t="str">
        <f t="shared" si="55"/>
        <v>竹塘鄉</v>
      </c>
      <c r="BL43" s="1" t="str">
        <f t="shared" si="56"/>
        <v>光明路</v>
      </c>
      <c r="BM43" s="1" t="str">
        <f t="shared" si="57"/>
        <v>竹田巷</v>
      </c>
      <c r="BN43" s="1" t="str">
        <f t="shared" si="58"/>
        <v/>
      </c>
      <c r="BO43" s="1" t="str">
        <f t="shared" si="49"/>
        <v>99號</v>
      </c>
      <c r="BP43" s="1" t="str">
        <f t="shared" si="6"/>
        <v/>
      </c>
    </row>
    <row r="44" spans="1:68" x14ac:dyDescent="0.3">
      <c r="A44" s="1">
        <v>7189760</v>
      </c>
      <c r="B44" s="1" t="s">
        <v>40</v>
      </c>
      <c r="C44" s="1" t="s">
        <v>577</v>
      </c>
      <c r="D44" s="1" t="s">
        <v>571</v>
      </c>
      <c r="E44" s="1" t="s">
        <v>614</v>
      </c>
      <c r="F44" s="1" t="str">
        <f t="shared" si="7"/>
        <v>彰化縣 溪州鄉 舊眉村13鄰移民路102巷8號</v>
      </c>
      <c r="G44" s="1">
        <f t="shared" si="8"/>
        <v>4</v>
      </c>
      <c r="H44" s="1" t="str">
        <f t="shared" si="9"/>
        <v>彰化縣</v>
      </c>
      <c r="I44" s="1">
        <f t="shared" si="10"/>
        <v>4</v>
      </c>
      <c r="J44" s="1" t="str">
        <f t="shared" si="0"/>
        <v>溪州鄉</v>
      </c>
      <c r="K44" s="1" t="str">
        <f t="shared" si="1"/>
        <v>舊眉村13鄰移民路102巷8號</v>
      </c>
      <c r="L44" s="1" t="str">
        <f t="shared" si="11"/>
        <v>N</v>
      </c>
      <c r="M44" s="1" t="str">
        <f t="shared" si="12"/>
        <v/>
      </c>
      <c r="N44" s="1" t="str">
        <f t="shared" si="50"/>
        <v/>
      </c>
      <c r="O44" s="1" t="str">
        <f t="shared" si="13"/>
        <v>Y</v>
      </c>
      <c r="P44" s="1">
        <f t="shared" si="14"/>
        <v>6</v>
      </c>
      <c r="Q44" s="1" t="str">
        <f t="shared" si="51"/>
        <v>舊眉村13鄰</v>
      </c>
      <c r="R44" s="1" t="str">
        <f t="shared" si="52"/>
        <v>舊眉村13鄰</v>
      </c>
      <c r="S44" s="1" t="str">
        <f t="shared" si="53"/>
        <v>移民路102巷8號</v>
      </c>
      <c r="T44" s="1" t="str">
        <f t="shared" si="15"/>
        <v>N</v>
      </c>
      <c r="U44" s="1" t="str">
        <f t="shared" si="16"/>
        <v>N</v>
      </c>
      <c r="V44" s="1" t="str">
        <f t="shared" si="17"/>
        <v>N</v>
      </c>
      <c r="W44" s="1" t="str">
        <f t="shared" si="18"/>
        <v/>
      </c>
      <c r="X44" s="1" t="str">
        <f t="shared" si="19"/>
        <v/>
      </c>
      <c r="Y44" s="1" t="str">
        <f t="shared" si="59"/>
        <v>移民路102巷8號</v>
      </c>
      <c r="Z44" s="1" t="str">
        <f t="shared" si="20"/>
        <v>Y</v>
      </c>
      <c r="AA44" s="1">
        <f t="shared" si="2"/>
        <v>3</v>
      </c>
      <c r="AB44" s="1" t="str">
        <f t="shared" si="21"/>
        <v>N</v>
      </c>
      <c r="AC44" s="1" t="str">
        <f t="shared" si="22"/>
        <v/>
      </c>
      <c r="AD44" s="1" t="str">
        <f t="shared" si="23"/>
        <v>移民路</v>
      </c>
      <c r="AE44" s="1" t="str">
        <f t="shared" si="24"/>
        <v>102巷8號</v>
      </c>
      <c r="AF44" s="1" t="str">
        <f t="shared" si="25"/>
        <v>N</v>
      </c>
      <c r="AG44" s="1" t="str">
        <f t="shared" si="26"/>
        <v/>
      </c>
      <c r="AH44" s="1" t="str">
        <f t="shared" si="27"/>
        <v/>
      </c>
      <c r="AI44" s="1" t="str">
        <f>IF(ISERROR(VLOOKUP(AH44,段別參照!A:B,2,0)),AH44,VLOOKUP(AH44,段別參照!A:B,2,0))</f>
        <v/>
      </c>
      <c r="AJ44" s="1" t="str">
        <f t="shared" si="28"/>
        <v>移民路</v>
      </c>
      <c r="AK44" s="1" t="str">
        <f t="shared" si="29"/>
        <v>移民路</v>
      </c>
      <c r="AL44" s="1" t="str">
        <f t="shared" si="30"/>
        <v>102巷8號</v>
      </c>
      <c r="AM44" s="1" t="str">
        <f t="shared" si="31"/>
        <v>Y</v>
      </c>
      <c r="AN44" s="1">
        <f t="shared" si="32"/>
        <v>4</v>
      </c>
      <c r="AO44" s="1" t="str">
        <f t="shared" si="33"/>
        <v>102巷</v>
      </c>
      <c r="AP44" s="1" t="str">
        <f t="shared" si="61"/>
        <v>8號</v>
      </c>
      <c r="AQ44" s="1" t="str">
        <f t="shared" si="34"/>
        <v>N</v>
      </c>
      <c r="AR44" s="1" t="str">
        <f t="shared" si="35"/>
        <v/>
      </c>
      <c r="AS44" s="1" t="str">
        <f t="shared" si="60"/>
        <v/>
      </c>
      <c r="AT44" s="1" t="str">
        <f t="shared" si="36"/>
        <v>8號</v>
      </c>
      <c r="AU44" s="1" t="str">
        <f t="shared" si="37"/>
        <v>Y</v>
      </c>
      <c r="AV44" s="1">
        <f t="shared" si="38"/>
        <v>2</v>
      </c>
      <c r="AW44" s="1" t="str">
        <f t="shared" si="39"/>
        <v>8號</v>
      </c>
      <c r="AX44" s="1" t="str">
        <f t="shared" si="54"/>
        <v>8號</v>
      </c>
      <c r="AY44" s="1" t="str">
        <f t="shared" si="40"/>
        <v/>
      </c>
      <c r="AZ44" s="1" t="str">
        <f t="shared" si="41"/>
        <v>N</v>
      </c>
      <c r="BA44" s="1" t="str">
        <f t="shared" si="42"/>
        <v/>
      </c>
      <c r="BB44" s="1" t="str">
        <f t="shared" si="43"/>
        <v/>
      </c>
      <c r="BC44" s="1" t="str">
        <f t="shared" si="44"/>
        <v/>
      </c>
      <c r="BD44" s="1" t="str">
        <f>IF(ISERROR(VLOOKUP(BC44,樓別參照!A:B,2,0)),BC44,VLOOKUP(BC44,樓別參照!A:B,2,0))</f>
        <v/>
      </c>
      <c r="BE44" s="1" t="str">
        <f t="shared" si="45"/>
        <v/>
      </c>
      <c r="BF44" s="1" t="str">
        <f t="shared" si="46"/>
        <v/>
      </c>
      <c r="BG44" s="1" t="str">
        <f t="shared" si="47"/>
        <v>N</v>
      </c>
      <c r="BH44" s="1" t="str">
        <f t="shared" si="62"/>
        <v/>
      </c>
      <c r="BI44" s="1" t="str">
        <f t="shared" si="48"/>
        <v/>
      </c>
      <c r="BJ44" s="1" t="str">
        <f t="shared" si="5"/>
        <v>彰化縣</v>
      </c>
      <c r="BK44" s="1" t="str">
        <f t="shared" si="55"/>
        <v>溪州鄉</v>
      </c>
      <c r="BL44" s="1" t="str">
        <f t="shared" si="56"/>
        <v>移民路</v>
      </c>
      <c r="BM44" s="1" t="str">
        <f t="shared" si="57"/>
        <v>102巷</v>
      </c>
      <c r="BN44" s="1" t="str">
        <f t="shared" si="58"/>
        <v/>
      </c>
      <c r="BO44" s="1" t="str">
        <f t="shared" si="49"/>
        <v>8號</v>
      </c>
      <c r="BP44" s="1" t="str">
        <f t="shared" si="6"/>
        <v/>
      </c>
    </row>
    <row r="45" spans="1:68" x14ac:dyDescent="0.3">
      <c r="A45" s="1">
        <v>6371908</v>
      </c>
      <c r="B45" s="1" t="s">
        <v>41</v>
      </c>
      <c r="C45" s="1" t="s">
        <v>615</v>
      </c>
      <c r="D45" s="1" t="s">
        <v>567</v>
      </c>
      <c r="E45" s="1" t="s">
        <v>616</v>
      </c>
      <c r="F45" s="1" t="str">
        <f t="shared" si="7"/>
        <v>彰化縣 溪州鄉 登山路一段57號</v>
      </c>
      <c r="G45" s="1">
        <f t="shared" si="8"/>
        <v>4</v>
      </c>
      <c r="H45" s="1" t="str">
        <f t="shared" si="9"/>
        <v>彰化縣</v>
      </c>
      <c r="I45" s="1">
        <f t="shared" si="10"/>
        <v>4</v>
      </c>
      <c r="J45" s="1" t="str">
        <f t="shared" si="0"/>
        <v>溪州鄉</v>
      </c>
      <c r="K45" s="1" t="str">
        <f t="shared" si="1"/>
        <v>登山路一段57號</v>
      </c>
      <c r="L45" s="1" t="str">
        <f t="shared" si="11"/>
        <v>N</v>
      </c>
      <c r="M45" s="1" t="str">
        <f t="shared" si="12"/>
        <v/>
      </c>
      <c r="N45" s="1" t="str">
        <f t="shared" si="50"/>
        <v/>
      </c>
      <c r="O45" s="1" t="str">
        <f t="shared" si="13"/>
        <v>N</v>
      </c>
      <c r="P45" s="1" t="str">
        <f t="shared" si="14"/>
        <v/>
      </c>
      <c r="Q45" s="1" t="str">
        <f t="shared" si="51"/>
        <v/>
      </c>
      <c r="R45" s="1" t="str">
        <f t="shared" si="52"/>
        <v/>
      </c>
      <c r="S45" s="1" t="str">
        <f t="shared" si="53"/>
        <v>登山路一段57號</v>
      </c>
      <c r="T45" s="1" t="str">
        <f t="shared" si="15"/>
        <v>N</v>
      </c>
      <c r="U45" s="1" t="str">
        <f t="shared" si="16"/>
        <v>N</v>
      </c>
      <c r="V45" s="1" t="str">
        <f t="shared" si="17"/>
        <v>N</v>
      </c>
      <c r="W45" s="1" t="str">
        <f t="shared" si="18"/>
        <v/>
      </c>
      <c r="X45" s="1" t="str">
        <f t="shared" si="19"/>
        <v/>
      </c>
      <c r="Y45" s="1" t="str">
        <f t="shared" si="59"/>
        <v>登山路一段57號</v>
      </c>
      <c r="Z45" s="1" t="str">
        <f t="shared" si="20"/>
        <v>Y</v>
      </c>
      <c r="AA45" s="1">
        <f t="shared" si="2"/>
        <v>3</v>
      </c>
      <c r="AB45" s="1" t="str">
        <f t="shared" si="21"/>
        <v>N</v>
      </c>
      <c r="AC45" s="1" t="str">
        <f t="shared" si="22"/>
        <v/>
      </c>
      <c r="AD45" s="1" t="str">
        <f t="shared" si="23"/>
        <v>登山路</v>
      </c>
      <c r="AE45" s="1" t="str">
        <f t="shared" si="24"/>
        <v>一段57號</v>
      </c>
      <c r="AF45" s="1" t="str">
        <f t="shared" si="25"/>
        <v>Y</v>
      </c>
      <c r="AG45" s="1">
        <f t="shared" si="26"/>
        <v>2</v>
      </c>
      <c r="AH45" s="1" t="str">
        <f t="shared" si="27"/>
        <v>一段</v>
      </c>
      <c r="AI45" s="1" t="str">
        <f>IF(ISERROR(VLOOKUP(AH45,段別參照!A:B,2,0)),AH45,VLOOKUP(AH45,段別參照!A:B,2,0))</f>
        <v>一段</v>
      </c>
      <c r="AJ45" s="1" t="str">
        <f t="shared" si="28"/>
        <v>登山路一段</v>
      </c>
      <c r="AK45" s="1" t="str">
        <f t="shared" si="29"/>
        <v>登山路一段</v>
      </c>
      <c r="AL45" s="1" t="str">
        <f t="shared" si="30"/>
        <v>57號</v>
      </c>
      <c r="AM45" s="1" t="str">
        <f t="shared" si="31"/>
        <v>N</v>
      </c>
      <c r="AN45" s="1" t="str">
        <f t="shared" si="32"/>
        <v/>
      </c>
      <c r="AO45" s="1" t="str">
        <f t="shared" si="33"/>
        <v/>
      </c>
      <c r="AP45" s="1" t="str">
        <f t="shared" si="61"/>
        <v>57號</v>
      </c>
      <c r="AQ45" s="1" t="str">
        <f t="shared" si="34"/>
        <v>N</v>
      </c>
      <c r="AR45" s="1" t="str">
        <f t="shared" si="35"/>
        <v/>
      </c>
      <c r="AS45" s="1" t="str">
        <f t="shared" si="60"/>
        <v/>
      </c>
      <c r="AT45" s="1" t="str">
        <f t="shared" si="36"/>
        <v>57號</v>
      </c>
      <c r="AU45" s="1" t="str">
        <f t="shared" si="37"/>
        <v>Y</v>
      </c>
      <c r="AV45" s="1">
        <f t="shared" si="38"/>
        <v>3</v>
      </c>
      <c r="AW45" s="1" t="str">
        <f t="shared" si="39"/>
        <v>57號</v>
      </c>
      <c r="AX45" s="1" t="str">
        <f t="shared" si="54"/>
        <v>57號</v>
      </c>
      <c r="AY45" s="1" t="str">
        <f t="shared" si="40"/>
        <v/>
      </c>
      <c r="AZ45" s="1" t="str">
        <f t="shared" si="41"/>
        <v>N</v>
      </c>
      <c r="BA45" s="1" t="str">
        <f t="shared" si="42"/>
        <v/>
      </c>
      <c r="BB45" s="1" t="str">
        <f t="shared" si="43"/>
        <v/>
      </c>
      <c r="BC45" s="1" t="str">
        <f t="shared" si="44"/>
        <v/>
      </c>
      <c r="BD45" s="1" t="str">
        <f>IF(ISERROR(VLOOKUP(BC45,樓別參照!A:B,2,0)),BC45,VLOOKUP(BC45,樓別參照!A:B,2,0))</f>
        <v/>
      </c>
      <c r="BE45" s="1" t="str">
        <f t="shared" si="45"/>
        <v/>
      </c>
      <c r="BF45" s="1" t="str">
        <f t="shared" si="46"/>
        <v/>
      </c>
      <c r="BG45" s="1" t="str">
        <f t="shared" si="47"/>
        <v>N</v>
      </c>
      <c r="BH45" s="1" t="str">
        <f t="shared" si="62"/>
        <v/>
      </c>
      <c r="BI45" s="1" t="str">
        <f t="shared" si="48"/>
        <v/>
      </c>
      <c r="BJ45" s="1" t="str">
        <f t="shared" si="5"/>
        <v>彰化縣</v>
      </c>
      <c r="BK45" s="1" t="str">
        <f t="shared" si="55"/>
        <v>溪州鄉</v>
      </c>
      <c r="BL45" s="1" t="str">
        <f t="shared" si="56"/>
        <v>登山路一段</v>
      </c>
      <c r="BM45" s="1" t="str">
        <f t="shared" si="57"/>
        <v/>
      </c>
      <c r="BN45" s="1" t="str">
        <f t="shared" si="58"/>
        <v/>
      </c>
      <c r="BO45" s="1" t="str">
        <f t="shared" si="49"/>
        <v>57號</v>
      </c>
      <c r="BP45" s="1" t="str">
        <f t="shared" si="6"/>
        <v/>
      </c>
    </row>
    <row r="46" spans="1:68" x14ac:dyDescent="0.3">
      <c r="A46" s="1">
        <v>9409995</v>
      </c>
      <c r="B46" s="1" t="s">
        <v>42</v>
      </c>
      <c r="C46" s="1" t="s">
        <v>594</v>
      </c>
      <c r="D46" s="1" t="s">
        <v>571</v>
      </c>
      <c r="E46" s="1" t="s">
        <v>617</v>
      </c>
      <c r="F46" s="1" t="str">
        <f t="shared" si="7"/>
        <v>彰化縣 溪州鄉 東州里4鄰溪下路4段358號</v>
      </c>
      <c r="G46" s="1">
        <f t="shared" si="8"/>
        <v>4</v>
      </c>
      <c r="H46" s="1" t="str">
        <f t="shared" si="9"/>
        <v>彰化縣</v>
      </c>
      <c r="I46" s="1">
        <f t="shared" si="10"/>
        <v>4</v>
      </c>
      <c r="J46" s="1" t="str">
        <f t="shared" si="0"/>
        <v>溪州鄉</v>
      </c>
      <c r="K46" s="1" t="str">
        <f t="shared" si="1"/>
        <v>東州里4鄰溪下路4段358號</v>
      </c>
      <c r="L46" s="1" t="str">
        <f t="shared" si="11"/>
        <v>Y</v>
      </c>
      <c r="M46" s="1">
        <f t="shared" si="12"/>
        <v>3</v>
      </c>
      <c r="N46" s="1" t="str">
        <f t="shared" si="50"/>
        <v>東州里</v>
      </c>
      <c r="O46" s="1" t="str">
        <f t="shared" si="13"/>
        <v>Y</v>
      </c>
      <c r="P46" s="1">
        <f t="shared" si="14"/>
        <v>5</v>
      </c>
      <c r="Q46" s="1" t="str">
        <f t="shared" si="51"/>
        <v>東州里4鄰</v>
      </c>
      <c r="R46" s="1" t="str">
        <f t="shared" si="52"/>
        <v>東州里4鄰</v>
      </c>
      <c r="S46" s="1" t="str">
        <f t="shared" si="53"/>
        <v>溪下路4段358號</v>
      </c>
      <c r="T46" s="1" t="str">
        <f t="shared" si="15"/>
        <v>N</v>
      </c>
      <c r="U46" s="1" t="str">
        <f t="shared" si="16"/>
        <v>N</v>
      </c>
      <c r="V46" s="1" t="str">
        <f t="shared" si="17"/>
        <v>N</v>
      </c>
      <c r="W46" s="1" t="str">
        <f t="shared" si="18"/>
        <v/>
      </c>
      <c r="X46" s="1" t="str">
        <f t="shared" si="19"/>
        <v/>
      </c>
      <c r="Y46" s="1" t="str">
        <f t="shared" si="59"/>
        <v>溪下路4段358號</v>
      </c>
      <c r="Z46" s="1" t="str">
        <f t="shared" si="20"/>
        <v>Y</v>
      </c>
      <c r="AA46" s="1">
        <f t="shared" si="2"/>
        <v>3</v>
      </c>
      <c r="AB46" s="1" t="str">
        <f t="shared" si="21"/>
        <v>N</v>
      </c>
      <c r="AC46" s="1" t="str">
        <f t="shared" si="22"/>
        <v/>
      </c>
      <c r="AD46" s="1" t="str">
        <f t="shared" si="23"/>
        <v>溪下路</v>
      </c>
      <c r="AE46" s="1" t="str">
        <f t="shared" si="24"/>
        <v>4段358號</v>
      </c>
      <c r="AF46" s="1" t="str">
        <f t="shared" si="25"/>
        <v>Y</v>
      </c>
      <c r="AG46" s="1">
        <f t="shared" si="26"/>
        <v>2</v>
      </c>
      <c r="AH46" s="1" t="str">
        <f t="shared" si="27"/>
        <v>4段</v>
      </c>
      <c r="AI46" s="1" t="str">
        <f>IF(ISERROR(VLOOKUP(AH46,段別參照!A:B,2,0)),AH46,VLOOKUP(AH46,段別參照!A:B,2,0))</f>
        <v>四段</v>
      </c>
      <c r="AJ46" s="1" t="str">
        <f t="shared" si="28"/>
        <v>溪下路4段</v>
      </c>
      <c r="AK46" s="1" t="str">
        <f t="shared" si="29"/>
        <v>溪下路四段</v>
      </c>
      <c r="AL46" s="1" t="str">
        <f t="shared" si="30"/>
        <v>358號</v>
      </c>
      <c r="AM46" s="1" t="str">
        <f t="shared" si="31"/>
        <v>N</v>
      </c>
      <c r="AN46" s="1" t="str">
        <f t="shared" si="32"/>
        <v/>
      </c>
      <c r="AO46" s="1" t="str">
        <f t="shared" si="33"/>
        <v/>
      </c>
      <c r="AP46" s="1" t="str">
        <f t="shared" si="61"/>
        <v>358號</v>
      </c>
      <c r="AQ46" s="1" t="str">
        <f t="shared" si="34"/>
        <v>N</v>
      </c>
      <c r="AR46" s="1" t="str">
        <f t="shared" si="35"/>
        <v/>
      </c>
      <c r="AS46" s="1" t="str">
        <f t="shared" si="60"/>
        <v/>
      </c>
      <c r="AT46" s="1" t="str">
        <f t="shared" si="36"/>
        <v>358號</v>
      </c>
      <c r="AU46" s="1" t="str">
        <f t="shared" si="37"/>
        <v>Y</v>
      </c>
      <c r="AV46" s="1">
        <f t="shared" si="38"/>
        <v>4</v>
      </c>
      <c r="AW46" s="1" t="str">
        <f t="shared" si="39"/>
        <v>358號</v>
      </c>
      <c r="AX46" s="1" t="str">
        <f t="shared" si="54"/>
        <v>358號</v>
      </c>
      <c r="AY46" s="1" t="str">
        <f t="shared" si="40"/>
        <v/>
      </c>
      <c r="AZ46" s="1" t="str">
        <f t="shared" si="41"/>
        <v>N</v>
      </c>
      <c r="BA46" s="1" t="str">
        <f t="shared" si="42"/>
        <v/>
      </c>
      <c r="BB46" s="1" t="str">
        <f t="shared" si="43"/>
        <v/>
      </c>
      <c r="BC46" s="1" t="str">
        <f t="shared" si="44"/>
        <v/>
      </c>
      <c r="BD46" s="1" t="str">
        <f>IF(ISERROR(VLOOKUP(BC46,樓別參照!A:B,2,0)),BC46,VLOOKUP(BC46,樓別參照!A:B,2,0))</f>
        <v/>
      </c>
      <c r="BE46" s="1" t="str">
        <f t="shared" si="45"/>
        <v/>
      </c>
      <c r="BF46" s="1" t="str">
        <f t="shared" si="46"/>
        <v/>
      </c>
      <c r="BG46" s="1" t="str">
        <f t="shared" si="47"/>
        <v>N</v>
      </c>
      <c r="BH46" s="1" t="str">
        <f t="shared" si="62"/>
        <v/>
      </c>
      <c r="BI46" s="1" t="str">
        <f t="shared" si="48"/>
        <v/>
      </c>
      <c r="BJ46" s="1" t="str">
        <f t="shared" si="5"/>
        <v>彰化縣</v>
      </c>
      <c r="BK46" s="1" t="str">
        <f t="shared" si="55"/>
        <v>溪州鄉</v>
      </c>
      <c r="BL46" s="1" t="str">
        <f t="shared" si="56"/>
        <v>溪下路四段</v>
      </c>
      <c r="BM46" s="1" t="str">
        <f t="shared" si="57"/>
        <v/>
      </c>
      <c r="BN46" s="1" t="str">
        <f t="shared" si="58"/>
        <v/>
      </c>
      <c r="BO46" s="1" t="str">
        <f t="shared" si="49"/>
        <v>358號</v>
      </c>
      <c r="BP46" s="1" t="str">
        <f t="shared" si="6"/>
        <v/>
      </c>
    </row>
    <row r="47" spans="1:68" x14ac:dyDescent="0.3">
      <c r="A47" s="1">
        <v>9413096</v>
      </c>
      <c r="B47" s="1" t="s">
        <v>43</v>
      </c>
      <c r="C47" s="1" t="s">
        <v>577</v>
      </c>
      <c r="D47" s="1" t="s">
        <v>567</v>
      </c>
      <c r="E47" s="1" t="s">
        <v>618</v>
      </c>
      <c r="F47" s="1" t="str">
        <f t="shared" si="7"/>
        <v>彰化縣 溪州鄉 呂厝路65號</v>
      </c>
      <c r="G47" s="1">
        <f t="shared" si="8"/>
        <v>4</v>
      </c>
      <c r="H47" s="1" t="str">
        <f t="shared" si="9"/>
        <v>彰化縣</v>
      </c>
      <c r="I47" s="1">
        <f t="shared" si="10"/>
        <v>4</v>
      </c>
      <c r="J47" s="1" t="str">
        <f t="shared" si="0"/>
        <v>溪州鄉</v>
      </c>
      <c r="K47" s="1" t="str">
        <f t="shared" si="1"/>
        <v>呂厝路65號</v>
      </c>
      <c r="L47" s="1" t="str">
        <f t="shared" si="11"/>
        <v>N</v>
      </c>
      <c r="M47" s="1" t="str">
        <f t="shared" si="12"/>
        <v/>
      </c>
      <c r="N47" s="1" t="str">
        <f t="shared" si="50"/>
        <v/>
      </c>
      <c r="O47" s="1" t="str">
        <f t="shared" si="13"/>
        <v>N</v>
      </c>
      <c r="P47" s="1" t="str">
        <f t="shared" si="14"/>
        <v/>
      </c>
      <c r="Q47" s="1" t="str">
        <f t="shared" si="51"/>
        <v/>
      </c>
      <c r="R47" s="1" t="str">
        <f t="shared" si="52"/>
        <v/>
      </c>
      <c r="S47" s="1" t="str">
        <f t="shared" si="53"/>
        <v>呂厝路65號</v>
      </c>
      <c r="T47" s="1" t="str">
        <f t="shared" si="15"/>
        <v>N</v>
      </c>
      <c r="U47" s="1" t="str">
        <f t="shared" si="16"/>
        <v>N</v>
      </c>
      <c r="V47" s="1" t="str">
        <f t="shared" si="17"/>
        <v>N</v>
      </c>
      <c r="W47" s="1" t="str">
        <f t="shared" si="18"/>
        <v/>
      </c>
      <c r="X47" s="1" t="str">
        <f t="shared" si="19"/>
        <v/>
      </c>
      <c r="Y47" s="1" t="str">
        <f t="shared" si="59"/>
        <v>呂厝路65號</v>
      </c>
      <c r="Z47" s="1" t="str">
        <f t="shared" si="20"/>
        <v>Y</v>
      </c>
      <c r="AA47" s="1">
        <f t="shared" si="2"/>
        <v>3</v>
      </c>
      <c r="AB47" s="1" t="str">
        <f t="shared" si="21"/>
        <v>N</v>
      </c>
      <c r="AC47" s="1" t="str">
        <f t="shared" si="22"/>
        <v/>
      </c>
      <c r="AD47" s="1" t="str">
        <f t="shared" si="23"/>
        <v>呂厝路</v>
      </c>
      <c r="AE47" s="1" t="str">
        <f t="shared" si="24"/>
        <v>65號</v>
      </c>
      <c r="AF47" s="1" t="str">
        <f t="shared" si="25"/>
        <v>N</v>
      </c>
      <c r="AG47" s="1" t="str">
        <f t="shared" si="26"/>
        <v/>
      </c>
      <c r="AH47" s="1" t="str">
        <f t="shared" si="27"/>
        <v/>
      </c>
      <c r="AI47" s="1" t="str">
        <f>IF(ISERROR(VLOOKUP(AH47,段別參照!A:B,2,0)),AH47,VLOOKUP(AH47,段別參照!A:B,2,0))</f>
        <v/>
      </c>
      <c r="AJ47" s="1" t="str">
        <f t="shared" si="28"/>
        <v>呂厝路</v>
      </c>
      <c r="AK47" s="1" t="str">
        <f t="shared" si="29"/>
        <v>呂厝路</v>
      </c>
      <c r="AL47" s="1" t="str">
        <f t="shared" si="30"/>
        <v>65號</v>
      </c>
      <c r="AM47" s="1" t="str">
        <f t="shared" si="31"/>
        <v>N</v>
      </c>
      <c r="AN47" s="1" t="str">
        <f t="shared" si="32"/>
        <v/>
      </c>
      <c r="AO47" s="1" t="str">
        <f t="shared" si="33"/>
        <v/>
      </c>
      <c r="AP47" s="1" t="str">
        <f t="shared" si="61"/>
        <v>65號</v>
      </c>
      <c r="AQ47" s="1" t="str">
        <f t="shared" si="34"/>
        <v>N</v>
      </c>
      <c r="AR47" s="1" t="str">
        <f t="shared" si="35"/>
        <v/>
      </c>
      <c r="AS47" s="1" t="str">
        <f t="shared" si="60"/>
        <v/>
      </c>
      <c r="AT47" s="1" t="str">
        <f t="shared" si="36"/>
        <v>65號</v>
      </c>
      <c r="AU47" s="1" t="str">
        <f t="shared" si="37"/>
        <v>Y</v>
      </c>
      <c r="AV47" s="1">
        <f t="shared" si="38"/>
        <v>3</v>
      </c>
      <c r="AW47" s="1" t="str">
        <f t="shared" si="39"/>
        <v>65號</v>
      </c>
      <c r="AX47" s="1" t="str">
        <f t="shared" si="54"/>
        <v>65號</v>
      </c>
      <c r="AY47" s="1" t="str">
        <f t="shared" si="40"/>
        <v/>
      </c>
      <c r="AZ47" s="1" t="str">
        <f t="shared" si="41"/>
        <v>N</v>
      </c>
      <c r="BA47" s="1" t="str">
        <f t="shared" si="42"/>
        <v/>
      </c>
      <c r="BB47" s="1" t="str">
        <f t="shared" si="43"/>
        <v/>
      </c>
      <c r="BC47" s="1" t="str">
        <f t="shared" si="44"/>
        <v/>
      </c>
      <c r="BD47" s="1" t="str">
        <f>IF(ISERROR(VLOOKUP(BC47,樓別參照!A:B,2,0)),BC47,VLOOKUP(BC47,樓別參照!A:B,2,0))</f>
        <v/>
      </c>
      <c r="BE47" s="1" t="str">
        <f t="shared" si="45"/>
        <v/>
      </c>
      <c r="BF47" s="1" t="str">
        <f t="shared" si="46"/>
        <v/>
      </c>
      <c r="BG47" s="1" t="str">
        <f t="shared" si="47"/>
        <v>N</v>
      </c>
      <c r="BH47" s="1" t="str">
        <f t="shared" si="62"/>
        <v/>
      </c>
      <c r="BI47" s="1" t="str">
        <f t="shared" si="48"/>
        <v/>
      </c>
      <c r="BJ47" s="1" t="str">
        <f t="shared" si="5"/>
        <v>彰化縣</v>
      </c>
      <c r="BK47" s="1" t="str">
        <f t="shared" si="55"/>
        <v>溪州鄉</v>
      </c>
      <c r="BL47" s="1" t="str">
        <f t="shared" si="56"/>
        <v>呂厝路</v>
      </c>
      <c r="BM47" s="1" t="str">
        <f t="shared" si="57"/>
        <v/>
      </c>
      <c r="BN47" s="1" t="str">
        <f t="shared" si="58"/>
        <v/>
      </c>
      <c r="BO47" s="1" t="str">
        <f t="shared" si="49"/>
        <v>65號</v>
      </c>
      <c r="BP47" s="1" t="str">
        <f t="shared" si="6"/>
        <v/>
      </c>
    </row>
    <row r="48" spans="1:68" x14ac:dyDescent="0.3">
      <c r="A48" s="1">
        <v>8038216</v>
      </c>
      <c r="B48" s="1" t="s">
        <v>44</v>
      </c>
      <c r="C48" s="1" t="s">
        <v>570</v>
      </c>
      <c r="D48" s="1" t="s">
        <v>567</v>
      </c>
      <c r="E48" s="1" t="s">
        <v>619</v>
      </c>
      <c r="F48" s="1" t="str">
        <f t="shared" si="7"/>
        <v>彰化縣 溪州鄉 瓦厝村001鄰頂東路8號</v>
      </c>
      <c r="G48" s="1">
        <f t="shared" si="8"/>
        <v>4</v>
      </c>
      <c r="H48" s="1" t="str">
        <f t="shared" si="9"/>
        <v>彰化縣</v>
      </c>
      <c r="I48" s="1">
        <f t="shared" si="10"/>
        <v>4</v>
      </c>
      <c r="J48" s="1" t="str">
        <f t="shared" si="0"/>
        <v>溪州鄉</v>
      </c>
      <c r="K48" s="1" t="str">
        <f t="shared" si="1"/>
        <v>瓦厝村001鄰頂東路8號</v>
      </c>
      <c r="L48" s="1" t="str">
        <f t="shared" si="11"/>
        <v>N</v>
      </c>
      <c r="M48" s="1" t="str">
        <f t="shared" si="12"/>
        <v/>
      </c>
      <c r="N48" s="1" t="str">
        <f t="shared" si="50"/>
        <v/>
      </c>
      <c r="O48" s="1" t="str">
        <f t="shared" si="13"/>
        <v>Y</v>
      </c>
      <c r="P48" s="1">
        <f t="shared" si="14"/>
        <v>7</v>
      </c>
      <c r="Q48" s="1" t="str">
        <f t="shared" si="51"/>
        <v>瓦厝村001鄰</v>
      </c>
      <c r="R48" s="1" t="str">
        <f t="shared" si="52"/>
        <v>瓦厝村001鄰</v>
      </c>
      <c r="S48" s="1" t="str">
        <f t="shared" si="53"/>
        <v>頂東路8號</v>
      </c>
      <c r="T48" s="1" t="str">
        <f t="shared" si="15"/>
        <v>N</v>
      </c>
      <c r="U48" s="1" t="str">
        <f t="shared" si="16"/>
        <v>N</v>
      </c>
      <c r="V48" s="1" t="str">
        <f t="shared" si="17"/>
        <v>N</v>
      </c>
      <c r="W48" s="1" t="str">
        <f t="shared" si="18"/>
        <v/>
      </c>
      <c r="X48" s="1" t="str">
        <f t="shared" si="19"/>
        <v/>
      </c>
      <c r="Y48" s="1" t="str">
        <f t="shared" si="59"/>
        <v>頂東路8號</v>
      </c>
      <c r="Z48" s="1" t="str">
        <f t="shared" si="20"/>
        <v>Y</v>
      </c>
      <c r="AA48" s="1">
        <f t="shared" si="2"/>
        <v>3</v>
      </c>
      <c r="AB48" s="1" t="str">
        <f t="shared" si="21"/>
        <v>N</v>
      </c>
      <c r="AC48" s="1" t="str">
        <f t="shared" si="22"/>
        <v/>
      </c>
      <c r="AD48" s="1" t="str">
        <f t="shared" si="23"/>
        <v>頂東路</v>
      </c>
      <c r="AE48" s="1" t="str">
        <f t="shared" si="24"/>
        <v>8號</v>
      </c>
      <c r="AF48" s="1" t="str">
        <f t="shared" si="25"/>
        <v>N</v>
      </c>
      <c r="AG48" s="1" t="str">
        <f t="shared" si="26"/>
        <v/>
      </c>
      <c r="AH48" s="1" t="str">
        <f t="shared" si="27"/>
        <v/>
      </c>
      <c r="AI48" s="1" t="str">
        <f>IF(ISERROR(VLOOKUP(AH48,段別參照!A:B,2,0)),AH48,VLOOKUP(AH48,段別參照!A:B,2,0))</f>
        <v/>
      </c>
      <c r="AJ48" s="1" t="str">
        <f t="shared" si="28"/>
        <v>頂東路</v>
      </c>
      <c r="AK48" s="1" t="str">
        <f t="shared" si="29"/>
        <v>頂東路</v>
      </c>
      <c r="AL48" s="1" t="str">
        <f t="shared" si="30"/>
        <v>8號</v>
      </c>
      <c r="AM48" s="1" t="str">
        <f t="shared" si="31"/>
        <v>N</v>
      </c>
      <c r="AN48" s="1" t="str">
        <f t="shared" si="32"/>
        <v/>
      </c>
      <c r="AO48" s="1" t="str">
        <f t="shared" si="33"/>
        <v/>
      </c>
      <c r="AP48" s="1" t="str">
        <f t="shared" si="61"/>
        <v>8號</v>
      </c>
      <c r="AQ48" s="1" t="str">
        <f t="shared" si="34"/>
        <v>N</v>
      </c>
      <c r="AR48" s="1" t="str">
        <f t="shared" si="35"/>
        <v/>
      </c>
      <c r="AS48" s="1" t="str">
        <f t="shared" si="60"/>
        <v/>
      </c>
      <c r="AT48" s="1" t="str">
        <f t="shared" si="36"/>
        <v>8號</v>
      </c>
      <c r="AU48" s="1" t="str">
        <f t="shared" si="37"/>
        <v>Y</v>
      </c>
      <c r="AV48" s="1">
        <f t="shared" si="38"/>
        <v>2</v>
      </c>
      <c r="AW48" s="1" t="str">
        <f t="shared" si="39"/>
        <v>8號</v>
      </c>
      <c r="AX48" s="1" t="str">
        <f t="shared" si="54"/>
        <v>8號</v>
      </c>
      <c r="AY48" s="1" t="str">
        <f t="shared" si="40"/>
        <v/>
      </c>
      <c r="AZ48" s="1" t="str">
        <f t="shared" si="41"/>
        <v>N</v>
      </c>
      <c r="BA48" s="1" t="str">
        <f t="shared" si="42"/>
        <v/>
      </c>
      <c r="BB48" s="1" t="str">
        <f t="shared" si="43"/>
        <v/>
      </c>
      <c r="BC48" s="1" t="str">
        <f t="shared" si="44"/>
        <v/>
      </c>
      <c r="BD48" s="1" t="str">
        <f>IF(ISERROR(VLOOKUP(BC48,樓別參照!A:B,2,0)),BC48,VLOOKUP(BC48,樓別參照!A:B,2,0))</f>
        <v/>
      </c>
      <c r="BE48" s="1" t="str">
        <f t="shared" si="45"/>
        <v/>
      </c>
      <c r="BF48" s="1" t="str">
        <f t="shared" si="46"/>
        <v/>
      </c>
      <c r="BG48" s="1" t="str">
        <f t="shared" si="47"/>
        <v>N</v>
      </c>
      <c r="BH48" s="1" t="str">
        <f t="shared" si="62"/>
        <v/>
      </c>
      <c r="BI48" s="1" t="str">
        <f t="shared" si="48"/>
        <v/>
      </c>
      <c r="BJ48" s="1" t="str">
        <f t="shared" si="5"/>
        <v>彰化縣</v>
      </c>
      <c r="BK48" s="1" t="str">
        <f t="shared" si="55"/>
        <v>溪州鄉</v>
      </c>
      <c r="BL48" s="1" t="str">
        <f t="shared" si="56"/>
        <v>頂東路</v>
      </c>
      <c r="BM48" s="1" t="str">
        <f t="shared" si="57"/>
        <v/>
      </c>
      <c r="BN48" s="1" t="str">
        <f t="shared" si="58"/>
        <v/>
      </c>
      <c r="BO48" s="1" t="str">
        <f t="shared" si="49"/>
        <v>8號</v>
      </c>
      <c r="BP48" s="1" t="str">
        <f t="shared" si="6"/>
        <v/>
      </c>
    </row>
    <row r="49" spans="1:68" x14ac:dyDescent="0.3">
      <c r="A49" s="1">
        <v>9281140</v>
      </c>
      <c r="B49" s="1" t="s">
        <v>45</v>
      </c>
      <c r="C49" s="1" t="s">
        <v>570</v>
      </c>
      <c r="D49" s="1" t="s">
        <v>578</v>
      </c>
      <c r="E49" s="1" t="s">
        <v>620</v>
      </c>
      <c r="F49" s="1" t="str">
        <f t="shared" si="7"/>
        <v>彰化縣 溪州鄉 永安路126巷2號</v>
      </c>
      <c r="G49" s="1">
        <f t="shared" si="8"/>
        <v>4</v>
      </c>
      <c r="H49" s="1" t="str">
        <f t="shared" si="9"/>
        <v>彰化縣</v>
      </c>
      <c r="I49" s="1">
        <f t="shared" si="10"/>
        <v>4</v>
      </c>
      <c r="J49" s="1" t="str">
        <f t="shared" si="0"/>
        <v>溪州鄉</v>
      </c>
      <c r="K49" s="1" t="str">
        <f t="shared" si="1"/>
        <v>永安路126巷2號</v>
      </c>
      <c r="L49" s="1" t="str">
        <f t="shared" si="11"/>
        <v>N</v>
      </c>
      <c r="M49" s="1" t="str">
        <f t="shared" si="12"/>
        <v/>
      </c>
      <c r="N49" s="1" t="str">
        <f t="shared" si="50"/>
        <v/>
      </c>
      <c r="O49" s="1" t="str">
        <f t="shared" si="13"/>
        <v>N</v>
      </c>
      <c r="P49" s="1" t="str">
        <f t="shared" si="14"/>
        <v/>
      </c>
      <c r="Q49" s="1" t="str">
        <f t="shared" si="51"/>
        <v/>
      </c>
      <c r="R49" s="1" t="str">
        <f t="shared" si="52"/>
        <v/>
      </c>
      <c r="S49" s="1" t="str">
        <f t="shared" si="53"/>
        <v>永安路126巷2號</v>
      </c>
      <c r="T49" s="1" t="str">
        <f t="shared" si="15"/>
        <v>N</v>
      </c>
      <c r="U49" s="1" t="str">
        <f t="shared" si="16"/>
        <v>N</v>
      </c>
      <c r="V49" s="1" t="str">
        <f t="shared" si="17"/>
        <v>N</v>
      </c>
      <c r="W49" s="1" t="str">
        <f t="shared" si="18"/>
        <v/>
      </c>
      <c r="X49" s="1" t="str">
        <f t="shared" si="19"/>
        <v/>
      </c>
      <c r="Y49" s="1" t="str">
        <f t="shared" si="59"/>
        <v>永安路126巷2號</v>
      </c>
      <c r="Z49" s="1" t="str">
        <f t="shared" si="20"/>
        <v>Y</v>
      </c>
      <c r="AA49" s="1">
        <f t="shared" si="2"/>
        <v>3</v>
      </c>
      <c r="AB49" s="1" t="str">
        <f t="shared" si="21"/>
        <v>N</v>
      </c>
      <c r="AC49" s="1" t="str">
        <f t="shared" si="22"/>
        <v/>
      </c>
      <c r="AD49" s="1" t="str">
        <f t="shared" si="23"/>
        <v>永安路</v>
      </c>
      <c r="AE49" s="1" t="str">
        <f t="shared" si="24"/>
        <v>126巷2號</v>
      </c>
      <c r="AF49" s="1" t="str">
        <f t="shared" si="25"/>
        <v>N</v>
      </c>
      <c r="AG49" s="1" t="str">
        <f t="shared" si="26"/>
        <v/>
      </c>
      <c r="AH49" s="1" t="str">
        <f t="shared" si="27"/>
        <v/>
      </c>
      <c r="AI49" s="1" t="str">
        <f>IF(ISERROR(VLOOKUP(AH49,段別參照!A:B,2,0)),AH49,VLOOKUP(AH49,段別參照!A:B,2,0))</f>
        <v/>
      </c>
      <c r="AJ49" s="1" t="str">
        <f t="shared" si="28"/>
        <v>永安路</v>
      </c>
      <c r="AK49" s="1" t="str">
        <f t="shared" si="29"/>
        <v>永安路</v>
      </c>
      <c r="AL49" s="1" t="str">
        <f t="shared" si="30"/>
        <v>126巷2號</v>
      </c>
      <c r="AM49" s="1" t="str">
        <f t="shared" si="31"/>
        <v>Y</v>
      </c>
      <c r="AN49" s="1">
        <f t="shared" si="32"/>
        <v>4</v>
      </c>
      <c r="AO49" s="1" t="str">
        <f t="shared" si="33"/>
        <v>126巷</v>
      </c>
      <c r="AP49" s="1" t="str">
        <f t="shared" si="61"/>
        <v>2號</v>
      </c>
      <c r="AQ49" s="1" t="str">
        <f t="shared" si="34"/>
        <v>N</v>
      </c>
      <c r="AR49" s="1" t="str">
        <f t="shared" si="35"/>
        <v/>
      </c>
      <c r="AS49" s="1" t="str">
        <f t="shared" si="60"/>
        <v/>
      </c>
      <c r="AT49" s="1" t="str">
        <f t="shared" si="36"/>
        <v>2號</v>
      </c>
      <c r="AU49" s="1" t="str">
        <f t="shared" si="37"/>
        <v>Y</v>
      </c>
      <c r="AV49" s="1">
        <f t="shared" si="38"/>
        <v>2</v>
      </c>
      <c r="AW49" s="1" t="str">
        <f t="shared" si="39"/>
        <v>2號</v>
      </c>
      <c r="AX49" s="1" t="str">
        <f t="shared" si="54"/>
        <v>2號</v>
      </c>
      <c r="AY49" s="1" t="str">
        <f t="shared" si="40"/>
        <v/>
      </c>
      <c r="AZ49" s="1" t="str">
        <f t="shared" si="41"/>
        <v>N</v>
      </c>
      <c r="BA49" s="1" t="str">
        <f t="shared" si="42"/>
        <v/>
      </c>
      <c r="BB49" s="1" t="str">
        <f t="shared" si="43"/>
        <v/>
      </c>
      <c r="BC49" s="1" t="str">
        <f t="shared" si="44"/>
        <v/>
      </c>
      <c r="BD49" s="1" t="str">
        <f>IF(ISERROR(VLOOKUP(BC49,樓別參照!A:B,2,0)),BC49,VLOOKUP(BC49,樓別參照!A:B,2,0))</f>
        <v/>
      </c>
      <c r="BE49" s="1" t="str">
        <f t="shared" si="45"/>
        <v/>
      </c>
      <c r="BF49" s="1" t="str">
        <f t="shared" si="46"/>
        <v/>
      </c>
      <c r="BG49" s="1" t="str">
        <f t="shared" si="47"/>
        <v>N</v>
      </c>
      <c r="BH49" s="1" t="str">
        <f t="shared" si="62"/>
        <v/>
      </c>
      <c r="BI49" s="1" t="str">
        <f t="shared" si="48"/>
        <v/>
      </c>
      <c r="BJ49" s="1" t="str">
        <f t="shared" si="5"/>
        <v>彰化縣</v>
      </c>
      <c r="BK49" s="1" t="str">
        <f t="shared" si="55"/>
        <v>溪州鄉</v>
      </c>
      <c r="BL49" s="1" t="str">
        <f t="shared" si="56"/>
        <v>永安路</v>
      </c>
      <c r="BM49" s="1" t="str">
        <f t="shared" si="57"/>
        <v>126巷</v>
      </c>
      <c r="BN49" s="1" t="str">
        <f t="shared" si="58"/>
        <v/>
      </c>
      <c r="BO49" s="1" t="str">
        <f t="shared" si="49"/>
        <v>2號</v>
      </c>
      <c r="BP49" s="1" t="str">
        <f t="shared" si="6"/>
        <v/>
      </c>
    </row>
    <row r="50" spans="1:68" x14ac:dyDescent="0.3">
      <c r="A50" s="1">
        <v>10355619</v>
      </c>
      <c r="B50" s="1" t="s">
        <v>46</v>
      </c>
      <c r="C50" s="1" t="s">
        <v>577</v>
      </c>
      <c r="D50" s="1" t="s">
        <v>571</v>
      </c>
      <c r="E50" s="1" t="s">
        <v>621</v>
      </c>
      <c r="F50" s="1" t="str">
        <f t="shared" si="7"/>
        <v>彰化縣 埤頭鄉 豐崙村16鄰光復路82號</v>
      </c>
      <c r="G50" s="1">
        <f t="shared" si="8"/>
        <v>4</v>
      </c>
      <c r="H50" s="1" t="str">
        <f t="shared" si="9"/>
        <v>彰化縣</v>
      </c>
      <c r="I50" s="1">
        <f t="shared" si="10"/>
        <v>4</v>
      </c>
      <c r="J50" s="1" t="str">
        <f t="shared" si="0"/>
        <v>埤頭鄉</v>
      </c>
      <c r="K50" s="1" t="str">
        <f t="shared" si="1"/>
        <v>豐崙村16鄰光復路82號</v>
      </c>
      <c r="L50" s="1" t="str">
        <f t="shared" si="11"/>
        <v>N</v>
      </c>
      <c r="M50" s="1" t="str">
        <f t="shared" si="12"/>
        <v/>
      </c>
      <c r="N50" s="1" t="str">
        <f t="shared" si="50"/>
        <v/>
      </c>
      <c r="O50" s="1" t="str">
        <f t="shared" si="13"/>
        <v>Y</v>
      </c>
      <c r="P50" s="1">
        <f t="shared" si="14"/>
        <v>6</v>
      </c>
      <c r="Q50" s="1" t="str">
        <f t="shared" si="51"/>
        <v>豐崙村16鄰</v>
      </c>
      <c r="R50" s="1" t="str">
        <f t="shared" si="52"/>
        <v>豐崙村16鄰</v>
      </c>
      <c r="S50" s="1" t="str">
        <f t="shared" si="53"/>
        <v>光復路82號</v>
      </c>
      <c r="T50" s="1" t="str">
        <f t="shared" si="15"/>
        <v>N</v>
      </c>
      <c r="U50" s="1" t="str">
        <f t="shared" si="16"/>
        <v>N</v>
      </c>
      <c r="V50" s="1" t="str">
        <f t="shared" si="17"/>
        <v>N</v>
      </c>
      <c r="W50" s="1" t="str">
        <f t="shared" si="18"/>
        <v/>
      </c>
      <c r="X50" s="1" t="str">
        <f t="shared" si="19"/>
        <v/>
      </c>
      <c r="Y50" s="1" t="str">
        <f t="shared" si="59"/>
        <v>光復路82號</v>
      </c>
      <c r="Z50" s="1" t="str">
        <f t="shared" si="20"/>
        <v>Y</v>
      </c>
      <c r="AA50" s="1">
        <f t="shared" si="2"/>
        <v>3</v>
      </c>
      <c r="AB50" s="1" t="str">
        <f t="shared" si="21"/>
        <v>N</v>
      </c>
      <c r="AC50" s="1" t="str">
        <f t="shared" si="22"/>
        <v/>
      </c>
      <c r="AD50" s="1" t="str">
        <f t="shared" si="23"/>
        <v>光復路</v>
      </c>
      <c r="AE50" s="1" t="str">
        <f t="shared" si="24"/>
        <v>82號</v>
      </c>
      <c r="AF50" s="1" t="str">
        <f t="shared" si="25"/>
        <v>N</v>
      </c>
      <c r="AG50" s="1" t="str">
        <f t="shared" si="26"/>
        <v/>
      </c>
      <c r="AH50" s="1" t="str">
        <f t="shared" si="27"/>
        <v/>
      </c>
      <c r="AI50" s="1" t="str">
        <f>IF(ISERROR(VLOOKUP(AH50,段別參照!A:B,2,0)),AH50,VLOOKUP(AH50,段別參照!A:B,2,0))</f>
        <v/>
      </c>
      <c r="AJ50" s="1" t="str">
        <f t="shared" si="28"/>
        <v>光復路</v>
      </c>
      <c r="AK50" s="1" t="str">
        <f t="shared" si="29"/>
        <v>光復路</v>
      </c>
      <c r="AL50" s="1" t="str">
        <f t="shared" si="30"/>
        <v>82號</v>
      </c>
      <c r="AM50" s="1" t="str">
        <f t="shared" si="31"/>
        <v>N</v>
      </c>
      <c r="AN50" s="1" t="str">
        <f t="shared" si="32"/>
        <v/>
      </c>
      <c r="AO50" s="1" t="str">
        <f t="shared" si="33"/>
        <v/>
      </c>
      <c r="AP50" s="1" t="str">
        <f t="shared" si="61"/>
        <v>82號</v>
      </c>
      <c r="AQ50" s="1" t="str">
        <f t="shared" si="34"/>
        <v>N</v>
      </c>
      <c r="AR50" s="1" t="str">
        <f t="shared" si="35"/>
        <v/>
      </c>
      <c r="AS50" s="1" t="str">
        <f t="shared" si="60"/>
        <v/>
      </c>
      <c r="AT50" s="1" t="str">
        <f t="shared" si="36"/>
        <v>82號</v>
      </c>
      <c r="AU50" s="1" t="str">
        <f t="shared" si="37"/>
        <v>Y</v>
      </c>
      <c r="AV50" s="1">
        <f t="shared" si="38"/>
        <v>3</v>
      </c>
      <c r="AW50" s="1" t="str">
        <f t="shared" si="39"/>
        <v>82號</v>
      </c>
      <c r="AX50" s="1" t="str">
        <f t="shared" si="54"/>
        <v>82號</v>
      </c>
      <c r="AY50" s="1" t="str">
        <f t="shared" si="40"/>
        <v/>
      </c>
      <c r="AZ50" s="1" t="str">
        <f t="shared" si="41"/>
        <v>N</v>
      </c>
      <c r="BA50" s="1" t="str">
        <f t="shared" si="42"/>
        <v/>
      </c>
      <c r="BB50" s="1" t="str">
        <f t="shared" si="43"/>
        <v/>
      </c>
      <c r="BC50" s="1" t="str">
        <f t="shared" si="44"/>
        <v/>
      </c>
      <c r="BD50" s="1" t="str">
        <f>IF(ISERROR(VLOOKUP(BC50,樓別參照!A:B,2,0)),BC50,VLOOKUP(BC50,樓別參照!A:B,2,0))</f>
        <v/>
      </c>
      <c r="BE50" s="1" t="str">
        <f t="shared" si="45"/>
        <v/>
      </c>
      <c r="BF50" s="1" t="str">
        <f t="shared" si="46"/>
        <v/>
      </c>
      <c r="BG50" s="1" t="str">
        <f t="shared" si="47"/>
        <v>N</v>
      </c>
      <c r="BH50" s="1" t="str">
        <f t="shared" si="62"/>
        <v/>
      </c>
      <c r="BI50" s="1" t="str">
        <f t="shared" si="48"/>
        <v/>
      </c>
      <c r="BJ50" s="1" t="str">
        <f t="shared" si="5"/>
        <v>彰化縣</v>
      </c>
      <c r="BK50" s="1" t="str">
        <f t="shared" si="55"/>
        <v>埤頭鄉</v>
      </c>
      <c r="BL50" s="1" t="str">
        <f t="shared" si="56"/>
        <v>光復路</v>
      </c>
      <c r="BM50" s="1" t="str">
        <f t="shared" si="57"/>
        <v/>
      </c>
      <c r="BN50" s="1" t="str">
        <f t="shared" si="58"/>
        <v/>
      </c>
      <c r="BO50" s="1" t="str">
        <f t="shared" si="49"/>
        <v>82號</v>
      </c>
      <c r="BP50" s="1" t="str">
        <f t="shared" si="6"/>
        <v/>
      </c>
    </row>
    <row r="51" spans="1:68" x14ac:dyDescent="0.3">
      <c r="A51" s="1">
        <v>7284884</v>
      </c>
      <c r="B51" s="1" t="s">
        <v>47</v>
      </c>
      <c r="C51" s="1" t="s">
        <v>577</v>
      </c>
      <c r="D51" s="1" t="s">
        <v>567</v>
      </c>
      <c r="E51" s="1" t="s">
        <v>622</v>
      </c>
      <c r="F51" s="1" t="str">
        <f t="shared" si="7"/>
        <v>彰化縣 埤頭鄉 陸嘉村4鄰嘉和路33巷43號</v>
      </c>
      <c r="G51" s="1">
        <f t="shared" si="8"/>
        <v>4</v>
      </c>
      <c r="H51" s="1" t="str">
        <f t="shared" si="9"/>
        <v>彰化縣</v>
      </c>
      <c r="I51" s="1">
        <f t="shared" si="10"/>
        <v>4</v>
      </c>
      <c r="J51" s="1" t="str">
        <f t="shared" si="0"/>
        <v>埤頭鄉</v>
      </c>
      <c r="K51" s="1" t="str">
        <f t="shared" si="1"/>
        <v>陸嘉村4鄰嘉和路33巷43號</v>
      </c>
      <c r="L51" s="1" t="str">
        <f t="shared" si="11"/>
        <v>N</v>
      </c>
      <c r="M51" s="1" t="str">
        <f t="shared" si="12"/>
        <v/>
      </c>
      <c r="N51" s="1" t="str">
        <f t="shared" si="50"/>
        <v/>
      </c>
      <c r="O51" s="1" t="str">
        <f t="shared" si="13"/>
        <v>Y</v>
      </c>
      <c r="P51" s="1">
        <f t="shared" si="14"/>
        <v>5</v>
      </c>
      <c r="Q51" s="1" t="str">
        <f t="shared" si="51"/>
        <v>陸嘉村4鄰</v>
      </c>
      <c r="R51" s="1" t="str">
        <f t="shared" si="52"/>
        <v>陸嘉村4鄰</v>
      </c>
      <c r="S51" s="1" t="str">
        <f t="shared" si="53"/>
        <v>嘉和路33巷43號</v>
      </c>
      <c r="T51" s="1" t="str">
        <f t="shared" si="15"/>
        <v>N</v>
      </c>
      <c r="U51" s="1" t="str">
        <f t="shared" si="16"/>
        <v>N</v>
      </c>
      <c r="V51" s="1" t="str">
        <f t="shared" si="17"/>
        <v>N</v>
      </c>
      <c r="W51" s="1" t="str">
        <f t="shared" si="18"/>
        <v/>
      </c>
      <c r="X51" s="1" t="str">
        <f t="shared" si="19"/>
        <v/>
      </c>
      <c r="Y51" s="1" t="str">
        <f t="shared" si="59"/>
        <v>嘉和路33巷43號</v>
      </c>
      <c r="Z51" s="1" t="str">
        <f t="shared" si="20"/>
        <v>Y</v>
      </c>
      <c r="AA51" s="1">
        <f t="shared" si="2"/>
        <v>3</v>
      </c>
      <c r="AB51" s="1" t="str">
        <f t="shared" si="21"/>
        <v>N</v>
      </c>
      <c r="AC51" s="1" t="str">
        <f t="shared" si="22"/>
        <v/>
      </c>
      <c r="AD51" s="1" t="str">
        <f t="shared" si="23"/>
        <v>嘉和路</v>
      </c>
      <c r="AE51" s="1" t="str">
        <f t="shared" si="24"/>
        <v>33巷43號</v>
      </c>
      <c r="AF51" s="1" t="str">
        <f t="shared" si="25"/>
        <v>N</v>
      </c>
      <c r="AG51" s="1" t="str">
        <f t="shared" si="26"/>
        <v/>
      </c>
      <c r="AH51" s="1" t="str">
        <f t="shared" si="27"/>
        <v/>
      </c>
      <c r="AI51" s="1" t="str">
        <f>IF(ISERROR(VLOOKUP(AH51,段別參照!A:B,2,0)),AH51,VLOOKUP(AH51,段別參照!A:B,2,0))</f>
        <v/>
      </c>
      <c r="AJ51" s="1" t="str">
        <f t="shared" si="28"/>
        <v>嘉和路</v>
      </c>
      <c r="AK51" s="1" t="str">
        <f t="shared" si="29"/>
        <v>嘉和路</v>
      </c>
      <c r="AL51" s="1" t="str">
        <f t="shared" si="30"/>
        <v>33巷43號</v>
      </c>
      <c r="AM51" s="1" t="str">
        <f t="shared" si="31"/>
        <v>Y</v>
      </c>
      <c r="AN51" s="1">
        <f t="shared" si="32"/>
        <v>3</v>
      </c>
      <c r="AO51" s="1" t="str">
        <f t="shared" si="33"/>
        <v>33巷</v>
      </c>
      <c r="AP51" s="1" t="str">
        <f t="shared" si="61"/>
        <v>43號</v>
      </c>
      <c r="AQ51" s="1" t="str">
        <f t="shared" si="34"/>
        <v>N</v>
      </c>
      <c r="AR51" s="1" t="str">
        <f t="shared" si="35"/>
        <v/>
      </c>
      <c r="AS51" s="1" t="str">
        <f t="shared" si="60"/>
        <v/>
      </c>
      <c r="AT51" s="1" t="str">
        <f t="shared" si="36"/>
        <v>43號</v>
      </c>
      <c r="AU51" s="1" t="str">
        <f t="shared" si="37"/>
        <v>Y</v>
      </c>
      <c r="AV51" s="1">
        <f t="shared" si="38"/>
        <v>3</v>
      </c>
      <c r="AW51" s="1" t="str">
        <f t="shared" si="39"/>
        <v>43號</v>
      </c>
      <c r="AX51" s="1" t="str">
        <f t="shared" si="54"/>
        <v>43號</v>
      </c>
      <c r="AY51" s="1" t="str">
        <f t="shared" si="40"/>
        <v/>
      </c>
      <c r="AZ51" s="1" t="str">
        <f t="shared" si="41"/>
        <v>N</v>
      </c>
      <c r="BA51" s="1" t="str">
        <f t="shared" si="42"/>
        <v/>
      </c>
      <c r="BB51" s="1" t="str">
        <f t="shared" si="43"/>
        <v/>
      </c>
      <c r="BC51" s="1" t="str">
        <f t="shared" si="44"/>
        <v/>
      </c>
      <c r="BD51" s="1" t="str">
        <f>IF(ISERROR(VLOOKUP(BC51,樓別參照!A:B,2,0)),BC51,VLOOKUP(BC51,樓別參照!A:B,2,0))</f>
        <v/>
      </c>
      <c r="BE51" s="1" t="str">
        <f t="shared" si="45"/>
        <v/>
      </c>
      <c r="BF51" s="1" t="str">
        <f t="shared" si="46"/>
        <v/>
      </c>
      <c r="BG51" s="1" t="str">
        <f t="shared" si="47"/>
        <v>N</v>
      </c>
      <c r="BH51" s="1" t="str">
        <f t="shared" si="62"/>
        <v/>
      </c>
      <c r="BI51" s="1" t="str">
        <f t="shared" si="48"/>
        <v/>
      </c>
      <c r="BJ51" s="1" t="str">
        <f t="shared" si="5"/>
        <v>彰化縣</v>
      </c>
      <c r="BK51" s="1" t="str">
        <f t="shared" si="55"/>
        <v>埤頭鄉</v>
      </c>
      <c r="BL51" s="1" t="str">
        <f t="shared" si="56"/>
        <v>嘉和路</v>
      </c>
      <c r="BM51" s="1" t="str">
        <f t="shared" si="57"/>
        <v>33巷</v>
      </c>
      <c r="BN51" s="1" t="str">
        <f t="shared" si="58"/>
        <v/>
      </c>
      <c r="BO51" s="1" t="str">
        <f t="shared" si="49"/>
        <v>43號</v>
      </c>
      <c r="BP51" s="1" t="str">
        <f t="shared" si="6"/>
        <v/>
      </c>
    </row>
    <row r="52" spans="1:68" x14ac:dyDescent="0.3">
      <c r="A52" s="1">
        <v>9172333</v>
      </c>
      <c r="B52" s="1" t="s">
        <v>48</v>
      </c>
      <c r="C52" s="1" t="s">
        <v>577</v>
      </c>
      <c r="D52" s="1" t="s">
        <v>571</v>
      </c>
      <c r="E52" s="1" t="s">
        <v>623</v>
      </c>
      <c r="F52" s="1" t="str">
        <f t="shared" si="7"/>
        <v>彰化縣 埤頭鄉 芙朝村008鄰金安路46巷7號</v>
      </c>
      <c r="G52" s="1">
        <f t="shared" si="8"/>
        <v>4</v>
      </c>
      <c r="H52" s="1" t="str">
        <f t="shared" si="9"/>
        <v>彰化縣</v>
      </c>
      <c r="I52" s="1">
        <f t="shared" si="10"/>
        <v>4</v>
      </c>
      <c r="J52" s="1" t="str">
        <f t="shared" si="0"/>
        <v>埤頭鄉</v>
      </c>
      <c r="K52" s="1" t="str">
        <f t="shared" si="1"/>
        <v>芙朝村008鄰金安路46巷7號</v>
      </c>
      <c r="L52" s="1" t="str">
        <f t="shared" si="11"/>
        <v>N</v>
      </c>
      <c r="M52" s="1" t="str">
        <f t="shared" si="12"/>
        <v/>
      </c>
      <c r="N52" s="1" t="str">
        <f t="shared" si="50"/>
        <v/>
      </c>
      <c r="O52" s="1" t="str">
        <f t="shared" si="13"/>
        <v>Y</v>
      </c>
      <c r="P52" s="1">
        <f t="shared" si="14"/>
        <v>7</v>
      </c>
      <c r="Q52" s="1" t="str">
        <f t="shared" si="51"/>
        <v>芙朝村008鄰</v>
      </c>
      <c r="R52" s="1" t="str">
        <f t="shared" si="52"/>
        <v>芙朝村008鄰</v>
      </c>
      <c r="S52" s="1" t="str">
        <f t="shared" si="53"/>
        <v>金安路46巷7號</v>
      </c>
      <c r="T52" s="1" t="str">
        <f t="shared" si="15"/>
        <v>N</v>
      </c>
      <c r="U52" s="1" t="str">
        <f t="shared" si="16"/>
        <v>N</v>
      </c>
      <c r="V52" s="1" t="str">
        <f t="shared" si="17"/>
        <v>N</v>
      </c>
      <c r="W52" s="1" t="str">
        <f t="shared" si="18"/>
        <v/>
      </c>
      <c r="X52" s="1" t="str">
        <f t="shared" si="19"/>
        <v/>
      </c>
      <c r="Y52" s="1" t="str">
        <f t="shared" si="59"/>
        <v>金安路46巷7號</v>
      </c>
      <c r="Z52" s="1" t="str">
        <f t="shared" si="20"/>
        <v>Y</v>
      </c>
      <c r="AA52" s="1">
        <f t="shared" si="2"/>
        <v>3</v>
      </c>
      <c r="AB52" s="1" t="str">
        <f t="shared" si="21"/>
        <v>N</v>
      </c>
      <c r="AC52" s="1" t="str">
        <f t="shared" si="22"/>
        <v/>
      </c>
      <c r="AD52" s="1" t="str">
        <f t="shared" si="23"/>
        <v>金安路</v>
      </c>
      <c r="AE52" s="1" t="str">
        <f t="shared" si="24"/>
        <v>46巷7號</v>
      </c>
      <c r="AF52" s="1" t="str">
        <f t="shared" si="25"/>
        <v>N</v>
      </c>
      <c r="AG52" s="1" t="str">
        <f t="shared" si="26"/>
        <v/>
      </c>
      <c r="AH52" s="1" t="str">
        <f t="shared" si="27"/>
        <v/>
      </c>
      <c r="AI52" s="1" t="str">
        <f>IF(ISERROR(VLOOKUP(AH52,段別參照!A:B,2,0)),AH52,VLOOKUP(AH52,段別參照!A:B,2,0))</f>
        <v/>
      </c>
      <c r="AJ52" s="1" t="str">
        <f t="shared" si="28"/>
        <v>金安路</v>
      </c>
      <c r="AK52" s="1" t="str">
        <f t="shared" si="29"/>
        <v>金安路</v>
      </c>
      <c r="AL52" s="1" t="str">
        <f t="shared" si="30"/>
        <v>46巷7號</v>
      </c>
      <c r="AM52" s="1" t="str">
        <f t="shared" si="31"/>
        <v>Y</v>
      </c>
      <c r="AN52" s="1">
        <f t="shared" si="32"/>
        <v>3</v>
      </c>
      <c r="AO52" s="1" t="str">
        <f t="shared" si="33"/>
        <v>46巷</v>
      </c>
      <c r="AP52" s="1" t="str">
        <f t="shared" si="61"/>
        <v>7號</v>
      </c>
      <c r="AQ52" s="1" t="str">
        <f t="shared" si="34"/>
        <v>N</v>
      </c>
      <c r="AR52" s="1" t="str">
        <f t="shared" si="35"/>
        <v/>
      </c>
      <c r="AS52" s="1" t="str">
        <f t="shared" si="60"/>
        <v/>
      </c>
      <c r="AT52" s="1" t="str">
        <f t="shared" si="36"/>
        <v>7號</v>
      </c>
      <c r="AU52" s="1" t="str">
        <f t="shared" si="37"/>
        <v>Y</v>
      </c>
      <c r="AV52" s="1">
        <f t="shared" si="38"/>
        <v>2</v>
      </c>
      <c r="AW52" s="1" t="str">
        <f t="shared" si="39"/>
        <v>7號</v>
      </c>
      <c r="AX52" s="1" t="str">
        <f t="shared" si="54"/>
        <v>7號</v>
      </c>
      <c r="AY52" s="1" t="str">
        <f t="shared" si="40"/>
        <v/>
      </c>
      <c r="AZ52" s="1" t="str">
        <f t="shared" si="41"/>
        <v>N</v>
      </c>
      <c r="BA52" s="1" t="str">
        <f t="shared" si="42"/>
        <v/>
      </c>
      <c r="BB52" s="1" t="str">
        <f t="shared" si="43"/>
        <v/>
      </c>
      <c r="BC52" s="1" t="str">
        <f t="shared" si="44"/>
        <v/>
      </c>
      <c r="BD52" s="1" t="str">
        <f>IF(ISERROR(VLOOKUP(BC52,樓別參照!A:B,2,0)),BC52,VLOOKUP(BC52,樓別參照!A:B,2,0))</f>
        <v/>
      </c>
      <c r="BE52" s="1" t="str">
        <f t="shared" si="45"/>
        <v/>
      </c>
      <c r="BF52" s="1" t="str">
        <f t="shared" si="46"/>
        <v/>
      </c>
      <c r="BG52" s="1" t="str">
        <f t="shared" si="47"/>
        <v>N</v>
      </c>
      <c r="BH52" s="1" t="str">
        <f t="shared" si="62"/>
        <v/>
      </c>
      <c r="BI52" s="1" t="str">
        <f t="shared" si="48"/>
        <v/>
      </c>
      <c r="BJ52" s="1" t="str">
        <f t="shared" si="5"/>
        <v>彰化縣</v>
      </c>
      <c r="BK52" s="1" t="str">
        <f t="shared" si="55"/>
        <v>埤頭鄉</v>
      </c>
      <c r="BL52" s="1" t="str">
        <f t="shared" si="56"/>
        <v>金安路</v>
      </c>
      <c r="BM52" s="1" t="str">
        <f t="shared" si="57"/>
        <v>46巷</v>
      </c>
      <c r="BN52" s="1" t="str">
        <f t="shared" si="58"/>
        <v/>
      </c>
      <c r="BO52" s="1" t="str">
        <f t="shared" si="49"/>
        <v>7號</v>
      </c>
      <c r="BP52" s="1" t="str">
        <f t="shared" si="6"/>
        <v/>
      </c>
    </row>
    <row r="53" spans="1:68" x14ac:dyDescent="0.3">
      <c r="A53" s="1">
        <v>10354490</v>
      </c>
      <c r="B53" s="1" t="s">
        <v>49</v>
      </c>
      <c r="C53" s="1" t="s">
        <v>570</v>
      </c>
      <c r="D53" s="1" t="s">
        <v>571</v>
      </c>
      <c r="E53" s="1" t="s">
        <v>624</v>
      </c>
      <c r="F53" s="1" t="str">
        <f t="shared" si="7"/>
        <v>彰化縣 田尾鄉 光復路1段98巷57號</v>
      </c>
      <c r="G53" s="1">
        <f t="shared" si="8"/>
        <v>4</v>
      </c>
      <c r="H53" s="1" t="str">
        <f t="shared" si="9"/>
        <v>彰化縣</v>
      </c>
      <c r="I53" s="1">
        <f t="shared" si="10"/>
        <v>4</v>
      </c>
      <c r="J53" s="1" t="str">
        <f t="shared" si="0"/>
        <v>田尾鄉</v>
      </c>
      <c r="K53" s="1" t="str">
        <f t="shared" si="1"/>
        <v>光復路1段98巷57號</v>
      </c>
      <c r="L53" s="1" t="str">
        <f t="shared" si="11"/>
        <v>N</v>
      </c>
      <c r="M53" s="1" t="str">
        <f t="shared" si="12"/>
        <v/>
      </c>
      <c r="N53" s="1" t="str">
        <f t="shared" si="50"/>
        <v/>
      </c>
      <c r="O53" s="1" t="str">
        <f t="shared" si="13"/>
        <v>N</v>
      </c>
      <c r="P53" s="1" t="str">
        <f t="shared" si="14"/>
        <v/>
      </c>
      <c r="Q53" s="1" t="str">
        <f t="shared" si="51"/>
        <v/>
      </c>
      <c r="R53" s="1" t="str">
        <f t="shared" si="52"/>
        <v/>
      </c>
      <c r="S53" s="1" t="str">
        <f t="shared" si="53"/>
        <v>光復路1段98巷57號</v>
      </c>
      <c r="T53" s="1" t="str">
        <f t="shared" si="15"/>
        <v>N</v>
      </c>
      <c r="U53" s="1" t="str">
        <f t="shared" si="16"/>
        <v>N</v>
      </c>
      <c r="V53" s="1" t="str">
        <f t="shared" si="17"/>
        <v>N</v>
      </c>
      <c r="W53" s="1" t="str">
        <f t="shared" si="18"/>
        <v/>
      </c>
      <c r="X53" s="1" t="str">
        <f t="shared" si="19"/>
        <v/>
      </c>
      <c r="Y53" s="1" t="str">
        <f t="shared" si="59"/>
        <v>光復路1段98巷57號</v>
      </c>
      <c r="Z53" s="1" t="str">
        <f t="shared" si="20"/>
        <v>Y</v>
      </c>
      <c r="AA53" s="1">
        <f t="shared" si="2"/>
        <v>3</v>
      </c>
      <c r="AB53" s="1" t="str">
        <f t="shared" si="21"/>
        <v>N</v>
      </c>
      <c r="AC53" s="1" t="str">
        <f t="shared" si="22"/>
        <v/>
      </c>
      <c r="AD53" s="1" t="str">
        <f t="shared" si="23"/>
        <v>光復路</v>
      </c>
      <c r="AE53" s="1" t="str">
        <f t="shared" si="24"/>
        <v>1段98巷57號</v>
      </c>
      <c r="AF53" s="1" t="str">
        <f t="shared" si="25"/>
        <v>Y</v>
      </c>
      <c r="AG53" s="1">
        <f t="shared" si="26"/>
        <v>2</v>
      </c>
      <c r="AH53" s="1" t="str">
        <f t="shared" si="27"/>
        <v>1段</v>
      </c>
      <c r="AI53" s="1" t="str">
        <f>IF(ISERROR(VLOOKUP(AH53,段別參照!A:B,2,0)),AH53,VLOOKUP(AH53,段別參照!A:B,2,0))</f>
        <v>一段</v>
      </c>
      <c r="AJ53" s="1" t="str">
        <f t="shared" si="28"/>
        <v>光復路1段</v>
      </c>
      <c r="AK53" s="1" t="str">
        <f t="shared" si="29"/>
        <v>光復路一段</v>
      </c>
      <c r="AL53" s="1" t="str">
        <f t="shared" si="30"/>
        <v>98巷57號</v>
      </c>
      <c r="AM53" s="1" t="str">
        <f t="shared" si="31"/>
        <v>Y</v>
      </c>
      <c r="AN53" s="1">
        <f t="shared" si="32"/>
        <v>3</v>
      </c>
      <c r="AO53" s="1" t="str">
        <f t="shared" si="33"/>
        <v>98巷</v>
      </c>
      <c r="AP53" s="1" t="str">
        <f t="shared" si="61"/>
        <v>57號</v>
      </c>
      <c r="AQ53" s="1" t="str">
        <f t="shared" si="34"/>
        <v>N</v>
      </c>
      <c r="AR53" s="1" t="str">
        <f t="shared" si="35"/>
        <v/>
      </c>
      <c r="AS53" s="1" t="str">
        <f t="shared" si="60"/>
        <v/>
      </c>
      <c r="AT53" s="1" t="str">
        <f t="shared" si="36"/>
        <v>57號</v>
      </c>
      <c r="AU53" s="1" t="str">
        <f t="shared" si="37"/>
        <v>Y</v>
      </c>
      <c r="AV53" s="1">
        <f t="shared" si="38"/>
        <v>3</v>
      </c>
      <c r="AW53" s="1" t="str">
        <f t="shared" si="39"/>
        <v>57號</v>
      </c>
      <c r="AX53" s="1" t="str">
        <f t="shared" si="54"/>
        <v>57號</v>
      </c>
      <c r="AY53" s="1" t="str">
        <f t="shared" si="40"/>
        <v/>
      </c>
      <c r="AZ53" s="1" t="str">
        <f t="shared" si="41"/>
        <v>N</v>
      </c>
      <c r="BA53" s="1" t="str">
        <f t="shared" si="42"/>
        <v/>
      </c>
      <c r="BB53" s="1" t="str">
        <f t="shared" si="43"/>
        <v/>
      </c>
      <c r="BC53" s="1" t="str">
        <f t="shared" si="44"/>
        <v/>
      </c>
      <c r="BD53" s="1" t="str">
        <f>IF(ISERROR(VLOOKUP(BC53,樓別參照!A:B,2,0)),BC53,VLOOKUP(BC53,樓別參照!A:B,2,0))</f>
        <v/>
      </c>
      <c r="BE53" s="1" t="str">
        <f t="shared" si="45"/>
        <v/>
      </c>
      <c r="BF53" s="1" t="str">
        <f t="shared" si="46"/>
        <v/>
      </c>
      <c r="BG53" s="1" t="str">
        <f t="shared" si="47"/>
        <v>N</v>
      </c>
      <c r="BH53" s="1" t="str">
        <f t="shared" si="62"/>
        <v/>
      </c>
      <c r="BI53" s="1" t="str">
        <f t="shared" si="48"/>
        <v/>
      </c>
      <c r="BJ53" s="1" t="str">
        <f t="shared" si="5"/>
        <v>彰化縣</v>
      </c>
      <c r="BK53" s="1" t="str">
        <f t="shared" si="55"/>
        <v>田尾鄉</v>
      </c>
      <c r="BL53" s="1" t="str">
        <f t="shared" si="56"/>
        <v>光復路一段</v>
      </c>
      <c r="BM53" s="1" t="str">
        <f t="shared" si="57"/>
        <v>98巷</v>
      </c>
      <c r="BN53" s="1" t="str">
        <f t="shared" si="58"/>
        <v/>
      </c>
      <c r="BO53" s="1" t="str">
        <f t="shared" si="49"/>
        <v>57號</v>
      </c>
      <c r="BP53" s="1" t="str">
        <f t="shared" si="6"/>
        <v/>
      </c>
    </row>
    <row r="54" spans="1:68" x14ac:dyDescent="0.3">
      <c r="A54" s="1">
        <v>6420039</v>
      </c>
      <c r="B54" s="1" t="s">
        <v>50</v>
      </c>
      <c r="C54" s="1" t="s">
        <v>577</v>
      </c>
      <c r="D54" s="1" t="s">
        <v>571</v>
      </c>
      <c r="E54" s="1" t="s">
        <v>625</v>
      </c>
      <c r="F54" s="1" t="str">
        <f t="shared" si="7"/>
        <v>彰化縣 田尾鄉 北鎮村平和路二段36號</v>
      </c>
      <c r="G54" s="1">
        <f t="shared" si="8"/>
        <v>4</v>
      </c>
      <c r="H54" s="1" t="str">
        <f t="shared" si="9"/>
        <v>彰化縣</v>
      </c>
      <c r="I54" s="1">
        <f t="shared" si="10"/>
        <v>4</v>
      </c>
      <c r="J54" s="1" t="str">
        <f t="shared" si="0"/>
        <v>田尾鄉</v>
      </c>
      <c r="K54" s="1" t="str">
        <f t="shared" si="1"/>
        <v>北鎮村平和路二段36號</v>
      </c>
      <c r="L54" s="1" t="str">
        <f t="shared" si="11"/>
        <v>N</v>
      </c>
      <c r="M54" s="1" t="str">
        <f t="shared" si="12"/>
        <v/>
      </c>
      <c r="N54" s="1" t="str">
        <f t="shared" si="50"/>
        <v/>
      </c>
      <c r="O54" s="1" t="str">
        <f t="shared" si="13"/>
        <v>N</v>
      </c>
      <c r="P54" s="1" t="str">
        <f t="shared" si="14"/>
        <v/>
      </c>
      <c r="Q54" s="1" t="str">
        <f t="shared" si="51"/>
        <v/>
      </c>
      <c r="R54" s="1" t="str">
        <f t="shared" si="52"/>
        <v/>
      </c>
      <c r="S54" s="1" t="str">
        <f t="shared" si="53"/>
        <v>北鎮村平和路二段36號</v>
      </c>
      <c r="T54" s="1" t="str">
        <f t="shared" si="15"/>
        <v>N</v>
      </c>
      <c r="U54" s="1" t="str">
        <f t="shared" si="16"/>
        <v>Y</v>
      </c>
      <c r="V54" s="1" t="str">
        <f t="shared" si="17"/>
        <v>Y</v>
      </c>
      <c r="W54" s="1">
        <f t="shared" si="18"/>
        <v>3</v>
      </c>
      <c r="X54" s="1" t="str">
        <f t="shared" si="19"/>
        <v>北鎮村</v>
      </c>
      <c r="Y54" s="1" t="str">
        <f t="shared" si="59"/>
        <v>平和路二段36號</v>
      </c>
      <c r="Z54" s="1" t="str">
        <f t="shared" si="20"/>
        <v>Y</v>
      </c>
      <c r="AA54" s="1">
        <f>IF(ISERROR(FIND("路",Y54)),"",FIND("路",Y54))</f>
        <v>3</v>
      </c>
      <c r="AB54" s="1" t="str">
        <f t="shared" si="21"/>
        <v>N</v>
      </c>
      <c r="AC54" s="1" t="str">
        <f t="shared" si="22"/>
        <v/>
      </c>
      <c r="AD54" s="1" t="str">
        <f>MID(Y54,1,MAX(AC54,AA54))</f>
        <v>平和路</v>
      </c>
      <c r="AE54" s="1" t="str">
        <f t="shared" si="24"/>
        <v>二段36號</v>
      </c>
      <c r="AF54" s="1" t="str">
        <f t="shared" si="25"/>
        <v>Y</v>
      </c>
      <c r="AG54" s="1">
        <f t="shared" si="26"/>
        <v>2</v>
      </c>
      <c r="AH54" s="1" t="str">
        <f t="shared" si="27"/>
        <v>二段</v>
      </c>
      <c r="AI54" s="1" t="str">
        <f>IF(ISERROR(VLOOKUP(AH54,段別參照!A:B,2,0)),AH54,VLOOKUP(AH54,段別參照!A:B,2,0))</f>
        <v>二段</v>
      </c>
      <c r="AJ54" s="1" t="str">
        <f t="shared" si="28"/>
        <v>平和路二段</v>
      </c>
      <c r="AK54" s="1" t="str">
        <f t="shared" si="29"/>
        <v>平和路二段</v>
      </c>
      <c r="AL54" s="1" t="str">
        <f t="shared" si="30"/>
        <v>36號</v>
      </c>
      <c r="AM54" s="1" t="str">
        <f t="shared" si="31"/>
        <v>N</v>
      </c>
      <c r="AN54" s="1" t="str">
        <f t="shared" si="32"/>
        <v/>
      </c>
      <c r="AO54" s="1" t="str">
        <f t="shared" si="33"/>
        <v/>
      </c>
      <c r="AP54" s="1" t="str">
        <f t="shared" si="61"/>
        <v>36號</v>
      </c>
      <c r="AQ54" s="1" t="str">
        <f t="shared" si="34"/>
        <v>N</v>
      </c>
      <c r="AR54" s="1" t="str">
        <f t="shared" si="35"/>
        <v/>
      </c>
      <c r="AS54" s="1" t="str">
        <f t="shared" si="60"/>
        <v/>
      </c>
      <c r="AT54" s="1" t="str">
        <f t="shared" si="36"/>
        <v>36號</v>
      </c>
      <c r="AU54" s="1" t="str">
        <f t="shared" si="37"/>
        <v>Y</v>
      </c>
      <c r="AV54" s="1">
        <f t="shared" si="38"/>
        <v>3</v>
      </c>
      <c r="AW54" s="1" t="str">
        <f t="shared" si="39"/>
        <v>36號</v>
      </c>
      <c r="AX54" s="1" t="str">
        <f t="shared" si="54"/>
        <v>36號</v>
      </c>
      <c r="AY54" s="1" t="str">
        <f t="shared" si="40"/>
        <v/>
      </c>
      <c r="AZ54" s="1" t="str">
        <f t="shared" si="41"/>
        <v>N</v>
      </c>
      <c r="BA54" s="1" t="str">
        <f t="shared" si="42"/>
        <v/>
      </c>
      <c r="BB54" s="1" t="str">
        <f t="shared" si="43"/>
        <v/>
      </c>
      <c r="BC54" s="1" t="str">
        <f t="shared" si="44"/>
        <v/>
      </c>
      <c r="BD54" s="1" t="str">
        <f>IF(ISERROR(VLOOKUP(BC54,樓別參照!A:B,2,0)),BC54,VLOOKUP(BC54,樓別參照!A:B,2,0))</f>
        <v/>
      </c>
      <c r="BE54" s="1" t="str">
        <f t="shared" si="45"/>
        <v/>
      </c>
      <c r="BF54" s="1" t="str">
        <f t="shared" si="46"/>
        <v/>
      </c>
      <c r="BG54" s="1" t="str">
        <f t="shared" si="47"/>
        <v>N</v>
      </c>
      <c r="BH54" s="1" t="str">
        <f t="shared" si="62"/>
        <v/>
      </c>
      <c r="BI54" s="1" t="str">
        <f t="shared" si="48"/>
        <v/>
      </c>
      <c r="BJ54" s="1" t="str">
        <f t="shared" si="5"/>
        <v>彰化縣</v>
      </c>
      <c r="BK54" s="1" t="str">
        <f t="shared" si="55"/>
        <v>田尾鄉</v>
      </c>
      <c r="BL54" s="1" t="str">
        <f t="shared" si="56"/>
        <v>平和路二段</v>
      </c>
      <c r="BM54" s="1" t="str">
        <f t="shared" si="57"/>
        <v/>
      </c>
      <c r="BN54" s="1" t="str">
        <f t="shared" si="58"/>
        <v/>
      </c>
      <c r="BO54" s="1" t="str">
        <f t="shared" si="49"/>
        <v>36號</v>
      </c>
      <c r="BP54" s="1" t="str">
        <f t="shared" si="6"/>
        <v>北鎮村</v>
      </c>
    </row>
    <row r="55" spans="1:68" x14ac:dyDescent="0.3">
      <c r="A55" s="1">
        <v>7717136</v>
      </c>
      <c r="B55" s="1" t="s">
        <v>51</v>
      </c>
      <c r="C55" s="1" t="s">
        <v>577</v>
      </c>
      <c r="D55" s="1" t="s">
        <v>571</v>
      </c>
      <c r="E55" s="1" t="s">
        <v>626</v>
      </c>
      <c r="F55" s="1" t="str">
        <f t="shared" si="7"/>
        <v>彰化縣 北斗鎮 西德里斗苑路1段273號</v>
      </c>
      <c r="G55" s="1">
        <f t="shared" si="8"/>
        <v>4</v>
      </c>
      <c r="H55" s="1" t="str">
        <f t="shared" si="9"/>
        <v>彰化縣</v>
      </c>
      <c r="I55" s="1">
        <f t="shared" si="10"/>
        <v>4</v>
      </c>
      <c r="J55" s="1" t="str">
        <f t="shared" si="0"/>
        <v>北斗鎮</v>
      </c>
      <c r="K55" s="1" t="str">
        <f t="shared" si="1"/>
        <v>西德里斗苑路1段273號</v>
      </c>
      <c r="L55" s="1" t="str">
        <f t="shared" si="11"/>
        <v>Y</v>
      </c>
      <c r="M55" s="1">
        <f t="shared" si="12"/>
        <v>3</v>
      </c>
      <c r="N55" s="1" t="str">
        <f t="shared" si="50"/>
        <v>西德里</v>
      </c>
      <c r="O55" s="1" t="str">
        <f t="shared" si="13"/>
        <v>N</v>
      </c>
      <c r="P55" s="1" t="str">
        <f t="shared" si="14"/>
        <v/>
      </c>
      <c r="Q55" s="1" t="str">
        <f t="shared" si="51"/>
        <v/>
      </c>
      <c r="R55" s="1" t="str">
        <f t="shared" si="52"/>
        <v>西德里</v>
      </c>
      <c r="S55" s="1" t="str">
        <f t="shared" si="53"/>
        <v>斗苑路1段273號</v>
      </c>
      <c r="T55" s="1" t="str">
        <f t="shared" si="15"/>
        <v>N</v>
      </c>
      <c r="U55" s="1" t="str">
        <f t="shared" si="16"/>
        <v>N</v>
      </c>
      <c r="V55" s="1" t="str">
        <f t="shared" si="17"/>
        <v>N</v>
      </c>
      <c r="W55" s="1" t="str">
        <f t="shared" si="18"/>
        <v/>
      </c>
      <c r="X55" s="1" t="str">
        <f t="shared" si="19"/>
        <v/>
      </c>
      <c r="Y55" s="1" t="str">
        <f t="shared" si="59"/>
        <v>斗苑路1段273號</v>
      </c>
      <c r="Z55" s="1" t="str">
        <f t="shared" si="20"/>
        <v>Y</v>
      </c>
      <c r="AA55" s="1">
        <f t="shared" ref="AA55:AA118" si="63">IF(ISERROR(FIND("路",Y55)),"",FIND("路",Y55))</f>
        <v>3</v>
      </c>
      <c r="AB55" s="1" t="str">
        <f t="shared" si="21"/>
        <v>N</v>
      </c>
      <c r="AC55" s="1" t="str">
        <f t="shared" si="22"/>
        <v/>
      </c>
      <c r="AD55" s="1" t="str">
        <f t="shared" si="23"/>
        <v>斗苑路</v>
      </c>
      <c r="AE55" s="1" t="str">
        <f t="shared" si="24"/>
        <v>1段273號</v>
      </c>
      <c r="AF55" s="1" t="str">
        <f t="shared" si="25"/>
        <v>Y</v>
      </c>
      <c r="AG55" s="1">
        <f t="shared" si="26"/>
        <v>2</v>
      </c>
      <c r="AH55" s="1" t="str">
        <f t="shared" si="27"/>
        <v>1段</v>
      </c>
      <c r="AI55" s="1" t="str">
        <f>IF(ISERROR(VLOOKUP(AH55,段別參照!A:B,2,0)),AH55,VLOOKUP(AH55,段別參照!A:B,2,0))</f>
        <v>一段</v>
      </c>
      <c r="AJ55" s="1" t="str">
        <f t="shared" si="28"/>
        <v>斗苑路1段</v>
      </c>
      <c r="AK55" s="1" t="str">
        <f t="shared" si="29"/>
        <v>斗苑路一段</v>
      </c>
      <c r="AL55" s="1" t="str">
        <f t="shared" si="30"/>
        <v>273號</v>
      </c>
      <c r="AM55" s="1" t="str">
        <f t="shared" si="31"/>
        <v>N</v>
      </c>
      <c r="AN55" s="1" t="str">
        <f t="shared" si="32"/>
        <v/>
      </c>
      <c r="AO55" s="1" t="str">
        <f t="shared" si="33"/>
        <v/>
      </c>
      <c r="AP55" s="1" t="str">
        <f t="shared" si="61"/>
        <v>273號</v>
      </c>
      <c r="AQ55" s="1" t="str">
        <f t="shared" si="34"/>
        <v>N</v>
      </c>
      <c r="AR55" s="1" t="str">
        <f t="shared" si="35"/>
        <v/>
      </c>
      <c r="AS55" s="1" t="str">
        <f t="shared" si="60"/>
        <v/>
      </c>
      <c r="AT55" s="1" t="str">
        <f t="shared" si="36"/>
        <v>273號</v>
      </c>
      <c r="AU55" s="1" t="str">
        <f t="shared" si="37"/>
        <v>Y</v>
      </c>
      <c r="AV55" s="1">
        <f t="shared" si="38"/>
        <v>4</v>
      </c>
      <c r="AW55" s="1" t="str">
        <f t="shared" si="39"/>
        <v>273號</v>
      </c>
      <c r="AX55" s="1" t="str">
        <f t="shared" si="54"/>
        <v>273號</v>
      </c>
      <c r="AY55" s="1" t="str">
        <f t="shared" si="40"/>
        <v/>
      </c>
      <c r="AZ55" s="1" t="str">
        <f t="shared" si="41"/>
        <v>N</v>
      </c>
      <c r="BA55" s="1" t="str">
        <f t="shared" si="42"/>
        <v/>
      </c>
      <c r="BB55" s="1" t="str">
        <f t="shared" si="43"/>
        <v/>
      </c>
      <c r="BC55" s="1" t="str">
        <f t="shared" si="44"/>
        <v/>
      </c>
      <c r="BD55" s="1" t="str">
        <f>IF(ISERROR(VLOOKUP(BC55,樓別參照!A:B,2,0)),BC55,VLOOKUP(BC55,樓別參照!A:B,2,0))</f>
        <v/>
      </c>
      <c r="BE55" s="1" t="str">
        <f t="shared" si="45"/>
        <v/>
      </c>
      <c r="BF55" s="1" t="str">
        <f t="shared" si="46"/>
        <v/>
      </c>
      <c r="BG55" s="1" t="str">
        <f t="shared" si="47"/>
        <v>N</v>
      </c>
      <c r="BH55" s="1" t="str">
        <f t="shared" si="62"/>
        <v/>
      </c>
      <c r="BI55" s="1" t="str">
        <f t="shared" si="48"/>
        <v/>
      </c>
      <c r="BJ55" s="1" t="str">
        <f t="shared" si="5"/>
        <v>彰化縣</v>
      </c>
      <c r="BK55" s="1" t="str">
        <f t="shared" si="55"/>
        <v>北斗鎮</v>
      </c>
      <c r="BL55" s="1" t="str">
        <f t="shared" si="56"/>
        <v>斗苑路一段</v>
      </c>
      <c r="BM55" s="1" t="str">
        <f t="shared" si="57"/>
        <v/>
      </c>
      <c r="BN55" s="1" t="str">
        <f t="shared" si="58"/>
        <v/>
      </c>
      <c r="BO55" s="1" t="str">
        <f t="shared" si="49"/>
        <v>273號</v>
      </c>
      <c r="BP55" s="1" t="str">
        <f t="shared" si="6"/>
        <v/>
      </c>
    </row>
    <row r="56" spans="1:68" x14ac:dyDescent="0.3">
      <c r="A56" s="1">
        <v>9172328</v>
      </c>
      <c r="B56" s="1" t="s">
        <v>52</v>
      </c>
      <c r="C56" s="1" t="s">
        <v>570</v>
      </c>
      <c r="D56" s="1" t="s">
        <v>571</v>
      </c>
      <c r="E56" s="1" t="s">
        <v>627</v>
      </c>
      <c r="F56" s="1" t="str">
        <f t="shared" si="7"/>
        <v>彰化縣 北斗鎮 西德里16鄰中山路一段138巷16號</v>
      </c>
      <c r="G56" s="1">
        <f t="shared" si="8"/>
        <v>4</v>
      </c>
      <c r="H56" s="1" t="str">
        <f t="shared" si="9"/>
        <v>彰化縣</v>
      </c>
      <c r="I56" s="1">
        <f t="shared" si="10"/>
        <v>4</v>
      </c>
      <c r="J56" s="1" t="str">
        <f t="shared" si="0"/>
        <v>北斗鎮</v>
      </c>
      <c r="K56" s="1" t="str">
        <f t="shared" si="1"/>
        <v>西德里16鄰中山路一段138巷16號</v>
      </c>
      <c r="L56" s="1" t="str">
        <f t="shared" si="11"/>
        <v>Y</v>
      </c>
      <c r="M56" s="1">
        <f t="shared" si="12"/>
        <v>3</v>
      </c>
      <c r="N56" s="1" t="str">
        <f t="shared" si="50"/>
        <v>西德里</v>
      </c>
      <c r="O56" s="1" t="str">
        <f t="shared" si="13"/>
        <v>Y</v>
      </c>
      <c r="P56" s="1">
        <f t="shared" si="14"/>
        <v>6</v>
      </c>
      <c r="Q56" s="1" t="str">
        <f t="shared" si="51"/>
        <v>西德里16鄰</v>
      </c>
      <c r="R56" s="1" t="str">
        <f t="shared" si="52"/>
        <v>西德里16鄰</v>
      </c>
      <c r="S56" s="1" t="str">
        <f t="shared" si="53"/>
        <v>中山路一段138巷16號</v>
      </c>
      <c r="T56" s="1" t="str">
        <f t="shared" si="15"/>
        <v>N</v>
      </c>
      <c r="U56" s="1" t="str">
        <f t="shared" si="16"/>
        <v>N</v>
      </c>
      <c r="V56" s="1" t="str">
        <f t="shared" si="17"/>
        <v>N</v>
      </c>
      <c r="W56" s="1" t="str">
        <f t="shared" si="18"/>
        <v/>
      </c>
      <c r="X56" s="1" t="str">
        <f t="shared" si="19"/>
        <v/>
      </c>
      <c r="Y56" s="1" t="str">
        <f t="shared" si="59"/>
        <v>中山路一段138巷16號</v>
      </c>
      <c r="Z56" s="1" t="str">
        <f t="shared" si="20"/>
        <v>Y</v>
      </c>
      <c r="AA56" s="1">
        <f t="shared" si="63"/>
        <v>3</v>
      </c>
      <c r="AB56" s="1" t="str">
        <f t="shared" si="21"/>
        <v>N</v>
      </c>
      <c r="AC56" s="1" t="str">
        <f t="shared" si="22"/>
        <v/>
      </c>
      <c r="AD56" s="1" t="str">
        <f t="shared" si="23"/>
        <v>中山路</v>
      </c>
      <c r="AE56" s="1" t="str">
        <f t="shared" si="24"/>
        <v>一段138巷16號</v>
      </c>
      <c r="AF56" s="1" t="str">
        <f t="shared" si="25"/>
        <v>Y</v>
      </c>
      <c r="AG56" s="1">
        <f t="shared" si="26"/>
        <v>2</v>
      </c>
      <c r="AH56" s="1" t="str">
        <f t="shared" si="27"/>
        <v>一段</v>
      </c>
      <c r="AI56" s="1" t="str">
        <f>IF(ISERROR(VLOOKUP(AH56,段別參照!A:B,2,0)),AH56,VLOOKUP(AH56,段別參照!A:B,2,0))</f>
        <v>一段</v>
      </c>
      <c r="AJ56" s="1" t="str">
        <f t="shared" si="28"/>
        <v>中山路一段</v>
      </c>
      <c r="AK56" s="1" t="str">
        <f t="shared" si="29"/>
        <v>中山路一段</v>
      </c>
      <c r="AL56" s="1" t="str">
        <f t="shared" si="30"/>
        <v>138巷16號</v>
      </c>
      <c r="AM56" s="1" t="str">
        <f t="shared" si="31"/>
        <v>Y</v>
      </c>
      <c r="AN56" s="1">
        <f t="shared" si="32"/>
        <v>4</v>
      </c>
      <c r="AO56" s="1" t="str">
        <f t="shared" si="33"/>
        <v>138巷</v>
      </c>
      <c r="AP56" s="1" t="str">
        <f t="shared" si="61"/>
        <v>16號</v>
      </c>
      <c r="AQ56" s="1" t="str">
        <f t="shared" si="34"/>
        <v>N</v>
      </c>
      <c r="AR56" s="1" t="str">
        <f t="shared" si="35"/>
        <v/>
      </c>
      <c r="AS56" s="1" t="str">
        <f t="shared" si="60"/>
        <v/>
      </c>
      <c r="AT56" s="1" t="str">
        <f t="shared" si="36"/>
        <v>16號</v>
      </c>
      <c r="AU56" s="1" t="str">
        <f t="shared" si="37"/>
        <v>Y</v>
      </c>
      <c r="AV56" s="1">
        <f t="shared" si="38"/>
        <v>3</v>
      </c>
      <c r="AW56" s="1" t="str">
        <f t="shared" si="39"/>
        <v>16號</v>
      </c>
      <c r="AX56" s="1" t="str">
        <f t="shared" si="54"/>
        <v>16號</v>
      </c>
      <c r="AY56" s="1" t="str">
        <f t="shared" si="40"/>
        <v/>
      </c>
      <c r="AZ56" s="1" t="str">
        <f t="shared" si="41"/>
        <v>N</v>
      </c>
      <c r="BA56" s="1" t="str">
        <f t="shared" si="42"/>
        <v/>
      </c>
      <c r="BB56" s="1" t="str">
        <f t="shared" si="43"/>
        <v/>
      </c>
      <c r="BC56" s="1" t="str">
        <f t="shared" si="44"/>
        <v/>
      </c>
      <c r="BD56" s="1" t="str">
        <f>IF(ISERROR(VLOOKUP(BC56,樓別參照!A:B,2,0)),BC56,VLOOKUP(BC56,樓別參照!A:B,2,0))</f>
        <v/>
      </c>
      <c r="BE56" s="1" t="str">
        <f t="shared" si="45"/>
        <v/>
      </c>
      <c r="BF56" s="1" t="str">
        <f t="shared" si="46"/>
        <v/>
      </c>
      <c r="BG56" s="1" t="str">
        <f t="shared" si="47"/>
        <v>N</v>
      </c>
      <c r="BH56" s="1" t="str">
        <f t="shared" si="62"/>
        <v/>
      </c>
      <c r="BI56" s="1" t="str">
        <f t="shared" si="48"/>
        <v/>
      </c>
      <c r="BJ56" s="1" t="str">
        <f t="shared" si="5"/>
        <v>彰化縣</v>
      </c>
      <c r="BK56" s="1" t="str">
        <f t="shared" si="55"/>
        <v>北斗鎮</v>
      </c>
      <c r="BL56" s="1" t="str">
        <f t="shared" si="56"/>
        <v>中山路一段</v>
      </c>
      <c r="BM56" s="1" t="str">
        <f t="shared" si="57"/>
        <v>138巷</v>
      </c>
      <c r="BN56" s="1" t="str">
        <f t="shared" si="58"/>
        <v/>
      </c>
      <c r="BO56" s="1" t="str">
        <f t="shared" si="49"/>
        <v>16號</v>
      </c>
      <c r="BP56" s="1" t="str">
        <f t="shared" si="6"/>
        <v/>
      </c>
    </row>
    <row r="57" spans="1:68" x14ac:dyDescent="0.3">
      <c r="A57" s="1">
        <v>9281110</v>
      </c>
      <c r="B57" s="1" t="s">
        <v>53</v>
      </c>
      <c r="C57" s="1" t="s">
        <v>577</v>
      </c>
      <c r="D57" s="1" t="s">
        <v>571</v>
      </c>
      <c r="E57" s="1" t="s">
        <v>628</v>
      </c>
      <c r="F57" s="1" t="str">
        <f t="shared" si="7"/>
        <v>彰化縣 北斗鎮 光復路420之2號</v>
      </c>
      <c r="G57" s="1">
        <f t="shared" si="8"/>
        <v>4</v>
      </c>
      <c r="H57" s="1" t="str">
        <f t="shared" si="9"/>
        <v>彰化縣</v>
      </c>
      <c r="I57" s="1">
        <f t="shared" si="10"/>
        <v>4</v>
      </c>
      <c r="J57" s="1" t="str">
        <f t="shared" si="0"/>
        <v>北斗鎮</v>
      </c>
      <c r="K57" s="1" t="str">
        <f t="shared" si="1"/>
        <v>光復路420之2號</v>
      </c>
      <c r="L57" s="1" t="str">
        <f t="shared" si="11"/>
        <v>N</v>
      </c>
      <c r="M57" s="1" t="str">
        <f t="shared" si="12"/>
        <v/>
      </c>
      <c r="N57" s="1" t="str">
        <f t="shared" si="50"/>
        <v/>
      </c>
      <c r="O57" s="1" t="str">
        <f t="shared" si="13"/>
        <v>N</v>
      </c>
      <c r="P57" s="1" t="str">
        <f t="shared" si="14"/>
        <v/>
      </c>
      <c r="Q57" s="1" t="str">
        <f t="shared" si="51"/>
        <v/>
      </c>
      <c r="R57" s="1" t="str">
        <f t="shared" si="52"/>
        <v/>
      </c>
      <c r="S57" s="1" t="str">
        <f t="shared" si="53"/>
        <v>光復路420之2號</v>
      </c>
      <c r="T57" s="1" t="str">
        <f t="shared" si="15"/>
        <v>N</v>
      </c>
      <c r="U57" s="1" t="str">
        <f t="shared" si="16"/>
        <v>N</v>
      </c>
      <c r="V57" s="1" t="str">
        <f t="shared" si="17"/>
        <v>N</v>
      </c>
      <c r="W57" s="1" t="str">
        <f t="shared" si="18"/>
        <v/>
      </c>
      <c r="X57" s="1" t="str">
        <f t="shared" si="19"/>
        <v/>
      </c>
      <c r="Y57" s="1" t="str">
        <f t="shared" si="59"/>
        <v>光復路420之2號</v>
      </c>
      <c r="Z57" s="1" t="str">
        <f t="shared" si="20"/>
        <v>Y</v>
      </c>
      <c r="AA57" s="1">
        <f t="shared" si="63"/>
        <v>3</v>
      </c>
      <c r="AB57" s="1" t="str">
        <f t="shared" si="21"/>
        <v>N</v>
      </c>
      <c r="AC57" s="1" t="str">
        <f t="shared" si="22"/>
        <v/>
      </c>
      <c r="AD57" s="1" t="str">
        <f t="shared" si="23"/>
        <v>光復路</v>
      </c>
      <c r="AE57" s="1" t="str">
        <f t="shared" si="24"/>
        <v>420之2號</v>
      </c>
      <c r="AF57" s="1" t="str">
        <f t="shared" si="25"/>
        <v>N</v>
      </c>
      <c r="AG57" s="1" t="str">
        <f t="shared" si="26"/>
        <v/>
      </c>
      <c r="AH57" s="1" t="str">
        <f t="shared" si="27"/>
        <v/>
      </c>
      <c r="AI57" s="1" t="str">
        <f>IF(ISERROR(VLOOKUP(AH57,段別參照!A:B,2,0)),AH57,VLOOKUP(AH57,段別參照!A:B,2,0))</f>
        <v/>
      </c>
      <c r="AJ57" s="1" t="str">
        <f t="shared" si="28"/>
        <v>光復路</v>
      </c>
      <c r="AK57" s="1" t="str">
        <f t="shared" si="29"/>
        <v>光復路</v>
      </c>
      <c r="AL57" s="1" t="str">
        <f t="shared" si="30"/>
        <v>420之2號</v>
      </c>
      <c r="AM57" s="1" t="str">
        <f t="shared" si="31"/>
        <v>N</v>
      </c>
      <c r="AN57" s="1" t="str">
        <f t="shared" si="32"/>
        <v/>
      </c>
      <c r="AO57" s="1" t="str">
        <f t="shared" si="33"/>
        <v/>
      </c>
      <c r="AP57" s="1" t="str">
        <f t="shared" si="61"/>
        <v>420之2號</v>
      </c>
      <c r="AQ57" s="1" t="str">
        <f t="shared" si="34"/>
        <v>N</v>
      </c>
      <c r="AR57" s="1" t="str">
        <f t="shared" si="35"/>
        <v/>
      </c>
      <c r="AS57" s="1" t="str">
        <f t="shared" si="60"/>
        <v/>
      </c>
      <c r="AT57" s="1" t="str">
        <f t="shared" si="36"/>
        <v>420之2號</v>
      </c>
      <c r="AU57" s="1" t="str">
        <f t="shared" si="37"/>
        <v>Y</v>
      </c>
      <c r="AV57" s="1">
        <f t="shared" si="38"/>
        <v>6</v>
      </c>
      <c r="AW57" s="1" t="str">
        <f t="shared" si="39"/>
        <v>420之2號</v>
      </c>
      <c r="AX57" s="1" t="str">
        <f t="shared" si="54"/>
        <v>420-2號</v>
      </c>
      <c r="AY57" s="1" t="str">
        <f t="shared" si="40"/>
        <v/>
      </c>
      <c r="AZ57" s="1" t="str">
        <f t="shared" si="41"/>
        <v>N</v>
      </c>
      <c r="BA57" s="1" t="str">
        <f t="shared" si="42"/>
        <v/>
      </c>
      <c r="BB57" s="1" t="str">
        <f t="shared" si="43"/>
        <v/>
      </c>
      <c r="BC57" s="1" t="str">
        <f t="shared" si="44"/>
        <v/>
      </c>
      <c r="BD57" s="1" t="str">
        <f>IF(ISERROR(VLOOKUP(BC57,樓別參照!A:B,2,0)),BC57,VLOOKUP(BC57,樓別參照!A:B,2,0))</f>
        <v/>
      </c>
      <c r="BE57" s="1" t="str">
        <f t="shared" si="45"/>
        <v/>
      </c>
      <c r="BF57" s="1" t="str">
        <f t="shared" si="46"/>
        <v/>
      </c>
      <c r="BG57" s="1" t="str">
        <f t="shared" si="47"/>
        <v>N</v>
      </c>
      <c r="BH57" s="1" t="str">
        <f t="shared" si="62"/>
        <v/>
      </c>
      <c r="BI57" s="1" t="str">
        <f t="shared" si="48"/>
        <v/>
      </c>
      <c r="BJ57" s="1" t="str">
        <f t="shared" si="5"/>
        <v>彰化縣</v>
      </c>
      <c r="BK57" s="1" t="str">
        <f t="shared" si="55"/>
        <v>北斗鎮</v>
      </c>
      <c r="BL57" s="1" t="str">
        <f t="shared" si="56"/>
        <v>光復路</v>
      </c>
      <c r="BM57" s="1" t="str">
        <f t="shared" si="57"/>
        <v/>
      </c>
      <c r="BN57" s="1" t="str">
        <f t="shared" si="58"/>
        <v/>
      </c>
      <c r="BO57" s="1" t="str">
        <f t="shared" si="49"/>
        <v>420-2號</v>
      </c>
      <c r="BP57" s="1" t="str">
        <f t="shared" si="6"/>
        <v/>
      </c>
    </row>
    <row r="58" spans="1:68" x14ac:dyDescent="0.3">
      <c r="A58" s="1">
        <v>9866738</v>
      </c>
      <c r="B58" s="1" t="s">
        <v>54</v>
      </c>
      <c r="C58" s="1" t="s">
        <v>577</v>
      </c>
      <c r="D58" s="1" t="s">
        <v>571</v>
      </c>
      <c r="E58" s="1" t="s">
        <v>629</v>
      </c>
      <c r="F58" s="1" t="str">
        <f t="shared" si="7"/>
        <v>彰化縣 北斗鎮 文苑路2段481巷209號</v>
      </c>
      <c r="G58" s="1">
        <f t="shared" si="8"/>
        <v>4</v>
      </c>
      <c r="H58" s="1" t="str">
        <f t="shared" si="9"/>
        <v>彰化縣</v>
      </c>
      <c r="I58" s="1">
        <f t="shared" si="10"/>
        <v>4</v>
      </c>
      <c r="J58" s="1" t="str">
        <f t="shared" si="0"/>
        <v>北斗鎮</v>
      </c>
      <c r="K58" s="1" t="str">
        <f t="shared" si="1"/>
        <v>文苑路2段481巷209號</v>
      </c>
      <c r="L58" s="1" t="str">
        <f t="shared" si="11"/>
        <v>N</v>
      </c>
      <c r="M58" s="1" t="str">
        <f t="shared" si="12"/>
        <v/>
      </c>
      <c r="N58" s="1" t="str">
        <f t="shared" si="50"/>
        <v/>
      </c>
      <c r="O58" s="1" t="str">
        <f t="shared" si="13"/>
        <v>N</v>
      </c>
      <c r="P58" s="1" t="str">
        <f t="shared" si="14"/>
        <v/>
      </c>
      <c r="Q58" s="1" t="str">
        <f t="shared" si="51"/>
        <v/>
      </c>
      <c r="R58" s="1" t="str">
        <f t="shared" si="52"/>
        <v/>
      </c>
      <c r="S58" s="1" t="str">
        <f t="shared" si="53"/>
        <v>文苑路2段481巷209號</v>
      </c>
      <c r="T58" s="1" t="str">
        <f t="shared" si="15"/>
        <v>N</v>
      </c>
      <c r="U58" s="1" t="str">
        <f t="shared" si="16"/>
        <v>N</v>
      </c>
      <c r="V58" s="1" t="str">
        <f t="shared" si="17"/>
        <v>N</v>
      </c>
      <c r="W58" s="1" t="str">
        <f t="shared" si="18"/>
        <v/>
      </c>
      <c r="X58" s="1" t="str">
        <f t="shared" si="19"/>
        <v/>
      </c>
      <c r="Y58" s="1" t="str">
        <f t="shared" si="59"/>
        <v>文苑路2段481巷209號</v>
      </c>
      <c r="Z58" s="1" t="str">
        <f t="shared" si="20"/>
        <v>Y</v>
      </c>
      <c r="AA58" s="1">
        <f t="shared" si="63"/>
        <v>3</v>
      </c>
      <c r="AB58" s="1" t="str">
        <f t="shared" si="21"/>
        <v>N</v>
      </c>
      <c r="AC58" s="1" t="str">
        <f t="shared" si="22"/>
        <v/>
      </c>
      <c r="AD58" s="1" t="str">
        <f t="shared" si="23"/>
        <v>文苑路</v>
      </c>
      <c r="AE58" s="1" t="str">
        <f t="shared" si="24"/>
        <v>2段481巷209號</v>
      </c>
      <c r="AF58" s="1" t="str">
        <f t="shared" si="25"/>
        <v>Y</v>
      </c>
      <c r="AG58" s="1">
        <f t="shared" si="26"/>
        <v>2</v>
      </c>
      <c r="AH58" s="1" t="str">
        <f t="shared" si="27"/>
        <v>2段</v>
      </c>
      <c r="AI58" s="1" t="str">
        <f>IF(ISERROR(VLOOKUP(AH58,段別參照!A:B,2,0)),AH58,VLOOKUP(AH58,段別參照!A:B,2,0))</f>
        <v>二段</v>
      </c>
      <c r="AJ58" s="1" t="str">
        <f t="shared" si="28"/>
        <v>文苑路2段</v>
      </c>
      <c r="AK58" s="1" t="str">
        <f t="shared" si="29"/>
        <v>文苑路二段</v>
      </c>
      <c r="AL58" s="1" t="str">
        <f t="shared" si="30"/>
        <v>481巷209號</v>
      </c>
      <c r="AM58" s="1" t="str">
        <f t="shared" si="31"/>
        <v>Y</v>
      </c>
      <c r="AN58" s="1">
        <f t="shared" si="32"/>
        <v>4</v>
      </c>
      <c r="AO58" s="1" t="str">
        <f t="shared" si="33"/>
        <v>481巷</v>
      </c>
      <c r="AP58" s="1" t="str">
        <f t="shared" si="61"/>
        <v>209號</v>
      </c>
      <c r="AQ58" s="1" t="str">
        <f t="shared" si="34"/>
        <v>N</v>
      </c>
      <c r="AR58" s="1" t="str">
        <f t="shared" si="35"/>
        <v/>
      </c>
      <c r="AS58" s="1" t="str">
        <f t="shared" si="60"/>
        <v/>
      </c>
      <c r="AT58" s="1" t="str">
        <f t="shared" si="36"/>
        <v>209號</v>
      </c>
      <c r="AU58" s="1" t="str">
        <f t="shared" si="37"/>
        <v>Y</v>
      </c>
      <c r="AV58" s="1">
        <f t="shared" si="38"/>
        <v>4</v>
      </c>
      <c r="AW58" s="1" t="str">
        <f t="shared" si="39"/>
        <v>209號</v>
      </c>
      <c r="AX58" s="1" t="str">
        <f t="shared" si="54"/>
        <v>209號</v>
      </c>
      <c r="AY58" s="1" t="str">
        <f t="shared" si="40"/>
        <v/>
      </c>
      <c r="AZ58" s="1" t="str">
        <f t="shared" si="41"/>
        <v>N</v>
      </c>
      <c r="BA58" s="1" t="str">
        <f t="shared" si="42"/>
        <v/>
      </c>
      <c r="BB58" s="1" t="str">
        <f t="shared" si="43"/>
        <v/>
      </c>
      <c r="BC58" s="1" t="str">
        <f t="shared" si="44"/>
        <v/>
      </c>
      <c r="BD58" s="1" t="str">
        <f>IF(ISERROR(VLOOKUP(BC58,樓別參照!A:B,2,0)),BC58,VLOOKUP(BC58,樓別參照!A:B,2,0))</f>
        <v/>
      </c>
      <c r="BE58" s="1" t="str">
        <f t="shared" si="45"/>
        <v/>
      </c>
      <c r="BF58" s="1" t="str">
        <f t="shared" si="46"/>
        <v/>
      </c>
      <c r="BG58" s="1" t="str">
        <f t="shared" si="47"/>
        <v>N</v>
      </c>
      <c r="BH58" s="1" t="str">
        <f t="shared" si="62"/>
        <v/>
      </c>
      <c r="BI58" s="1" t="str">
        <f t="shared" si="48"/>
        <v/>
      </c>
      <c r="BJ58" s="1" t="str">
        <f t="shared" si="5"/>
        <v>彰化縣</v>
      </c>
      <c r="BK58" s="1" t="str">
        <f t="shared" si="55"/>
        <v>北斗鎮</v>
      </c>
      <c r="BL58" s="1" t="str">
        <f t="shared" si="56"/>
        <v>文苑路二段</v>
      </c>
      <c r="BM58" s="1" t="str">
        <f t="shared" si="57"/>
        <v>481巷</v>
      </c>
      <c r="BN58" s="1" t="str">
        <f t="shared" si="58"/>
        <v/>
      </c>
      <c r="BO58" s="1" t="str">
        <f t="shared" si="49"/>
        <v>209號</v>
      </c>
      <c r="BP58" s="1" t="str">
        <f t="shared" si="6"/>
        <v/>
      </c>
    </row>
    <row r="59" spans="1:68" x14ac:dyDescent="0.3">
      <c r="A59" s="1">
        <v>8699919</v>
      </c>
      <c r="B59" s="1" t="s">
        <v>55</v>
      </c>
      <c r="C59" s="1" t="s">
        <v>577</v>
      </c>
      <c r="D59" s="1" t="s">
        <v>630</v>
      </c>
      <c r="E59" s="1" t="s">
        <v>631</v>
      </c>
      <c r="F59" s="1" t="str">
        <f t="shared" si="7"/>
        <v>彰化縣 北斗鎮 中寮路75號</v>
      </c>
      <c r="G59" s="1">
        <f t="shared" si="8"/>
        <v>4</v>
      </c>
      <c r="H59" s="1" t="str">
        <f t="shared" si="9"/>
        <v>彰化縣</v>
      </c>
      <c r="I59" s="1">
        <f t="shared" si="10"/>
        <v>4</v>
      </c>
      <c r="J59" s="1" t="str">
        <f t="shared" si="0"/>
        <v>北斗鎮</v>
      </c>
      <c r="K59" s="1" t="str">
        <f t="shared" si="1"/>
        <v>中寮路75號</v>
      </c>
      <c r="L59" s="1" t="str">
        <f t="shared" si="11"/>
        <v>N</v>
      </c>
      <c r="M59" s="1" t="str">
        <f t="shared" si="12"/>
        <v/>
      </c>
      <c r="N59" s="1" t="str">
        <f t="shared" si="50"/>
        <v/>
      </c>
      <c r="O59" s="1" t="str">
        <f t="shared" si="13"/>
        <v>N</v>
      </c>
      <c r="P59" s="1" t="str">
        <f t="shared" si="14"/>
        <v/>
      </c>
      <c r="Q59" s="1" t="str">
        <f t="shared" si="51"/>
        <v/>
      </c>
      <c r="R59" s="1" t="str">
        <f t="shared" si="52"/>
        <v/>
      </c>
      <c r="S59" s="1" t="str">
        <f t="shared" si="53"/>
        <v>中寮路75號</v>
      </c>
      <c r="T59" s="1" t="str">
        <f t="shared" si="15"/>
        <v>N</v>
      </c>
      <c r="U59" s="1" t="str">
        <f t="shared" si="16"/>
        <v>N</v>
      </c>
      <c r="V59" s="1" t="str">
        <f t="shared" si="17"/>
        <v>N</v>
      </c>
      <c r="W59" s="1" t="str">
        <f t="shared" si="18"/>
        <v/>
      </c>
      <c r="X59" s="1" t="str">
        <f t="shared" si="19"/>
        <v/>
      </c>
      <c r="Y59" s="1" t="str">
        <f t="shared" si="59"/>
        <v>中寮路75號</v>
      </c>
      <c r="Z59" s="1" t="str">
        <f t="shared" si="20"/>
        <v>Y</v>
      </c>
      <c r="AA59" s="1">
        <f t="shared" si="63"/>
        <v>3</v>
      </c>
      <c r="AB59" s="1" t="str">
        <f t="shared" si="21"/>
        <v>N</v>
      </c>
      <c r="AC59" s="1" t="str">
        <f t="shared" si="22"/>
        <v/>
      </c>
      <c r="AD59" s="1" t="str">
        <f t="shared" si="23"/>
        <v>中寮路</v>
      </c>
      <c r="AE59" s="1" t="str">
        <f t="shared" si="24"/>
        <v>75號</v>
      </c>
      <c r="AF59" s="1" t="str">
        <f t="shared" si="25"/>
        <v>N</v>
      </c>
      <c r="AG59" s="1" t="str">
        <f t="shared" si="26"/>
        <v/>
      </c>
      <c r="AH59" s="1" t="str">
        <f t="shared" si="27"/>
        <v/>
      </c>
      <c r="AI59" s="1" t="str">
        <f>IF(ISERROR(VLOOKUP(AH59,段別參照!A:B,2,0)),AH59,VLOOKUP(AH59,段別參照!A:B,2,0))</f>
        <v/>
      </c>
      <c r="AJ59" s="1" t="str">
        <f t="shared" si="28"/>
        <v>中寮路</v>
      </c>
      <c r="AK59" s="1" t="str">
        <f t="shared" si="29"/>
        <v>中寮路</v>
      </c>
      <c r="AL59" s="1" t="str">
        <f t="shared" si="30"/>
        <v>75號</v>
      </c>
      <c r="AM59" s="1" t="str">
        <f t="shared" si="31"/>
        <v>N</v>
      </c>
      <c r="AN59" s="1" t="str">
        <f t="shared" si="32"/>
        <v/>
      </c>
      <c r="AO59" s="1" t="str">
        <f t="shared" si="33"/>
        <v/>
      </c>
      <c r="AP59" s="1" t="str">
        <f t="shared" si="61"/>
        <v>75號</v>
      </c>
      <c r="AQ59" s="1" t="str">
        <f t="shared" si="34"/>
        <v>N</v>
      </c>
      <c r="AR59" s="1" t="str">
        <f t="shared" si="35"/>
        <v/>
      </c>
      <c r="AS59" s="1" t="str">
        <f t="shared" si="60"/>
        <v/>
      </c>
      <c r="AT59" s="1" t="str">
        <f t="shared" si="36"/>
        <v>75號</v>
      </c>
      <c r="AU59" s="1" t="str">
        <f t="shared" si="37"/>
        <v>Y</v>
      </c>
      <c r="AV59" s="1">
        <f t="shared" si="38"/>
        <v>3</v>
      </c>
      <c r="AW59" s="1" t="str">
        <f t="shared" si="39"/>
        <v>75號</v>
      </c>
      <c r="AX59" s="1" t="str">
        <f t="shared" si="54"/>
        <v>75號</v>
      </c>
      <c r="AY59" s="1" t="str">
        <f t="shared" si="40"/>
        <v/>
      </c>
      <c r="AZ59" s="1" t="str">
        <f t="shared" si="41"/>
        <v>N</v>
      </c>
      <c r="BA59" s="1" t="str">
        <f t="shared" si="42"/>
        <v/>
      </c>
      <c r="BB59" s="1" t="str">
        <f t="shared" si="43"/>
        <v/>
      </c>
      <c r="BC59" s="1" t="str">
        <f t="shared" si="44"/>
        <v/>
      </c>
      <c r="BD59" s="1" t="str">
        <f>IF(ISERROR(VLOOKUP(BC59,樓別參照!A:B,2,0)),BC59,VLOOKUP(BC59,樓別參照!A:B,2,0))</f>
        <v/>
      </c>
      <c r="BE59" s="1" t="str">
        <f t="shared" si="45"/>
        <v/>
      </c>
      <c r="BF59" s="1" t="str">
        <f t="shared" si="46"/>
        <v/>
      </c>
      <c r="BG59" s="1" t="str">
        <f t="shared" si="47"/>
        <v>N</v>
      </c>
      <c r="BH59" s="1" t="str">
        <f t="shared" si="62"/>
        <v/>
      </c>
      <c r="BI59" s="1" t="str">
        <f t="shared" si="48"/>
        <v/>
      </c>
      <c r="BJ59" s="1" t="str">
        <f t="shared" si="5"/>
        <v>彰化縣</v>
      </c>
      <c r="BK59" s="1" t="str">
        <f t="shared" si="55"/>
        <v>北斗鎮</v>
      </c>
      <c r="BL59" s="1" t="str">
        <f t="shared" si="56"/>
        <v>中寮路</v>
      </c>
      <c r="BM59" s="1" t="str">
        <f t="shared" si="57"/>
        <v/>
      </c>
      <c r="BN59" s="1" t="str">
        <f t="shared" si="58"/>
        <v/>
      </c>
      <c r="BO59" s="1" t="str">
        <f t="shared" si="49"/>
        <v>75號</v>
      </c>
      <c r="BP59" s="1" t="str">
        <f t="shared" si="6"/>
        <v/>
      </c>
    </row>
    <row r="60" spans="1:68" x14ac:dyDescent="0.3">
      <c r="A60" s="1">
        <v>10038703</v>
      </c>
      <c r="B60" s="1" t="s">
        <v>56</v>
      </c>
      <c r="C60" s="1" t="s">
        <v>570</v>
      </c>
      <c r="D60" s="1" t="s">
        <v>571</v>
      </c>
      <c r="E60" s="1" t="s">
        <v>632</v>
      </c>
      <c r="F60" s="1" t="str">
        <f t="shared" si="7"/>
        <v>彰化縣 田中鎮 寶樹街42號</v>
      </c>
      <c r="G60" s="1">
        <f t="shared" si="8"/>
        <v>4</v>
      </c>
      <c r="H60" s="1" t="str">
        <f t="shared" si="9"/>
        <v>彰化縣</v>
      </c>
      <c r="I60" s="1">
        <f t="shared" si="10"/>
        <v>4</v>
      </c>
      <c r="J60" s="1" t="str">
        <f t="shared" si="0"/>
        <v>田中鎮</v>
      </c>
      <c r="K60" s="1" t="str">
        <f t="shared" si="1"/>
        <v>寶樹街42號</v>
      </c>
      <c r="L60" s="1" t="str">
        <f t="shared" si="11"/>
        <v>N</v>
      </c>
      <c r="M60" s="1" t="str">
        <f t="shared" si="12"/>
        <v/>
      </c>
      <c r="N60" s="1" t="str">
        <f t="shared" si="50"/>
        <v/>
      </c>
      <c r="O60" s="1" t="str">
        <f t="shared" si="13"/>
        <v>N</v>
      </c>
      <c r="P60" s="1" t="str">
        <f t="shared" si="14"/>
        <v/>
      </c>
      <c r="Q60" s="1" t="str">
        <f t="shared" si="51"/>
        <v/>
      </c>
      <c r="R60" s="1" t="str">
        <f t="shared" si="52"/>
        <v/>
      </c>
      <c r="S60" s="1" t="str">
        <f t="shared" si="53"/>
        <v>寶樹街42號</v>
      </c>
      <c r="T60" s="1" t="str">
        <f t="shared" si="15"/>
        <v>N</v>
      </c>
      <c r="U60" s="1" t="str">
        <f t="shared" si="16"/>
        <v>N</v>
      </c>
      <c r="V60" s="1" t="str">
        <f t="shared" si="17"/>
        <v>N</v>
      </c>
      <c r="W60" s="1" t="str">
        <f t="shared" si="18"/>
        <v/>
      </c>
      <c r="X60" s="1" t="str">
        <f t="shared" si="19"/>
        <v/>
      </c>
      <c r="Y60" s="1" t="str">
        <f t="shared" si="59"/>
        <v>寶樹街42號</v>
      </c>
      <c r="Z60" s="1" t="str">
        <f t="shared" si="20"/>
        <v>N</v>
      </c>
      <c r="AA60" s="1" t="str">
        <f t="shared" si="63"/>
        <v/>
      </c>
      <c r="AB60" s="1" t="str">
        <f t="shared" si="21"/>
        <v>Y</v>
      </c>
      <c r="AC60" s="1">
        <f t="shared" si="22"/>
        <v>3</v>
      </c>
      <c r="AD60" s="1" t="str">
        <f t="shared" si="23"/>
        <v>寶樹街</v>
      </c>
      <c r="AE60" s="1" t="str">
        <f t="shared" si="24"/>
        <v>42號</v>
      </c>
      <c r="AF60" s="1" t="str">
        <f t="shared" si="25"/>
        <v>N</v>
      </c>
      <c r="AG60" s="1" t="str">
        <f t="shared" si="26"/>
        <v/>
      </c>
      <c r="AH60" s="1" t="str">
        <f t="shared" si="27"/>
        <v/>
      </c>
      <c r="AI60" s="1" t="str">
        <f>IF(ISERROR(VLOOKUP(AH60,段別參照!A:B,2,0)),AH60,VLOOKUP(AH60,段別參照!A:B,2,0))</f>
        <v/>
      </c>
      <c r="AJ60" s="1" t="str">
        <f t="shared" si="28"/>
        <v>寶樹街</v>
      </c>
      <c r="AK60" s="1" t="str">
        <f t="shared" si="29"/>
        <v>寶樹街</v>
      </c>
      <c r="AL60" s="1" t="str">
        <f t="shared" si="30"/>
        <v>42號</v>
      </c>
      <c r="AM60" s="1" t="str">
        <f t="shared" si="31"/>
        <v>N</v>
      </c>
      <c r="AN60" s="1" t="str">
        <f t="shared" si="32"/>
        <v/>
      </c>
      <c r="AO60" s="1" t="str">
        <f t="shared" si="33"/>
        <v/>
      </c>
      <c r="AP60" s="1" t="str">
        <f t="shared" si="61"/>
        <v>42號</v>
      </c>
      <c r="AQ60" s="1" t="str">
        <f t="shared" si="34"/>
        <v>N</v>
      </c>
      <c r="AR60" s="1" t="str">
        <f t="shared" si="35"/>
        <v/>
      </c>
      <c r="AS60" s="1" t="str">
        <f t="shared" si="60"/>
        <v/>
      </c>
      <c r="AT60" s="1" t="str">
        <f t="shared" si="36"/>
        <v>42號</v>
      </c>
      <c r="AU60" s="1" t="str">
        <f t="shared" si="37"/>
        <v>Y</v>
      </c>
      <c r="AV60" s="1">
        <f t="shared" si="38"/>
        <v>3</v>
      </c>
      <c r="AW60" s="1" t="str">
        <f t="shared" si="39"/>
        <v>42號</v>
      </c>
      <c r="AX60" s="1" t="str">
        <f t="shared" si="54"/>
        <v>42號</v>
      </c>
      <c r="AY60" s="1" t="str">
        <f t="shared" si="40"/>
        <v/>
      </c>
      <c r="AZ60" s="1" t="str">
        <f t="shared" si="41"/>
        <v>N</v>
      </c>
      <c r="BA60" s="1" t="str">
        <f t="shared" si="42"/>
        <v/>
      </c>
      <c r="BB60" s="1" t="str">
        <f t="shared" si="43"/>
        <v/>
      </c>
      <c r="BC60" s="1" t="str">
        <f t="shared" si="44"/>
        <v/>
      </c>
      <c r="BD60" s="1" t="str">
        <f>IF(ISERROR(VLOOKUP(BC60,樓別參照!A:B,2,0)),BC60,VLOOKUP(BC60,樓別參照!A:B,2,0))</f>
        <v/>
      </c>
      <c r="BE60" s="1" t="str">
        <f t="shared" si="45"/>
        <v/>
      </c>
      <c r="BF60" s="1" t="str">
        <f t="shared" si="46"/>
        <v/>
      </c>
      <c r="BG60" s="1" t="str">
        <f t="shared" si="47"/>
        <v>N</v>
      </c>
      <c r="BH60" s="1" t="str">
        <f t="shared" si="62"/>
        <v/>
      </c>
      <c r="BI60" s="1" t="str">
        <f t="shared" si="48"/>
        <v/>
      </c>
      <c r="BJ60" s="1" t="str">
        <f t="shared" si="5"/>
        <v>彰化縣</v>
      </c>
      <c r="BK60" s="1" t="str">
        <f t="shared" si="55"/>
        <v>田中鎮</v>
      </c>
      <c r="BL60" s="1" t="str">
        <f t="shared" si="56"/>
        <v>寶樹街</v>
      </c>
      <c r="BM60" s="1" t="str">
        <f t="shared" si="57"/>
        <v/>
      </c>
      <c r="BN60" s="1" t="str">
        <f t="shared" si="58"/>
        <v/>
      </c>
      <c r="BO60" s="1" t="str">
        <f t="shared" si="49"/>
        <v>42號</v>
      </c>
      <c r="BP60" s="1" t="str">
        <f t="shared" si="6"/>
        <v/>
      </c>
    </row>
    <row r="61" spans="1:68" x14ac:dyDescent="0.3">
      <c r="A61" s="1">
        <v>9281112</v>
      </c>
      <c r="B61" s="1" t="s">
        <v>57</v>
      </c>
      <c r="C61" s="1" t="s">
        <v>577</v>
      </c>
      <c r="D61" s="1" t="s">
        <v>571</v>
      </c>
      <c r="E61" s="1" t="s">
        <v>633</v>
      </c>
      <c r="F61" s="1" t="str">
        <f t="shared" si="7"/>
        <v>彰化縣 田中鎮 員集路3段125巷10弄17號</v>
      </c>
      <c r="G61" s="1">
        <f t="shared" si="8"/>
        <v>4</v>
      </c>
      <c r="H61" s="1" t="str">
        <f t="shared" si="9"/>
        <v>彰化縣</v>
      </c>
      <c r="I61" s="1">
        <f t="shared" si="10"/>
        <v>4</v>
      </c>
      <c r="J61" s="1" t="str">
        <f t="shared" si="0"/>
        <v>田中鎮</v>
      </c>
      <c r="K61" s="1" t="str">
        <f t="shared" si="1"/>
        <v>員集路3段125巷10弄17號</v>
      </c>
      <c r="L61" s="1" t="str">
        <f t="shared" si="11"/>
        <v>N</v>
      </c>
      <c r="M61" s="1" t="str">
        <f t="shared" si="12"/>
        <v/>
      </c>
      <c r="N61" s="1" t="str">
        <f t="shared" si="50"/>
        <v/>
      </c>
      <c r="O61" s="1" t="str">
        <f t="shared" si="13"/>
        <v>N</v>
      </c>
      <c r="P61" s="1" t="str">
        <f t="shared" si="14"/>
        <v/>
      </c>
      <c r="Q61" s="1" t="str">
        <f t="shared" si="51"/>
        <v/>
      </c>
      <c r="R61" s="1" t="str">
        <f t="shared" si="52"/>
        <v/>
      </c>
      <c r="S61" s="1" t="str">
        <f t="shared" si="53"/>
        <v>員集路3段125巷10弄17號</v>
      </c>
      <c r="T61" s="1" t="str">
        <f t="shared" si="15"/>
        <v>N</v>
      </c>
      <c r="U61" s="1" t="str">
        <f t="shared" si="16"/>
        <v>N</v>
      </c>
      <c r="V61" s="1" t="str">
        <f t="shared" si="17"/>
        <v>N</v>
      </c>
      <c r="W61" s="1" t="str">
        <f t="shared" si="18"/>
        <v/>
      </c>
      <c r="X61" s="1" t="str">
        <f t="shared" si="19"/>
        <v/>
      </c>
      <c r="Y61" s="1" t="str">
        <f t="shared" si="59"/>
        <v>員集路3段125巷10弄17號</v>
      </c>
      <c r="Z61" s="1" t="str">
        <f t="shared" si="20"/>
        <v>Y</v>
      </c>
      <c r="AA61" s="1">
        <f t="shared" si="63"/>
        <v>3</v>
      </c>
      <c r="AB61" s="1" t="str">
        <f t="shared" si="21"/>
        <v>N</v>
      </c>
      <c r="AC61" s="1" t="str">
        <f t="shared" si="22"/>
        <v/>
      </c>
      <c r="AD61" s="1" t="str">
        <f t="shared" si="23"/>
        <v>員集路</v>
      </c>
      <c r="AE61" s="1" t="str">
        <f t="shared" si="24"/>
        <v>3段125巷10弄17號</v>
      </c>
      <c r="AF61" s="1" t="str">
        <f t="shared" si="25"/>
        <v>Y</v>
      </c>
      <c r="AG61" s="1">
        <f t="shared" si="26"/>
        <v>2</v>
      </c>
      <c r="AH61" s="1" t="str">
        <f t="shared" si="27"/>
        <v>3段</v>
      </c>
      <c r="AI61" s="1" t="str">
        <f>IF(ISERROR(VLOOKUP(AH61,段別參照!A:B,2,0)),AH61,VLOOKUP(AH61,段別參照!A:B,2,0))</f>
        <v>三段</v>
      </c>
      <c r="AJ61" s="1" t="str">
        <f t="shared" si="28"/>
        <v>員集路3段</v>
      </c>
      <c r="AK61" s="1" t="str">
        <f t="shared" si="29"/>
        <v>員集路三段</v>
      </c>
      <c r="AL61" s="1" t="str">
        <f t="shared" si="30"/>
        <v>125巷10弄17號</v>
      </c>
      <c r="AM61" s="1" t="str">
        <f t="shared" si="31"/>
        <v>Y</v>
      </c>
      <c r="AN61" s="1">
        <f t="shared" si="32"/>
        <v>4</v>
      </c>
      <c r="AO61" s="1" t="str">
        <f t="shared" si="33"/>
        <v>125巷</v>
      </c>
      <c r="AP61" s="1" t="str">
        <f t="shared" si="61"/>
        <v>10弄17號</v>
      </c>
      <c r="AQ61" s="1" t="str">
        <f t="shared" si="34"/>
        <v>Y</v>
      </c>
      <c r="AR61" s="1">
        <f t="shared" si="35"/>
        <v>3</v>
      </c>
      <c r="AS61" s="1" t="str">
        <f t="shared" si="60"/>
        <v>10弄</v>
      </c>
      <c r="AT61" s="1" t="str">
        <f t="shared" si="36"/>
        <v>17號</v>
      </c>
      <c r="AU61" s="1" t="str">
        <f t="shared" si="37"/>
        <v>Y</v>
      </c>
      <c r="AV61" s="1">
        <f t="shared" si="38"/>
        <v>3</v>
      </c>
      <c r="AW61" s="1" t="str">
        <f t="shared" si="39"/>
        <v>17號</v>
      </c>
      <c r="AX61" s="1" t="str">
        <f t="shared" si="54"/>
        <v>17號</v>
      </c>
      <c r="AY61" s="1" t="str">
        <f t="shared" si="40"/>
        <v/>
      </c>
      <c r="AZ61" s="1" t="str">
        <f t="shared" si="41"/>
        <v>N</v>
      </c>
      <c r="BA61" s="1" t="str">
        <f t="shared" si="42"/>
        <v/>
      </c>
      <c r="BB61" s="1" t="str">
        <f t="shared" si="43"/>
        <v/>
      </c>
      <c r="BC61" s="1" t="str">
        <f t="shared" si="44"/>
        <v/>
      </c>
      <c r="BD61" s="1" t="str">
        <f>IF(ISERROR(VLOOKUP(BC61,樓別參照!A:B,2,0)),BC61,VLOOKUP(BC61,樓別參照!A:B,2,0))</f>
        <v/>
      </c>
      <c r="BE61" s="1" t="str">
        <f t="shared" si="45"/>
        <v/>
      </c>
      <c r="BF61" s="1" t="str">
        <f t="shared" si="46"/>
        <v/>
      </c>
      <c r="BG61" s="1" t="str">
        <f t="shared" si="47"/>
        <v>N</v>
      </c>
      <c r="BH61" s="1" t="str">
        <f t="shared" si="62"/>
        <v/>
      </c>
      <c r="BI61" s="1" t="str">
        <f t="shared" si="48"/>
        <v/>
      </c>
      <c r="BJ61" s="1" t="str">
        <f t="shared" si="5"/>
        <v>彰化縣</v>
      </c>
      <c r="BK61" s="1" t="str">
        <f t="shared" si="55"/>
        <v>田中鎮</v>
      </c>
      <c r="BL61" s="1" t="str">
        <f t="shared" si="56"/>
        <v>員集路三段</v>
      </c>
      <c r="BM61" s="1" t="str">
        <f t="shared" si="57"/>
        <v>125巷</v>
      </c>
      <c r="BN61" s="1" t="str">
        <f t="shared" si="58"/>
        <v>10弄</v>
      </c>
      <c r="BO61" s="1" t="str">
        <f t="shared" si="49"/>
        <v>17號</v>
      </c>
      <c r="BP61" s="1" t="str">
        <f t="shared" si="6"/>
        <v/>
      </c>
    </row>
    <row r="62" spans="1:68" x14ac:dyDescent="0.3">
      <c r="A62" s="1">
        <v>9410024</v>
      </c>
      <c r="B62" s="1" t="s">
        <v>58</v>
      </c>
      <c r="C62" s="1" t="s">
        <v>570</v>
      </c>
      <c r="D62" s="1" t="s">
        <v>571</v>
      </c>
      <c r="E62" s="1" t="s">
        <v>634</v>
      </c>
      <c r="F62" s="1" t="str">
        <f t="shared" si="7"/>
        <v>彰化縣 田中鎮 同安路45巷75弄16號</v>
      </c>
      <c r="G62" s="1">
        <f t="shared" si="8"/>
        <v>4</v>
      </c>
      <c r="H62" s="1" t="str">
        <f t="shared" si="9"/>
        <v>彰化縣</v>
      </c>
      <c r="I62" s="1">
        <f t="shared" si="10"/>
        <v>4</v>
      </c>
      <c r="J62" s="1" t="str">
        <f t="shared" si="0"/>
        <v>田中鎮</v>
      </c>
      <c r="K62" s="1" t="str">
        <f t="shared" si="1"/>
        <v>同安路45巷75弄16號</v>
      </c>
      <c r="L62" s="1" t="str">
        <f t="shared" si="11"/>
        <v>N</v>
      </c>
      <c r="M62" s="1" t="str">
        <f t="shared" si="12"/>
        <v/>
      </c>
      <c r="N62" s="1" t="str">
        <f t="shared" si="50"/>
        <v/>
      </c>
      <c r="O62" s="1" t="str">
        <f t="shared" si="13"/>
        <v>N</v>
      </c>
      <c r="P62" s="1" t="str">
        <f t="shared" si="14"/>
        <v/>
      </c>
      <c r="Q62" s="1" t="str">
        <f t="shared" si="51"/>
        <v/>
      </c>
      <c r="R62" s="1" t="str">
        <f t="shared" si="52"/>
        <v/>
      </c>
      <c r="S62" s="1" t="str">
        <f t="shared" si="53"/>
        <v>同安路45巷75弄16號</v>
      </c>
      <c r="T62" s="1" t="str">
        <f t="shared" si="15"/>
        <v>N</v>
      </c>
      <c r="U62" s="1" t="str">
        <f t="shared" si="16"/>
        <v>N</v>
      </c>
      <c r="V62" s="1" t="str">
        <f t="shared" si="17"/>
        <v>N</v>
      </c>
      <c r="W62" s="1" t="str">
        <f t="shared" si="18"/>
        <v/>
      </c>
      <c r="X62" s="1" t="str">
        <f t="shared" si="19"/>
        <v/>
      </c>
      <c r="Y62" s="1" t="str">
        <f t="shared" si="59"/>
        <v>同安路45巷75弄16號</v>
      </c>
      <c r="Z62" s="1" t="str">
        <f t="shared" si="20"/>
        <v>Y</v>
      </c>
      <c r="AA62" s="1">
        <f t="shared" si="63"/>
        <v>3</v>
      </c>
      <c r="AB62" s="1" t="str">
        <f t="shared" si="21"/>
        <v>N</v>
      </c>
      <c r="AC62" s="1" t="str">
        <f t="shared" si="22"/>
        <v/>
      </c>
      <c r="AD62" s="1" t="str">
        <f t="shared" si="23"/>
        <v>同安路</v>
      </c>
      <c r="AE62" s="1" t="str">
        <f t="shared" si="24"/>
        <v>45巷75弄16號</v>
      </c>
      <c r="AF62" s="1" t="str">
        <f t="shared" si="25"/>
        <v>N</v>
      </c>
      <c r="AG62" s="1" t="str">
        <f t="shared" si="26"/>
        <v/>
      </c>
      <c r="AH62" s="1" t="str">
        <f t="shared" si="27"/>
        <v/>
      </c>
      <c r="AI62" s="1" t="str">
        <f>IF(ISERROR(VLOOKUP(AH62,段別參照!A:B,2,0)),AH62,VLOOKUP(AH62,段別參照!A:B,2,0))</f>
        <v/>
      </c>
      <c r="AJ62" s="1" t="str">
        <f t="shared" si="28"/>
        <v>同安路</v>
      </c>
      <c r="AK62" s="1" t="str">
        <f t="shared" si="29"/>
        <v>同安路</v>
      </c>
      <c r="AL62" s="1" t="str">
        <f t="shared" si="30"/>
        <v>45巷75弄16號</v>
      </c>
      <c r="AM62" s="1" t="str">
        <f t="shared" si="31"/>
        <v>Y</v>
      </c>
      <c r="AN62" s="1">
        <f t="shared" si="32"/>
        <v>3</v>
      </c>
      <c r="AO62" s="1" t="str">
        <f t="shared" si="33"/>
        <v>45巷</v>
      </c>
      <c r="AP62" s="1" t="str">
        <f t="shared" si="61"/>
        <v>75弄16號</v>
      </c>
      <c r="AQ62" s="1" t="str">
        <f t="shared" si="34"/>
        <v>Y</v>
      </c>
      <c r="AR62" s="1">
        <f t="shared" si="35"/>
        <v>3</v>
      </c>
      <c r="AS62" s="1" t="str">
        <f t="shared" si="60"/>
        <v>75弄</v>
      </c>
      <c r="AT62" s="1" t="str">
        <f t="shared" si="36"/>
        <v>16號</v>
      </c>
      <c r="AU62" s="1" t="str">
        <f t="shared" si="37"/>
        <v>Y</v>
      </c>
      <c r="AV62" s="1">
        <f t="shared" si="38"/>
        <v>3</v>
      </c>
      <c r="AW62" s="1" t="str">
        <f t="shared" si="39"/>
        <v>16號</v>
      </c>
      <c r="AX62" s="1" t="str">
        <f t="shared" si="54"/>
        <v>16號</v>
      </c>
      <c r="AY62" s="1" t="str">
        <f t="shared" si="40"/>
        <v/>
      </c>
      <c r="AZ62" s="1" t="str">
        <f t="shared" si="41"/>
        <v>N</v>
      </c>
      <c r="BA62" s="1" t="str">
        <f t="shared" si="42"/>
        <v/>
      </c>
      <c r="BB62" s="1" t="str">
        <f t="shared" si="43"/>
        <v/>
      </c>
      <c r="BC62" s="1" t="str">
        <f t="shared" si="44"/>
        <v/>
      </c>
      <c r="BD62" s="1" t="str">
        <f>IF(ISERROR(VLOOKUP(BC62,樓別參照!A:B,2,0)),BC62,VLOOKUP(BC62,樓別參照!A:B,2,0))</f>
        <v/>
      </c>
      <c r="BE62" s="1" t="str">
        <f t="shared" si="45"/>
        <v/>
      </c>
      <c r="BF62" s="1" t="str">
        <f t="shared" si="46"/>
        <v/>
      </c>
      <c r="BG62" s="1" t="str">
        <f t="shared" si="47"/>
        <v>N</v>
      </c>
      <c r="BH62" s="1" t="str">
        <f t="shared" si="62"/>
        <v/>
      </c>
      <c r="BI62" s="1" t="str">
        <f t="shared" si="48"/>
        <v/>
      </c>
      <c r="BJ62" s="1" t="str">
        <f t="shared" si="5"/>
        <v>彰化縣</v>
      </c>
      <c r="BK62" s="1" t="str">
        <f t="shared" si="55"/>
        <v>田中鎮</v>
      </c>
      <c r="BL62" s="1" t="str">
        <f t="shared" si="56"/>
        <v>同安路</v>
      </c>
      <c r="BM62" s="1" t="str">
        <f t="shared" si="57"/>
        <v>45巷</v>
      </c>
      <c r="BN62" s="1" t="str">
        <f t="shared" si="58"/>
        <v>75弄</v>
      </c>
      <c r="BO62" s="1" t="str">
        <f t="shared" si="49"/>
        <v>16號</v>
      </c>
      <c r="BP62" s="1" t="str">
        <f t="shared" si="6"/>
        <v/>
      </c>
    </row>
    <row r="63" spans="1:68" x14ac:dyDescent="0.3">
      <c r="A63" s="1">
        <v>10241910</v>
      </c>
      <c r="B63" s="1" t="s">
        <v>59</v>
      </c>
      <c r="C63" s="1" t="s">
        <v>570</v>
      </c>
      <c r="D63" s="1" t="s">
        <v>571</v>
      </c>
      <c r="E63" s="1" t="s">
        <v>635</v>
      </c>
      <c r="F63" s="1" t="str">
        <f t="shared" si="7"/>
        <v>彰化縣 田中鎮 民富街28號</v>
      </c>
      <c r="G63" s="1">
        <f t="shared" si="8"/>
        <v>4</v>
      </c>
      <c r="H63" s="1" t="str">
        <f t="shared" si="9"/>
        <v>彰化縣</v>
      </c>
      <c r="I63" s="1">
        <f t="shared" si="10"/>
        <v>4</v>
      </c>
      <c r="J63" s="1" t="str">
        <f t="shared" si="0"/>
        <v>田中鎮</v>
      </c>
      <c r="K63" s="1" t="str">
        <f t="shared" si="1"/>
        <v>民富街28號</v>
      </c>
      <c r="L63" s="1" t="str">
        <f t="shared" si="11"/>
        <v>N</v>
      </c>
      <c r="M63" s="1" t="str">
        <f t="shared" si="12"/>
        <v/>
      </c>
      <c r="N63" s="1" t="str">
        <f t="shared" si="50"/>
        <v/>
      </c>
      <c r="O63" s="1" t="str">
        <f t="shared" si="13"/>
        <v>N</v>
      </c>
      <c r="P63" s="1" t="str">
        <f t="shared" si="14"/>
        <v/>
      </c>
      <c r="Q63" s="1" t="str">
        <f t="shared" si="51"/>
        <v/>
      </c>
      <c r="R63" s="1" t="str">
        <f t="shared" si="52"/>
        <v/>
      </c>
      <c r="S63" s="1" t="str">
        <f t="shared" si="53"/>
        <v>民富街28號</v>
      </c>
      <c r="T63" s="1" t="str">
        <f t="shared" si="15"/>
        <v>N</v>
      </c>
      <c r="U63" s="1" t="str">
        <f t="shared" si="16"/>
        <v>N</v>
      </c>
      <c r="V63" s="1" t="str">
        <f t="shared" si="17"/>
        <v>N</v>
      </c>
      <c r="W63" s="1" t="str">
        <f t="shared" si="18"/>
        <v/>
      </c>
      <c r="X63" s="1" t="str">
        <f t="shared" si="19"/>
        <v/>
      </c>
      <c r="Y63" s="1" t="str">
        <f t="shared" si="59"/>
        <v>民富街28號</v>
      </c>
      <c r="Z63" s="1" t="str">
        <f t="shared" si="20"/>
        <v>N</v>
      </c>
      <c r="AA63" s="1" t="str">
        <f t="shared" si="63"/>
        <v/>
      </c>
      <c r="AB63" s="1" t="str">
        <f t="shared" si="21"/>
        <v>Y</v>
      </c>
      <c r="AC63" s="1">
        <f t="shared" si="22"/>
        <v>3</v>
      </c>
      <c r="AD63" s="1" t="str">
        <f t="shared" si="23"/>
        <v>民富街</v>
      </c>
      <c r="AE63" s="1" t="str">
        <f t="shared" si="24"/>
        <v>28號</v>
      </c>
      <c r="AF63" s="1" t="str">
        <f t="shared" si="25"/>
        <v>N</v>
      </c>
      <c r="AG63" s="1" t="str">
        <f t="shared" si="26"/>
        <v/>
      </c>
      <c r="AH63" s="1" t="str">
        <f t="shared" si="27"/>
        <v/>
      </c>
      <c r="AI63" s="1" t="str">
        <f>IF(ISERROR(VLOOKUP(AH63,段別參照!A:B,2,0)),AH63,VLOOKUP(AH63,段別參照!A:B,2,0))</f>
        <v/>
      </c>
      <c r="AJ63" s="1" t="str">
        <f t="shared" si="28"/>
        <v>民富街</v>
      </c>
      <c r="AK63" s="1" t="str">
        <f t="shared" si="29"/>
        <v>民富街</v>
      </c>
      <c r="AL63" s="1" t="str">
        <f t="shared" si="30"/>
        <v>28號</v>
      </c>
      <c r="AM63" s="1" t="str">
        <f t="shared" si="31"/>
        <v>N</v>
      </c>
      <c r="AN63" s="1" t="str">
        <f t="shared" si="32"/>
        <v/>
      </c>
      <c r="AO63" s="1" t="str">
        <f t="shared" si="33"/>
        <v/>
      </c>
      <c r="AP63" s="1" t="str">
        <f t="shared" si="61"/>
        <v>28號</v>
      </c>
      <c r="AQ63" s="1" t="str">
        <f t="shared" si="34"/>
        <v>N</v>
      </c>
      <c r="AR63" s="1" t="str">
        <f t="shared" si="35"/>
        <v/>
      </c>
      <c r="AS63" s="1" t="str">
        <f t="shared" si="60"/>
        <v/>
      </c>
      <c r="AT63" s="1" t="str">
        <f t="shared" si="36"/>
        <v>28號</v>
      </c>
      <c r="AU63" s="1" t="str">
        <f t="shared" si="37"/>
        <v>Y</v>
      </c>
      <c r="AV63" s="1">
        <f t="shared" si="38"/>
        <v>3</v>
      </c>
      <c r="AW63" s="1" t="str">
        <f t="shared" si="39"/>
        <v>28號</v>
      </c>
      <c r="AX63" s="1" t="str">
        <f t="shared" si="54"/>
        <v>28號</v>
      </c>
      <c r="AY63" s="1" t="str">
        <f t="shared" si="40"/>
        <v/>
      </c>
      <c r="AZ63" s="1" t="str">
        <f t="shared" si="41"/>
        <v>N</v>
      </c>
      <c r="BA63" s="1" t="str">
        <f t="shared" si="42"/>
        <v/>
      </c>
      <c r="BB63" s="1" t="str">
        <f t="shared" si="43"/>
        <v/>
      </c>
      <c r="BC63" s="1" t="str">
        <f t="shared" si="44"/>
        <v/>
      </c>
      <c r="BD63" s="1" t="str">
        <f>IF(ISERROR(VLOOKUP(BC63,樓別參照!A:B,2,0)),BC63,VLOOKUP(BC63,樓別參照!A:B,2,0))</f>
        <v/>
      </c>
      <c r="BE63" s="1" t="str">
        <f t="shared" si="45"/>
        <v/>
      </c>
      <c r="BF63" s="1" t="str">
        <f t="shared" si="46"/>
        <v/>
      </c>
      <c r="BG63" s="1" t="str">
        <f t="shared" si="47"/>
        <v>N</v>
      </c>
      <c r="BH63" s="1" t="str">
        <f t="shared" si="62"/>
        <v/>
      </c>
      <c r="BI63" s="1" t="str">
        <f t="shared" si="48"/>
        <v/>
      </c>
      <c r="BJ63" s="1" t="str">
        <f t="shared" si="5"/>
        <v>彰化縣</v>
      </c>
      <c r="BK63" s="1" t="str">
        <f t="shared" si="55"/>
        <v>田中鎮</v>
      </c>
      <c r="BL63" s="1" t="str">
        <f t="shared" si="56"/>
        <v>民富街</v>
      </c>
      <c r="BM63" s="1" t="str">
        <f t="shared" si="57"/>
        <v/>
      </c>
      <c r="BN63" s="1" t="str">
        <f t="shared" si="58"/>
        <v/>
      </c>
      <c r="BO63" s="1" t="str">
        <f t="shared" si="49"/>
        <v>28號</v>
      </c>
      <c r="BP63" s="1" t="str">
        <f t="shared" si="6"/>
        <v/>
      </c>
    </row>
    <row r="64" spans="1:68" x14ac:dyDescent="0.3">
      <c r="A64" s="1">
        <v>10467420</v>
      </c>
      <c r="B64" s="1" t="s">
        <v>60</v>
      </c>
      <c r="C64" s="1" t="s">
        <v>577</v>
      </c>
      <c r="D64" s="1" t="s">
        <v>571</v>
      </c>
      <c r="E64" s="1" t="s">
        <v>636</v>
      </c>
      <c r="F64" s="1" t="str">
        <f t="shared" si="7"/>
        <v>彰化縣 田中鎮 斗中路1段547巷25號</v>
      </c>
      <c r="G64" s="1">
        <f t="shared" si="8"/>
        <v>4</v>
      </c>
      <c r="H64" s="1" t="str">
        <f t="shared" si="9"/>
        <v>彰化縣</v>
      </c>
      <c r="I64" s="1">
        <f t="shared" si="10"/>
        <v>4</v>
      </c>
      <c r="J64" s="1" t="str">
        <f t="shared" si="0"/>
        <v>田中鎮</v>
      </c>
      <c r="K64" s="1" t="str">
        <f t="shared" si="1"/>
        <v>斗中路1段547巷25號</v>
      </c>
      <c r="L64" s="1" t="str">
        <f t="shared" si="11"/>
        <v>N</v>
      </c>
      <c r="M64" s="1" t="str">
        <f t="shared" si="12"/>
        <v/>
      </c>
      <c r="N64" s="1" t="str">
        <f t="shared" si="50"/>
        <v/>
      </c>
      <c r="O64" s="1" t="str">
        <f t="shared" si="13"/>
        <v>N</v>
      </c>
      <c r="P64" s="1" t="str">
        <f t="shared" si="14"/>
        <v/>
      </c>
      <c r="Q64" s="1" t="str">
        <f t="shared" si="51"/>
        <v/>
      </c>
      <c r="R64" s="1" t="str">
        <f t="shared" si="52"/>
        <v/>
      </c>
      <c r="S64" s="1" t="str">
        <f t="shared" si="53"/>
        <v>斗中路1段547巷25號</v>
      </c>
      <c r="T64" s="1" t="str">
        <f t="shared" si="15"/>
        <v>N</v>
      </c>
      <c r="U64" s="1" t="str">
        <f t="shared" si="16"/>
        <v>N</v>
      </c>
      <c r="V64" s="1" t="str">
        <f t="shared" si="17"/>
        <v>N</v>
      </c>
      <c r="W64" s="1" t="str">
        <f t="shared" si="18"/>
        <v/>
      </c>
      <c r="X64" s="1" t="str">
        <f t="shared" si="19"/>
        <v/>
      </c>
      <c r="Y64" s="1" t="str">
        <f t="shared" si="59"/>
        <v>斗中路1段547巷25號</v>
      </c>
      <c r="Z64" s="1" t="str">
        <f t="shared" si="20"/>
        <v>Y</v>
      </c>
      <c r="AA64" s="1">
        <f t="shared" si="63"/>
        <v>3</v>
      </c>
      <c r="AB64" s="1" t="str">
        <f t="shared" si="21"/>
        <v>N</v>
      </c>
      <c r="AC64" s="1" t="str">
        <f t="shared" si="22"/>
        <v/>
      </c>
      <c r="AD64" s="1" t="str">
        <f t="shared" si="23"/>
        <v>斗中路</v>
      </c>
      <c r="AE64" s="1" t="str">
        <f t="shared" si="24"/>
        <v>1段547巷25號</v>
      </c>
      <c r="AF64" s="1" t="str">
        <f t="shared" si="25"/>
        <v>Y</v>
      </c>
      <c r="AG64" s="1">
        <f t="shared" si="26"/>
        <v>2</v>
      </c>
      <c r="AH64" s="1" t="str">
        <f t="shared" si="27"/>
        <v>1段</v>
      </c>
      <c r="AI64" s="1" t="str">
        <f>IF(ISERROR(VLOOKUP(AH64,段別參照!A:B,2,0)),AH64,VLOOKUP(AH64,段別參照!A:B,2,0))</f>
        <v>一段</v>
      </c>
      <c r="AJ64" s="1" t="str">
        <f t="shared" si="28"/>
        <v>斗中路1段</v>
      </c>
      <c r="AK64" s="1" t="str">
        <f t="shared" si="29"/>
        <v>斗中路一段</v>
      </c>
      <c r="AL64" s="1" t="str">
        <f t="shared" si="30"/>
        <v>547巷25號</v>
      </c>
      <c r="AM64" s="1" t="str">
        <f t="shared" si="31"/>
        <v>Y</v>
      </c>
      <c r="AN64" s="1">
        <f t="shared" si="32"/>
        <v>4</v>
      </c>
      <c r="AO64" s="1" t="str">
        <f t="shared" si="33"/>
        <v>547巷</v>
      </c>
      <c r="AP64" s="1" t="str">
        <f t="shared" si="61"/>
        <v>25號</v>
      </c>
      <c r="AQ64" s="1" t="str">
        <f t="shared" si="34"/>
        <v>N</v>
      </c>
      <c r="AR64" s="1" t="str">
        <f t="shared" si="35"/>
        <v/>
      </c>
      <c r="AS64" s="1" t="str">
        <f t="shared" si="60"/>
        <v/>
      </c>
      <c r="AT64" s="1" t="str">
        <f t="shared" si="36"/>
        <v>25號</v>
      </c>
      <c r="AU64" s="1" t="str">
        <f t="shared" si="37"/>
        <v>Y</v>
      </c>
      <c r="AV64" s="1">
        <f t="shared" si="38"/>
        <v>3</v>
      </c>
      <c r="AW64" s="1" t="str">
        <f t="shared" si="39"/>
        <v>25號</v>
      </c>
      <c r="AX64" s="1" t="str">
        <f t="shared" si="54"/>
        <v>25號</v>
      </c>
      <c r="AY64" s="1" t="str">
        <f t="shared" si="40"/>
        <v/>
      </c>
      <c r="AZ64" s="1" t="str">
        <f t="shared" si="41"/>
        <v>N</v>
      </c>
      <c r="BA64" s="1" t="str">
        <f t="shared" si="42"/>
        <v/>
      </c>
      <c r="BB64" s="1" t="str">
        <f t="shared" si="43"/>
        <v/>
      </c>
      <c r="BC64" s="1" t="str">
        <f t="shared" si="44"/>
        <v/>
      </c>
      <c r="BD64" s="1" t="str">
        <f>IF(ISERROR(VLOOKUP(BC64,樓別參照!A:B,2,0)),BC64,VLOOKUP(BC64,樓別參照!A:B,2,0))</f>
        <v/>
      </c>
      <c r="BE64" s="1" t="str">
        <f t="shared" si="45"/>
        <v/>
      </c>
      <c r="BF64" s="1" t="str">
        <f t="shared" si="46"/>
        <v/>
      </c>
      <c r="BG64" s="1" t="str">
        <f t="shared" si="47"/>
        <v>N</v>
      </c>
      <c r="BH64" s="1" t="str">
        <f t="shared" si="62"/>
        <v/>
      </c>
      <c r="BI64" s="1" t="str">
        <f t="shared" si="48"/>
        <v/>
      </c>
      <c r="BJ64" s="1" t="str">
        <f t="shared" si="5"/>
        <v>彰化縣</v>
      </c>
      <c r="BK64" s="1" t="str">
        <f t="shared" si="55"/>
        <v>田中鎮</v>
      </c>
      <c r="BL64" s="1" t="str">
        <f t="shared" si="56"/>
        <v>斗中路一段</v>
      </c>
      <c r="BM64" s="1" t="str">
        <f t="shared" si="57"/>
        <v>547巷</v>
      </c>
      <c r="BN64" s="1" t="str">
        <f t="shared" si="58"/>
        <v/>
      </c>
      <c r="BO64" s="1" t="str">
        <f t="shared" si="49"/>
        <v>25號</v>
      </c>
      <c r="BP64" s="1" t="str">
        <f t="shared" si="6"/>
        <v/>
      </c>
    </row>
    <row r="65" spans="1:68" x14ac:dyDescent="0.3">
      <c r="A65" s="1">
        <v>7001075</v>
      </c>
      <c r="B65" s="1" t="s">
        <v>61</v>
      </c>
      <c r="C65" s="1" t="s">
        <v>615</v>
      </c>
      <c r="D65" s="1" t="s">
        <v>571</v>
      </c>
      <c r="E65" s="1" t="s">
        <v>637</v>
      </c>
      <c r="F65" s="1" t="str">
        <f t="shared" si="7"/>
        <v>彰化縣 田中鎮 中山街184號</v>
      </c>
      <c r="G65" s="1">
        <f t="shared" si="8"/>
        <v>4</v>
      </c>
      <c r="H65" s="1" t="str">
        <f t="shared" si="9"/>
        <v>彰化縣</v>
      </c>
      <c r="I65" s="1">
        <f t="shared" si="10"/>
        <v>4</v>
      </c>
      <c r="J65" s="1" t="str">
        <f t="shared" si="0"/>
        <v>田中鎮</v>
      </c>
      <c r="K65" s="1" t="str">
        <f t="shared" si="1"/>
        <v>中山街184號</v>
      </c>
      <c r="L65" s="1" t="str">
        <f t="shared" si="11"/>
        <v>N</v>
      </c>
      <c r="M65" s="1" t="str">
        <f t="shared" si="12"/>
        <v/>
      </c>
      <c r="N65" s="1" t="str">
        <f t="shared" si="50"/>
        <v/>
      </c>
      <c r="O65" s="1" t="str">
        <f t="shared" si="13"/>
        <v>N</v>
      </c>
      <c r="P65" s="1" t="str">
        <f t="shared" si="14"/>
        <v/>
      </c>
      <c r="Q65" s="1" t="str">
        <f t="shared" si="51"/>
        <v/>
      </c>
      <c r="R65" s="1" t="str">
        <f t="shared" si="52"/>
        <v/>
      </c>
      <c r="S65" s="1" t="str">
        <f t="shared" si="53"/>
        <v>中山街184號</v>
      </c>
      <c r="T65" s="1" t="str">
        <f t="shared" si="15"/>
        <v>N</v>
      </c>
      <c r="U65" s="1" t="str">
        <f t="shared" si="16"/>
        <v>N</v>
      </c>
      <c r="V65" s="1" t="str">
        <f t="shared" si="17"/>
        <v>N</v>
      </c>
      <c r="W65" s="1" t="str">
        <f t="shared" si="18"/>
        <v/>
      </c>
      <c r="X65" s="1" t="str">
        <f t="shared" si="19"/>
        <v/>
      </c>
      <c r="Y65" s="1" t="str">
        <f t="shared" si="59"/>
        <v>中山街184號</v>
      </c>
      <c r="Z65" s="1" t="str">
        <f t="shared" si="20"/>
        <v>N</v>
      </c>
      <c r="AA65" s="1" t="str">
        <f t="shared" si="63"/>
        <v/>
      </c>
      <c r="AB65" s="1" t="str">
        <f t="shared" si="21"/>
        <v>Y</v>
      </c>
      <c r="AC65" s="1">
        <f t="shared" si="22"/>
        <v>3</v>
      </c>
      <c r="AD65" s="1" t="str">
        <f t="shared" si="23"/>
        <v>中山街</v>
      </c>
      <c r="AE65" s="1" t="str">
        <f t="shared" si="24"/>
        <v>184號</v>
      </c>
      <c r="AF65" s="1" t="str">
        <f t="shared" si="25"/>
        <v>N</v>
      </c>
      <c r="AG65" s="1" t="str">
        <f t="shared" si="26"/>
        <v/>
      </c>
      <c r="AH65" s="1" t="str">
        <f t="shared" si="27"/>
        <v/>
      </c>
      <c r="AI65" s="1" t="str">
        <f>IF(ISERROR(VLOOKUP(AH65,段別參照!A:B,2,0)),AH65,VLOOKUP(AH65,段別參照!A:B,2,0))</f>
        <v/>
      </c>
      <c r="AJ65" s="1" t="str">
        <f t="shared" si="28"/>
        <v>中山街</v>
      </c>
      <c r="AK65" s="1" t="str">
        <f t="shared" si="29"/>
        <v>中山街</v>
      </c>
      <c r="AL65" s="1" t="str">
        <f t="shared" si="30"/>
        <v>184號</v>
      </c>
      <c r="AM65" s="1" t="str">
        <f t="shared" si="31"/>
        <v>N</v>
      </c>
      <c r="AN65" s="1" t="str">
        <f t="shared" si="32"/>
        <v/>
      </c>
      <c r="AO65" s="1" t="str">
        <f t="shared" si="33"/>
        <v/>
      </c>
      <c r="AP65" s="1" t="str">
        <f t="shared" si="61"/>
        <v>184號</v>
      </c>
      <c r="AQ65" s="1" t="str">
        <f t="shared" si="34"/>
        <v>N</v>
      </c>
      <c r="AR65" s="1" t="str">
        <f t="shared" si="35"/>
        <v/>
      </c>
      <c r="AS65" s="1" t="str">
        <f t="shared" si="60"/>
        <v/>
      </c>
      <c r="AT65" s="1" t="str">
        <f t="shared" si="36"/>
        <v>184號</v>
      </c>
      <c r="AU65" s="1" t="str">
        <f t="shared" si="37"/>
        <v>Y</v>
      </c>
      <c r="AV65" s="1">
        <f t="shared" si="38"/>
        <v>4</v>
      </c>
      <c r="AW65" s="1" t="str">
        <f t="shared" si="39"/>
        <v>184號</v>
      </c>
      <c r="AX65" s="1" t="str">
        <f t="shared" si="54"/>
        <v>184號</v>
      </c>
      <c r="AY65" s="1" t="str">
        <f t="shared" si="40"/>
        <v/>
      </c>
      <c r="AZ65" s="1" t="str">
        <f t="shared" si="41"/>
        <v>N</v>
      </c>
      <c r="BA65" s="1" t="str">
        <f t="shared" si="42"/>
        <v/>
      </c>
      <c r="BB65" s="1" t="str">
        <f t="shared" si="43"/>
        <v/>
      </c>
      <c r="BC65" s="1" t="str">
        <f t="shared" si="44"/>
        <v/>
      </c>
      <c r="BD65" s="1" t="str">
        <f>IF(ISERROR(VLOOKUP(BC65,樓別參照!A:B,2,0)),BC65,VLOOKUP(BC65,樓別參照!A:B,2,0))</f>
        <v/>
      </c>
      <c r="BE65" s="1" t="str">
        <f t="shared" si="45"/>
        <v/>
      </c>
      <c r="BF65" s="1" t="str">
        <f t="shared" si="46"/>
        <v/>
      </c>
      <c r="BG65" s="1" t="str">
        <f t="shared" si="47"/>
        <v>N</v>
      </c>
      <c r="BH65" s="1" t="str">
        <f t="shared" si="62"/>
        <v/>
      </c>
      <c r="BI65" s="1" t="str">
        <f t="shared" si="48"/>
        <v/>
      </c>
      <c r="BJ65" s="1" t="str">
        <f t="shared" si="5"/>
        <v>彰化縣</v>
      </c>
      <c r="BK65" s="1" t="str">
        <f t="shared" si="55"/>
        <v>田中鎮</v>
      </c>
      <c r="BL65" s="1" t="str">
        <f t="shared" si="56"/>
        <v>中山街</v>
      </c>
      <c r="BM65" s="1" t="str">
        <f t="shared" si="57"/>
        <v/>
      </c>
      <c r="BN65" s="1" t="str">
        <f t="shared" si="58"/>
        <v/>
      </c>
      <c r="BO65" s="1" t="str">
        <f t="shared" si="49"/>
        <v>184號</v>
      </c>
      <c r="BP65" s="1" t="str">
        <f t="shared" si="6"/>
        <v/>
      </c>
    </row>
    <row r="66" spans="1:68" x14ac:dyDescent="0.3">
      <c r="A66" s="1">
        <v>9409971</v>
      </c>
      <c r="B66" s="1" t="s">
        <v>62</v>
      </c>
      <c r="C66" s="1" t="s">
        <v>577</v>
      </c>
      <c r="D66" s="1" t="s">
        <v>571</v>
      </c>
      <c r="E66" s="1" t="s">
        <v>638</v>
      </c>
      <c r="F66" s="1" t="str">
        <f t="shared" si="7"/>
        <v>彰化縣 田中鎮 大安路三段375巷66號</v>
      </c>
      <c r="G66" s="1">
        <f t="shared" si="8"/>
        <v>4</v>
      </c>
      <c r="H66" s="1" t="str">
        <f t="shared" si="9"/>
        <v>彰化縣</v>
      </c>
      <c r="I66" s="1">
        <f t="shared" si="10"/>
        <v>4</v>
      </c>
      <c r="J66" s="1" t="str">
        <f t="shared" si="0"/>
        <v>田中鎮</v>
      </c>
      <c r="K66" s="1" t="str">
        <f t="shared" si="1"/>
        <v>大安路三段375巷66號</v>
      </c>
      <c r="L66" s="1" t="str">
        <f t="shared" si="11"/>
        <v>N</v>
      </c>
      <c r="M66" s="1" t="str">
        <f t="shared" si="12"/>
        <v/>
      </c>
      <c r="N66" s="1" t="str">
        <f t="shared" si="50"/>
        <v/>
      </c>
      <c r="O66" s="1" t="str">
        <f t="shared" si="13"/>
        <v>N</v>
      </c>
      <c r="P66" s="1" t="str">
        <f t="shared" si="14"/>
        <v/>
      </c>
      <c r="Q66" s="1" t="str">
        <f t="shared" si="51"/>
        <v/>
      </c>
      <c r="R66" s="1" t="str">
        <f t="shared" si="52"/>
        <v/>
      </c>
      <c r="S66" s="1" t="str">
        <f t="shared" si="53"/>
        <v>大安路三段375巷66號</v>
      </c>
      <c r="T66" s="1" t="str">
        <f t="shared" si="15"/>
        <v>N</v>
      </c>
      <c r="U66" s="1" t="str">
        <f t="shared" si="16"/>
        <v>N</v>
      </c>
      <c r="V66" s="1" t="str">
        <f t="shared" si="17"/>
        <v>N</v>
      </c>
      <c r="W66" s="1" t="str">
        <f t="shared" si="18"/>
        <v/>
      </c>
      <c r="X66" s="1" t="str">
        <f t="shared" si="19"/>
        <v/>
      </c>
      <c r="Y66" s="1" t="str">
        <f t="shared" si="59"/>
        <v>大安路三段375巷66號</v>
      </c>
      <c r="Z66" s="1" t="str">
        <f t="shared" si="20"/>
        <v>Y</v>
      </c>
      <c r="AA66" s="1">
        <f t="shared" si="63"/>
        <v>3</v>
      </c>
      <c r="AB66" s="1" t="str">
        <f t="shared" si="21"/>
        <v>N</v>
      </c>
      <c r="AC66" s="1" t="str">
        <f t="shared" si="22"/>
        <v/>
      </c>
      <c r="AD66" s="1" t="str">
        <f t="shared" si="23"/>
        <v>大安路</v>
      </c>
      <c r="AE66" s="1" t="str">
        <f t="shared" si="24"/>
        <v>三段375巷66號</v>
      </c>
      <c r="AF66" s="1" t="str">
        <f t="shared" si="25"/>
        <v>Y</v>
      </c>
      <c r="AG66" s="1">
        <f t="shared" si="26"/>
        <v>2</v>
      </c>
      <c r="AH66" s="1" t="str">
        <f t="shared" si="27"/>
        <v>三段</v>
      </c>
      <c r="AI66" s="1" t="str">
        <f>IF(ISERROR(VLOOKUP(AH66,段別參照!A:B,2,0)),AH66,VLOOKUP(AH66,段別參照!A:B,2,0))</f>
        <v>三段</v>
      </c>
      <c r="AJ66" s="1" t="str">
        <f t="shared" si="28"/>
        <v>大安路三段</v>
      </c>
      <c r="AK66" s="1" t="str">
        <f t="shared" si="29"/>
        <v>大安路三段</v>
      </c>
      <c r="AL66" s="1" t="str">
        <f t="shared" si="30"/>
        <v>375巷66號</v>
      </c>
      <c r="AM66" s="1" t="str">
        <f t="shared" si="31"/>
        <v>Y</v>
      </c>
      <c r="AN66" s="1">
        <f t="shared" si="32"/>
        <v>4</v>
      </c>
      <c r="AO66" s="1" t="str">
        <f t="shared" si="33"/>
        <v>375巷</v>
      </c>
      <c r="AP66" s="1" t="str">
        <f t="shared" si="61"/>
        <v>66號</v>
      </c>
      <c r="AQ66" s="1" t="str">
        <f t="shared" si="34"/>
        <v>N</v>
      </c>
      <c r="AR66" s="1" t="str">
        <f t="shared" si="35"/>
        <v/>
      </c>
      <c r="AS66" s="1" t="str">
        <f t="shared" si="60"/>
        <v/>
      </c>
      <c r="AT66" s="1" t="str">
        <f t="shared" si="36"/>
        <v>66號</v>
      </c>
      <c r="AU66" s="1" t="str">
        <f t="shared" si="37"/>
        <v>Y</v>
      </c>
      <c r="AV66" s="1">
        <f t="shared" si="38"/>
        <v>3</v>
      </c>
      <c r="AW66" s="1" t="str">
        <f t="shared" si="39"/>
        <v>66號</v>
      </c>
      <c r="AX66" s="1" t="str">
        <f t="shared" si="54"/>
        <v>66號</v>
      </c>
      <c r="AY66" s="1" t="str">
        <f t="shared" si="40"/>
        <v/>
      </c>
      <c r="AZ66" s="1" t="str">
        <f t="shared" si="41"/>
        <v>N</v>
      </c>
      <c r="BA66" s="1" t="str">
        <f t="shared" si="42"/>
        <v/>
      </c>
      <c r="BB66" s="1" t="str">
        <f t="shared" si="43"/>
        <v/>
      </c>
      <c r="BC66" s="1" t="str">
        <f t="shared" si="44"/>
        <v/>
      </c>
      <c r="BD66" s="1" t="str">
        <f>IF(ISERROR(VLOOKUP(BC66,樓別參照!A:B,2,0)),BC66,VLOOKUP(BC66,樓別參照!A:B,2,0))</f>
        <v/>
      </c>
      <c r="BE66" s="1" t="str">
        <f t="shared" si="45"/>
        <v/>
      </c>
      <c r="BF66" s="1" t="str">
        <f t="shared" si="46"/>
        <v/>
      </c>
      <c r="BG66" s="1" t="str">
        <f t="shared" si="47"/>
        <v>N</v>
      </c>
      <c r="BH66" s="1" t="str">
        <f t="shared" si="62"/>
        <v/>
      </c>
      <c r="BI66" s="1" t="str">
        <f t="shared" si="48"/>
        <v/>
      </c>
      <c r="BJ66" s="1" t="str">
        <f t="shared" si="5"/>
        <v>彰化縣</v>
      </c>
      <c r="BK66" s="1" t="str">
        <f t="shared" si="55"/>
        <v>田中鎮</v>
      </c>
      <c r="BL66" s="1" t="str">
        <f t="shared" si="56"/>
        <v>大安路三段</v>
      </c>
      <c r="BM66" s="1" t="str">
        <f t="shared" si="57"/>
        <v>375巷</v>
      </c>
      <c r="BN66" s="1" t="str">
        <f t="shared" si="58"/>
        <v/>
      </c>
      <c r="BO66" s="1" t="str">
        <f t="shared" si="49"/>
        <v>66號</v>
      </c>
      <c r="BP66" s="1" t="str">
        <f t="shared" si="6"/>
        <v/>
      </c>
    </row>
    <row r="67" spans="1:68" x14ac:dyDescent="0.3">
      <c r="A67" s="1">
        <v>6559900</v>
      </c>
      <c r="B67" s="1" t="s">
        <v>63</v>
      </c>
      <c r="C67" s="1" t="s">
        <v>570</v>
      </c>
      <c r="D67" s="1" t="s">
        <v>567</v>
      </c>
      <c r="E67" s="1" t="s">
        <v>639</v>
      </c>
      <c r="F67" s="1" t="str">
        <f t="shared" si="7"/>
        <v>彰化縣 田中鎮 三安里同安路45巷280號</v>
      </c>
      <c r="G67" s="1">
        <f t="shared" si="8"/>
        <v>4</v>
      </c>
      <c r="H67" s="1" t="str">
        <f t="shared" si="9"/>
        <v>彰化縣</v>
      </c>
      <c r="I67" s="1">
        <f t="shared" si="10"/>
        <v>4</v>
      </c>
      <c r="J67" s="1" t="str">
        <f t="shared" ref="J67:J130" si="64">MID(F67,FIND(" ",F67)+1,FIND(" ",F67,FIND(" ",F67)+1)-(FIND(" ",F67))-1)</f>
        <v>田中鎮</v>
      </c>
      <c r="K67" s="1" t="str">
        <f t="shared" ref="K67:K130" si="65">SUBSTITUTE(SUBSTITUTE(SUBSTITUTE(F67,H67,""),J67,"")," ","")</f>
        <v>三安里同安路45巷280號</v>
      </c>
      <c r="L67" s="1" t="str">
        <f t="shared" si="11"/>
        <v>Y</v>
      </c>
      <c r="M67" s="1">
        <f t="shared" si="12"/>
        <v>3</v>
      </c>
      <c r="N67" s="1" t="str">
        <f t="shared" si="50"/>
        <v>三安里</v>
      </c>
      <c r="O67" s="1" t="str">
        <f t="shared" si="13"/>
        <v>N</v>
      </c>
      <c r="P67" s="1" t="str">
        <f t="shared" si="14"/>
        <v/>
      </c>
      <c r="Q67" s="1" t="str">
        <f t="shared" si="51"/>
        <v/>
      </c>
      <c r="R67" s="1" t="str">
        <f t="shared" si="52"/>
        <v>三安里</v>
      </c>
      <c r="S67" s="1" t="str">
        <f t="shared" si="53"/>
        <v>同安路45巷280號</v>
      </c>
      <c r="T67" s="1" t="str">
        <f t="shared" si="15"/>
        <v>N</v>
      </c>
      <c r="U67" s="1" t="str">
        <f t="shared" si="16"/>
        <v>N</v>
      </c>
      <c r="V67" s="1" t="str">
        <f t="shared" si="17"/>
        <v>N</v>
      </c>
      <c r="W67" s="1" t="str">
        <f t="shared" si="18"/>
        <v/>
      </c>
      <c r="X67" s="1" t="str">
        <f t="shared" si="19"/>
        <v/>
      </c>
      <c r="Y67" s="1" t="str">
        <f t="shared" si="59"/>
        <v>同安路45巷280號</v>
      </c>
      <c r="Z67" s="1" t="str">
        <f t="shared" si="20"/>
        <v>Y</v>
      </c>
      <c r="AA67" s="1">
        <f t="shared" si="63"/>
        <v>3</v>
      </c>
      <c r="AB67" s="1" t="str">
        <f t="shared" si="21"/>
        <v>N</v>
      </c>
      <c r="AC67" s="1" t="str">
        <f t="shared" si="22"/>
        <v/>
      </c>
      <c r="AD67" s="1" t="str">
        <f t="shared" si="23"/>
        <v>同安路</v>
      </c>
      <c r="AE67" s="1" t="str">
        <f t="shared" si="24"/>
        <v>45巷280號</v>
      </c>
      <c r="AF67" s="1" t="str">
        <f t="shared" si="25"/>
        <v>N</v>
      </c>
      <c r="AG67" s="1" t="str">
        <f t="shared" si="26"/>
        <v/>
      </c>
      <c r="AH67" s="1" t="str">
        <f t="shared" si="27"/>
        <v/>
      </c>
      <c r="AI67" s="1" t="str">
        <f>IF(ISERROR(VLOOKUP(AH67,段別參照!A:B,2,0)),AH67,VLOOKUP(AH67,段別參照!A:B,2,0))</f>
        <v/>
      </c>
      <c r="AJ67" s="1" t="str">
        <f t="shared" si="28"/>
        <v>同安路</v>
      </c>
      <c r="AK67" s="1" t="str">
        <f t="shared" si="29"/>
        <v>同安路</v>
      </c>
      <c r="AL67" s="1" t="str">
        <f t="shared" si="30"/>
        <v>45巷280號</v>
      </c>
      <c r="AM67" s="1" t="str">
        <f t="shared" si="31"/>
        <v>Y</v>
      </c>
      <c r="AN67" s="1">
        <f t="shared" si="32"/>
        <v>3</v>
      </c>
      <c r="AO67" s="1" t="str">
        <f t="shared" si="33"/>
        <v>45巷</v>
      </c>
      <c r="AP67" s="1" t="str">
        <f t="shared" si="61"/>
        <v>280號</v>
      </c>
      <c r="AQ67" s="1" t="str">
        <f t="shared" si="34"/>
        <v>N</v>
      </c>
      <c r="AR67" s="1" t="str">
        <f t="shared" si="35"/>
        <v/>
      </c>
      <c r="AS67" s="1" t="str">
        <f t="shared" si="60"/>
        <v/>
      </c>
      <c r="AT67" s="1" t="str">
        <f t="shared" si="36"/>
        <v>280號</v>
      </c>
      <c r="AU67" s="1" t="str">
        <f t="shared" si="37"/>
        <v>Y</v>
      </c>
      <c r="AV67" s="1">
        <f t="shared" si="38"/>
        <v>4</v>
      </c>
      <c r="AW67" s="1" t="str">
        <f t="shared" si="39"/>
        <v>280號</v>
      </c>
      <c r="AX67" s="1" t="str">
        <f t="shared" si="54"/>
        <v>280號</v>
      </c>
      <c r="AY67" s="1" t="str">
        <f t="shared" si="40"/>
        <v/>
      </c>
      <c r="AZ67" s="1" t="str">
        <f t="shared" si="41"/>
        <v>N</v>
      </c>
      <c r="BA67" s="1" t="str">
        <f t="shared" si="42"/>
        <v/>
      </c>
      <c r="BB67" s="1" t="str">
        <f t="shared" si="43"/>
        <v/>
      </c>
      <c r="BC67" s="1" t="str">
        <f t="shared" si="44"/>
        <v/>
      </c>
      <c r="BD67" s="1" t="str">
        <f>IF(ISERROR(VLOOKUP(BC67,樓別參照!A:B,2,0)),BC67,VLOOKUP(BC67,樓別參照!A:B,2,0))</f>
        <v/>
      </c>
      <c r="BE67" s="1" t="str">
        <f t="shared" si="45"/>
        <v/>
      </c>
      <c r="BF67" s="1" t="str">
        <f t="shared" si="46"/>
        <v/>
      </c>
      <c r="BG67" s="1" t="str">
        <f t="shared" si="47"/>
        <v>N</v>
      </c>
      <c r="BH67" s="1" t="str">
        <f t="shared" si="62"/>
        <v/>
      </c>
      <c r="BI67" s="1" t="str">
        <f t="shared" si="48"/>
        <v/>
      </c>
      <c r="BJ67" s="1" t="str">
        <f t="shared" ref="BJ67:BJ130" si="66">SUBSTITUTE(SUBSTITUTE(H67,"　",""),"台","臺")</f>
        <v>彰化縣</v>
      </c>
      <c r="BK67" s="1" t="str">
        <f t="shared" si="55"/>
        <v>田中鎮</v>
      </c>
      <c r="BL67" s="1" t="str">
        <f t="shared" si="56"/>
        <v>同安路</v>
      </c>
      <c r="BM67" s="1" t="str">
        <f t="shared" si="57"/>
        <v>45巷</v>
      </c>
      <c r="BN67" s="1" t="str">
        <f t="shared" si="58"/>
        <v/>
      </c>
      <c r="BO67" s="1" t="str">
        <f t="shared" si="49"/>
        <v>280號</v>
      </c>
      <c r="BP67" s="1" t="str">
        <f t="shared" ref="BP67:BP130" si="67">SUBSTITUTE(SUBSTITUTE(SUBSTITUTE(SUBSTITUTE(SUBSTITUTE(SUBSTITUTE(SUBSTITUTE(SUBSTITUTE(SUBSTITUTE(SUBSTITUTE(F67,H67,""),J67,""),R67,""),AJ67,""),AO67,""),AS67,""),AW67,""),BB67,""),BF67,"")," ","")</f>
        <v/>
      </c>
    </row>
    <row r="68" spans="1:68" x14ac:dyDescent="0.3">
      <c r="A68" s="1">
        <v>9380122</v>
      </c>
      <c r="B68" s="1" t="s">
        <v>64</v>
      </c>
      <c r="C68" s="1" t="s">
        <v>577</v>
      </c>
      <c r="D68" s="1" t="s">
        <v>630</v>
      </c>
      <c r="E68" s="1" t="s">
        <v>640</v>
      </c>
      <c r="F68" s="1" t="str">
        <f t="shared" ref="F68:F131" si="68">MID(B68,G68,10000)</f>
        <v>彰化縣 田中鎮 一心街87號</v>
      </c>
      <c r="G68" s="1">
        <f t="shared" ref="G68:G131" si="69">2*LEN(MID(B68,1,6))-LENB(MID(B68,1,6))+1</f>
        <v>4</v>
      </c>
      <c r="H68" s="1" t="str">
        <f t="shared" ref="H68:H131" si="70">MID(F68,1,3)</f>
        <v>彰化縣</v>
      </c>
      <c r="I68" s="1">
        <f t="shared" ref="I68:I131" si="71">FIND(" ",F68)</f>
        <v>4</v>
      </c>
      <c r="J68" s="1" t="str">
        <f t="shared" si="64"/>
        <v>田中鎮</v>
      </c>
      <c r="K68" s="1" t="str">
        <f t="shared" si="65"/>
        <v>一心街87號</v>
      </c>
      <c r="L68" s="1" t="str">
        <f t="shared" ref="L68:L131" si="72">IF(ISERROR(FIND("里",K68)),"N","Y")</f>
        <v>N</v>
      </c>
      <c r="M68" s="1" t="str">
        <f t="shared" ref="M68:M131" si="73">IF(ISERROR(FIND("里",K68)),"",FIND("里",K68))</f>
        <v/>
      </c>
      <c r="N68" s="1" t="str">
        <f t="shared" si="50"/>
        <v/>
      </c>
      <c r="O68" s="1" t="str">
        <f t="shared" ref="O68:O131" si="74">IF(ISERROR(FIND("鄰",K68)),"N","Y")</f>
        <v>N</v>
      </c>
      <c r="P68" s="1" t="str">
        <f t="shared" ref="P68:P131" si="75">IF(ISERROR(FIND("鄰",K68)),"",FIND("鄰",K68))</f>
        <v/>
      </c>
      <c r="Q68" s="1" t="str">
        <f t="shared" ref="Q68:Q131" si="76">IF(O68="Y",MID(K68,1,P68),"")</f>
        <v/>
      </c>
      <c r="R68" s="1" t="str">
        <f t="shared" ref="R68:R131" si="77">IF(Q68&lt;&gt;"",Q68,N68)</f>
        <v/>
      </c>
      <c r="S68" s="1" t="str">
        <f t="shared" ref="S68:S131" si="78">SUBSTITUTE(K68,R68,"")</f>
        <v>一心街87號</v>
      </c>
      <c r="T68" s="1" t="str">
        <f t="shared" ref="T68:T131" si="79">IF(ISERROR(FIND("村路",S68)),"N","Y")</f>
        <v>N</v>
      </c>
      <c r="U68" s="1" t="str">
        <f t="shared" ref="U68:U131" si="80">IF(ISERROR(FIND("村",S68)),"N","Y")</f>
        <v>N</v>
      </c>
      <c r="V68" s="1" t="str">
        <f t="shared" ref="V68:V131" si="81">IF(AND(T68="N",U68="Y"),"Y","N")</f>
        <v>N</v>
      </c>
      <c r="W68" s="1" t="str">
        <f t="shared" ref="W68:W131" si="82">IF(V68="Y",FIND("村",S68),"")</f>
        <v/>
      </c>
      <c r="X68" s="1" t="str">
        <f t="shared" ref="X68:X131" si="83">IF(V68="Y",MID(S68,1,W68),"")</f>
        <v/>
      </c>
      <c r="Y68" s="1" t="str">
        <f t="shared" ref="Y68:Y131" si="84">SUBSTITUTE(S68,X68,"")</f>
        <v>一心街87號</v>
      </c>
      <c r="Z68" s="1" t="str">
        <f t="shared" ref="Z68:Z131" si="85">IF(ISERROR(FIND("路",S68)),"N","Y")</f>
        <v>N</v>
      </c>
      <c r="AA68" s="1" t="str">
        <f t="shared" si="63"/>
        <v/>
      </c>
      <c r="AB68" s="1" t="str">
        <f t="shared" ref="AB68:AB131" si="86">IF(ISERROR(FIND("街",S68)),"N","Y")</f>
        <v>Y</v>
      </c>
      <c r="AC68" s="1">
        <f t="shared" ref="AC68:AC131" si="87">IF(ISERROR(FIND("街",Y68)),"",FIND("街",Y68))</f>
        <v>3</v>
      </c>
      <c r="AD68" s="1" t="str">
        <f t="shared" ref="AD68:AD131" si="88">MID(Y68,1,MAX(AC68,AA68))</f>
        <v>一心街</v>
      </c>
      <c r="AE68" s="1" t="str">
        <f t="shared" ref="AE68:AE131" si="89">SUBSTITUTE(Y68,AD68,"")</f>
        <v>87號</v>
      </c>
      <c r="AF68" s="1" t="str">
        <f t="shared" ref="AF68:AF131" si="90">IF(ISERROR(FIND("段",AE68)),"N","Y")</f>
        <v>N</v>
      </c>
      <c r="AG68" s="1" t="str">
        <f t="shared" ref="AG68:AG131" si="91">IF(ISERROR(FIND("段",AE68)),"",FIND("段",AE68))</f>
        <v/>
      </c>
      <c r="AH68" s="1" t="str">
        <f t="shared" ref="AH68:AH131" si="92">IF(AF68="N","",MID(AE68,1,AG68))</f>
        <v/>
      </c>
      <c r="AI68" s="1" t="str">
        <f>IF(ISERROR(VLOOKUP(AH68,段別參照!A:B,2,0)),AH68,VLOOKUP(AH68,段別參照!A:B,2,0))</f>
        <v/>
      </c>
      <c r="AJ68" s="1" t="str">
        <f t="shared" ref="AJ68:AJ131" si="93">AD68&amp;AH68</f>
        <v>一心街</v>
      </c>
      <c r="AK68" s="1" t="str">
        <f t="shared" ref="AK68:AK131" si="94">AD68&amp;AI68</f>
        <v>一心街</v>
      </c>
      <c r="AL68" s="1" t="str">
        <f t="shared" ref="AL68:AL131" si="95">SUBSTITUTE(Y68,AJ68,"")</f>
        <v>87號</v>
      </c>
      <c r="AM68" s="1" t="str">
        <f t="shared" ref="AM68:AM131" si="96">IF(ISERROR(FIND("巷",AL68)),"N","Y")</f>
        <v>N</v>
      </c>
      <c r="AN68" s="1" t="str">
        <f t="shared" ref="AN68:AN131" si="97">IF(ISERROR(FIND("巷",AL68)),"",FIND("巷",AL68))</f>
        <v/>
      </c>
      <c r="AO68" s="1" t="str">
        <f t="shared" ref="AO68:AO131" si="98">IF(AM68="Y",MID(AL68,1,AN68),"")</f>
        <v/>
      </c>
      <c r="AP68" s="1" t="str">
        <f t="shared" ref="AP68:AP131" si="99">SUBSTITUTE(AL68,AO68,"")</f>
        <v>87號</v>
      </c>
      <c r="AQ68" s="1" t="str">
        <f t="shared" ref="AQ68:AQ131" si="100">IF(ISERROR(FIND("弄",AP68)),"N","Y")</f>
        <v>N</v>
      </c>
      <c r="AR68" s="1" t="str">
        <f t="shared" ref="AR68:AR131" si="101">IF(ISERROR(FIND("弄",AP68)),"",FIND("弄",AP68))</f>
        <v/>
      </c>
      <c r="AS68" s="1" t="str">
        <f t="shared" ref="AS68:AS131" si="102">IF(AQ68="Y",MID(AP68,1,AR68),"")</f>
        <v/>
      </c>
      <c r="AT68" s="1" t="str">
        <f t="shared" ref="AT68:AT131" si="103">SUBSTITUTE(AP68,AS68,"")</f>
        <v>87號</v>
      </c>
      <c r="AU68" s="1" t="str">
        <f t="shared" ref="AU68:AU131" si="104">IF(ISERROR(FIND("號",AT68)),"N","Y")</f>
        <v>Y</v>
      </c>
      <c r="AV68" s="1">
        <f t="shared" ref="AV68:AV131" si="105">IF(ISERROR(FIND("號",AT68)),"",FIND("號",AT68))</f>
        <v>3</v>
      </c>
      <c r="AW68" s="1" t="str">
        <f t="shared" ref="AW68:AW131" si="106">IF(AU68="Y",MID(AT68,1,AV68),"")</f>
        <v>87號</v>
      </c>
      <c r="AX68" s="1" t="str">
        <f t="shared" si="54"/>
        <v>87號</v>
      </c>
      <c r="AY68" s="1" t="str">
        <f t="shared" ref="AY68:AY131" si="107">SUBSTITUTE(AT68,AW68,"")</f>
        <v/>
      </c>
      <c r="AZ68" s="1" t="str">
        <f t="shared" ref="AZ68:AZ131" si="108">IF(ISERROR(FIND("樓",AY68)),"N","Y")</f>
        <v>N</v>
      </c>
      <c r="BA68" s="1" t="str">
        <f t="shared" ref="BA68:BA131" si="109">IF(ISERROR(FIND("樓",AY68)),"",FIND("樓",AY68))</f>
        <v/>
      </c>
      <c r="BB68" s="1" t="str">
        <f t="shared" ref="BB68:BB131" si="110">IF(AZ68="Y",MID(AY68,1,BA68),"")</f>
        <v/>
      </c>
      <c r="BC68" s="1" t="str">
        <f t="shared" ref="BC68:BC131" si="111">IF(AZ68="Y",MID(AY68,1,BA68-1),"")</f>
        <v/>
      </c>
      <c r="BD68" s="1" t="str">
        <f>IF(ISERROR(VLOOKUP(BC68,樓別參照!A:B,2,0)),BC68,VLOOKUP(BC68,樓別參照!A:B,2,0))</f>
        <v/>
      </c>
      <c r="BE68" s="1" t="str">
        <f t="shared" ref="BE68:BE131" si="112">IF(AZ68="Y",BD68&amp;"樓",BD68)</f>
        <v/>
      </c>
      <c r="BF68" s="1" t="str">
        <f t="shared" ref="BF68:BF131" si="113">SUBSTITUTE(AY68,BB68,"")</f>
        <v/>
      </c>
      <c r="BG68" s="1" t="str">
        <f t="shared" ref="BG68:BG131" si="114">IF(ISERROR(FIND("之",BF68)),"N","Y")</f>
        <v>N</v>
      </c>
      <c r="BH68" s="1" t="str">
        <f t="shared" si="62"/>
        <v/>
      </c>
      <c r="BI68" s="1" t="str">
        <f t="shared" ref="BI68:BI131" si="115">IF(BG68="Y",MID(BF68,BH68,10),"")</f>
        <v/>
      </c>
      <c r="BJ68" s="1" t="str">
        <f t="shared" si="66"/>
        <v>彰化縣</v>
      </c>
      <c r="BK68" s="1" t="str">
        <f t="shared" si="55"/>
        <v>田中鎮</v>
      </c>
      <c r="BL68" s="1" t="str">
        <f t="shared" si="56"/>
        <v>一心街</v>
      </c>
      <c r="BM68" s="1" t="str">
        <f t="shared" si="57"/>
        <v/>
      </c>
      <c r="BN68" s="1" t="str">
        <f t="shared" si="58"/>
        <v/>
      </c>
      <c r="BO68" s="1" t="str">
        <f t="shared" ref="BO68:BO131" si="116">SUBSTITUTE(AX68,"　","")&amp;SUBSTITUTE(BE68&amp;BI68,"　","")</f>
        <v>87號</v>
      </c>
      <c r="BP68" s="1" t="str">
        <f t="shared" si="67"/>
        <v/>
      </c>
    </row>
    <row r="69" spans="1:68" x14ac:dyDescent="0.3">
      <c r="A69" s="1">
        <v>9197656</v>
      </c>
      <c r="B69" s="1" t="s">
        <v>65</v>
      </c>
      <c r="C69" s="1" t="s">
        <v>577</v>
      </c>
      <c r="D69" s="1" t="s">
        <v>571</v>
      </c>
      <c r="E69" s="1" t="s">
        <v>641</v>
      </c>
      <c r="F69" s="1" t="str">
        <f t="shared" si="68"/>
        <v>彰化縣 埔鹽鄉 豐澤村3鄰埔打路43號</v>
      </c>
      <c r="G69" s="1">
        <f t="shared" si="69"/>
        <v>4</v>
      </c>
      <c r="H69" s="1" t="str">
        <f t="shared" si="70"/>
        <v>彰化縣</v>
      </c>
      <c r="I69" s="1">
        <f t="shared" si="71"/>
        <v>4</v>
      </c>
      <c r="J69" s="1" t="str">
        <f t="shared" si="64"/>
        <v>埔鹽鄉</v>
      </c>
      <c r="K69" s="1" t="str">
        <f t="shared" si="65"/>
        <v>豐澤村3鄰埔打路43號</v>
      </c>
      <c r="L69" s="1" t="str">
        <f t="shared" si="72"/>
        <v>N</v>
      </c>
      <c r="M69" s="1" t="str">
        <f t="shared" si="73"/>
        <v/>
      </c>
      <c r="N69" s="1" t="str">
        <f t="shared" ref="N69:N132" si="117">IF(L69="Y",MID(K69,1,M69),"")</f>
        <v/>
      </c>
      <c r="O69" s="1" t="str">
        <f t="shared" si="74"/>
        <v>Y</v>
      </c>
      <c r="P69" s="1">
        <f t="shared" si="75"/>
        <v>5</v>
      </c>
      <c r="Q69" s="1" t="str">
        <f t="shared" si="76"/>
        <v>豐澤村3鄰</v>
      </c>
      <c r="R69" s="1" t="str">
        <f t="shared" si="77"/>
        <v>豐澤村3鄰</v>
      </c>
      <c r="S69" s="1" t="str">
        <f t="shared" si="78"/>
        <v>埔打路43號</v>
      </c>
      <c r="T69" s="1" t="str">
        <f t="shared" si="79"/>
        <v>N</v>
      </c>
      <c r="U69" s="1" t="str">
        <f t="shared" si="80"/>
        <v>N</v>
      </c>
      <c r="V69" s="1" t="str">
        <f t="shared" si="81"/>
        <v>N</v>
      </c>
      <c r="W69" s="1" t="str">
        <f t="shared" si="82"/>
        <v/>
      </c>
      <c r="X69" s="1" t="str">
        <f t="shared" si="83"/>
        <v/>
      </c>
      <c r="Y69" s="1" t="str">
        <f t="shared" si="84"/>
        <v>埔打路43號</v>
      </c>
      <c r="Z69" s="1" t="str">
        <f t="shared" si="85"/>
        <v>Y</v>
      </c>
      <c r="AA69" s="1">
        <f t="shared" si="63"/>
        <v>3</v>
      </c>
      <c r="AB69" s="1" t="str">
        <f t="shared" si="86"/>
        <v>N</v>
      </c>
      <c r="AC69" s="1" t="str">
        <f t="shared" si="87"/>
        <v/>
      </c>
      <c r="AD69" s="1" t="str">
        <f t="shared" si="88"/>
        <v>埔打路</v>
      </c>
      <c r="AE69" s="1" t="str">
        <f t="shared" si="89"/>
        <v>43號</v>
      </c>
      <c r="AF69" s="1" t="str">
        <f t="shared" si="90"/>
        <v>N</v>
      </c>
      <c r="AG69" s="1" t="str">
        <f t="shared" si="91"/>
        <v/>
      </c>
      <c r="AH69" s="1" t="str">
        <f t="shared" si="92"/>
        <v/>
      </c>
      <c r="AI69" s="1" t="str">
        <f>IF(ISERROR(VLOOKUP(AH69,段別參照!A:B,2,0)),AH69,VLOOKUP(AH69,段別參照!A:B,2,0))</f>
        <v/>
      </c>
      <c r="AJ69" s="1" t="str">
        <f t="shared" si="93"/>
        <v>埔打路</v>
      </c>
      <c r="AK69" s="1" t="str">
        <f t="shared" si="94"/>
        <v>埔打路</v>
      </c>
      <c r="AL69" s="1" t="str">
        <f t="shared" si="95"/>
        <v>43號</v>
      </c>
      <c r="AM69" s="1" t="str">
        <f t="shared" si="96"/>
        <v>N</v>
      </c>
      <c r="AN69" s="1" t="str">
        <f t="shared" si="97"/>
        <v/>
      </c>
      <c r="AO69" s="1" t="str">
        <f t="shared" si="98"/>
        <v/>
      </c>
      <c r="AP69" s="1" t="str">
        <f t="shared" si="99"/>
        <v>43號</v>
      </c>
      <c r="AQ69" s="1" t="str">
        <f t="shared" si="100"/>
        <v>N</v>
      </c>
      <c r="AR69" s="1" t="str">
        <f t="shared" si="101"/>
        <v/>
      </c>
      <c r="AS69" s="1" t="str">
        <f t="shared" si="102"/>
        <v/>
      </c>
      <c r="AT69" s="1" t="str">
        <f t="shared" si="103"/>
        <v>43號</v>
      </c>
      <c r="AU69" s="1" t="str">
        <f t="shared" si="104"/>
        <v>Y</v>
      </c>
      <c r="AV69" s="1">
        <f t="shared" si="105"/>
        <v>3</v>
      </c>
      <c r="AW69" s="1" t="str">
        <f t="shared" si="106"/>
        <v>43號</v>
      </c>
      <c r="AX69" s="1" t="str">
        <f t="shared" ref="AX69:AX132" si="118">SUBSTITUTE(SUBSTITUTE(AW69,"之","-")," ","")</f>
        <v>43號</v>
      </c>
      <c r="AY69" s="1" t="str">
        <f t="shared" si="107"/>
        <v/>
      </c>
      <c r="AZ69" s="1" t="str">
        <f t="shared" si="108"/>
        <v>N</v>
      </c>
      <c r="BA69" s="1" t="str">
        <f t="shared" si="109"/>
        <v/>
      </c>
      <c r="BB69" s="1" t="str">
        <f t="shared" si="110"/>
        <v/>
      </c>
      <c r="BC69" s="1" t="str">
        <f t="shared" si="111"/>
        <v/>
      </c>
      <c r="BD69" s="1" t="str">
        <f>IF(ISERROR(VLOOKUP(BC69,樓別參照!A:B,2,0)),BC69,VLOOKUP(BC69,樓別參照!A:B,2,0))</f>
        <v/>
      </c>
      <c r="BE69" s="1" t="str">
        <f t="shared" si="112"/>
        <v/>
      </c>
      <c r="BF69" s="1" t="str">
        <f t="shared" si="113"/>
        <v/>
      </c>
      <c r="BG69" s="1" t="str">
        <f t="shared" si="114"/>
        <v>N</v>
      </c>
      <c r="BH69" s="1" t="str">
        <f t="shared" si="62"/>
        <v/>
      </c>
      <c r="BI69" s="1" t="str">
        <f t="shared" si="115"/>
        <v/>
      </c>
      <c r="BJ69" s="1" t="str">
        <f t="shared" si="66"/>
        <v>彰化縣</v>
      </c>
      <c r="BK69" s="1" t="str">
        <f t="shared" ref="BK69:BK132" si="119">SUBSTITUTE(J69,"　","")</f>
        <v>埔鹽鄉</v>
      </c>
      <c r="BL69" s="1" t="str">
        <f t="shared" ref="BL69:BL132" si="120">SUBSTITUTE(AK69,"　","")</f>
        <v>埔打路</v>
      </c>
      <c r="BM69" s="1" t="str">
        <f t="shared" ref="BM69:BM132" si="121">SUBSTITUTE(AO69,"　","")</f>
        <v/>
      </c>
      <c r="BN69" s="1" t="str">
        <f t="shared" ref="BN69:BN132" si="122">SUBSTITUTE(AS69,"　","")</f>
        <v/>
      </c>
      <c r="BO69" s="1" t="str">
        <f t="shared" si="116"/>
        <v>43號</v>
      </c>
      <c r="BP69" s="1" t="str">
        <f t="shared" si="67"/>
        <v/>
      </c>
    </row>
    <row r="70" spans="1:68" x14ac:dyDescent="0.3">
      <c r="A70" s="1">
        <v>6557786</v>
      </c>
      <c r="B70" s="1" t="s">
        <v>66</v>
      </c>
      <c r="C70" s="1" t="s">
        <v>577</v>
      </c>
      <c r="D70" s="1" t="s">
        <v>571</v>
      </c>
      <c r="E70" s="1" t="s">
        <v>642</v>
      </c>
      <c r="F70" s="1" t="str">
        <f t="shared" si="68"/>
        <v>彰化縣 埔鹽鄉 彰水路一段161巷11號</v>
      </c>
      <c r="G70" s="1">
        <f t="shared" si="69"/>
        <v>4</v>
      </c>
      <c r="H70" s="1" t="str">
        <f t="shared" si="70"/>
        <v>彰化縣</v>
      </c>
      <c r="I70" s="1">
        <f t="shared" si="71"/>
        <v>4</v>
      </c>
      <c r="J70" s="1" t="str">
        <f t="shared" si="64"/>
        <v>埔鹽鄉</v>
      </c>
      <c r="K70" s="1" t="str">
        <f t="shared" si="65"/>
        <v>彰水路一段161巷11號</v>
      </c>
      <c r="L70" s="1" t="str">
        <f t="shared" si="72"/>
        <v>N</v>
      </c>
      <c r="M70" s="1" t="str">
        <f t="shared" si="73"/>
        <v/>
      </c>
      <c r="N70" s="1" t="str">
        <f t="shared" si="117"/>
        <v/>
      </c>
      <c r="O70" s="1" t="str">
        <f t="shared" si="74"/>
        <v>N</v>
      </c>
      <c r="P70" s="1" t="str">
        <f t="shared" si="75"/>
        <v/>
      </c>
      <c r="Q70" s="1" t="str">
        <f t="shared" si="76"/>
        <v/>
      </c>
      <c r="R70" s="1" t="str">
        <f t="shared" si="77"/>
        <v/>
      </c>
      <c r="S70" s="1" t="str">
        <f t="shared" si="78"/>
        <v>彰水路一段161巷11號</v>
      </c>
      <c r="T70" s="1" t="str">
        <f t="shared" si="79"/>
        <v>N</v>
      </c>
      <c r="U70" s="1" t="str">
        <f t="shared" si="80"/>
        <v>N</v>
      </c>
      <c r="V70" s="1" t="str">
        <f t="shared" si="81"/>
        <v>N</v>
      </c>
      <c r="W70" s="1" t="str">
        <f t="shared" si="82"/>
        <v/>
      </c>
      <c r="X70" s="1" t="str">
        <f t="shared" si="83"/>
        <v/>
      </c>
      <c r="Y70" s="1" t="str">
        <f t="shared" si="84"/>
        <v>彰水路一段161巷11號</v>
      </c>
      <c r="Z70" s="1" t="str">
        <f t="shared" si="85"/>
        <v>Y</v>
      </c>
      <c r="AA70" s="1">
        <f t="shared" si="63"/>
        <v>3</v>
      </c>
      <c r="AB70" s="1" t="str">
        <f t="shared" si="86"/>
        <v>N</v>
      </c>
      <c r="AC70" s="1" t="str">
        <f t="shared" si="87"/>
        <v/>
      </c>
      <c r="AD70" s="1" t="str">
        <f t="shared" si="88"/>
        <v>彰水路</v>
      </c>
      <c r="AE70" s="1" t="str">
        <f t="shared" si="89"/>
        <v>一段161巷11號</v>
      </c>
      <c r="AF70" s="1" t="str">
        <f t="shared" si="90"/>
        <v>Y</v>
      </c>
      <c r="AG70" s="1">
        <f t="shared" si="91"/>
        <v>2</v>
      </c>
      <c r="AH70" s="1" t="str">
        <f t="shared" si="92"/>
        <v>一段</v>
      </c>
      <c r="AI70" s="1" t="str">
        <f>IF(ISERROR(VLOOKUP(AH70,段別參照!A:B,2,0)),AH70,VLOOKUP(AH70,段別參照!A:B,2,0))</f>
        <v>一段</v>
      </c>
      <c r="AJ70" s="1" t="str">
        <f t="shared" si="93"/>
        <v>彰水路一段</v>
      </c>
      <c r="AK70" s="1" t="str">
        <f t="shared" si="94"/>
        <v>彰水路一段</v>
      </c>
      <c r="AL70" s="1" t="str">
        <f t="shared" si="95"/>
        <v>161巷11號</v>
      </c>
      <c r="AM70" s="1" t="str">
        <f t="shared" si="96"/>
        <v>Y</v>
      </c>
      <c r="AN70" s="1">
        <f t="shared" si="97"/>
        <v>4</v>
      </c>
      <c r="AO70" s="1" t="str">
        <f t="shared" si="98"/>
        <v>161巷</v>
      </c>
      <c r="AP70" s="1" t="str">
        <f t="shared" si="99"/>
        <v>11號</v>
      </c>
      <c r="AQ70" s="1" t="str">
        <f t="shared" si="100"/>
        <v>N</v>
      </c>
      <c r="AR70" s="1" t="str">
        <f t="shared" si="101"/>
        <v/>
      </c>
      <c r="AS70" s="1" t="str">
        <f t="shared" si="102"/>
        <v/>
      </c>
      <c r="AT70" s="1" t="str">
        <f t="shared" si="103"/>
        <v>11號</v>
      </c>
      <c r="AU70" s="1" t="str">
        <f t="shared" si="104"/>
        <v>Y</v>
      </c>
      <c r="AV70" s="1">
        <f t="shared" si="105"/>
        <v>3</v>
      </c>
      <c r="AW70" s="1" t="str">
        <f t="shared" si="106"/>
        <v>11號</v>
      </c>
      <c r="AX70" s="1" t="str">
        <f t="shared" si="118"/>
        <v>11號</v>
      </c>
      <c r="AY70" s="1" t="str">
        <f t="shared" si="107"/>
        <v/>
      </c>
      <c r="AZ70" s="1" t="str">
        <f t="shared" si="108"/>
        <v>N</v>
      </c>
      <c r="BA70" s="1" t="str">
        <f t="shared" si="109"/>
        <v/>
      </c>
      <c r="BB70" s="1" t="str">
        <f t="shared" si="110"/>
        <v/>
      </c>
      <c r="BC70" s="1" t="str">
        <f t="shared" si="111"/>
        <v/>
      </c>
      <c r="BD70" s="1" t="str">
        <f>IF(ISERROR(VLOOKUP(BC70,樓別參照!A:B,2,0)),BC70,VLOOKUP(BC70,樓別參照!A:B,2,0))</f>
        <v/>
      </c>
      <c r="BE70" s="1" t="str">
        <f t="shared" si="112"/>
        <v/>
      </c>
      <c r="BF70" s="1" t="str">
        <f t="shared" si="113"/>
        <v/>
      </c>
      <c r="BG70" s="1" t="str">
        <f t="shared" si="114"/>
        <v>N</v>
      </c>
      <c r="BH70" s="1" t="str">
        <f t="shared" si="62"/>
        <v/>
      </c>
      <c r="BI70" s="1" t="str">
        <f t="shared" si="115"/>
        <v/>
      </c>
      <c r="BJ70" s="1" t="str">
        <f t="shared" si="66"/>
        <v>彰化縣</v>
      </c>
      <c r="BK70" s="1" t="str">
        <f t="shared" si="119"/>
        <v>埔鹽鄉</v>
      </c>
      <c r="BL70" s="1" t="str">
        <f t="shared" si="120"/>
        <v>彰水路一段</v>
      </c>
      <c r="BM70" s="1" t="str">
        <f t="shared" si="121"/>
        <v>161巷</v>
      </c>
      <c r="BN70" s="1" t="str">
        <f t="shared" si="122"/>
        <v/>
      </c>
      <c r="BO70" s="1" t="str">
        <f t="shared" si="116"/>
        <v>11號</v>
      </c>
      <c r="BP70" s="1" t="str">
        <f t="shared" si="67"/>
        <v/>
      </c>
    </row>
    <row r="71" spans="1:68" x14ac:dyDescent="0.3">
      <c r="A71" s="1">
        <v>10354553</v>
      </c>
      <c r="B71" s="1" t="s">
        <v>67</v>
      </c>
      <c r="C71" s="1" t="s">
        <v>577</v>
      </c>
      <c r="D71" s="1" t="s">
        <v>567</v>
      </c>
      <c r="E71" s="1" t="s">
        <v>643</v>
      </c>
      <c r="F71" s="1" t="str">
        <f t="shared" si="68"/>
        <v>彰化縣 埔鹽鄉 番金路80號</v>
      </c>
      <c r="G71" s="1">
        <f t="shared" si="69"/>
        <v>4</v>
      </c>
      <c r="H71" s="1" t="str">
        <f t="shared" si="70"/>
        <v>彰化縣</v>
      </c>
      <c r="I71" s="1">
        <f t="shared" si="71"/>
        <v>4</v>
      </c>
      <c r="J71" s="1" t="str">
        <f t="shared" si="64"/>
        <v>埔鹽鄉</v>
      </c>
      <c r="K71" s="1" t="str">
        <f t="shared" si="65"/>
        <v>番金路80號</v>
      </c>
      <c r="L71" s="1" t="str">
        <f t="shared" si="72"/>
        <v>N</v>
      </c>
      <c r="M71" s="1" t="str">
        <f t="shared" si="73"/>
        <v/>
      </c>
      <c r="N71" s="1" t="str">
        <f t="shared" si="117"/>
        <v/>
      </c>
      <c r="O71" s="1" t="str">
        <f t="shared" si="74"/>
        <v>N</v>
      </c>
      <c r="P71" s="1" t="str">
        <f t="shared" si="75"/>
        <v/>
      </c>
      <c r="Q71" s="1" t="str">
        <f t="shared" si="76"/>
        <v/>
      </c>
      <c r="R71" s="1" t="str">
        <f t="shared" si="77"/>
        <v/>
      </c>
      <c r="S71" s="1" t="str">
        <f t="shared" si="78"/>
        <v>番金路80號</v>
      </c>
      <c r="T71" s="1" t="str">
        <f t="shared" si="79"/>
        <v>N</v>
      </c>
      <c r="U71" s="1" t="str">
        <f t="shared" si="80"/>
        <v>N</v>
      </c>
      <c r="V71" s="1" t="str">
        <f t="shared" si="81"/>
        <v>N</v>
      </c>
      <c r="W71" s="1" t="str">
        <f t="shared" si="82"/>
        <v/>
      </c>
      <c r="X71" s="1" t="str">
        <f t="shared" si="83"/>
        <v/>
      </c>
      <c r="Y71" s="1" t="str">
        <f t="shared" si="84"/>
        <v>番金路80號</v>
      </c>
      <c r="Z71" s="1" t="str">
        <f t="shared" si="85"/>
        <v>Y</v>
      </c>
      <c r="AA71" s="1">
        <f t="shared" si="63"/>
        <v>3</v>
      </c>
      <c r="AB71" s="1" t="str">
        <f t="shared" si="86"/>
        <v>N</v>
      </c>
      <c r="AC71" s="1" t="str">
        <f t="shared" si="87"/>
        <v/>
      </c>
      <c r="AD71" s="1" t="str">
        <f t="shared" si="88"/>
        <v>番金路</v>
      </c>
      <c r="AE71" s="1" t="str">
        <f t="shared" si="89"/>
        <v>80號</v>
      </c>
      <c r="AF71" s="1" t="str">
        <f t="shared" si="90"/>
        <v>N</v>
      </c>
      <c r="AG71" s="1" t="str">
        <f t="shared" si="91"/>
        <v/>
      </c>
      <c r="AH71" s="1" t="str">
        <f t="shared" si="92"/>
        <v/>
      </c>
      <c r="AI71" s="1" t="str">
        <f>IF(ISERROR(VLOOKUP(AH71,段別參照!A:B,2,0)),AH71,VLOOKUP(AH71,段別參照!A:B,2,0))</f>
        <v/>
      </c>
      <c r="AJ71" s="1" t="str">
        <f t="shared" si="93"/>
        <v>番金路</v>
      </c>
      <c r="AK71" s="1" t="str">
        <f t="shared" si="94"/>
        <v>番金路</v>
      </c>
      <c r="AL71" s="1" t="str">
        <f t="shared" si="95"/>
        <v>80號</v>
      </c>
      <c r="AM71" s="1" t="str">
        <f t="shared" si="96"/>
        <v>N</v>
      </c>
      <c r="AN71" s="1" t="str">
        <f t="shared" si="97"/>
        <v/>
      </c>
      <c r="AO71" s="1" t="str">
        <f t="shared" si="98"/>
        <v/>
      </c>
      <c r="AP71" s="1" t="str">
        <f t="shared" si="99"/>
        <v>80號</v>
      </c>
      <c r="AQ71" s="1" t="str">
        <f t="shared" si="100"/>
        <v>N</v>
      </c>
      <c r="AR71" s="1" t="str">
        <f t="shared" si="101"/>
        <v/>
      </c>
      <c r="AS71" s="1" t="str">
        <f t="shared" si="102"/>
        <v/>
      </c>
      <c r="AT71" s="1" t="str">
        <f t="shared" si="103"/>
        <v>80號</v>
      </c>
      <c r="AU71" s="1" t="str">
        <f t="shared" si="104"/>
        <v>Y</v>
      </c>
      <c r="AV71" s="1">
        <f t="shared" si="105"/>
        <v>3</v>
      </c>
      <c r="AW71" s="1" t="str">
        <f t="shared" si="106"/>
        <v>80號</v>
      </c>
      <c r="AX71" s="1" t="str">
        <f t="shared" si="118"/>
        <v>80號</v>
      </c>
      <c r="AY71" s="1" t="str">
        <f t="shared" si="107"/>
        <v/>
      </c>
      <c r="AZ71" s="1" t="str">
        <f t="shared" si="108"/>
        <v>N</v>
      </c>
      <c r="BA71" s="1" t="str">
        <f t="shared" si="109"/>
        <v/>
      </c>
      <c r="BB71" s="1" t="str">
        <f t="shared" si="110"/>
        <v/>
      </c>
      <c r="BC71" s="1" t="str">
        <f t="shared" si="111"/>
        <v/>
      </c>
      <c r="BD71" s="1" t="str">
        <f>IF(ISERROR(VLOOKUP(BC71,樓別參照!A:B,2,0)),BC71,VLOOKUP(BC71,樓別參照!A:B,2,0))</f>
        <v/>
      </c>
      <c r="BE71" s="1" t="str">
        <f t="shared" si="112"/>
        <v/>
      </c>
      <c r="BF71" s="1" t="str">
        <f t="shared" si="113"/>
        <v/>
      </c>
      <c r="BG71" s="1" t="str">
        <f t="shared" si="114"/>
        <v>N</v>
      </c>
      <c r="BH71" s="1" t="str">
        <f t="shared" si="62"/>
        <v/>
      </c>
      <c r="BI71" s="1" t="str">
        <f t="shared" si="115"/>
        <v/>
      </c>
      <c r="BJ71" s="1" t="str">
        <f t="shared" si="66"/>
        <v>彰化縣</v>
      </c>
      <c r="BK71" s="1" t="str">
        <f t="shared" si="119"/>
        <v>埔鹽鄉</v>
      </c>
      <c r="BL71" s="1" t="str">
        <f t="shared" si="120"/>
        <v>番金路</v>
      </c>
      <c r="BM71" s="1" t="str">
        <f t="shared" si="121"/>
        <v/>
      </c>
      <c r="BN71" s="1" t="str">
        <f t="shared" si="122"/>
        <v/>
      </c>
      <c r="BO71" s="1" t="str">
        <f t="shared" si="116"/>
        <v>80號</v>
      </c>
      <c r="BP71" s="1" t="str">
        <f t="shared" si="67"/>
        <v/>
      </c>
    </row>
    <row r="72" spans="1:68" x14ac:dyDescent="0.3">
      <c r="A72" s="1">
        <v>8980011</v>
      </c>
      <c r="B72" s="1" t="s">
        <v>68</v>
      </c>
      <c r="C72" s="1" t="s">
        <v>570</v>
      </c>
      <c r="D72" s="1" t="s">
        <v>571</v>
      </c>
      <c r="E72" s="1" t="s">
        <v>644</v>
      </c>
      <c r="F72" s="1" t="str">
        <f t="shared" si="68"/>
        <v>彰化縣 埔鹽鄉 崑崙村6鄰彰水路1段47號</v>
      </c>
      <c r="G72" s="1">
        <f t="shared" si="69"/>
        <v>4</v>
      </c>
      <c r="H72" s="1" t="str">
        <f t="shared" si="70"/>
        <v>彰化縣</v>
      </c>
      <c r="I72" s="1">
        <f t="shared" si="71"/>
        <v>4</v>
      </c>
      <c r="J72" s="1" t="str">
        <f t="shared" si="64"/>
        <v>埔鹽鄉</v>
      </c>
      <c r="K72" s="1" t="str">
        <f t="shared" si="65"/>
        <v>崑崙村6鄰彰水路1段47號</v>
      </c>
      <c r="L72" s="1" t="str">
        <f t="shared" si="72"/>
        <v>N</v>
      </c>
      <c r="M72" s="1" t="str">
        <f t="shared" si="73"/>
        <v/>
      </c>
      <c r="N72" s="1" t="str">
        <f t="shared" si="117"/>
        <v/>
      </c>
      <c r="O72" s="1" t="str">
        <f t="shared" si="74"/>
        <v>Y</v>
      </c>
      <c r="P72" s="1">
        <f t="shared" si="75"/>
        <v>5</v>
      </c>
      <c r="Q72" s="1" t="str">
        <f t="shared" si="76"/>
        <v>崑崙村6鄰</v>
      </c>
      <c r="R72" s="1" t="str">
        <f t="shared" si="77"/>
        <v>崑崙村6鄰</v>
      </c>
      <c r="S72" s="1" t="str">
        <f t="shared" si="78"/>
        <v>彰水路1段47號</v>
      </c>
      <c r="T72" s="1" t="str">
        <f t="shared" si="79"/>
        <v>N</v>
      </c>
      <c r="U72" s="1" t="str">
        <f t="shared" si="80"/>
        <v>N</v>
      </c>
      <c r="V72" s="1" t="str">
        <f t="shared" si="81"/>
        <v>N</v>
      </c>
      <c r="W72" s="1" t="str">
        <f t="shared" si="82"/>
        <v/>
      </c>
      <c r="X72" s="1" t="str">
        <f t="shared" si="83"/>
        <v/>
      </c>
      <c r="Y72" s="1" t="str">
        <f t="shared" si="84"/>
        <v>彰水路1段47號</v>
      </c>
      <c r="Z72" s="1" t="str">
        <f t="shared" si="85"/>
        <v>Y</v>
      </c>
      <c r="AA72" s="1">
        <f t="shared" si="63"/>
        <v>3</v>
      </c>
      <c r="AB72" s="1" t="str">
        <f t="shared" si="86"/>
        <v>N</v>
      </c>
      <c r="AC72" s="1" t="str">
        <f t="shared" si="87"/>
        <v/>
      </c>
      <c r="AD72" s="1" t="str">
        <f t="shared" si="88"/>
        <v>彰水路</v>
      </c>
      <c r="AE72" s="1" t="str">
        <f t="shared" si="89"/>
        <v>1段47號</v>
      </c>
      <c r="AF72" s="1" t="str">
        <f t="shared" si="90"/>
        <v>Y</v>
      </c>
      <c r="AG72" s="1">
        <f t="shared" si="91"/>
        <v>2</v>
      </c>
      <c r="AH72" s="1" t="str">
        <f t="shared" si="92"/>
        <v>1段</v>
      </c>
      <c r="AI72" s="1" t="str">
        <f>IF(ISERROR(VLOOKUP(AH72,段別參照!A:B,2,0)),AH72,VLOOKUP(AH72,段別參照!A:B,2,0))</f>
        <v>一段</v>
      </c>
      <c r="AJ72" s="1" t="str">
        <f t="shared" si="93"/>
        <v>彰水路1段</v>
      </c>
      <c r="AK72" s="1" t="str">
        <f t="shared" si="94"/>
        <v>彰水路一段</v>
      </c>
      <c r="AL72" s="1" t="str">
        <f t="shared" si="95"/>
        <v>47號</v>
      </c>
      <c r="AM72" s="1" t="str">
        <f t="shared" si="96"/>
        <v>N</v>
      </c>
      <c r="AN72" s="1" t="str">
        <f t="shared" si="97"/>
        <v/>
      </c>
      <c r="AO72" s="1" t="str">
        <f t="shared" si="98"/>
        <v/>
      </c>
      <c r="AP72" s="1" t="str">
        <f t="shared" si="99"/>
        <v>47號</v>
      </c>
      <c r="AQ72" s="1" t="str">
        <f t="shared" si="100"/>
        <v>N</v>
      </c>
      <c r="AR72" s="1" t="str">
        <f t="shared" si="101"/>
        <v/>
      </c>
      <c r="AS72" s="1" t="str">
        <f t="shared" si="102"/>
        <v/>
      </c>
      <c r="AT72" s="1" t="str">
        <f t="shared" si="103"/>
        <v>47號</v>
      </c>
      <c r="AU72" s="1" t="str">
        <f t="shared" si="104"/>
        <v>Y</v>
      </c>
      <c r="AV72" s="1">
        <f t="shared" si="105"/>
        <v>3</v>
      </c>
      <c r="AW72" s="1" t="str">
        <f t="shared" si="106"/>
        <v>47號</v>
      </c>
      <c r="AX72" s="1" t="str">
        <f t="shared" si="118"/>
        <v>47號</v>
      </c>
      <c r="AY72" s="1" t="str">
        <f t="shared" si="107"/>
        <v/>
      </c>
      <c r="AZ72" s="1" t="str">
        <f t="shared" si="108"/>
        <v>N</v>
      </c>
      <c r="BA72" s="1" t="str">
        <f t="shared" si="109"/>
        <v/>
      </c>
      <c r="BB72" s="1" t="str">
        <f t="shared" si="110"/>
        <v/>
      </c>
      <c r="BC72" s="1" t="str">
        <f t="shared" si="111"/>
        <v/>
      </c>
      <c r="BD72" s="1" t="str">
        <f>IF(ISERROR(VLOOKUP(BC72,樓別參照!A:B,2,0)),BC72,VLOOKUP(BC72,樓別參照!A:B,2,0))</f>
        <v/>
      </c>
      <c r="BE72" s="1" t="str">
        <f t="shared" si="112"/>
        <v/>
      </c>
      <c r="BF72" s="1" t="str">
        <f t="shared" si="113"/>
        <v/>
      </c>
      <c r="BG72" s="1" t="str">
        <f t="shared" si="114"/>
        <v>N</v>
      </c>
      <c r="BH72" s="1" t="str">
        <f t="shared" si="62"/>
        <v/>
      </c>
      <c r="BI72" s="1" t="str">
        <f t="shared" si="115"/>
        <v/>
      </c>
      <c r="BJ72" s="1" t="str">
        <f t="shared" si="66"/>
        <v>彰化縣</v>
      </c>
      <c r="BK72" s="1" t="str">
        <f t="shared" si="119"/>
        <v>埔鹽鄉</v>
      </c>
      <c r="BL72" s="1" t="str">
        <f t="shared" si="120"/>
        <v>彰水路一段</v>
      </c>
      <c r="BM72" s="1" t="str">
        <f t="shared" si="121"/>
        <v/>
      </c>
      <c r="BN72" s="1" t="str">
        <f t="shared" si="122"/>
        <v/>
      </c>
      <c r="BO72" s="1" t="str">
        <f t="shared" si="116"/>
        <v>47號</v>
      </c>
      <c r="BP72" s="1" t="str">
        <f t="shared" si="67"/>
        <v/>
      </c>
    </row>
    <row r="73" spans="1:68" x14ac:dyDescent="0.3">
      <c r="A73" s="1">
        <v>9172367</v>
      </c>
      <c r="B73" s="1" t="s">
        <v>69</v>
      </c>
      <c r="C73" s="1" t="s">
        <v>594</v>
      </c>
      <c r="D73" s="1" t="s">
        <v>567</v>
      </c>
      <c r="E73" s="1" t="s">
        <v>645</v>
      </c>
      <c r="F73" s="1" t="str">
        <f t="shared" si="68"/>
        <v>彰化縣 埔鹽鄉 埔鹽村1鄰埔港路75號</v>
      </c>
      <c r="G73" s="1">
        <f t="shared" si="69"/>
        <v>4</v>
      </c>
      <c r="H73" s="1" t="str">
        <f t="shared" si="70"/>
        <v>彰化縣</v>
      </c>
      <c r="I73" s="1">
        <f t="shared" si="71"/>
        <v>4</v>
      </c>
      <c r="J73" s="1" t="str">
        <f t="shared" si="64"/>
        <v>埔鹽鄉</v>
      </c>
      <c r="K73" s="1" t="str">
        <f t="shared" si="65"/>
        <v>埔鹽村1鄰埔港路75號</v>
      </c>
      <c r="L73" s="1" t="str">
        <f t="shared" si="72"/>
        <v>N</v>
      </c>
      <c r="M73" s="1" t="str">
        <f t="shared" si="73"/>
        <v/>
      </c>
      <c r="N73" s="1" t="str">
        <f t="shared" si="117"/>
        <v/>
      </c>
      <c r="O73" s="1" t="str">
        <f t="shared" si="74"/>
        <v>Y</v>
      </c>
      <c r="P73" s="1">
        <f t="shared" si="75"/>
        <v>5</v>
      </c>
      <c r="Q73" s="1" t="str">
        <f t="shared" si="76"/>
        <v>埔鹽村1鄰</v>
      </c>
      <c r="R73" s="1" t="str">
        <f t="shared" si="77"/>
        <v>埔鹽村1鄰</v>
      </c>
      <c r="S73" s="1" t="str">
        <f t="shared" si="78"/>
        <v>埔港路75號</v>
      </c>
      <c r="T73" s="1" t="str">
        <f t="shared" si="79"/>
        <v>N</v>
      </c>
      <c r="U73" s="1" t="str">
        <f t="shared" si="80"/>
        <v>N</v>
      </c>
      <c r="V73" s="1" t="str">
        <f t="shared" si="81"/>
        <v>N</v>
      </c>
      <c r="W73" s="1" t="str">
        <f t="shared" si="82"/>
        <v/>
      </c>
      <c r="X73" s="1" t="str">
        <f t="shared" si="83"/>
        <v/>
      </c>
      <c r="Y73" s="1" t="str">
        <f t="shared" si="84"/>
        <v>埔港路75號</v>
      </c>
      <c r="Z73" s="1" t="str">
        <f t="shared" si="85"/>
        <v>Y</v>
      </c>
      <c r="AA73" s="1">
        <f t="shared" si="63"/>
        <v>3</v>
      </c>
      <c r="AB73" s="1" t="str">
        <f t="shared" si="86"/>
        <v>N</v>
      </c>
      <c r="AC73" s="1" t="str">
        <f t="shared" si="87"/>
        <v/>
      </c>
      <c r="AD73" s="1" t="str">
        <f t="shared" si="88"/>
        <v>埔港路</v>
      </c>
      <c r="AE73" s="1" t="str">
        <f t="shared" si="89"/>
        <v>75號</v>
      </c>
      <c r="AF73" s="1" t="str">
        <f t="shared" si="90"/>
        <v>N</v>
      </c>
      <c r="AG73" s="1" t="str">
        <f t="shared" si="91"/>
        <v/>
      </c>
      <c r="AH73" s="1" t="str">
        <f t="shared" si="92"/>
        <v/>
      </c>
      <c r="AI73" s="1" t="str">
        <f>IF(ISERROR(VLOOKUP(AH73,段別參照!A:B,2,0)),AH73,VLOOKUP(AH73,段別參照!A:B,2,0))</f>
        <v/>
      </c>
      <c r="AJ73" s="1" t="str">
        <f t="shared" si="93"/>
        <v>埔港路</v>
      </c>
      <c r="AK73" s="1" t="str">
        <f t="shared" si="94"/>
        <v>埔港路</v>
      </c>
      <c r="AL73" s="1" t="str">
        <f t="shared" si="95"/>
        <v>75號</v>
      </c>
      <c r="AM73" s="1" t="str">
        <f t="shared" si="96"/>
        <v>N</v>
      </c>
      <c r="AN73" s="1" t="str">
        <f t="shared" si="97"/>
        <v/>
      </c>
      <c r="AO73" s="1" t="str">
        <f t="shared" si="98"/>
        <v/>
      </c>
      <c r="AP73" s="1" t="str">
        <f t="shared" si="99"/>
        <v>75號</v>
      </c>
      <c r="AQ73" s="1" t="str">
        <f t="shared" si="100"/>
        <v>N</v>
      </c>
      <c r="AR73" s="1" t="str">
        <f t="shared" si="101"/>
        <v/>
      </c>
      <c r="AS73" s="1" t="str">
        <f t="shared" si="102"/>
        <v/>
      </c>
      <c r="AT73" s="1" t="str">
        <f t="shared" si="103"/>
        <v>75號</v>
      </c>
      <c r="AU73" s="1" t="str">
        <f t="shared" si="104"/>
        <v>Y</v>
      </c>
      <c r="AV73" s="1">
        <f t="shared" si="105"/>
        <v>3</v>
      </c>
      <c r="AW73" s="1" t="str">
        <f t="shared" si="106"/>
        <v>75號</v>
      </c>
      <c r="AX73" s="1" t="str">
        <f t="shared" si="118"/>
        <v>75號</v>
      </c>
      <c r="AY73" s="1" t="str">
        <f t="shared" si="107"/>
        <v/>
      </c>
      <c r="AZ73" s="1" t="str">
        <f t="shared" si="108"/>
        <v>N</v>
      </c>
      <c r="BA73" s="1" t="str">
        <f t="shared" si="109"/>
        <v/>
      </c>
      <c r="BB73" s="1" t="str">
        <f t="shared" si="110"/>
        <v/>
      </c>
      <c r="BC73" s="1" t="str">
        <f t="shared" si="111"/>
        <v/>
      </c>
      <c r="BD73" s="1" t="str">
        <f>IF(ISERROR(VLOOKUP(BC73,樓別參照!A:B,2,0)),BC73,VLOOKUP(BC73,樓別參照!A:B,2,0))</f>
        <v/>
      </c>
      <c r="BE73" s="1" t="str">
        <f t="shared" si="112"/>
        <v/>
      </c>
      <c r="BF73" s="1" t="str">
        <f t="shared" si="113"/>
        <v/>
      </c>
      <c r="BG73" s="1" t="str">
        <f t="shared" si="114"/>
        <v>N</v>
      </c>
      <c r="BH73" s="1" t="str">
        <f t="shared" si="62"/>
        <v/>
      </c>
      <c r="BI73" s="1" t="str">
        <f t="shared" si="115"/>
        <v/>
      </c>
      <c r="BJ73" s="1" t="str">
        <f t="shared" si="66"/>
        <v>彰化縣</v>
      </c>
      <c r="BK73" s="1" t="str">
        <f t="shared" si="119"/>
        <v>埔鹽鄉</v>
      </c>
      <c r="BL73" s="1" t="str">
        <f t="shared" si="120"/>
        <v>埔港路</v>
      </c>
      <c r="BM73" s="1" t="str">
        <f t="shared" si="121"/>
        <v/>
      </c>
      <c r="BN73" s="1" t="str">
        <f t="shared" si="122"/>
        <v/>
      </c>
      <c r="BO73" s="1" t="str">
        <f t="shared" si="116"/>
        <v>75號</v>
      </c>
      <c r="BP73" s="1" t="str">
        <f t="shared" si="67"/>
        <v/>
      </c>
    </row>
    <row r="74" spans="1:68" x14ac:dyDescent="0.3">
      <c r="A74" s="1">
        <v>10038798</v>
      </c>
      <c r="B74" s="1" t="s">
        <v>70</v>
      </c>
      <c r="C74" s="1" t="s">
        <v>577</v>
      </c>
      <c r="D74" s="1" t="s">
        <v>571</v>
      </c>
      <c r="E74" s="1" t="s">
        <v>646</v>
      </c>
      <c r="F74" s="1" t="str">
        <f t="shared" si="68"/>
        <v>彰化縣 埔鹽鄉 埔港路36號</v>
      </c>
      <c r="G74" s="1">
        <f t="shared" si="69"/>
        <v>4</v>
      </c>
      <c r="H74" s="1" t="str">
        <f t="shared" si="70"/>
        <v>彰化縣</v>
      </c>
      <c r="I74" s="1">
        <f t="shared" si="71"/>
        <v>4</v>
      </c>
      <c r="J74" s="1" t="str">
        <f t="shared" si="64"/>
        <v>埔鹽鄉</v>
      </c>
      <c r="K74" s="1" t="str">
        <f t="shared" si="65"/>
        <v>埔港路36號</v>
      </c>
      <c r="L74" s="1" t="str">
        <f t="shared" si="72"/>
        <v>N</v>
      </c>
      <c r="M74" s="1" t="str">
        <f t="shared" si="73"/>
        <v/>
      </c>
      <c r="N74" s="1" t="str">
        <f t="shared" si="117"/>
        <v/>
      </c>
      <c r="O74" s="1" t="str">
        <f t="shared" si="74"/>
        <v>N</v>
      </c>
      <c r="P74" s="1" t="str">
        <f t="shared" si="75"/>
        <v/>
      </c>
      <c r="Q74" s="1" t="str">
        <f t="shared" si="76"/>
        <v/>
      </c>
      <c r="R74" s="1" t="str">
        <f t="shared" si="77"/>
        <v/>
      </c>
      <c r="S74" s="1" t="str">
        <f t="shared" si="78"/>
        <v>埔港路36號</v>
      </c>
      <c r="T74" s="1" t="str">
        <f t="shared" si="79"/>
        <v>N</v>
      </c>
      <c r="U74" s="1" t="str">
        <f t="shared" si="80"/>
        <v>N</v>
      </c>
      <c r="V74" s="1" t="str">
        <f t="shared" si="81"/>
        <v>N</v>
      </c>
      <c r="W74" s="1" t="str">
        <f t="shared" si="82"/>
        <v/>
      </c>
      <c r="X74" s="1" t="str">
        <f t="shared" si="83"/>
        <v/>
      </c>
      <c r="Y74" s="1" t="str">
        <f t="shared" si="84"/>
        <v>埔港路36號</v>
      </c>
      <c r="Z74" s="1" t="str">
        <f t="shared" si="85"/>
        <v>Y</v>
      </c>
      <c r="AA74" s="1">
        <f t="shared" si="63"/>
        <v>3</v>
      </c>
      <c r="AB74" s="1" t="str">
        <f t="shared" si="86"/>
        <v>N</v>
      </c>
      <c r="AC74" s="1" t="str">
        <f t="shared" si="87"/>
        <v/>
      </c>
      <c r="AD74" s="1" t="str">
        <f t="shared" si="88"/>
        <v>埔港路</v>
      </c>
      <c r="AE74" s="1" t="str">
        <f t="shared" si="89"/>
        <v>36號</v>
      </c>
      <c r="AF74" s="1" t="str">
        <f t="shared" si="90"/>
        <v>N</v>
      </c>
      <c r="AG74" s="1" t="str">
        <f t="shared" si="91"/>
        <v/>
      </c>
      <c r="AH74" s="1" t="str">
        <f t="shared" si="92"/>
        <v/>
      </c>
      <c r="AI74" s="1" t="str">
        <f>IF(ISERROR(VLOOKUP(AH74,段別參照!A:B,2,0)),AH74,VLOOKUP(AH74,段別參照!A:B,2,0))</f>
        <v/>
      </c>
      <c r="AJ74" s="1" t="str">
        <f t="shared" si="93"/>
        <v>埔港路</v>
      </c>
      <c r="AK74" s="1" t="str">
        <f t="shared" si="94"/>
        <v>埔港路</v>
      </c>
      <c r="AL74" s="1" t="str">
        <f t="shared" si="95"/>
        <v>36號</v>
      </c>
      <c r="AM74" s="1" t="str">
        <f t="shared" si="96"/>
        <v>N</v>
      </c>
      <c r="AN74" s="1" t="str">
        <f t="shared" si="97"/>
        <v/>
      </c>
      <c r="AO74" s="1" t="str">
        <f t="shared" si="98"/>
        <v/>
      </c>
      <c r="AP74" s="1" t="str">
        <f t="shared" si="99"/>
        <v>36號</v>
      </c>
      <c r="AQ74" s="1" t="str">
        <f t="shared" si="100"/>
        <v>N</v>
      </c>
      <c r="AR74" s="1" t="str">
        <f t="shared" si="101"/>
        <v/>
      </c>
      <c r="AS74" s="1" t="str">
        <f t="shared" si="102"/>
        <v/>
      </c>
      <c r="AT74" s="1" t="str">
        <f t="shared" si="103"/>
        <v>36號</v>
      </c>
      <c r="AU74" s="1" t="str">
        <f t="shared" si="104"/>
        <v>Y</v>
      </c>
      <c r="AV74" s="1">
        <f t="shared" si="105"/>
        <v>3</v>
      </c>
      <c r="AW74" s="1" t="str">
        <f t="shared" si="106"/>
        <v>36號</v>
      </c>
      <c r="AX74" s="1" t="str">
        <f t="shared" si="118"/>
        <v>36號</v>
      </c>
      <c r="AY74" s="1" t="str">
        <f t="shared" si="107"/>
        <v/>
      </c>
      <c r="AZ74" s="1" t="str">
        <f t="shared" si="108"/>
        <v>N</v>
      </c>
      <c r="BA74" s="1" t="str">
        <f t="shared" si="109"/>
        <v/>
      </c>
      <c r="BB74" s="1" t="str">
        <f t="shared" si="110"/>
        <v/>
      </c>
      <c r="BC74" s="1" t="str">
        <f t="shared" si="111"/>
        <v/>
      </c>
      <c r="BD74" s="1" t="str">
        <f>IF(ISERROR(VLOOKUP(BC74,樓別參照!A:B,2,0)),BC74,VLOOKUP(BC74,樓別參照!A:B,2,0))</f>
        <v/>
      </c>
      <c r="BE74" s="1" t="str">
        <f t="shared" si="112"/>
        <v/>
      </c>
      <c r="BF74" s="1" t="str">
        <f t="shared" si="113"/>
        <v/>
      </c>
      <c r="BG74" s="1" t="str">
        <f t="shared" si="114"/>
        <v>N</v>
      </c>
      <c r="BH74" s="1" t="str">
        <f t="shared" si="62"/>
        <v/>
      </c>
      <c r="BI74" s="1" t="str">
        <f t="shared" si="115"/>
        <v/>
      </c>
      <c r="BJ74" s="1" t="str">
        <f t="shared" si="66"/>
        <v>彰化縣</v>
      </c>
      <c r="BK74" s="1" t="str">
        <f t="shared" si="119"/>
        <v>埔鹽鄉</v>
      </c>
      <c r="BL74" s="1" t="str">
        <f t="shared" si="120"/>
        <v>埔港路</v>
      </c>
      <c r="BM74" s="1" t="str">
        <f t="shared" si="121"/>
        <v/>
      </c>
      <c r="BN74" s="1" t="str">
        <f t="shared" si="122"/>
        <v/>
      </c>
      <c r="BO74" s="1" t="str">
        <f t="shared" si="116"/>
        <v>36號</v>
      </c>
      <c r="BP74" s="1" t="str">
        <f t="shared" si="67"/>
        <v/>
      </c>
    </row>
    <row r="75" spans="1:68" x14ac:dyDescent="0.3">
      <c r="A75" s="1">
        <v>9866785</v>
      </c>
      <c r="B75" s="1" t="s">
        <v>71</v>
      </c>
      <c r="C75" s="1" t="s">
        <v>570</v>
      </c>
      <c r="D75" s="1" t="s">
        <v>567</v>
      </c>
      <c r="E75" s="1" t="s">
        <v>647</v>
      </c>
      <c r="F75" s="1" t="str">
        <f t="shared" si="68"/>
        <v>彰化縣 埔鹽鄉 員鹿路3段119之6號</v>
      </c>
      <c r="G75" s="1">
        <f t="shared" si="69"/>
        <v>4</v>
      </c>
      <c r="H75" s="1" t="str">
        <f t="shared" si="70"/>
        <v>彰化縣</v>
      </c>
      <c r="I75" s="1">
        <f t="shared" si="71"/>
        <v>4</v>
      </c>
      <c r="J75" s="1" t="str">
        <f t="shared" si="64"/>
        <v>埔鹽鄉</v>
      </c>
      <c r="K75" s="1" t="str">
        <f t="shared" si="65"/>
        <v>員鹿路3段119之6號</v>
      </c>
      <c r="L75" s="1" t="str">
        <f t="shared" si="72"/>
        <v>N</v>
      </c>
      <c r="M75" s="1" t="str">
        <f t="shared" si="73"/>
        <v/>
      </c>
      <c r="N75" s="1" t="str">
        <f t="shared" si="117"/>
        <v/>
      </c>
      <c r="O75" s="1" t="str">
        <f t="shared" si="74"/>
        <v>N</v>
      </c>
      <c r="P75" s="1" t="str">
        <f t="shared" si="75"/>
        <v/>
      </c>
      <c r="Q75" s="1" t="str">
        <f t="shared" si="76"/>
        <v/>
      </c>
      <c r="R75" s="1" t="str">
        <f t="shared" si="77"/>
        <v/>
      </c>
      <c r="S75" s="1" t="str">
        <f t="shared" si="78"/>
        <v>員鹿路3段119之6號</v>
      </c>
      <c r="T75" s="1" t="str">
        <f t="shared" si="79"/>
        <v>N</v>
      </c>
      <c r="U75" s="1" t="str">
        <f t="shared" si="80"/>
        <v>N</v>
      </c>
      <c r="V75" s="1" t="str">
        <f t="shared" si="81"/>
        <v>N</v>
      </c>
      <c r="W75" s="1" t="str">
        <f t="shared" si="82"/>
        <v/>
      </c>
      <c r="X75" s="1" t="str">
        <f t="shared" si="83"/>
        <v/>
      </c>
      <c r="Y75" s="1" t="str">
        <f t="shared" si="84"/>
        <v>員鹿路3段119之6號</v>
      </c>
      <c r="Z75" s="1" t="str">
        <f t="shared" si="85"/>
        <v>Y</v>
      </c>
      <c r="AA75" s="1">
        <f t="shared" si="63"/>
        <v>3</v>
      </c>
      <c r="AB75" s="1" t="str">
        <f t="shared" si="86"/>
        <v>N</v>
      </c>
      <c r="AC75" s="1" t="str">
        <f t="shared" si="87"/>
        <v/>
      </c>
      <c r="AD75" s="1" t="str">
        <f t="shared" si="88"/>
        <v>員鹿路</v>
      </c>
      <c r="AE75" s="1" t="str">
        <f t="shared" si="89"/>
        <v>3段119之6號</v>
      </c>
      <c r="AF75" s="1" t="str">
        <f t="shared" si="90"/>
        <v>Y</v>
      </c>
      <c r="AG75" s="1">
        <f t="shared" si="91"/>
        <v>2</v>
      </c>
      <c r="AH75" s="1" t="str">
        <f t="shared" si="92"/>
        <v>3段</v>
      </c>
      <c r="AI75" s="1" t="str">
        <f>IF(ISERROR(VLOOKUP(AH75,段別參照!A:B,2,0)),AH75,VLOOKUP(AH75,段別參照!A:B,2,0))</f>
        <v>三段</v>
      </c>
      <c r="AJ75" s="1" t="str">
        <f t="shared" si="93"/>
        <v>員鹿路3段</v>
      </c>
      <c r="AK75" s="1" t="str">
        <f t="shared" si="94"/>
        <v>員鹿路三段</v>
      </c>
      <c r="AL75" s="1" t="str">
        <f t="shared" si="95"/>
        <v>119之6號</v>
      </c>
      <c r="AM75" s="1" t="str">
        <f t="shared" si="96"/>
        <v>N</v>
      </c>
      <c r="AN75" s="1" t="str">
        <f t="shared" si="97"/>
        <v/>
      </c>
      <c r="AO75" s="1" t="str">
        <f t="shared" si="98"/>
        <v/>
      </c>
      <c r="AP75" s="1" t="str">
        <f t="shared" si="99"/>
        <v>119之6號</v>
      </c>
      <c r="AQ75" s="1" t="str">
        <f t="shared" si="100"/>
        <v>N</v>
      </c>
      <c r="AR75" s="1" t="str">
        <f t="shared" si="101"/>
        <v/>
      </c>
      <c r="AS75" s="1" t="str">
        <f t="shared" si="102"/>
        <v/>
      </c>
      <c r="AT75" s="1" t="str">
        <f t="shared" si="103"/>
        <v>119之6號</v>
      </c>
      <c r="AU75" s="1" t="str">
        <f t="shared" si="104"/>
        <v>Y</v>
      </c>
      <c r="AV75" s="1">
        <f t="shared" si="105"/>
        <v>6</v>
      </c>
      <c r="AW75" s="1" t="str">
        <f t="shared" si="106"/>
        <v>119之6號</v>
      </c>
      <c r="AX75" s="1" t="str">
        <f t="shared" si="118"/>
        <v>119-6號</v>
      </c>
      <c r="AY75" s="1" t="str">
        <f t="shared" si="107"/>
        <v/>
      </c>
      <c r="AZ75" s="1" t="str">
        <f t="shared" si="108"/>
        <v>N</v>
      </c>
      <c r="BA75" s="1" t="str">
        <f t="shared" si="109"/>
        <v/>
      </c>
      <c r="BB75" s="1" t="str">
        <f t="shared" si="110"/>
        <v/>
      </c>
      <c r="BC75" s="1" t="str">
        <f t="shared" si="111"/>
        <v/>
      </c>
      <c r="BD75" s="1" t="str">
        <f>IF(ISERROR(VLOOKUP(BC75,樓別參照!A:B,2,0)),BC75,VLOOKUP(BC75,樓別參照!A:B,2,0))</f>
        <v/>
      </c>
      <c r="BE75" s="1" t="str">
        <f t="shared" si="112"/>
        <v/>
      </c>
      <c r="BF75" s="1" t="str">
        <f t="shared" si="113"/>
        <v/>
      </c>
      <c r="BG75" s="1" t="str">
        <f t="shared" si="114"/>
        <v>N</v>
      </c>
      <c r="BH75" s="1" t="str">
        <f t="shared" si="62"/>
        <v/>
      </c>
      <c r="BI75" s="1" t="str">
        <f t="shared" si="115"/>
        <v/>
      </c>
      <c r="BJ75" s="1" t="str">
        <f t="shared" si="66"/>
        <v>彰化縣</v>
      </c>
      <c r="BK75" s="1" t="str">
        <f t="shared" si="119"/>
        <v>埔鹽鄉</v>
      </c>
      <c r="BL75" s="1" t="str">
        <f t="shared" si="120"/>
        <v>員鹿路三段</v>
      </c>
      <c r="BM75" s="1" t="str">
        <f t="shared" si="121"/>
        <v/>
      </c>
      <c r="BN75" s="1" t="str">
        <f t="shared" si="122"/>
        <v/>
      </c>
      <c r="BO75" s="1" t="str">
        <f t="shared" si="116"/>
        <v>119-6號</v>
      </c>
      <c r="BP75" s="1" t="str">
        <f t="shared" si="67"/>
        <v/>
      </c>
    </row>
    <row r="76" spans="1:68" x14ac:dyDescent="0.3">
      <c r="A76" s="1">
        <v>8169268</v>
      </c>
      <c r="B76" s="1" t="s">
        <v>72</v>
      </c>
      <c r="C76" s="1" t="s">
        <v>577</v>
      </c>
      <c r="D76" s="1" t="s">
        <v>571</v>
      </c>
      <c r="E76" s="1" t="s">
        <v>648</v>
      </c>
      <c r="F76" s="1" t="str">
        <f t="shared" si="68"/>
        <v>彰化縣 埔鹽鄉 西湖村15鄰大新路2巷18號</v>
      </c>
      <c r="G76" s="1">
        <f t="shared" si="69"/>
        <v>4</v>
      </c>
      <c r="H76" s="1" t="str">
        <f t="shared" si="70"/>
        <v>彰化縣</v>
      </c>
      <c r="I76" s="1">
        <f t="shared" si="71"/>
        <v>4</v>
      </c>
      <c r="J76" s="1" t="str">
        <f t="shared" si="64"/>
        <v>埔鹽鄉</v>
      </c>
      <c r="K76" s="1" t="str">
        <f t="shared" si="65"/>
        <v>西湖村15鄰大新路2巷18號</v>
      </c>
      <c r="L76" s="1" t="str">
        <f t="shared" si="72"/>
        <v>N</v>
      </c>
      <c r="M76" s="1" t="str">
        <f t="shared" si="73"/>
        <v/>
      </c>
      <c r="N76" s="1" t="str">
        <f t="shared" si="117"/>
        <v/>
      </c>
      <c r="O76" s="1" t="str">
        <f t="shared" si="74"/>
        <v>Y</v>
      </c>
      <c r="P76" s="1">
        <f t="shared" si="75"/>
        <v>6</v>
      </c>
      <c r="Q76" s="1" t="str">
        <f t="shared" si="76"/>
        <v>西湖村15鄰</v>
      </c>
      <c r="R76" s="1" t="str">
        <f t="shared" si="77"/>
        <v>西湖村15鄰</v>
      </c>
      <c r="S76" s="1" t="str">
        <f t="shared" si="78"/>
        <v>大新路2巷18號</v>
      </c>
      <c r="T76" s="1" t="str">
        <f t="shared" si="79"/>
        <v>N</v>
      </c>
      <c r="U76" s="1" t="str">
        <f t="shared" si="80"/>
        <v>N</v>
      </c>
      <c r="V76" s="1" t="str">
        <f t="shared" si="81"/>
        <v>N</v>
      </c>
      <c r="W76" s="1" t="str">
        <f t="shared" si="82"/>
        <v/>
      </c>
      <c r="X76" s="1" t="str">
        <f t="shared" si="83"/>
        <v/>
      </c>
      <c r="Y76" s="1" t="str">
        <f t="shared" si="84"/>
        <v>大新路2巷18號</v>
      </c>
      <c r="Z76" s="1" t="str">
        <f t="shared" si="85"/>
        <v>Y</v>
      </c>
      <c r="AA76" s="1">
        <f t="shared" si="63"/>
        <v>3</v>
      </c>
      <c r="AB76" s="1" t="str">
        <f t="shared" si="86"/>
        <v>N</v>
      </c>
      <c r="AC76" s="1" t="str">
        <f t="shared" si="87"/>
        <v/>
      </c>
      <c r="AD76" s="1" t="str">
        <f t="shared" si="88"/>
        <v>大新路</v>
      </c>
      <c r="AE76" s="1" t="str">
        <f t="shared" si="89"/>
        <v>2巷18號</v>
      </c>
      <c r="AF76" s="1" t="str">
        <f t="shared" si="90"/>
        <v>N</v>
      </c>
      <c r="AG76" s="1" t="str">
        <f t="shared" si="91"/>
        <v/>
      </c>
      <c r="AH76" s="1" t="str">
        <f t="shared" si="92"/>
        <v/>
      </c>
      <c r="AI76" s="1" t="str">
        <f>IF(ISERROR(VLOOKUP(AH76,段別參照!A:B,2,0)),AH76,VLOOKUP(AH76,段別參照!A:B,2,0))</f>
        <v/>
      </c>
      <c r="AJ76" s="1" t="str">
        <f t="shared" si="93"/>
        <v>大新路</v>
      </c>
      <c r="AK76" s="1" t="str">
        <f t="shared" si="94"/>
        <v>大新路</v>
      </c>
      <c r="AL76" s="1" t="str">
        <f t="shared" si="95"/>
        <v>2巷18號</v>
      </c>
      <c r="AM76" s="1" t="str">
        <f t="shared" si="96"/>
        <v>Y</v>
      </c>
      <c r="AN76" s="1">
        <f t="shared" si="97"/>
        <v>2</v>
      </c>
      <c r="AO76" s="1" t="str">
        <f t="shared" si="98"/>
        <v>2巷</v>
      </c>
      <c r="AP76" s="1" t="str">
        <f t="shared" si="99"/>
        <v>18號</v>
      </c>
      <c r="AQ76" s="1" t="str">
        <f t="shared" si="100"/>
        <v>N</v>
      </c>
      <c r="AR76" s="1" t="str">
        <f t="shared" si="101"/>
        <v/>
      </c>
      <c r="AS76" s="1" t="str">
        <f t="shared" si="102"/>
        <v/>
      </c>
      <c r="AT76" s="1" t="str">
        <f t="shared" si="103"/>
        <v>18號</v>
      </c>
      <c r="AU76" s="1" t="str">
        <f t="shared" si="104"/>
        <v>Y</v>
      </c>
      <c r="AV76" s="1">
        <f t="shared" si="105"/>
        <v>3</v>
      </c>
      <c r="AW76" s="1" t="str">
        <f t="shared" si="106"/>
        <v>18號</v>
      </c>
      <c r="AX76" s="1" t="str">
        <f t="shared" si="118"/>
        <v>18號</v>
      </c>
      <c r="AY76" s="1" t="str">
        <f t="shared" si="107"/>
        <v/>
      </c>
      <c r="AZ76" s="1" t="str">
        <f t="shared" si="108"/>
        <v>N</v>
      </c>
      <c r="BA76" s="1" t="str">
        <f t="shared" si="109"/>
        <v/>
      </c>
      <c r="BB76" s="1" t="str">
        <f t="shared" si="110"/>
        <v/>
      </c>
      <c r="BC76" s="1" t="str">
        <f t="shared" si="111"/>
        <v/>
      </c>
      <c r="BD76" s="1" t="str">
        <f>IF(ISERROR(VLOOKUP(BC76,樓別參照!A:B,2,0)),BC76,VLOOKUP(BC76,樓別參照!A:B,2,0))</f>
        <v/>
      </c>
      <c r="BE76" s="1" t="str">
        <f t="shared" si="112"/>
        <v/>
      </c>
      <c r="BF76" s="1" t="str">
        <f t="shared" si="113"/>
        <v/>
      </c>
      <c r="BG76" s="1" t="str">
        <f t="shared" si="114"/>
        <v>N</v>
      </c>
      <c r="BH76" s="1" t="str">
        <f t="shared" si="62"/>
        <v/>
      </c>
      <c r="BI76" s="1" t="str">
        <f t="shared" si="115"/>
        <v/>
      </c>
      <c r="BJ76" s="1" t="str">
        <f t="shared" si="66"/>
        <v>彰化縣</v>
      </c>
      <c r="BK76" s="1" t="str">
        <f t="shared" si="119"/>
        <v>埔鹽鄉</v>
      </c>
      <c r="BL76" s="1" t="str">
        <f t="shared" si="120"/>
        <v>大新路</v>
      </c>
      <c r="BM76" s="1" t="str">
        <f t="shared" si="121"/>
        <v>2巷</v>
      </c>
      <c r="BN76" s="1" t="str">
        <f t="shared" si="122"/>
        <v/>
      </c>
      <c r="BO76" s="1" t="str">
        <f t="shared" si="116"/>
        <v>18號</v>
      </c>
      <c r="BP76" s="1" t="str">
        <f t="shared" si="67"/>
        <v/>
      </c>
    </row>
    <row r="77" spans="1:68" x14ac:dyDescent="0.3">
      <c r="A77" s="1">
        <v>7592689</v>
      </c>
      <c r="B77" s="1" t="s">
        <v>73</v>
      </c>
      <c r="C77" s="1" t="s">
        <v>570</v>
      </c>
      <c r="D77" s="1" t="s">
        <v>571</v>
      </c>
      <c r="E77" s="1" t="s">
        <v>649</v>
      </c>
      <c r="F77" s="1" t="str">
        <f t="shared" si="68"/>
        <v>彰化縣 埔鹽鄉 打廉村2鄰埔打路1巷9號</v>
      </c>
      <c r="G77" s="1">
        <f t="shared" si="69"/>
        <v>4</v>
      </c>
      <c r="H77" s="1" t="str">
        <f t="shared" si="70"/>
        <v>彰化縣</v>
      </c>
      <c r="I77" s="1">
        <f t="shared" si="71"/>
        <v>4</v>
      </c>
      <c r="J77" s="1" t="str">
        <f t="shared" si="64"/>
        <v>埔鹽鄉</v>
      </c>
      <c r="K77" s="1" t="str">
        <f t="shared" si="65"/>
        <v>打廉村2鄰埔打路1巷9號</v>
      </c>
      <c r="L77" s="1" t="str">
        <f t="shared" si="72"/>
        <v>N</v>
      </c>
      <c r="M77" s="1" t="str">
        <f t="shared" si="73"/>
        <v/>
      </c>
      <c r="N77" s="1" t="str">
        <f t="shared" si="117"/>
        <v/>
      </c>
      <c r="O77" s="1" t="str">
        <f t="shared" si="74"/>
        <v>Y</v>
      </c>
      <c r="P77" s="1">
        <f t="shared" si="75"/>
        <v>5</v>
      </c>
      <c r="Q77" s="1" t="str">
        <f t="shared" si="76"/>
        <v>打廉村2鄰</v>
      </c>
      <c r="R77" s="1" t="str">
        <f t="shared" si="77"/>
        <v>打廉村2鄰</v>
      </c>
      <c r="S77" s="1" t="str">
        <f t="shared" si="78"/>
        <v>埔打路1巷9號</v>
      </c>
      <c r="T77" s="1" t="str">
        <f t="shared" si="79"/>
        <v>N</v>
      </c>
      <c r="U77" s="1" t="str">
        <f t="shared" si="80"/>
        <v>N</v>
      </c>
      <c r="V77" s="1" t="str">
        <f t="shared" si="81"/>
        <v>N</v>
      </c>
      <c r="W77" s="1" t="str">
        <f t="shared" si="82"/>
        <v/>
      </c>
      <c r="X77" s="1" t="str">
        <f t="shared" si="83"/>
        <v/>
      </c>
      <c r="Y77" s="1" t="str">
        <f t="shared" si="84"/>
        <v>埔打路1巷9號</v>
      </c>
      <c r="Z77" s="1" t="str">
        <f t="shared" si="85"/>
        <v>Y</v>
      </c>
      <c r="AA77" s="1">
        <f t="shared" si="63"/>
        <v>3</v>
      </c>
      <c r="AB77" s="1" t="str">
        <f t="shared" si="86"/>
        <v>N</v>
      </c>
      <c r="AC77" s="1" t="str">
        <f t="shared" si="87"/>
        <v/>
      </c>
      <c r="AD77" s="1" t="str">
        <f t="shared" si="88"/>
        <v>埔打路</v>
      </c>
      <c r="AE77" s="1" t="str">
        <f t="shared" si="89"/>
        <v>1巷9號</v>
      </c>
      <c r="AF77" s="1" t="str">
        <f t="shared" si="90"/>
        <v>N</v>
      </c>
      <c r="AG77" s="1" t="str">
        <f t="shared" si="91"/>
        <v/>
      </c>
      <c r="AH77" s="1" t="str">
        <f t="shared" si="92"/>
        <v/>
      </c>
      <c r="AI77" s="1" t="str">
        <f>IF(ISERROR(VLOOKUP(AH77,段別參照!A:B,2,0)),AH77,VLOOKUP(AH77,段別參照!A:B,2,0))</f>
        <v/>
      </c>
      <c r="AJ77" s="1" t="str">
        <f t="shared" si="93"/>
        <v>埔打路</v>
      </c>
      <c r="AK77" s="1" t="str">
        <f t="shared" si="94"/>
        <v>埔打路</v>
      </c>
      <c r="AL77" s="1" t="str">
        <f t="shared" si="95"/>
        <v>1巷9號</v>
      </c>
      <c r="AM77" s="1" t="str">
        <f t="shared" si="96"/>
        <v>Y</v>
      </c>
      <c r="AN77" s="1">
        <f t="shared" si="97"/>
        <v>2</v>
      </c>
      <c r="AO77" s="1" t="str">
        <f t="shared" si="98"/>
        <v>1巷</v>
      </c>
      <c r="AP77" s="1" t="str">
        <f t="shared" si="99"/>
        <v>9號</v>
      </c>
      <c r="AQ77" s="1" t="str">
        <f t="shared" si="100"/>
        <v>N</v>
      </c>
      <c r="AR77" s="1" t="str">
        <f t="shared" si="101"/>
        <v/>
      </c>
      <c r="AS77" s="1" t="str">
        <f t="shared" si="102"/>
        <v/>
      </c>
      <c r="AT77" s="1" t="str">
        <f t="shared" si="103"/>
        <v>9號</v>
      </c>
      <c r="AU77" s="1" t="str">
        <f t="shared" si="104"/>
        <v>Y</v>
      </c>
      <c r="AV77" s="1">
        <f t="shared" si="105"/>
        <v>2</v>
      </c>
      <c r="AW77" s="1" t="str">
        <f t="shared" si="106"/>
        <v>9號</v>
      </c>
      <c r="AX77" s="1" t="str">
        <f t="shared" si="118"/>
        <v>9號</v>
      </c>
      <c r="AY77" s="1" t="str">
        <f t="shared" si="107"/>
        <v/>
      </c>
      <c r="AZ77" s="1" t="str">
        <f t="shared" si="108"/>
        <v>N</v>
      </c>
      <c r="BA77" s="1" t="str">
        <f t="shared" si="109"/>
        <v/>
      </c>
      <c r="BB77" s="1" t="str">
        <f t="shared" si="110"/>
        <v/>
      </c>
      <c r="BC77" s="1" t="str">
        <f t="shared" si="111"/>
        <v/>
      </c>
      <c r="BD77" s="1" t="str">
        <f>IF(ISERROR(VLOOKUP(BC77,樓別參照!A:B,2,0)),BC77,VLOOKUP(BC77,樓別參照!A:B,2,0))</f>
        <v/>
      </c>
      <c r="BE77" s="1" t="str">
        <f t="shared" si="112"/>
        <v/>
      </c>
      <c r="BF77" s="1" t="str">
        <f t="shared" si="113"/>
        <v/>
      </c>
      <c r="BG77" s="1" t="str">
        <f t="shared" si="114"/>
        <v>N</v>
      </c>
      <c r="BH77" s="1" t="str">
        <f t="shared" si="62"/>
        <v/>
      </c>
      <c r="BI77" s="1" t="str">
        <f t="shared" si="115"/>
        <v/>
      </c>
      <c r="BJ77" s="1" t="str">
        <f t="shared" si="66"/>
        <v>彰化縣</v>
      </c>
      <c r="BK77" s="1" t="str">
        <f t="shared" si="119"/>
        <v>埔鹽鄉</v>
      </c>
      <c r="BL77" s="1" t="str">
        <f t="shared" si="120"/>
        <v>埔打路</v>
      </c>
      <c r="BM77" s="1" t="str">
        <f t="shared" si="121"/>
        <v>1巷</v>
      </c>
      <c r="BN77" s="1" t="str">
        <f t="shared" si="122"/>
        <v/>
      </c>
      <c r="BO77" s="1" t="str">
        <f t="shared" si="116"/>
        <v>9號</v>
      </c>
      <c r="BP77" s="1" t="str">
        <f t="shared" si="67"/>
        <v/>
      </c>
    </row>
    <row r="78" spans="1:68" x14ac:dyDescent="0.3">
      <c r="A78" s="1">
        <v>9376436</v>
      </c>
      <c r="B78" s="1" t="s">
        <v>74</v>
      </c>
      <c r="C78" s="1" t="s">
        <v>570</v>
      </c>
      <c r="D78" s="1" t="s">
        <v>571</v>
      </c>
      <c r="E78" s="1" t="s">
        <v>650</v>
      </c>
      <c r="F78" s="1" t="str">
        <f t="shared" si="68"/>
        <v>彰化縣 埔鹽鄉 大新路2巷79號之10</v>
      </c>
      <c r="G78" s="1">
        <f t="shared" si="69"/>
        <v>4</v>
      </c>
      <c r="H78" s="1" t="str">
        <f t="shared" si="70"/>
        <v>彰化縣</v>
      </c>
      <c r="I78" s="1">
        <f t="shared" si="71"/>
        <v>4</v>
      </c>
      <c r="J78" s="1" t="str">
        <f t="shared" si="64"/>
        <v>埔鹽鄉</v>
      </c>
      <c r="K78" s="1" t="str">
        <f t="shared" si="65"/>
        <v>大新路2巷79號之10</v>
      </c>
      <c r="L78" s="1" t="str">
        <f t="shared" si="72"/>
        <v>N</v>
      </c>
      <c r="M78" s="1" t="str">
        <f t="shared" si="73"/>
        <v/>
      </c>
      <c r="N78" s="1" t="str">
        <f t="shared" si="117"/>
        <v/>
      </c>
      <c r="O78" s="1" t="str">
        <f t="shared" si="74"/>
        <v>N</v>
      </c>
      <c r="P78" s="1" t="str">
        <f t="shared" si="75"/>
        <v/>
      </c>
      <c r="Q78" s="1" t="str">
        <f t="shared" si="76"/>
        <v/>
      </c>
      <c r="R78" s="1" t="str">
        <f t="shared" si="77"/>
        <v/>
      </c>
      <c r="S78" s="1" t="str">
        <f t="shared" si="78"/>
        <v>大新路2巷79號之10</v>
      </c>
      <c r="T78" s="1" t="str">
        <f t="shared" si="79"/>
        <v>N</v>
      </c>
      <c r="U78" s="1" t="str">
        <f t="shared" si="80"/>
        <v>N</v>
      </c>
      <c r="V78" s="1" t="str">
        <f t="shared" si="81"/>
        <v>N</v>
      </c>
      <c r="W78" s="1" t="str">
        <f t="shared" si="82"/>
        <v/>
      </c>
      <c r="X78" s="1" t="str">
        <f t="shared" si="83"/>
        <v/>
      </c>
      <c r="Y78" s="1" t="str">
        <f t="shared" si="84"/>
        <v>大新路2巷79號之10</v>
      </c>
      <c r="Z78" s="1" t="str">
        <f t="shared" si="85"/>
        <v>Y</v>
      </c>
      <c r="AA78" s="1">
        <f t="shared" si="63"/>
        <v>3</v>
      </c>
      <c r="AB78" s="1" t="str">
        <f t="shared" si="86"/>
        <v>N</v>
      </c>
      <c r="AC78" s="1" t="str">
        <f t="shared" si="87"/>
        <v/>
      </c>
      <c r="AD78" s="1" t="str">
        <f t="shared" si="88"/>
        <v>大新路</v>
      </c>
      <c r="AE78" s="1" t="str">
        <f t="shared" si="89"/>
        <v>2巷79號之10</v>
      </c>
      <c r="AF78" s="1" t="str">
        <f t="shared" si="90"/>
        <v>N</v>
      </c>
      <c r="AG78" s="1" t="str">
        <f t="shared" si="91"/>
        <v/>
      </c>
      <c r="AH78" s="1" t="str">
        <f t="shared" si="92"/>
        <v/>
      </c>
      <c r="AI78" s="1" t="str">
        <f>IF(ISERROR(VLOOKUP(AH78,段別參照!A:B,2,0)),AH78,VLOOKUP(AH78,段別參照!A:B,2,0))</f>
        <v/>
      </c>
      <c r="AJ78" s="1" t="str">
        <f t="shared" si="93"/>
        <v>大新路</v>
      </c>
      <c r="AK78" s="1" t="str">
        <f t="shared" si="94"/>
        <v>大新路</v>
      </c>
      <c r="AL78" s="1" t="str">
        <f t="shared" si="95"/>
        <v>2巷79號之10</v>
      </c>
      <c r="AM78" s="1" t="str">
        <f t="shared" si="96"/>
        <v>Y</v>
      </c>
      <c r="AN78" s="1">
        <f t="shared" si="97"/>
        <v>2</v>
      </c>
      <c r="AO78" s="1" t="str">
        <f t="shared" si="98"/>
        <v>2巷</v>
      </c>
      <c r="AP78" s="1" t="str">
        <f t="shared" si="99"/>
        <v>79號之10</v>
      </c>
      <c r="AQ78" s="1" t="str">
        <f t="shared" si="100"/>
        <v>N</v>
      </c>
      <c r="AR78" s="1" t="str">
        <f t="shared" si="101"/>
        <v/>
      </c>
      <c r="AS78" s="1" t="str">
        <f t="shared" si="102"/>
        <v/>
      </c>
      <c r="AT78" s="1" t="str">
        <f t="shared" si="103"/>
        <v>79號之10</v>
      </c>
      <c r="AU78" s="1" t="str">
        <f t="shared" si="104"/>
        <v>Y</v>
      </c>
      <c r="AV78" s="1">
        <f t="shared" si="105"/>
        <v>3</v>
      </c>
      <c r="AW78" s="1" t="str">
        <f t="shared" si="106"/>
        <v>79號</v>
      </c>
      <c r="AX78" s="1" t="str">
        <f t="shared" si="118"/>
        <v>79號</v>
      </c>
      <c r="AY78" s="1" t="str">
        <f t="shared" si="107"/>
        <v>之10</v>
      </c>
      <c r="AZ78" s="1" t="str">
        <f t="shared" si="108"/>
        <v>N</v>
      </c>
      <c r="BA78" s="1" t="str">
        <f t="shared" si="109"/>
        <v/>
      </c>
      <c r="BB78" s="1" t="str">
        <f t="shared" si="110"/>
        <v/>
      </c>
      <c r="BC78" s="1" t="str">
        <f t="shared" si="111"/>
        <v/>
      </c>
      <c r="BD78" s="1" t="str">
        <f>IF(ISERROR(VLOOKUP(BC78,樓別參照!A:B,2,0)),BC78,VLOOKUP(BC78,樓別參照!A:B,2,0))</f>
        <v/>
      </c>
      <c r="BE78" s="1" t="str">
        <f t="shared" si="112"/>
        <v/>
      </c>
      <c r="BF78" s="1" t="str">
        <f t="shared" si="113"/>
        <v>之10</v>
      </c>
      <c r="BG78" s="1" t="str">
        <f t="shared" si="114"/>
        <v>Y</v>
      </c>
      <c r="BH78" s="1">
        <f t="shared" si="62"/>
        <v>1</v>
      </c>
      <c r="BI78" s="1" t="str">
        <f t="shared" si="115"/>
        <v>之10</v>
      </c>
      <c r="BJ78" s="1" t="str">
        <f t="shared" si="66"/>
        <v>彰化縣</v>
      </c>
      <c r="BK78" s="1" t="str">
        <f t="shared" si="119"/>
        <v>埔鹽鄉</v>
      </c>
      <c r="BL78" s="1" t="str">
        <f t="shared" si="120"/>
        <v>大新路</v>
      </c>
      <c r="BM78" s="1" t="str">
        <f t="shared" si="121"/>
        <v>2巷</v>
      </c>
      <c r="BN78" s="1" t="str">
        <f t="shared" si="122"/>
        <v/>
      </c>
      <c r="BO78" s="1" t="str">
        <f t="shared" si="116"/>
        <v>79號之10</v>
      </c>
      <c r="BP78" s="1" t="str">
        <f t="shared" si="67"/>
        <v/>
      </c>
    </row>
    <row r="79" spans="1:68" x14ac:dyDescent="0.3">
      <c r="A79" s="1">
        <v>6371886</v>
      </c>
      <c r="B79" s="1" t="s">
        <v>75</v>
      </c>
      <c r="C79" s="1" t="s">
        <v>615</v>
      </c>
      <c r="D79" s="1" t="s">
        <v>567</v>
      </c>
      <c r="E79" s="1" t="s">
        <v>651</v>
      </c>
      <c r="F79" s="1" t="str">
        <f t="shared" si="68"/>
        <v>彰化縣 大村鄉 擺塘村擺塘巷4號</v>
      </c>
      <c r="G79" s="1">
        <f t="shared" si="69"/>
        <v>4</v>
      </c>
      <c r="H79" s="1" t="str">
        <f t="shared" si="70"/>
        <v>彰化縣</v>
      </c>
      <c r="I79" s="1">
        <f t="shared" si="71"/>
        <v>4</v>
      </c>
      <c r="J79" s="1" t="str">
        <f t="shared" si="64"/>
        <v>大村鄉</v>
      </c>
      <c r="K79" s="1" t="str">
        <f t="shared" si="65"/>
        <v>擺塘村擺塘巷4號</v>
      </c>
      <c r="L79" s="1" t="str">
        <f t="shared" si="72"/>
        <v>N</v>
      </c>
      <c r="M79" s="1" t="str">
        <f t="shared" si="73"/>
        <v/>
      </c>
      <c r="N79" s="1" t="str">
        <f t="shared" si="117"/>
        <v/>
      </c>
      <c r="O79" s="1" t="str">
        <f t="shared" si="74"/>
        <v>N</v>
      </c>
      <c r="P79" s="1" t="str">
        <f t="shared" si="75"/>
        <v/>
      </c>
      <c r="Q79" s="1" t="str">
        <f t="shared" si="76"/>
        <v/>
      </c>
      <c r="R79" s="1" t="str">
        <f t="shared" si="77"/>
        <v/>
      </c>
      <c r="S79" s="1" t="str">
        <f t="shared" si="78"/>
        <v>擺塘村擺塘巷4號</v>
      </c>
      <c r="T79" s="1" t="str">
        <f t="shared" si="79"/>
        <v>N</v>
      </c>
      <c r="U79" s="1" t="str">
        <f t="shared" si="80"/>
        <v>Y</v>
      </c>
      <c r="V79" s="1" t="str">
        <f t="shared" si="81"/>
        <v>Y</v>
      </c>
      <c r="W79" s="1">
        <f t="shared" si="82"/>
        <v>3</v>
      </c>
      <c r="X79" s="1" t="str">
        <f t="shared" si="83"/>
        <v>擺塘村</v>
      </c>
      <c r="Y79" s="1" t="str">
        <f t="shared" si="84"/>
        <v>擺塘巷4號</v>
      </c>
      <c r="Z79" s="1" t="str">
        <f t="shared" si="85"/>
        <v>N</v>
      </c>
      <c r="AA79" s="1" t="str">
        <f t="shared" si="63"/>
        <v/>
      </c>
      <c r="AB79" s="1" t="str">
        <f t="shared" si="86"/>
        <v>N</v>
      </c>
      <c r="AC79" s="1" t="str">
        <f t="shared" si="87"/>
        <v/>
      </c>
      <c r="AD79" s="1" t="str">
        <f t="shared" si="88"/>
        <v/>
      </c>
      <c r="AE79" s="1" t="str">
        <f t="shared" si="89"/>
        <v>擺塘巷4號</v>
      </c>
      <c r="AF79" s="1" t="str">
        <f t="shared" si="90"/>
        <v>N</v>
      </c>
      <c r="AG79" s="1" t="str">
        <f t="shared" si="91"/>
        <v/>
      </c>
      <c r="AH79" s="1" t="str">
        <f t="shared" si="92"/>
        <v/>
      </c>
      <c r="AI79" s="1" t="str">
        <f>IF(ISERROR(VLOOKUP(AH79,段別參照!A:B,2,0)),AH79,VLOOKUP(AH79,段別參照!A:B,2,0))</f>
        <v/>
      </c>
      <c r="AJ79" s="1" t="str">
        <f t="shared" si="93"/>
        <v/>
      </c>
      <c r="AK79" s="1" t="str">
        <f t="shared" si="94"/>
        <v/>
      </c>
      <c r="AL79" s="1" t="str">
        <f t="shared" si="95"/>
        <v>擺塘巷4號</v>
      </c>
      <c r="AM79" s="1" t="str">
        <f t="shared" si="96"/>
        <v>Y</v>
      </c>
      <c r="AN79" s="1">
        <f t="shared" si="97"/>
        <v>3</v>
      </c>
      <c r="AO79" s="1" t="str">
        <f t="shared" si="98"/>
        <v>擺塘巷</v>
      </c>
      <c r="AP79" s="1" t="str">
        <f t="shared" si="99"/>
        <v>4號</v>
      </c>
      <c r="AQ79" s="1" t="str">
        <f t="shared" si="100"/>
        <v>N</v>
      </c>
      <c r="AR79" s="1" t="str">
        <f t="shared" si="101"/>
        <v/>
      </c>
      <c r="AS79" s="1" t="str">
        <f t="shared" si="102"/>
        <v/>
      </c>
      <c r="AT79" s="1" t="str">
        <f t="shared" si="103"/>
        <v>4號</v>
      </c>
      <c r="AU79" s="1" t="str">
        <f t="shared" si="104"/>
        <v>Y</v>
      </c>
      <c r="AV79" s="1">
        <f t="shared" si="105"/>
        <v>2</v>
      </c>
      <c r="AW79" s="1" t="str">
        <f t="shared" si="106"/>
        <v>4號</v>
      </c>
      <c r="AX79" s="1" t="str">
        <f t="shared" si="118"/>
        <v>4號</v>
      </c>
      <c r="AY79" s="1" t="str">
        <f t="shared" si="107"/>
        <v/>
      </c>
      <c r="AZ79" s="1" t="str">
        <f t="shared" si="108"/>
        <v>N</v>
      </c>
      <c r="BA79" s="1" t="str">
        <f t="shared" si="109"/>
        <v/>
      </c>
      <c r="BB79" s="1" t="str">
        <f t="shared" si="110"/>
        <v/>
      </c>
      <c r="BC79" s="1" t="str">
        <f t="shared" si="111"/>
        <v/>
      </c>
      <c r="BD79" s="1" t="str">
        <f>IF(ISERROR(VLOOKUP(BC79,樓別參照!A:B,2,0)),BC79,VLOOKUP(BC79,樓別參照!A:B,2,0))</f>
        <v/>
      </c>
      <c r="BE79" s="1" t="str">
        <f t="shared" si="112"/>
        <v/>
      </c>
      <c r="BF79" s="1" t="str">
        <f t="shared" si="113"/>
        <v/>
      </c>
      <c r="BG79" s="1" t="str">
        <f t="shared" si="114"/>
        <v>N</v>
      </c>
      <c r="BH79" s="1" t="str">
        <f t="shared" si="62"/>
        <v/>
      </c>
      <c r="BI79" s="1" t="str">
        <f t="shared" si="115"/>
        <v/>
      </c>
      <c r="BJ79" s="1" t="str">
        <f t="shared" si="66"/>
        <v>彰化縣</v>
      </c>
      <c r="BK79" s="1" t="str">
        <f t="shared" si="119"/>
        <v>大村鄉</v>
      </c>
      <c r="BL79" s="1" t="str">
        <f t="shared" si="120"/>
        <v/>
      </c>
      <c r="BM79" s="1" t="str">
        <f t="shared" si="121"/>
        <v>擺塘巷</v>
      </c>
      <c r="BN79" s="1" t="str">
        <f t="shared" si="122"/>
        <v/>
      </c>
      <c r="BO79" s="1" t="str">
        <f t="shared" si="116"/>
        <v>4號</v>
      </c>
      <c r="BP79" s="1" t="str">
        <f t="shared" si="67"/>
        <v>擺塘村</v>
      </c>
    </row>
    <row r="80" spans="1:68" x14ac:dyDescent="0.3">
      <c r="A80" s="1">
        <v>9378444</v>
      </c>
      <c r="B80" s="1" t="s">
        <v>76</v>
      </c>
      <c r="C80" s="1" t="s">
        <v>577</v>
      </c>
      <c r="D80" s="1" t="s">
        <v>567</v>
      </c>
      <c r="E80" s="1" t="s">
        <v>652</v>
      </c>
      <c r="F80" s="1" t="str">
        <f t="shared" si="68"/>
        <v>彰化縣 大村鄉 過溝村5鄰櫻花路142巷18號12樓</v>
      </c>
      <c r="G80" s="1">
        <f t="shared" si="69"/>
        <v>4</v>
      </c>
      <c r="H80" s="1" t="str">
        <f t="shared" si="70"/>
        <v>彰化縣</v>
      </c>
      <c r="I80" s="1">
        <f t="shared" si="71"/>
        <v>4</v>
      </c>
      <c r="J80" s="1" t="str">
        <f t="shared" si="64"/>
        <v>大村鄉</v>
      </c>
      <c r="K80" s="1" t="str">
        <f t="shared" si="65"/>
        <v>過溝村5鄰櫻花路142巷18號12樓</v>
      </c>
      <c r="L80" s="1" t="str">
        <f t="shared" si="72"/>
        <v>N</v>
      </c>
      <c r="M80" s="1" t="str">
        <f t="shared" si="73"/>
        <v/>
      </c>
      <c r="N80" s="1" t="str">
        <f t="shared" si="117"/>
        <v/>
      </c>
      <c r="O80" s="1" t="str">
        <f t="shared" si="74"/>
        <v>Y</v>
      </c>
      <c r="P80" s="1">
        <f t="shared" si="75"/>
        <v>5</v>
      </c>
      <c r="Q80" s="1" t="str">
        <f t="shared" si="76"/>
        <v>過溝村5鄰</v>
      </c>
      <c r="R80" s="1" t="str">
        <f t="shared" si="77"/>
        <v>過溝村5鄰</v>
      </c>
      <c r="S80" s="1" t="str">
        <f t="shared" si="78"/>
        <v>櫻花路142巷18號12樓</v>
      </c>
      <c r="T80" s="1" t="str">
        <f t="shared" si="79"/>
        <v>N</v>
      </c>
      <c r="U80" s="1" t="str">
        <f t="shared" si="80"/>
        <v>N</v>
      </c>
      <c r="V80" s="1" t="str">
        <f t="shared" si="81"/>
        <v>N</v>
      </c>
      <c r="W80" s="1" t="str">
        <f t="shared" si="82"/>
        <v/>
      </c>
      <c r="X80" s="1" t="str">
        <f t="shared" si="83"/>
        <v/>
      </c>
      <c r="Y80" s="1" t="str">
        <f t="shared" si="84"/>
        <v>櫻花路142巷18號12樓</v>
      </c>
      <c r="Z80" s="1" t="str">
        <f t="shared" si="85"/>
        <v>Y</v>
      </c>
      <c r="AA80" s="1">
        <f t="shared" si="63"/>
        <v>3</v>
      </c>
      <c r="AB80" s="1" t="str">
        <f t="shared" si="86"/>
        <v>N</v>
      </c>
      <c r="AC80" s="1" t="str">
        <f t="shared" si="87"/>
        <v/>
      </c>
      <c r="AD80" s="1" t="str">
        <f t="shared" si="88"/>
        <v>櫻花路</v>
      </c>
      <c r="AE80" s="1" t="str">
        <f t="shared" si="89"/>
        <v>142巷18號12樓</v>
      </c>
      <c r="AF80" s="1" t="str">
        <f t="shared" si="90"/>
        <v>N</v>
      </c>
      <c r="AG80" s="1" t="str">
        <f t="shared" si="91"/>
        <v/>
      </c>
      <c r="AH80" s="1" t="str">
        <f t="shared" si="92"/>
        <v/>
      </c>
      <c r="AI80" s="1" t="str">
        <f>IF(ISERROR(VLOOKUP(AH80,段別參照!A:B,2,0)),AH80,VLOOKUP(AH80,段別參照!A:B,2,0))</f>
        <v/>
      </c>
      <c r="AJ80" s="1" t="str">
        <f t="shared" si="93"/>
        <v>櫻花路</v>
      </c>
      <c r="AK80" s="1" t="str">
        <f t="shared" si="94"/>
        <v>櫻花路</v>
      </c>
      <c r="AL80" s="1" t="str">
        <f t="shared" si="95"/>
        <v>142巷18號12樓</v>
      </c>
      <c r="AM80" s="1" t="str">
        <f t="shared" si="96"/>
        <v>Y</v>
      </c>
      <c r="AN80" s="1">
        <f t="shared" si="97"/>
        <v>4</v>
      </c>
      <c r="AO80" s="1" t="str">
        <f t="shared" si="98"/>
        <v>142巷</v>
      </c>
      <c r="AP80" s="1" t="str">
        <f t="shared" si="99"/>
        <v>18號12樓</v>
      </c>
      <c r="AQ80" s="1" t="str">
        <f t="shared" si="100"/>
        <v>N</v>
      </c>
      <c r="AR80" s="1" t="str">
        <f t="shared" si="101"/>
        <v/>
      </c>
      <c r="AS80" s="1" t="str">
        <f t="shared" si="102"/>
        <v/>
      </c>
      <c r="AT80" s="1" t="str">
        <f t="shared" si="103"/>
        <v>18號12樓</v>
      </c>
      <c r="AU80" s="1" t="str">
        <f t="shared" si="104"/>
        <v>Y</v>
      </c>
      <c r="AV80" s="1">
        <f t="shared" si="105"/>
        <v>3</v>
      </c>
      <c r="AW80" s="1" t="str">
        <f t="shared" si="106"/>
        <v>18號</v>
      </c>
      <c r="AX80" s="1" t="str">
        <f t="shared" si="118"/>
        <v>18號</v>
      </c>
      <c r="AY80" s="1" t="str">
        <f t="shared" si="107"/>
        <v>12樓</v>
      </c>
      <c r="AZ80" s="1" t="str">
        <f t="shared" si="108"/>
        <v>Y</v>
      </c>
      <c r="BA80" s="1">
        <f t="shared" si="109"/>
        <v>3</v>
      </c>
      <c r="BB80" s="1" t="str">
        <f t="shared" si="110"/>
        <v>12樓</v>
      </c>
      <c r="BC80" s="1" t="str">
        <f t="shared" si="111"/>
        <v>12</v>
      </c>
      <c r="BD80" s="1" t="str">
        <f>IF(ISERROR(VLOOKUP(BC80,樓別參照!A:B,2,0)),BC80,VLOOKUP(BC80,樓別參照!A:B,2,0))</f>
        <v>12</v>
      </c>
      <c r="BE80" s="1" t="str">
        <f t="shared" si="112"/>
        <v>12樓</v>
      </c>
      <c r="BF80" s="1" t="str">
        <f t="shared" si="113"/>
        <v/>
      </c>
      <c r="BG80" s="1" t="str">
        <f t="shared" si="114"/>
        <v>N</v>
      </c>
      <c r="BH80" s="1" t="str">
        <f t="shared" si="62"/>
        <v/>
      </c>
      <c r="BI80" s="1" t="str">
        <f t="shared" si="115"/>
        <v/>
      </c>
      <c r="BJ80" s="1" t="str">
        <f t="shared" si="66"/>
        <v>彰化縣</v>
      </c>
      <c r="BK80" s="1" t="str">
        <f t="shared" si="119"/>
        <v>大村鄉</v>
      </c>
      <c r="BL80" s="1" t="str">
        <f t="shared" si="120"/>
        <v>櫻花路</v>
      </c>
      <c r="BM80" s="1" t="str">
        <f t="shared" si="121"/>
        <v>142巷</v>
      </c>
      <c r="BN80" s="1" t="str">
        <f t="shared" si="122"/>
        <v/>
      </c>
      <c r="BO80" s="1" t="str">
        <f t="shared" si="116"/>
        <v>18號12樓</v>
      </c>
      <c r="BP80" s="1" t="str">
        <f t="shared" si="67"/>
        <v/>
      </c>
    </row>
    <row r="81" spans="1:68" x14ac:dyDescent="0.3">
      <c r="A81" s="1">
        <v>8038237</v>
      </c>
      <c r="B81" s="1" t="s">
        <v>77</v>
      </c>
      <c r="C81" s="1" t="s">
        <v>570</v>
      </c>
      <c r="D81" s="1" t="s">
        <v>567</v>
      </c>
      <c r="E81" s="1" t="s">
        <v>653</v>
      </c>
      <c r="F81" s="1" t="str">
        <f t="shared" si="68"/>
        <v>彰化縣 大村鄉 過溝村5鄰過溝三巷2號</v>
      </c>
      <c r="G81" s="1">
        <f t="shared" si="69"/>
        <v>4</v>
      </c>
      <c r="H81" s="1" t="str">
        <f t="shared" si="70"/>
        <v>彰化縣</v>
      </c>
      <c r="I81" s="1">
        <f t="shared" si="71"/>
        <v>4</v>
      </c>
      <c r="J81" s="1" t="str">
        <f t="shared" si="64"/>
        <v>大村鄉</v>
      </c>
      <c r="K81" s="1" t="str">
        <f t="shared" si="65"/>
        <v>過溝村5鄰過溝三巷2號</v>
      </c>
      <c r="L81" s="1" t="str">
        <f t="shared" si="72"/>
        <v>N</v>
      </c>
      <c r="M81" s="1" t="str">
        <f t="shared" si="73"/>
        <v/>
      </c>
      <c r="N81" s="1" t="str">
        <f t="shared" si="117"/>
        <v/>
      </c>
      <c r="O81" s="1" t="str">
        <f t="shared" si="74"/>
        <v>Y</v>
      </c>
      <c r="P81" s="1">
        <f t="shared" si="75"/>
        <v>5</v>
      </c>
      <c r="Q81" s="1" t="str">
        <f t="shared" si="76"/>
        <v>過溝村5鄰</v>
      </c>
      <c r="R81" s="1" t="str">
        <f t="shared" si="77"/>
        <v>過溝村5鄰</v>
      </c>
      <c r="S81" s="1" t="str">
        <f t="shared" si="78"/>
        <v>過溝三巷2號</v>
      </c>
      <c r="T81" s="1" t="str">
        <f t="shared" si="79"/>
        <v>N</v>
      </c>
      <c r="U81" s="1" t="str">
        <f t="shared" si="80"/>
        <v>N</v>
      </c>
      <c r="V81" s="1" t="str">
        <f t="shared" si="81"/>
        <v>N</v>
      </c>
      <c r="W81" s="1" t="str">
        <f t="shared" si="82"/>
        <v/>
      </c>
      <c r="X81" s="1" t="str">
        <f t="shared" si="83"/>
        <v/>
      </c>
      <c r="Y81" s="1" t="str">
        <f t="shared" si="84"/>
        <v>過溝三巷2號</v>
      </c>
      <c r="Z81" s="1" t="str">
        <f t="shared" si="85"/>
        <v>N</v>
      </c>
      <c r="AA81" s="1" t="str">
        <f t="shared" si="63"/>
        <v/>
      </c>
      <c r="AB81" s="1" t="str">
        <f t="shared" si="86"/>
        <v>N</v>
      </c>
      <c r="AC81" s="1" t="str">
        <f t="shared" si="87"/>
        <v/>
      </c>
      <c r="AD81" s="1" t="str">
        <f t="shared" si="88"/>
        <v/>
      </c>
      <c r="AE81" s="1" t="str">
        <f t="shared" si="89"/>
        <v>過溝三巷2號</v>
      </c>
      <c r="AF81" s="1" t="str">
        <f t="shared" si="90"/>
        <v>N</v>
      </c>
      <c r="AG81" s="1" t="str">
        <f t="shared" si="91"/>
        <v/>
      </c>
      <c r="AH81" s="1" t="str">
        <f t="shared" si="92"/>
        <v/>
      </c>
      <c r="AI81" s="1" t="str">
        <f>IF(ISERROR(VLOOKUP(AH81,段別參照!A:B,2,0)),AH81,VLOOKUP(AH81,段別參照!A:B,2,0))</f>
        <v/>
      </c>
      <c r="AJ81" s="1" t="str">
        <f t="shared" si="93"/>
        <v/>
      </c>
      <c r="AK81" s="1" t="str">
        <f t="shared" si="94"/>
        <v/>
      </c>
      <c r="AL81" s="1" t="str">
        <f t="shared" si="95"/>
        <v>過溝三巷2號</v>
      </c>
      <c r="AM81" s="1" t="str">
        <f t="shared" si="96"/>
        <v>Y</v>
      </c>
      <c r="AN81" s="1">
        <f t="shared" si="97"/>
        <v>4</v>
      </c>
      <c r="AO81" s="1" t="str">
        <f t="shared" si="98"/>
        <v>過溝三巷</v>
      </c>
      <c r="AP81" s="1" t="str">
        <f t="shared" si="99"/>
        <v>2號</v>
      </c>
      <c r="AQ81" s="1" t="str">
        <f t="shared" si="100"/>
        <v>N</v>
      </c>
      <c r="AR81" s="1" t="str">
        <f t="shared" si="101"/>
        <v/>
      </c>
      <c r="AS81" s="1" t="str">
        <f t="shared" si="102"/>
        <v/>
      </c>
      <c r="AT81" s="1" t="str">
        <f t="shared" si="103"/>
        <v>2號</v>
      </c>
      <c r="AU81" s="1" t="str">
        <f t="shared" si="104"/>
        <v>Y</v>
      </c>
      <c r="AV81" s="1">
        <f t="shared" si="105"/>
        <v>2</v>
      </c>
      <c r="AW81" s="1" t="str">
        <f t="shared" si="106"/>
        <v>2號</v>
      </c>
      <c r="AX81" s="1" t="str">
        <f t="shared" si="118"/>
        <v>2號</v>
      </c>
      <c r="AY81" s="1" t="str">
        <f t="shared" si="107"/>
        <v/>
      </c>
      <c r="AZ81" s="1" t="str">
        <f t="shared" si="108"/>
        <v>N</v>
      </c>
      <c r="BA81" s="1" t="str">
        <f t="shared" si="109"/>
        <v/>
      </c>
      <c r="BB81" s="1" t="str">
        <f t="shared" si="110"/>
        <v/>
      </c>
      <c r="BC81" s="1" t="str">
        <f t="shared" si="111"/>
        <v/>
      </c>
      <c r="BD81" s="1" t="str">
        <f>IF(ISERROR(VLOOKUP(BC81,樓別參照!A:B,2,0)),BC81,VLOOKUP(BC81,樓別參照!A:B,2,0))</f>
        <v/>
      </c>
      <c r="BE81" s="1" t="str">
        <f t="shared" si="112"/>
        <v/>
      </c>
      <c r="BF81" s="1" t="str">
        <f t="shared" si="113"/>
        <v/>
      </c>
      <c r="BG81" s="1" t="str">
        <f t="shared" si="114"/>
        <v>N</v>
      </c>
      <c r="BH81" s="1" t="str">
        <f t="shared" si="62"/>
        <v/>
      </c>
      <c r="BI81" s="1" t="str">
        <f t="shared" si="115"/>
        <v/>
      </c>
      <c r="BJ81" s="1" t="str">
        <f t="shared" si="66"/>
        <v>彰化縣</v>
      </c>
      <c r="BK81" s="1" t="str">
        <f t="shared" si="119"/>
        <v>大村鄉</v>
      </c>
      <c r="BL81" s="1" t="str">
        <f t="shared" si="120"/>
        <v/>
      </c>
      <c r="BM81" s="1" t="str">
        <f t="shared" si="121"/>
        <v>過溝三巷</v>
      </c>
      <c r="BN81" s="1" t="str">
        <f t="shared" si="122"/>
        <v/>
      </c>
      <c r="BO81" s="1" t="str">
        <f t="shared" si="116"/>
        <v>2號</v>
      </c>
      <c r="BP81" s="1" t="str">
        <f t="shared" si="67"/>
        <v/>
      </c>
    </row>
    <row r="82" spans="1:68" x14ac:dyDescent="0.3">
      <c r="A82" s="1">
        <v>10038742</v>
      </c>
      <c r="B82" s="1" t="s">
        <v>556</v>
      </c>
      <c r="C82" s="1" t="s">
        <v>577</v>
      </c>
      <c r="D82" s="1" t="s">
        <v>571</v>
      </c>
      <c r="E82" s="1" t="s">
        <v>654</v>
      </c>
      <c r="F82" s="1" t="str">
        <f t="shared" si="68"/>
        <v>彰化縣 大村鄉 加錫　二巷14號*</v>
      </c>
      <c r="G82" s="1">
        <f t="shared" si="69"/>
        <v>4</v>
      </c>
      <c r="H82" s="1" t="str">
        <f t="shared" si="70"/>
        <v>彰化縣</v>
      </c>
      <c r="I82" s="1">
        <f t="shared" si="71"/>
        <v>4</v>
      </c>
      <c r="J82" s="1" t="str">
        <f t="shared" si="64"/>
        <v>大村鄉</v>
      </c>
      <c r="K82" s="1" t="str">
        <f t="shared" si="65"/>
        <v>加錫　二巷14號*</v>
      </c>
      <c r="L82" s="1" t="str">
        <f t="shared" si="72"/>
        <v>N</v>
      </c>
      <c r="M82" s="1" t="str">
        <f t="shared" si="73"/>
        <v/>
      </c>
      <c r="N82" s="1" t="str">
        <f t="shared" si="117"/>
        <v/>
      </c>
      <c r="O82" s="1" t="str">
        <f t="shared" si="74"/>
        <v>N</v>
      </c>
      <c r="P82" s="1" t="str">
        <f t="shared" si="75"/>
        <v/>
      </c>
      <c r="Q82" s="1" t="str">
        <f t="shared" si="76"/>
        <v/>
      </c>
      <c r="R82" s="1" t="str">
        <f t="shared" si="77"/>
        <v/>
      </c>
      <c r="S82" s="1" t="str">
        <f t="shared" si="78"/>
        <v>加錫　二巷14號*</v>
      </c>
      <c r="T82" s="1" t="str">
        <f t="shared" si="79"/>
        <v>N</v>
      </c>
      <c r="U82" s="1" t="str">
        <f t="shared" si="80"/>
        <v>N</v>
      </c>
      <c r="V82" s="1" t="str">
        <f t="shared" si="81"/>
        <v>N</v>
      </c>
      <c r="W82" s="1" t="str">
        <f t="shared" si="82"/>
        <v/>
      </c>
      <c r="X82" s="1" t="str">
        <f t="shared" si="83"/>
        <v/>
      </c>
      <c r="Y82" s="1" t="str">
        <f t="shared" si="84"/>
        <v>加錫　二巷14號*</v>
      </c>
      <c r="Z82" s="1" t="str">
        <f t="shared" si="85"/>
        <v>N</v>
      </c>
      <c r="AA82" s="1" t="str">
        <f t="shared" si="63"/>
        <v/>
      </c>
      <c r="AB82" s="1" t="str">
        <f t="shared" si="86"/>
        <v>N</v>
      </c>
      <c r="AC82" s="1" t="str">
        <f t="shared" si="87"/>
        <v/>
      </c>
      <c r="AD82" s="1" t="str">
        <f t="shared" si="88"/>
        <v/>
      </c>
      <c r="AE82" s="1" t="str">
        <f t="shared" si="89"/>
        <v>加錫　二巷14號*</v>
      </c>
      <c r="AF82" s="1" t="str">
        <f t="shared" si="90"/>
        <v>N</v>
      </c>
      <c r="AG82" s="1" t="str">
        <f t="shared" si="91"/>
        <v/>
      </c>
      <c r="AH82" s="1" t="str">
        <f t="shared" si="92"/>
        <v/>
      </c>
      <c r="AI82" s="1" t="str">
        <f>IF(ISERROR(VLOOKUP(AH82,段別參照!A:B,2,0)),AH82,VLOOKUP(AH82,段別參照!A:B,2,0))</f>
        <v/>
      </c>
      <c r="AJ82" s="1" t="str">
        <f t="shared" si="93"/>
        <v/>
      </c>
      <c r="AK82" s="1" t="str">
        <f t="shared" si="94"/>
        <v/>
      </c>
      <c r="AL82" s="1" t="str">
        <f t="shared" si="95"/>
        <v>加錫　二巷14號*</v>
      </c>
      <c r="AM82" s="1" t="str">
        <f t="shared" si="96"/>
        <v>Y</v>
      </c>
      <c r="AN82" s="1">
        <f t="shared" si="97"/>
        <v>5</v>
      </c>
      <c r="AO82" s="1" t="str">
        <f t="shared" si="98"/>
        <v>加錫　二巷</v>
      </c>
      <c r="AP82" s="1" t="str">
        <f t="shared" si="99"/>
        <v>14號*</v>
      </c>
      <c r="AQ82" s="1" t="str">
        <f t="shared" si="100"/>
        <v>N</v>
      </c>
      <c r="AR82" s="1" t="str">
        <f t="shared" si="101"/>
        <v/>
      </c>
      <c r="AS82" s="1" t="str">
        <f t="shared" si="102"/>
        <v/>
      </c>
      <c r="AT82" s="1" t="str">
        <f t="shared" si="103"/>
        <v>14號*</v>
      </c>
      <c r="AU82" s="1" t="str">
        <f t="shared" si="104"/>
        <v>Y</v>
      </c>
      <c r="AV82" s="1">
        <f t="shared" si="105"/>
        <v>3</v>
      </c>
      <c r="AW82" s="1" t="str">
        <f t="shared" si="106"/>
        <v>14號</v>
      </c>
      <c r="AX82" s="1" t="str">
        <f t="shared" si="118"/>
        <v>14號</v>
      </c>
      <c r="AY82" s="1" t="str">
        <f t="shared" si="107"/>
        <v>*</v>
      </c>
      <c r="AZ82" s="1" t="str">
        <f t="shared" si="108"/>
        <v>N</v>
      </c>
      <c r="BA82" s="1" t="str">
        <f t="shared" si="109"/>
        <v/>
      </c>
      <c r="BB82" s="1" t="str">
        <f t="shared" si="110"/>
        <v/>
      </c>
      <c r="BC82" s="1" t="str">
        <f t="shared" si="111"/>
        <v/>
      </c>
      <c r="BD82" s="1" t="str">
        <f>IF(ISERROR(VLOOKUP(BC82,樓別參照!A:B,2,0)),BC82,VLOOKUP(BC82,樓別參照!A:B,2,0))</f>
        <v/>
      </c>
      <c r="BE82" s="1" t="str">
        <f t="shared" si="112"/>
        <v/>
      </c>
      <c r="BF82" s="1" t="str">
        <f t="shared" si="113"/>
        <v>*</v>
      </c>
      <c r="BG82" s="1" t="str">
        <f t="shared" si="114"/>
        <v>N</v>
      </c>
      <c r="BH82" s="1" t="str">
        <f t="shared" si="62"/>
        <v/>
      </c>
      <c r="BI82" s="1" t="str">
        <f t="shared" si="115"/>
        <v/>
      </c>
      <c r="BJ82" s="1" t="str">
        <f t="shared" si="66"/>
        <v>彰化縣</v>
      </c>
      <c r="BK82" s="1" t="str">
        <f t="shared" si="119"/>
        <v>大村鄉</v>
      </c>
      <c r="BL82" s="1" t="str">
        <f t="shared" si="120"/>
        <v/>
      </c>
      <c r="BM82" s="1" t="str">
        <f t="shared" si="121"/>
        <v>加錫二巷</v>
      </c>
      <c r="BN82" s="1" t="str">
        <f t="shared" si="122"/>
        <v/>
      </c>
      <c r="BO82" s="1" t="str">
        <f t="shared" si="116"/>
        <v>14號</v>
      </c>
      <c r="BP82" s="1" t="str">
        <f t="shared" si="67"/>
        <v/>
      </c>
    </row>
    <row r="83" spans="1:68" x14ac:dyDescent="0.3">
      <c r="A83" s="1">
        <v>9380130</v>
      </c>
      <c r="B83" s="1" t="s">
        <v>78</v>
      </c>
      <c r="C83" s="1" t="s">
        <v>577</v>
      </c>
      <c r="D83" s="1" t="s">
        <v>571</v>
      </c>
      <c r="E83" s="1" t="s">
        <v>655</v>
      </c>
      <c r="F83" s="1" t="str">
        <f t="shared" si="68"/>
        <v>彰化縣 大村鄉 山腳路181號</v>
      </c>
      <c r="G83" s="1">
        <f t="shared" si="69"/>
        <v>4</v>
      </c>
      <c r="H83" s="1" t="str">
        <f t="shared" si="70"/>
        <v>彰化縣</v>
      </c>
      <c r="I83" s="1">
        <f t="shared" si="71"/>
        <v>4</v>
      </c>
      <c r="J83" s="1" t="str">
        <f t="shared" si="64"/>
        <v>大村鄉</v>
      </c>
      <c r="K83" s="1" t="str">
        <f t="shared" si="65"/>
        <v>山腳路181號</v>
      </c>
      <c r="L83" s="1" t="str">
        <f t="shared" si="72"/>
        <v>N</v>
      </c>
      <c r="M83" s="1" t="str">
        <f t="shared" si="73"/>
        <v/>
      </c>
      <c r="N83" s="1" t="str">
        <f t="shared" si="117"/>
        <v/>
      </c>
      <c r="O83" s="1" t="str">
        <f t="shared" si="74"/>
        <v>N</v>
      </c>
      <c r="P83" s="1" t="str">
        <f t="shared" si="75"/>
        <v/>
      </c>
      <c r="Q83" s="1" t="str">
        <f t="shared" si="76"/>
        <v/>
      </c>
      <c r="R83" s="1" t="str">
        <f t="shared" si="77"/>
        <v/>
      </c>
      <c r="S83" s="1" t="str">
        <f t="shared" si="78"/>
        <v>山腳路181號</v>
      </c>
      <c r="T83" s="1" t="str">
        <f t="shared" si="79"/>
        <v>N</v>
      </c>
      <c r="U83" s="1" t="str">
        <f t="shared" si="80"/>
        <v>N</v>
      </c>
      <c r="V83" s="1" t="str">
        <f t="shared" si="81"/>
        <v>N</v>
      </c>
      <c r="W83" s="1" t="str">
        <f t="shared" si="82"/>
        <v/>
      </c>
      <c r="X83" s="1" t="str">
        <f t="shared" si="83"/>
        <v/>
      </c>
      <c r="Y83" s="1" t="str">
        <f t="shared" si="84"/>
        <v>山腳路181號</v>
      </c>
      <c r="Z83" s="1" t="str">
        <f t="shared" si="85"/>
        <v>Y</v>
      </c>
      <c r="AA83" s="1">
        <f t="shared" si="63"/>
        <v>3</v>
      </c>
      <c r="AB83" s="1" t="str">
        <f t="shared" si="86"/>
        <v>N</v>
      </c>
      <c r="AC83" s="1" t="str">
        <f t="shared" si="87"/>
        <v/>
      </c>
      <c r="AD83" s="1" t="str">
        <f t="shared" si="88"/>
        <v>山腳路</v>
      </c>
      <c r="AE83" s="1" t="str">
        <f t="shared" si="89"/>
        <v>181號</v>
      </c>
      <c r="AF83" s="1" t="str">
        <f t="shared" si="90"/>
        <v>N</v>
      </c>
      <c r="AG83" s="1" t="str">
        <f t="shared" si="91"/>
        <v/>
      </c>
      <c r="AH83" s="1" t="str">
        <f t="shared" si="92"/>
        <v/>
      </c>
      <c r="AI83" s="1" t="str">
        <f>IF(ISERROR(VLOOKUP(AH83,段別參照!A:B,2,0)),AH83,VLOOKUP(AH83,段別參照!A:B,2,0))</f>
        <v/>
      </c>
      <c r="AJ83" s="1" t="str">
        <f t="shared" si="93"/>
        <v>山腳路</v>
      </c>
      <c r="AK83" s="1" t="str">
        <f t="shared" si="94"/>
        <v>山腳路</v>
      </c>
      <c r="AL83" s="1" t="str">
        <f t="shared" si="95"/>
        <v>181號</v>
      </c>
      <c r="AM83" s="1" t="str">
        <f t="shared" si="96"/>
        <v>N</v>
      </c>
      <c r="AN83" s="1" t="str">
        <f t="shared" si="97"/>
        <v/>
      </c>
      <c r="AO83" s="1" t="str">
        <f t="shared" si="98"/>
        <v/>
      </c>
      <c r="AP83" s="1" t="str">
        <f t="shared" si="99"/>
        <v>181號</v>
      </c>
      <c r="AQ83" s="1" t="str">
        <f t="shared" si="100"/>
        <v>N</v>
      </c>
      <c r="AR83" s="1" t="str">
        <f t="shared" si="101"/>
        <v/>
      </c>
      <c r="AS83" s="1" t="str">
        <f t="shared" si="102"/>
        <v/>
      </c>
      <c r="AT83" s="1" t="str">
        <f t="shared" si="103"/>
        <v>181號</v>
      </c>
      <c r="AU83" s="1" t="str">
        <f t="shared" si="104"/>
        <v>Y</v>
      </c>
      <c r="AV83" s="1">
        <f t="shared" si="105"/>
        <v>4</v>
      </c>
      <c r="AW83" s="1" t="str">
        <f t="shared" si="106"/>
        <v>181號</v>
      </c>
      <c r="AX83" s="1" t="str">
        <f t="shared" si="118"/>
        <v>181號</v>
      </c>
      <c r="AY83" s="1" t="str">
        <f t="shared" si="107"/>
        <v/>
      </c>
      <c r="AZ83" s="1" t="str">
        <f t="shared" si="108"/>
        <v>N</v>
      </c>
      <c r="BA83" s="1" t="str">
        <f t="shared" si="109"/>
        <v/>
      </c>
      <c r="BB83" s="1" t="str">
        <f t="shared" si="110"/>
        <v/>
      </c>
      <c r="BC83" s="1" t="str">
        <f t="shared" si="111"/>
        <v/>
      </c>
      <c r="BD83" s="1" t="str">
        <f>IF(ISERROR(VLOOKUP(BC83,樓別參照!A:B,2,0)),BC83,VLOOKUP(BC83,樓別參照!A:B,2,0))</f>
        <v/>
      </c>
      <c r="BE83" s="1" t="str">
        <f t="shared" si="112"/>
        <v/>
      </c>
      <c r="BF83" s="1" t="str">
        <f t="shared" si="113"/>
        <v/>
      </c>
      <c r="BG83" s="1" t="str">
        <f t="shared" si="114"/>
        <v>N</v>
      </c>
      <c r="BH83" s="1" t="str">
        <f t="shared" si="62"/>
        <v/>
      </c>
      <c r="BI83" s="1" t="str">
        <f t="shared" si="115"/>
        <v/>
      </c>
      <c r="BJ83" s="1" t="str">
        <f t="shared" si="66"/>
        <v>彰化縣</v>
      </c>
      <c r="BK83" s="1" t="str">
        <f t="shared" si="119"/>
        <v>大村鄉</v>
      </c>
      <c r="BL83" s="1" t="str">
        <f t="shared" si="120"/>
        <v>山腳路</v>
      </c>
      <c r="BM83" s="1" t="str">
        <f t="shared" si="121"/>
        <v/>
      </c>
      <c r="BN83" s="1" t="str">
        <f t="shared" si="122"/>
        <v/>
      </c>
      <c r="BO83" s="1" t="str">
        <f t="shared" si="116"/>
        <v>181號</v>
      </c>
      <c r="BP83" s="1" t="str">
        <f t="shared" si="67"/>
        <v/>
      </c>
    </row>
    <row r="84" spans="1:68" x14ac:dyDescent="0.3">
      <c r="A84" s="1">
        <v>7472284</v>
      </c>
      <c r="B84" s="1" t="s">
        <v>79</v>
      </c>
      <c r="C84" s="1" t="s">
        <v>577</v>
      </c>
      <c r="D84" s="1" t="s">
        <v>571</v>
      </c>
      <c r="E84" s="1" t="s">
        <v>656</v>
      </c>
      <c r="F84" s="1" t="str">
        <f t="shared" si="68"/>
        <v>彰化縣 大村鄉 大溪路40之3號</v>
      </c>
      <c r="G84" s="1">
        <f t="shared" si="69"/>
        <v>4</v>
      </c>
      <c r="H84" s="1" t="str">
        <f t="shared" si="70"/>
        <v>彰化縣</v>
      </c>
      <c r="I84" s="1">
        <f t="shared" si="71"/>
        <v>4</v>
      </c>
      <c r="J84" s="1" t="str">
        <f t="shared" si="64"/>
        <v>大村鄉</v>
      </c>
      <c r="K84" s="1" t="str">
        <f t="shared" si="65"/>
        <v>大溪路40之3號</v>
      </c>
      <c r="L84" s="1" t="str">
        <f t="shared" si="72"/>
        <v>N</v>
      </c>
      <c r="M84" s="1" t="str">
        <f t="shared" si="73"/>
        <v/>
      </c>
      <c r="N84" s="1" t="str">
        <f t="shared" si="117"/>
        <v/>
      </c>
      <c r="O84" s="1" t="str">
        <f t="shared" si="74"/>
        <v>N</v>
      </c>
      <c r="P84" s="1" t="str">
        <f t="shared" si="75"/>
        <v/>
      </c>
      <c r="Q84" s="1" t="str">
        <f t="shared" si="76"/>
        <v/>
      </c>
      <c r="R84" s="1" t="str">
        <f t="shared" si="77"/>
        <v/>
      </c>
      <c r="S84" s="1" t="str">
        <f t="shared" si="78"/>
        <v>大溪路40之3號</v>
      </c>
      <c r="T84" s="1" t="str">
        <f t="shared" si="79"/>
        <v>N</v>
      </c>
      <c r="U84" s="1" t="str">
        <f t="shared" si="80"/>
        <v>N</v>
      </c>
      <c r="V84" s="1" t="str">
        <f t="shared" si="81"/>
        <v>N</v>
      </c>
      <c r="W84" s="1" t="str">
        <f t="shared" si="82"/>
        <v/>
      </c>
      <c r="X84" s="1" t="str">
        <f t="shared" si="83"/>
        <v/>
      </c>
      <c r="Y84" s="1" t="str">
        <f t="shared" si="84"/>
        <v>大溪路40之3號</v>
      </c>
      <c r="Z84" s="1" t="str">
        <f t="shared" si="85"/>
        <v>Y</v>
      </c>
      <c r="AA84" s="1">
        <f t="shared" si="63"/>
        <v>3</v>
      </c>
      <c r="AB84" s="1" t="str">
        <f t="shared" si="86"/>
        <v>N</v>
      </c>
      <c r="AC84" s="1" t="str">
        <f t="shared" si="87"/>
        <v/>
      </c>
      <c r="AD84" s="1" t="str">
        <f t="shared" si="88"/>
        <v>大溪路</v>
      </c>
      <c r="AE84" s="1" t="str">
        <f t="shared" si="89"/>
        <v>40之3號</v>
      </c>
      <c r="AF84" s="1" t="str">
        <f t="shared" si="90"/>
        <v>N</v>
      </c>
      <c r="AG84" s="1" t="str">
        <f t="shared" si="91"/>
        <v/>
      </c>
      <c r="AH84" s="1" t="str">
        <f t="shared" si="92"/>
        <v/>
      </c>
      <c r="AI84" s="1" t="str">
        <f>IF(ISERROR(VLOOKUP(AH84,段別參照!A:B,2,0)),AH84,VLOOKUP(AH84,段別參照!A:B,2,0))</f>
        <v/>
      </c>
      <c r="AJ84" s="1" t="str">
        <f t="shared" si="93"/>
        <v>大溪路</v>
      </c>
      <c r="AK84" s="1" t="str">
        <f t="shared" si="94"/>
        <v>大溪路</v>
      </c>
      <c r="AL84" s="1" t="str">
        <f t="shared" si="95"/>
        <v>40之3號</v>
      </c>
      <c r="AM84" s="1" t="str">
        <f t="shared" si="96"/>
        <v>N</v>
      </c>
      <c r="AN84" s="1" t="str">
        <f t="shared" si="97"/>
        <v/>
      </c>
      <c r="AO84" s="1" t="str">
        <f t="shared" si="98"/>
        <v/>
      </c>
      <c r="AP84" s="1" t="str">
        <f t="shared" si="99"/>
        <v>40之3號</v>
      </c>
      <c r="AQ84" s="1" t="str">
        <f t="shared" si="100"/>
        <v>N</v>
      </c>
      <c r="AR84" s="1" t="str">
        <f t="shared" si="101"/>
        <v/>
      </c>
      <c r="AS84" s="1" t="str">
        <f t="shared" si="102"/>
        <v/>
      </c>
      <c r="AT84" s="1" t="str">
        <f t="shared" si="103"/>
        <v>40之3號</v>
      </c>
      <c r="AU84" s="1" t="str">
        <f t="shared" si="104"/>
        <v>Y</v>
      </c>
      <c r="AV84" s="1">
        <f t="shared" si="105"/>
        <v>5</v>
      </c>
      <c r="AW84" s="1" t="str">
        <f t="shared" si="106"/>
        <v>40之3號</v>
      </c>
      <c r="AX84" s="1" t="str">
        <f t="shared" si="118"/>
        <v>40-3號</v>
      </c>
      <c r="AY84" s="1" t="str">
        <f t="shared" si="107"/>
        <v/>
      </c>
      <c r="AZ84" s="1" t="str">
        <f t="shared" si="108"/>
        <v>N</v>
      </c>
      <c r="BA84" s="1" t="str">
        <f t="shared" si="109"/>
        <v/>
      </c>
      <c r="BB84" s="1" t="str">
        <f t="shared" si="110"/>
        <v/>
      </c>
      <c r="BC84" s="1" t="str">
        <f t="shared" si="111"/>
        <v/>
      </c>
      <c r="BD84" s="1" t="str">
        <f>IF(ISERROR(VLOOKUP(BC84,樓別參照!A:B,2,0)),BC84,VLOOKUP(BC84,樓別參照!A:B,2,0))</f>
        <v/>
      </c>
      <c r="BE84" s="1" t="str">
        <f t="shared" si="112"/>
        <v/>
      </c>
      <c r="BF84" s="1" t="str">
        <f t="shared" si="113"/>
        <v/>
      </c>
      <c r="BG84" s="1" t="str">
        <f t="shared" si="114"/>
        <v>N</v>
      </c>
      <c r="BH84" s="1" t="str">
        <f t="shared" ref="BH84:BH147" si="123">IF(BG84="Y",FIND("之",BF84),"")</f>
        <v/>
      </c>
      <c r="BI84" s="1" t="str">
        <f t="shared" si="115"/>
        <v/>
      </c>
      <c r="BJ84" s="1" t="str">
        <f t="shared" si="66"/>
        <v>彰化縣</v>
      </c>
      <c r="BK84" s="1" t="str">
        <f t="shared" si="119"/>
        <v>大村鄉</v>
      </c>
      <c r="BL84" s="1" t="str">
        <f t="shared" si="120"/>
        <v>大溪路</v>
      </c>
      <c r="BM84" s="1" t="str">
        <f t="shared" si="121"/>
        <v/>
      </c>
      <c r="BN84" s="1" t="str">
        <f t="shared" si="122"/>
        <v/>
      </c>
      <c r="BO84" s="1" t="str">
        <f t="shared" si="116"/>
        <v>40-3號</v>
      </c>
      <c r="BP84" s="1" t="str">
        <f t="shared" si="67"/>
        <v/>
      </c>
    </row>
    <row r="85" spans="1:68" x14ac:dyDescent="0.3">
      <c r="A85" s="1">
        <v>9413009</v>
      </c>
      <c r="B85" s="1" t="s">
        <v>80</v>
      </c>
      <c r="C85" s="1" t="s">
        <v>577</v>
      </c>
      <c r="D85" s="1" t="s">
        <v>567</v>
      </c>
      <c r="E85" s="1" t="s">
        <v>657</v>
      </c>
      <c r="F85" s="1" t="str">
        <f t="shared" si="68"/>
        <v>彰化縣 溪湖鎮 員鹿路3段297號</v>
      </c>
      <c r="G85" s="1">
        <f t="shared" si="69"/>
        <v>4</v>
      </c>
      <c r="H85" s="1" t="str">
        <f t="shared" si="70"/>
        <v>彰化縣</v>
      </c>
      <c r="I85" s="1">
        <f t="shared" si="71"/>
        <v>4</v>
      </c>
      <c r="J85" s="1" t="str">
        <f t="shared" si="64"/>
        <v>溪湖鎮</v>
      </c>
      <c r="K85" s="1" t="str">
        <f t="shared" si="65"/>
        <v>員鹿路3段297號</v>
      </c>
      <c r="L85" s="1" t="str">
        <f t="shared" si="72"/>
        <v>N</v>
      </c>
      <c r="M85" s="1" t="str">
        <f t="shared" si="73"/>
        <v/>
      </c>
      <c r="N85" s="1" t="str">
        <f t="shared" si="117"/>
        <v/>
      </c>
      <c r="O85" s="1" t="str">
        <f t="shared" si="74"/>
        <v>N</v>
      </c>
      <c r="P85" s="1" t="str">
        <f t="shared" si="75"/>
        <v/>
      </c>
      <c r="Q85" s="1" t="str">
        <f t="shared" si="76"/>
        <v/>
      </c>
      <c r="R85" s="1" t="str">
        <f t="shared" si="77"/>
        <v/>
      </c>
      <c r="S85" s="1" t="str">
        <f t="shared" si="78"/>
        <v>員鹿路3段297號</v>
      </c>
      <c r="T85" s="1" t="str">
        <f t="shared" si="79"/>
        <v>N</v>
      </c>
      <c r="U85" s="1" t="str">
        <f t="shared" si="80"/>
        <v>N</v>
      </c>
      <c r="V85" s="1" t="str">
        <f t="shared" si="81"/>
        <v>N</v>
      </c>
      <c r="W85" s="1" t="str">
        <f t="shared" si="82"/>
        <v/>
      </c>
      <c r="X85" s="1" t="str">
        <f t="shared" si="83"/>
        <v/>
      </c>
      <c r="Y85" s="1" t="str">
        <f t="shared" si="84"/>
        <v>員鹿路3段297號</v>
      </c>
      <c r="Z85" s="1" t="str">
        <f t="shared" si="85"/>
        <v>Y</v>
      </c>
      <c r="AA85" s="1">
        <f t="shared" si="63"/>
        <v>3</v>
      </c>
      <c r="AB85" s="1" t="str">
        <f t="shared" si="86"/>
        <v>N</v>
      </c>
      <c r="AC85" s="1" t="str">
        <f t="shared" si="87"/>
        <v/>
      </c>
      <c r="AD85" s="1" t="str">
        <f t="shared" si="88"/>
        <v>員鹿路</v>
      </c>
      <c r="AE85" s="1" t="str">
        <f t="shared" si="89"/>
        <v>3段297號</v>
      </c>
      <c r="AF85" s="1" t="str">
        <f t="shared" si="90"/>
        <v>Y</v>
      </c>
      <c r="AG85" s="1">
        <f t="shared" si="91"/>
        <v>2</v>
      </c>
      <c r="AH85" s="1" t="str">
        <f t="shared" si="92"/>
        <v>3段</v>
      </c>
      <c r="AI85" s="1" t="str">
        <f>IF(ISERROR(VLOOKUP(AH85,段別參照!A:B,2,0)),AH85,VLOOKUP(AH85,段別參照!A:B,2,0))</f>
        <v>三段</v>
      </c>
      <c r="AJ85" s="1" t="str">
        <f t="shared" si="93"/>
        <v>員鹿路3段</v>
      </c>
      <c r="AK85" s="1" t="str">
        <f t="shared" si="94"/>
        <v>員鹿路三段</v>
      </c>
      <c r="AL85" s="1" t="str">
        <f t="shared" si="95"/>
        <v>297號</v>
      </c>
      <c r="AM85" s="1" t="str">
        <f t="shared" si="96"/>
        <v>N</v>
      </c>
      <c r="AN85" s="1" t="str">
        <f t="shared" si="97"/>
        <v/>
      </c>
      <c r="AO85" s="1" t="str">
        <f t="shared" si="98"/>
        <v/>
      </c>
      <c r="AP85" s="1" t="str">
        <f t="shared" si="99"/>
        <v>297號</v>
      </c>
      <c r="AQ85" s="1" t="str">
        <f t="shared" si="100"/>
        <v>N</v>
      </c>
      <c r="AR85" s="1" t="str">
        <f t="shared" si="101"/>
        <v/>
      </c>
      <c r="AS85" s="1" t="str">
        <f t="shared" si="102"/>
        <v/>
      </c>
      <c r="AT85" s="1" t="str">
        <f t="shared" si="103"/>
        <v>297號</v>
      </c>
      <c r="AU85" s="1" t="str">
        <f t="shared" si="104"/>
        <v>Y</v>
      </c>
      <c r="AV85" s="1">
        <f t="shared" si="105"/>
        <v>4</v>
      </c>
      <c r="AW85" s="1" t="str">
        <f t="shared" si="106"/>
        <v>297號</v>
      </c>
      <c r="AX85" s="1" t="str">
        <f t="shared" si="118"/>
        <v>297號</v>
      </c>
      <c r="AY85" s="1" t="str">
        <f t="shared" si="107"/>
        <v/>
      </c>
      <c r="AZ85" s="1" t="str">
        <f t="shared" si="108"/>
        <v>N</v>
      </c>
      <c r="BA85" s="1" t="str">
        <f t="shared" si="109"/>
        <v/>
      </c>
      <c r="BB85" s="1" t="str">
        <f t="shared" si="110"/>
        <v/>
      </c>
      <c r="BC85" s="1" t="str">
        <f t="shared" si="111"/>
        <v/>
      </c>
      <c r="BD85" s="1" t="str">
        <f>IF(ISERROR(VLOOKUP(BC85,樓別參照!A:B,2,0)),BC85,VLOOKUP(BC85,樓別參照!A:B,2,0))</f>
        <v/>
      </c>
      <c r="BE85" s="1" t="str">
        <f t="shared" si="112"/>
        <v/>
      </c>
      <c r="BF85" s="1" t="str">
        <f t="shared" si="113"/>
        <v/>
      </c>
      <c r="BG85" s="1" t="str">
        <f t="shared" si="114"/>
        <v>N</v>
      </c>
      <c r="BH85" s="1" t="str">
        <f t="shared" si="123"/>
        <v/>
      </c>
      <c r="BI85" s="1" t="str">
        <f t="shared" si="115"/>
        <v/>
      </c>
      <c r="BJ85" s="1" t="str">
        <f t="shared" si="66"/>
        <v>彰化縣</v>
      </c>
      <c r="BK85" s="1" t="str">
        <f t="shared" si="119"/>
        <v>溪湖鎮</v>
      </c>
      <c r="BL85" s="1" t="str">
        <f t="shared" si="120"/>
        <v>員鹿路三段</v>
      </c>
      <c r="BM85" s="1" t="str">
        <f t="shared" si="121"/>
        <v/>
      </c>
      <c r="BN85" s="1" t="str">
        <f t="shared" si="122"/>
        <v/>
      </c>
      <c r="BO85" s="1" t="str">
        <f t="shared" si="116"/>
        <v>297號</v>
      </c>
      <c r="BP85" s="1" t="str">
        <f t="shared" si="67"/>
        <v/>
      </c>
    </row>
    <row r="86" spans="1:68" x14ac:dyDescent="0.3">
      <c r="A86" s="1">
        <v>10008447</v>
      </c>
      <c r="B86" s="1" t="s">
        <v>81</v>
      </c>
      <c r="C86" s="1" t="s">
        <v>570</v>
      </c>
      <c r="D86" s="1" t="s">
        <v>567</v>
      </c>
      <c r="E86" s="1" t="s">
        <v>658</v>
      </c>
      <c r="F86" s="1" t="str">
        <f t="shared" si="68"/>
        <v>彰化縣 溪湖鎮 汴頭里005鄰田中路30號</v>
      </c>
      <c r="G86" s="1">
        <f t="shared" si="69"/>
        <v>4</v>
      </c>
      <c r="H86" s="1" t="str">
        <f t="shared" si="70"/>
        <v>彰化縣</v>
      </c>
      <c r="I86" s="1">
        <f t="shared" si="71"/>
        <v>4</v>
      </c>
      <c r="J86" s="1" t="str">
        <f t="shared" si="64"/>
        <v>溪湖鎮</v>
      </c>
      <c r="K86" s="1" t="str">
        <f t="shared" si="65"/>
        <v>汴頭里005鄰田中路30號</v>
      </c>
      <c r="L86" s="1" t="str">
        <f t="shared" si="72"/>
        <v>Y</v>
      </c>
      <c r="M86" s="1">
        <f t="shared" si="73"/>
        <v>3</v>
      </c>
      <c r="N86" s="1" t="str">
        <f t="shared" si="117"/>
        <v>汴頭里</v>
      </c>
      <c r="O86" s="1" t="str">
        <f t="shared" si="74"/>
        <v>Y</v>
      </c>
      <c r="P86" s="1">
        <f t="shared" si="75"/>
        <v>7</v>
      </c>
      <c r="Q86" s="1" t="str">
        <f t="shared" si="76"/>
        <v>汴頭里005鄰</v>
      </c>
      <c r="R86" s="1" t="str">
        <f t="shared" si="77"/>
        <v>汴頭里005鄰</v>
      </c>
      <c r="S86" s="1" t="str">
        <f t="shared" si="78"/>
        <v>田中路30號</v>
      </c>
      <c r="T86" s="1" t="str">
        <f t="shared" si="79"/>
        <v>N</v>
      </c>
      <c r="U86" s="1" t="str">
        <f t="shared" si="80"/>
        <v>N</v>
      </c>
      <c r="V86" s="1" t="str">
        <f t="shared" si="81"/>
        <v>N</v>
      </c>
      <c r="W86" s="1" t="str">
        <f t="shared" si="82"/>
        <v/>
      </c>
      <c r="X86" s="1" t="str">
        <f t="shared" si="83"/>
        <v/>
      </c>
      <c r="Y86" s="1" t="str">
        <f t="shared" si="84"/>
        <v>田中路30號</v>
      </c>
      <c r="Z86" s="1" t="str">
        <f t="shared" si="85"/>
        <v>Y</v>
      </c>
      <c r="AA86" s="1">
        <f t="shared" si="63"/>
        <v>3</v>
      </c>
      <c r="AB86" s="1" t="str">
        <f t="shared" si="86"/>
        <v>N</v>
      </c>
      <c r="AC86" s="1" t="str">
        <f t="shared" si="87"/>
        <v/>
      </c>
      <c r="AD86" s="1" t="str">
        <f t="shared" si="88"/>
        <v>田中路</v>
      </c>
      <c r="AE86" s="1" t="str">
        <f t="shared" si="89"/>
        <v>30號</v>
      </c>
      <c r="AF86" s="1" t="str">
        <f t="shared" si="90"/>
        <v>N</v>
      </c>
      <c r="AG86" s="1" t="str">
        <f t="shared" si="91"/>
        <v/>
      </c>
      <c r="AH86" s="1" t="str">
        <f t="shared" si="92"/>
        <v/>
      </c>
      <c r="AI86" s="1" t="str">
        <f>IF(ISERROR(VLOOKUP(AH86,段別參照!A:B,2,0)),AH86,VLOOKUP(AH86,段別參照!A:B,2,0))</f>
        <v/>
      </c>
      <c r="AJ86" s="1" t="str">
        <f t="shared" si="93"/>
        <v>田中路</v>
      </c>
      <c r="AK86" s="1" t="str">
        <f t="shared" si="94"/>
        <v>田中路</v>
      </c>
      <c r="AL86" s="1" t="str">
        <f t="shared" si="95"/>
        <v>30號</v>
      </c>
      <c r="AM86" s="1" t="str">
        <f t="shared" si="96"/>
        <v>N</v>
      </c>
      <c r="AN86" s="1" t="str">
        <f t="shared" si="97"/>
        <v/>
      </c>
      <c r="AO86" s="1" t="str">
        <f t="shared" si="98"/>
        <v/>
      </c>
      <c r="AP86" s="1" t="str">
        <f t="shared" si="99"/>
        <v>30號</v>
      </c>
      <c r="AQ86" s="1" t="str">
        <f t="shared" si="100"/>
        <v>N</v>
      </c>
      <c r="AR86" s="1" t="str">
        <f t="shared" si="101"/>
        <v/>
      </c>
      <c r="AS86" s="1" t="str">
        <f t="shared" si="102"/>
        <v/>
      </c>
      <c r="AT86" s="1" t="str">
        <f t="shared" si="103"/>
        <v>30號</v>
      </c>
      <c r="AU86" s="1" t="str">
        <f t="shared" si="104"/>
        <v>Y</v>
      </c>
      <c r="AV86" s="1">
        <f t="shared" si="105"/>
        <v>3</v>
      </c>
      <c r="AW86" s="1" t="str">
        <f t="shared" si="106"/>
        <v>30號</v>
      </c>
      <c r="AX86" s="1" t="str">
        <f t="shared" si="118"/>
        <v>30號</v>
      </c>
      <c r="AY86" s="1" t="str">
        <f t="shared" si="107"/>
        <v/>
      </c>
      <c r="AZ86" s="1" t="str">
        <f t="shared" si="108"/>
        <v>N</v>
      </c>
      <c r="BA86" s="1" t="str">
        <f t="shared" si="109"/>
        <v/>
      </c>
      <c r="BB86" s="1" t="str">
        <f t="shared" si="110"/>
        <v/>
      </c>
      <c r="BC86" s="1" t="str">
        <f t="shared" si="111"/>
        <v/>
      </c>
      <c r="BD86" s="1" t="str">
        <f>IF(ISERROR(VLOOKUP(BC86,樓別參照!A:B,2,0)),BC86,VLOOKUP(BC86,樓別參照!A:B,2,0))</f>
        <v/>
      </c>
      <c r="BE86" s="1" t="str">
        <f t="shared" si="112"/>
        <v/>
      </c>
      <c r="BF86" s="1" t="str">
        <f t="shared" si="113"/>
        <v/>
      </c>
      <c r="BG86" s="1" t="str">
        <f t="shared" si="114"/>
        <v>N</v>
      </c>
      <c r="BH86" s="1" t="str">
        <f t="shared" si="123"/>
        <v/>
      </c>
      <c r="BI86" s="1" t="str">
        <f t="shared" si="115"/>
        <v/>
      </c>
      <c r="BJ86" s="1" t="str">
        <f t="shared" si="66"/>
        <v>彰化縣</v>
      </c>
      <c r="BK86" s="1" t="str">
        <f t="shared" si="119"/>
        <v>溪湖鎮</v>
      </c>
      <c r="BL86" s="1" t="str">
        <f t="shared" si="120"/>
        <v>田中路</v>
      </c>
      <c r="BM86" s="1" t="str">
        <f t="shared" si="121"/>
        <v/>
      </c>
      <c r="BN86" s="1" t="str">
        <f t="shared" si="122"/>
        <v/>
      </c>
      <c r="BO86" s="1" t="str">
        <f t="shared" si="116"/>
        <v>30號</v>
      </c>
      <c r="BP86" s="1" t="str">
        <f t="shared" si="67"/>
        <v/>
      </c>
    </row>
    <row r="87" spans="1:68" x14ac:dyDescent="0.3">
      <c r="A87" s="1">
        <v>10241911</v>
      </c>
      <c r="B87" s="1" t="s">
        <v>82</v>
      </c>
      <c r="C87" s="1" t="s">
        <v>577</v>
      </c>
      <c r="D87" s="1" t="s">
        <v>571</v>
      </c>
      <c r="E87" s="1" t="s">
        <v>659</v>
      </c>
      <c r="F87" s="1" t="str">
        <f t="shared" si="68"/>
        <v>彰化縣 溪湖鎮 西溪里9鄰員鹿路後溪巷76號</v>
      </c>
      <c r="G87" s="1">
        <f t="shared" si="69"/>
        <v>4</v>
      </c>
      <c r="H87" s="1" t="str">
        <f t="shared" si="70"/>
        <v>彰化縣</v>
      </c>
      <c r="I87" s="1">
        <f t="shared" si="71"/>
        <v>4</v>
      </c>
      <c r="J87" s="1" t="str">
        <f t="shared" si="64"/>
        <v>溪湖鎮</v>
      </c>
      <c r="K87" s="1" t="str">
        <f t="shared" si="65"/>
        <v>西溪里9鄰員鹿路後溪巷76號</v>
      </c>
      <c r="L87" s="1" t="str">
        <f t="shared" si="72"/>
        <v>Y</v>
      </c>
      <c r="M87" s="1">
        <f t="shared" si="73"/>
        <v>3</v>
      </c>
      <c r="N87" s="1" t="str">
        <f t="shared" si="117"/>
        <v>西溪里</v>
      </c>
      <c r="O87" s="1" t="str">
        <f t="shared" si="74"/>
        <v>Y</v>
      </c>
      <c r="P87" s="1">
        <f t="shared" si="75"/>
        <v>5</v>
      </c>
      <c r="Q87" s="1" t="str">
        <f t="shared" si="76"/>
        <v>西溪里9鄰</v>
      </c>
      <c r="R87" s="1" t="str">
        <f t="shared" si="77"/>
        <v>西溪里9鄰</v>
      </c>
      <c r="S87" s="1" t="str">
        <f t="shared" si="78"/>
        <v>員鹿路後溪巷76號</v>
      </c>
      <c r="T87" s="1" t="str">
        <f t="shared" si="79"/>
        <v>N</v>
      </c>
      <c r="U87" s="1" t="str">
        <f t="shared" si="80"/>
        <v>N</v>
      </c>
      <c r="V87" s="1" t="str">
        <f t="shared" si="81"/>
        <v>N</v>
      </c>
      <c r="W87" s="1" t="str">
        <f t="shared" si="82"/>
        <v/>
      </c>
      <c r="X87" s="1" t="str">
        <f t="shared" si="83"/>
        <v/>
      </c>
      <c r="Y87" s="1" t="str">
        <f t="shared" si="84"/>
        <v>員鹿路後溪巷76號</v>
      </c>
      <c r="Z87" s="1" t="str">
        <f t="shared" si="85"/>
        <v>Y</v>
      </c>
      <c r="AA87" s="1">
        <f t="shared" si="63"/>
        <v>3</v>
      </c>
      <c r="AB87" s="1" t="str">
        <f t="shared" si="86"/>
        <v>N</v>
      </c>
      <c r="AC87" s="1" t="str">
        <f t="shared" si="87"/>
        <v/>
      </c>
      <c r="AD87" s="1" t="str">
        <f t="shared" si="88"/>
        <v>員鹿路</v>
      </c>
      <c r="AE87" s="1" t="str">
        <f t="shared" si="89"/>
        <v>後溪巷76號</v>
      </c>
      <c r="AF87" s="1" t="str">
        <f t="shared" si="90"/>
        <v>N</v>
      </c>
      <c r="AG87" s="1" t="str">
        <f t="shared" si="91"/>
        <v/>
      </c>
      <c r="AH87" s="1" t="str">
        <f t="shared" si="92"/>
        <v/>
      </c>
      <c r="AI87" s="1" t="str">
        <f>IF(ISERROR(VLOOKUP(AH87,段別參照!A:B,2,0)),AH87,VLOOKUP(AH87,段別參照!A:B,2,0))</f>
        <v/>
      </c>
      <c r="AJ87" s="1" t="str">
        <f t="shared" si="93"/>
        <v>員鹿路</v>
      </c>
      <c r="AK87" s="1" t="str">
        <f t="shared" si="94"/>
        <v>員鹿路</v>
      </c>
      <c r="AL87" s="1" t="str">
        <f t="shared" si="95"/>
        <v>後溪巷76號</v>
      </c>
      <c r="AM87" s="1" t="str">
        <f t="shared" si="96"/>
        <v>Y</v>
      </c>
      <c r="AN87" s="1">
        <f t="shared" si="97"/>
        <v>3</v>
      </c>
      <c r="AO87" s="1" t="str">
        <f t="shared" si="98"/>
        <v>後溪巷</v>
      </c>
      <c r="AP87" s="1" t="str">
        <f t="shared" si="99"/>
        <v>76號</v>
      </c>
      <c r="AQ87" s="1" t="str">
        <f t="shared" si="100"/>
        <v>N</v>
      </c>
      <c r="AR87" s="1" t="str">
        <f t="shared" si="101"/>
        <v/>
      </c>
      <c r="AS87" s="1" t="str">
        <f t="shared" si="102"/>
        <v/>
      </c>
      <c r="AT87" s="1" t="str">
        <f t="shared" si="103"/>
        <v>76號</v>
      </c>
      <c r="AU87" s="1" t="str">
        <f t="shared" si="104"/>
        <v>Y</v>
      </c>
      <c r="AV87" s="1">
        <f t="shared" si="105"/>
        <v>3</v>
      </c>
      <c r="AW87" s="1" t="str">
        <f t="shared" si="106"/>
        <v>76號</v>
      </c>
      <c r="AX87" s="1" t="str">
        <f t="shared" si="118"/>
        <v>76號</v>
      </c>
      <c r="AY87" s="1" t="str">
        <f t="shared" si="107"/>
        <v/>
      </c>
      <c r="AZ87" s="1" t="str">
        <f t="shared" si="108"/>
        <v>N</v>
      </c>
      <c r="BA87" s="1" t="str">
        <f t="shared" si="109"/>
        <v/>
      </c>
      <c r="BB87" s="1" t="str">
        <f t="shared" si="110"/>
        <v/>
      </c>
      <c r="BC87" s="1" t="str">
        <f t="shared" si="111"/>
        <v/>
      </c>
      <c r="BD87" s="1" t="str">
        <f>IF(ISERROR(VLOOKUP(BC87,樓別參照!A:B,2,0)),BC87,VLOOKUP(BC87,樓別參照!A:B,2,0))</f>
        <v/>
      </c>
      <c r="BE87" s="1" t="str">
        <f t="shared" si="112"/>
        <v/>
      </c>
      <c r="BF87" s="1" t="str">
        <f t="shared" si="113"/>
        <v/>
      </c>
      <c r="BG87" s="1" t="str">
        <f t="shared" si="114"/>
        <v>N</v>
      </c>
      <c r="BH87" s="1" t="str">
        <f t="shared" si="123"/>
        <v/>
      </c>
      <c r="BI87" s="1" t="str">
        <f t="shared" si="115"/>
        <v/>
      </c>
      <c r="BJ87" s="1" t="str">
        <f t="shared" si="66"/>
        <v>彰化縣</v>
      </c>
      <c r="BK87" s="1" t="str">
        <f t="shared" si="119"/>
        <v>溪湖鎮</v>
      </c>
      <c r="BL87" s="1" t="str">
        <f t="shared" si="120"/>
        <v>員鹿路</v>
      </c>
      <c r="BM87" s="1" t="str">
        <f t="shared" si="121"/>
        <v>後溪巷</v>
      </c>
      <c r="BN87" s="1" t="str">
        <f t="shared" si="122"/>
        <v/>
      </c>
      <c r="BO87" s="1" t="str">
        <f t="shared" si="116"/>
        <v>76號</v>
      </c>
      <c r="BP87" s="1" t="str">
        <f t="shared" si="67"/>
        <v/>
      </c>
    </row>
    <row r="88" spans="1:68" x14ac:dyDescent="0.3">
      <c r="A88" s="1">
        <v>7718004</v>
      </c>
      <c r="B88" s="1" t="s">
        <v>83</v>
      </c>
      <c r="C88" s="1" t="s">
        <v>570</v>
      </c>
      <c r="D88" s="1" t="s">
        <v>571</v>
      </c>
      <c r="E88" s="1" t="s">
        <v>660</v>
      </c>
      <c r="F88" s="1" t="str">
        <f t="shared" si="68"/>
        <v>彰化縣 溪湖鎮 西勢里彰水路33號</v>
      </c>
      <c r="G88" s="1">
        <f t="shared" si="69"/>
        <v>4</v>
      </c>
      <c r="H88" s="1" t="str">
        <f t="shared" si="70"/>
        <v>彰化縣</v>
      </c>
      <c r="I88" s="1">
        <f t="shared" si="71"/>
        <v>4</v>
      </c>
      <c r="J88" s="1" t="str">
        <f t="shared" si="64"/>
        <v>溪湖鎮</v>
      </c>
      <c r="K88" s="1" t="str">
        <f t="shared" si="65"/>
        <v>西勢里彰水路33號</v>
      </c>
      <c r="L88" s="1" t="str">
        <f t="shared" si="72"/>
        <v>Y</v>
      </c>
      <c r="M88" s="1">
        <f t="shared" si="73"/>
        <v>3</v>
      </c>
      <c r="N88" s="1" t="str">
        <f t="shared" si="117"/>
        <v>西勢里</v>
      </c>
      <c r="O88" s="1" t="str">
        <f t="shared" si="74"/>
        <v>N</v>
      </c>
      <c r="P88" s="1" t="str">
        <f t="shared" si="75"/>
        <v/>
      </c>
      <c r="Q88" s="1" t="str">
        <f t="shared" si="76"/>
        <v/>
      </c>
      <c r="R88" s="1" t="str">
        <f t="shared" si="77"/>
        <v>西勢里</v>
      </c>
      <c r="S88" s="1" t="str">
        <f t="shared" si="78"/>
        <v>彰水路33號</v>
      </c>
      <c r="T88" s="1" t="str">
        <f t="shared" si="79"/>
        <v>N</v>
      </c>
      <c r="U88" s="1" t="str">
        <f t="shared" si="80"/>
        <v>N</v>
      </c>
      <c r="V88" s="1" t="str">
        <f t="shared" si="81"/>
        <v>N</v>
      </c>
      <c r="W88" s="1" t="str">
        <f t="shared" si="82"/>
        <v/>
      </c>
      <c r="X88" s="1" t="str">
        <f t="shared" si="83"/>
        <v/>
      </c>
      <c r="Y88" s="1" t="str">
        <f t="shared" si="84"/>
        <v>彰水路33號</v>
      </c>
      <c r="Z88" s="1" t="str">
        <f t="shared" si="85"/>
        <v>Y</v>
      </c>
      <c r="AA88" s="1">
        <f t="shared" si="63"/>
        <v>3</v>
      </c>
      <c r="AB88" s="1" t="str">
        <f t="shared" si="86"/>
        <v>N</v>
      </c>
      <c r="AC88" s="1" t="str">
        <f t="shared" si="87"/>
        <v/>
      </c>
      <c r="AD88" s="1" t="str">
        <f t="shared" si="88"/>
        <v>彰水路</v>
      </c>
      <c r="AE88" s="1" t="str">
        <f t="shared" si="89"/>
        <v>33號</v>
      </c>
      <c r="AF88" s="1" t="str">
        <f t="shared" si="90"/>
        <v>N</v>
      </c>
      <c r="AG88" s="1" t="str">
        <f t="shared" si="91"/>
        <v/>
      </c>
      <c r="AH88" s="1" t="str">
        <f t="shared" si="92"/>
        <v/>
      </c>
      <c r="AI88" s="1" t="str">
        <f>IF(ISERROR(VLOOKUP(AH88,段別參照!A:B,2,0)),AH88,VLOOKUP(AH88,段別參照!A:B,2,0))</f>
        <v/>
      </c>
      <c r="AJ88" s="1" t="str">
        <f t="shared" si="93"/>
        <v>彰水路</v>
      </c>
      <c r="AK88" s="1" t="str">
        <f t="shared" si="94"/>
        <v>彰水路</v>
      </c>
      <c r="AL88" s="1" t="str">
        <f t="shared" si="95"/>
        <v>33號</v>
      </c>
      <c r="AM88" s="1" t="str">
        <f t="shared" si="96"/>
        <v>N</v>
      </c>
      <c r="AN88" s="1" t="str">
        <f t="shared" si="97"/>
        <v/>
      </c>
      <c r="AO88" s="1" t="str">
        <f t="shared" si="98"/>
        <v/>
      </c>
      <c r="AP88" s="1" t="str">
        <f t="shared" si="99"/>
        <v>33號</v>
      </c>
      <c r="AQ88" s="1" t="str">
        <f t="shared" si="100"/>
        <v>N</v>
      </c>
      <c r="AR88" s="1" t="str">
        <f t="shared" si="101"/>
        <v/>
      </c>
      <c r="AS88" s="1" t="str">
        <f t="shared" si="102"/>
        <v/>
      </c>
      <c r="AT88" s="1" t="str">
        <f t="shared" si="103"/>
        <v>33號</v>
      </c>
      <c r="AU88" s="1" t="str">
        <f t="shared" si="104"/>
        <v>Y</v>
      </c>
      <c r="AV88" s="1">
        <f t="shared" si="105"/>
        <v>3</v>
      </c>
      <c r="AW88" s="1" t="str">
        <f t="shared" si="106"/>
        <v>33號</v>
      </c>
      <c r="AX88" s="1" t="str">
        <f t="shared" si="118"/>
        <v>33號</v>
      </c>
      <c r="AY88" s="1" t="str">
        <f t="shared" si="107"/>
        <v/>
      </c>
      <c r="AZ88" s="1" t="str">
        <f t="shared" si="108"/>
        <v>N</v>
      </c>
      <c r="BA88" s="1" t="str">
        <f t="shared" si="109"/>
        <v/>
      </c>
      <c r="BB88" s="1" t="str">
        <f t="shared" si="110"/>
        <v/>
      </c>
      <c r="BC88" s="1" t="str">
        <f t="shared" si="111"/>
        <v/>
      </c>
      <c r="BD88" s="1" t="str">
        <f>IF(ISERROR(VLOOKUP(BC88,樓別參照!A:B,2,0)),BC88,VLOOKUP(BC88,樓別參照!A:B,2,0))</f>
        <v/>
      </c>
      <c r="BE88" s="1" t="str">
        <f t="shared" si="112"/>
        <v/>
      </c>
      <c r="BF88" s="1" t="str">
        <f t="shared" si="113"/>
        <v/>
      </c>
      <c r="BG88" s="1" t="str">
        <f t="shared" si="114"/>
        <v>N</v>
      </c>
      <c r="BH88" s="1" t="str">
        <f t="shared" si="123"/>
        <v/>
      </c>
      <c r="BI88" s="1" t="str">
        <f t="shared" si="115"/>
        <v/>
      </c>
      <c r="BJ88" s="1" t="str">
        <f t="shared" si="66"/>
        <v>彰化縣</v>
      </c>
      <c r="BK88" s="1" t="str">
        <f t="shared" si="119"/>
        <v>溪湖鎮</v>
      </c>
      <c r="BL88" s="1" t="str">
        <f t="shared" si="120"/>
        <v>彰水路</v>
      </c>
      <c r="BM88" s="1" t="str">
        <f t="shared" si="121"/>
        <v/>
      </c>
      <c r="BN88" s="1" t="str">
        <f t="shared" si="122"/>
        <v/>
      </c>
      <c r="BO88" s="1" t="str">
        <f t="shared" si="116"/>
        <v>33號</v>
      </c>
      <c r="BP88" s="1" t="str">
        <f t="shared" si="67"/>
        <v/>
      </c>
    </row>
    <row r="89" spans="1:68" x14ac:dyDescent="0.3">
      <c r="A89" s="1">
        <v>8699899</v>
      </c>
      <c r="B89" s="1" t="s">
        <v>84</v>
      </c>
      <c r="C89" s="1" t="s">
        <v>577</v>
      </c>
      <c r="D89" s="1" t="s">
        <v>571</v>
      </c>
      <c r="E89" s="1" t="s">
        <v>661</v>
      </c>
      <c r="F89" s="1" t="str">
        <f t="shared" si="68"/>
        <v>彰化縣 溪湖鎮 大突里11鄰二溪路大突巷97號</v>
      </c>
      <c r="G89" s="1">
        <f t="shared" si="69"/>
        <v>4</v>
      </c>
      <c r="H89" s="1" t="str">
        <f t="shared" si="70"/>
        <v>彰化縣</v>
      </c>
      <c r="I89" s="1">
        <f t="shared" si="71"/>
        <v>4</v>
      </c>
      <c r="J89" s="1" t="str">
        <f t="shared" si="64"/>
        <v>溪湖鎮</v>
      </c>
      <c r="K89" s="1" t="str">
        <f t="shared" si="65"/>
        <v>大突里11鄰二溪路大突巷97號</v>
      </c>
      <c r="L89" s="1" t="str">
        <f t="shared" si="72"/>
        <v>Y</v>
      </c>
      <c r="M89" s="1">
        <f t="shared" si="73"/>
        <v>3</v>
      </c>
      <c r="N89" s="1" t="str">
        <f t="shared" si="117"/>
        <v>大突里</v>
      </c>
      <c r="O89" s="1" t="str">
        <f t="shared" si="74"/>
        <v>Y</v>
      </c>
      <c r="P89" s="1">
        <f t="shared" si="75"/>
        <v>6</v>
      </c>
      <c r="Q89" s="1" t="str">
        <f t="shared" si="76"/>
        <v>大突里11鄰</v>
      </c>
      <c r="R89" s="1" t="str">
        <f t="shared" si="77"/>
        <v>大突里11鄰</v>
      </c>
      <c r="S89" s="1" t="str">
        <f t="shared" si="78"/>
        <v>二溪路大突巷97號</v>
      </c>
      <c r="T89" s="1" t="str">
        <f t="shared" si="79"/>
        <v>N</v>
      </c>
      <c r="U89" s="1" t="str">
        <f t="shared" si="80"/>
        <v>N</v>
      </c>
      <c r="V89" s="1" t="str">
        <f t="shared" si="81"/>
        <v>N</v>
      </c>
      <c r="W89" s="1" t="str">
        <f t="shared" si="82"/>
        <v/>
      </c>
      <c r="X89" s="1" t="str">
        <f t="shared" si="83"/>
        <v/>
      </c>
      <c r="Y89" s="1" t="str">
        <f t="shared" si="84"/>
        <v>二溪路大突巷97號</v>
      </c>
      <c r="Z89" s="1" t="str">
        <f t="shared" si="85"/>
        <v>Y</v>
      </c>
      <c r="AA89" s="1">
        <f t="shared" si="63"/>
        <v>3</v>
      </c>
      <c r="AB89" s="1" t="str">
        <f t="shared" si="86"/>
        <v>N</v>
      </c>
      <c r="AC89" s="1" t="str">
        <f t="shared" si="87"/>
        <v/>
      </c>
      <c r="AD89" s="1" t="str">
        <f t="shared" si="88"/>
        <v>二溪路</v>
      </c>
      <c r="AE89" s="1" t="str">
        <f t="shared" si="89"/>
        <v>大突巷97號</v>
      </c>
      <c r="AF89" s="1" t="str">
        <f t="shared" si="90"/>
        <v>N</v>
      </c>
      <c r="AG89" s="1" t="str">
        <f t="shared" si="91"/>
        <v/>
      </c>
      <c r="AH89" s="1" t="str">
        <f t="shared" si="92"/>
        <v/>
      </c>
      <c r="AI89" s="1" t="str">
        <f>IF(ISERROR(VLOOKUP(AH89,段別參照!A:B,2,0)),AH89,VLOOKUP(AH89,段別參照!A:B,2,0))</f>
        <v/>
      </c>
      <c r="AJ89" s="1" t="str">
        <f t="shared" si="93"/>
        <v>二溪路</v>
      </c>
      <c r="AK89" s="1" t="str">
        <f t="shared" si="94"/>
        <v>二溪路</v>
      </c>
      <c r="AL89" s="1" t="str">
        <f t="shared" si="95"/>
        <v>大突巷97號</v>
      </c>
      <c r="AM89" s="1" t="str">
        <f t="shared" si="96"/>
        <v>Y</v>
      </c>
      <c r="AN89" s="1">
        <f t="shared" si="97"/>
        <v>3</v>
      </c>
      <c r="AO89" s="1" t="str">
        <f t="shared" si="98"/>
        <v>大突巷</v>
      </c>
      <c r="AP89" s="1" t="str">
        <f t="shared" si="99"/>
        <v>97號</v>
      </c>
      <c r="AQ89" s="1" t="str">
        <f t="shared" si="100"/>
        <v>N</v>
      </c>
      <c r="AR89" s="1" t="str">
        <f t="shared" si="101"/>
        <v/>
      </c>
      <c r="AS89" s="1" t="str">
        <f t="shared" si="102"/>
        <v/>
      </c>
      <c r="AT89" s="1" t="str">
        <f t="shared" si="103"/>
        <v>97號</v>
      </c>
      <c r="AU89" s="1" t="str">
        <f t="shared" si="104"/>
        <v>Y</v>
      </c>
      <c r="AV89" s="1">
        <f t="shared" si="105"/>
        <v>3</v>
      </c>
      <c r="AW89" s="1" t="str">
        <f t="shared" si="106"/>
        <v>97號</v>
      </c>
      <c r="AX89" s="1" t="str">
        <f t="shared" si="118"/>
        <v>97號</v>
      </c>
      <c r="AY89" s="1" t="str">
        <f t="shared" si="107"/>
        <v/>
      </c>
      <c r="AZ89" s="1" t="str">
        <f t="shared" si="108"/>
        <v>N</v>
      </c>
      <c r="BA89" s="1" t="str">
        <f t="shared" si="109"/>
        <v/>
      </c>
      <c r="BB89" s="1" t="str">
        <f t="shared" si="110"/>
        <v/>
      </c>
      <c r="BC89" s="1" t="str">
        <f t="shared" si="111"/>
        <v/>
      </c>
      <c r="BD89" s="1" t="str">
        <f>IF(ISERROR(VLOOKUP(BC89,樓別參照!A:B,2,0)),BC89,VLOOKUP(BC89,樓別參照!A:B,2,0))</f>
        <v/>
      </c>
      <c r="BE89" s="1" t="str">
        <f t="shared" si="112"/>
        <v/>
      </c>
      <c r="BF89" s="1" t="str">
        <f t="shared" si="113"/>
        <v/>
      </c>
      <c r="BG89" s="1" t="str">
        <f t="shared" si="114"/>
        <v>N</v>
      </c>
      <c r="BH89" s="1" t="str">
        <f t="shared" si="123"/>
        <v/>
      </c>
      <c r="BI89" s="1" t="str">
        <f t="shared" si="115"/>
        <v/>
      </c>
      <c r="BJ89" s="1" t="str">
        <f t="shared" si="66"/>
        <v>彰化縣</v>
      </c>
      <c r="BK89" s="1" t="str">
        <f t="shared" si="119"/>
        <v>溪湖鎮</v>
      </c>
      <c r="BL89" s="1" t="str">
        <f t="shared" si="120"/>
        <v>二溪路</v>
      </c>
      <c r="BM89" s="1" t="str">
        <f t="shared" si="121"/>
        <v>大突巷</v>
      </c>
      <c r="BN89" s="1" t="str">
        <f t="shared" si="122"/>
        <v/>
      </c>
      <c r="BO89" s="1" t="str">
        <f t="shared" si="116"/>
        <v>97號</v>
      </c>
      <c r="BP89" s="1" t="str">
        <f t="shared" si="67"/>
        <v/>
      </c>
    </row>
    <row r="90" spans="1:68" x14ac:dyDescent="0.3">
      <c r="A90" s="1">
        <v>8977276</v>
      </c>
      <c r="B90" s="1" t="s">
        <v>85</v>
      </c>
      <c r="C90" s="1" t="s">
        <v>577</v>
      </c>
      <c r="D90" s="1" t="s">
        <v>567</v>
      </c>
      <c r="E90" s="1" t="s">
        <v>662</v>
      </c>
      <c r="F90" s="1" t="str">
        <f t="shared" si="68"/>
        <v>彰化縣 埔心鄉 新館村新館路303巷1號</v>
      </c>
      <c r="G90" s="1">
        <f t="shared" si="69"/>
        <v>4</v>
      </c>
      <c r="H90" s="1" t="str">
        <f t="shared" si="70"/>
        <v>彰化縣</v>
      </c>
      <c r="I90" s="1">
        <f t="shared" si="71"/>
        <v>4</v>
      </c>
      <c r="J90" s="1" t="str">
        <f t="shared" si="64"/>
        <v>埔心鄉</v>
      </c>
      <c r="K90" s="1" t="str">
        <f t="shared" si="65"/>
        <v>新館村新館路303巷1號</v>
      </c>
      <c r="L90" s="1" t="str">
        <f t="shared" si="72"/>
        <v>N</v>
      </c>
      <c r="M90" s="1" t="str">
        <f t="shared" si="73"/>
        <v/>
      </c>
      <c r="N90" s="1" t="str">
        <f t="shared" si="117"/>
        <v/>
      </c>
      <c r="O90" s="1" t="str">
        <f t="shared" si="74"/>
        <v>N</v>
      </c>
      <c r="P90" s="1" t="str">
        <f t="shared" si="75"/>
        <v/>
      </c>
      <c r="Q90" s="1" t="str">
        <f t="shared" si="76"/>
        <v/>
      </c>
      <c r="R90" s="1" t="str">
        <f t="shared" si="77"/>
        <v/>
      </c>
      <c r="S90" s="1" t="str">
        <f t="shared" si="78"/>
        <v>新館村新館路303巷1號</v>
      </c>
      <c r="T90" s="1" t="str">
        <f t="shared" si="79"/>
        <v>N</v>
      </c>
      <c r="U90" s="1" t="str">
        <f t="shared" si="80"/>
        <v>Y</v>
      </c>
      <c r="V90" s="1" t="str">
        <f t="shared" si="81"/>
        <v>Y</v>
      </c>
      <c r="W90" s="1">
        <f t="shared" si="82"/>
        <v>3</v>
      </c>
      <c r="X90" s="1" t="str">
        <f t="shared" si="83"/>
        <v>新館村</v>
      </c>
      <c r="Y90" s="1" t="str">
        <f t="shared" si="84"/>
        <v>新館路303巷1號</v>
      </c>
      <c r="Z90" s="1" t="str">
        <f t="shared" si="85"/>
        <v>Y</v>
      </c>
      <c r="AA90" s="1">
        <f t="shared" si="63"/>
        <v>3</v>
      </c>
      <c r="AB90" s="1" t="str">
        <f t="shared" si="86"/>
        <v>N</v>
      </c>
      <c r="AC90" s="1" t="str">
        <f t="shared" si="87"/>
        <v/>
      </c>
      <c r="AD90" s="1" t="str">
        <f t="shared" si="88"/>
        <v>新館路</v>
      </c>
      <c r="AE90" s="1" t="str">
        <f t="shared" si="89"/>
        <v>303巷1號</v>
      </c>
      <c r="AF90" s="1" t="str">
        <f t="shared" si="90"/>
        <v>N</v>
      </c>
      <c r="AG90" s="1" t="str">
        <f t="shared" si="91"/>
        <v/>
      </c>
      <c r="AH90" s="1" t="str">
        <f t="shared" si="92"/>
        <v/>
      </c>
      <c r="AI90" s="1" t="str">
        <f>IF(ISERROR(VLOOKUP(AH90,段別參照!A:B,2,0)),AH90,VLOOKUP(AH90,段別參照!A:B,2,0))</f>
        <v/>
      </c>
      <c r="AJ90" s="1" t="str">
        <f t="shared" si="93"/>
        <v>新館路</v>
      </c>
      <c r="AK90" s="1" t="str">
        <f t="shared" si="94"/>
        <v>新館路</v>
      </c>
      <c r="AL90" s="1" t="str">
        <f t="shared" si="95"/>
        <v>303巷1號</v>
      </c>
      <c r="AM90" s="1" t="str">
        <f t="shared" si="96"/>
        <v>Y</v>
      </c>
      <c r="AN90" s="1">
        <f t="shared" si="97"/>
        <v>4</v>
      </c>
      <c r="AO90" s="1" t="str">
        <f t="shared" si="98"/>
        <v>303巷</v>
      </c>
      <c r="AP90" s="1" t="str">
        <f t="shared" si="99"/>
        <v>1號</v>
      </c>
      <c r="AQ90" s="1" t="str">
        <f t="shared" si="100"/>
        <v>N</v>
      </c>
      <c r="AR90" s="1" t="str">
        <f t="shared" si="101"/>
        <v/>
      </c>
      <c r="AS90" s="1" t="str">
        <f t="shared" si="102"/>
        <v/>
      </c>
      <c r="AT90" s="1" t="str">
        <f t="shared" si="103"/>
        <v>1號</v>
      </c>
      <c r="AU90" s="1" t="str">
        <f t="shared" si="104"/>
        <v>Y</v>
      </c>
      <c r="AV90" s="1">
        <f t="shared" si="105"/>
        <v>2</v>
      </c>
      <c r="AW90" s="1" t="str">
        <f t="shared" si="106"/>
        <v>1號</v>
      </c>
      <c r="AX90" s="1" t="str">
        <f t="shared" si="118"/>
        <v>1號</v>
      </c>
      <c r="AY90" s="1" t="str">
        <f t="shared" si="107"/>
        <v/>
      </c>
      <c r="AZ90" s="1" t="str">
        <f t="shared" si="108"/>
        <v>N</v>
      </c>
      <c r="BA90" s="1" t="str">
        <f t="shared" si="109"/>
        <v/>
      </c>
      <c r="BB90" s="1" t="str">
        <f t="shared" si="110"/>
        <v/>
      </c>
      <c r="BC90" s="1" t="str">
        <f t="shared" si="111"/>
        <v/>
      </c>
      <c r="BD90" s="1" t="str">
        <f>IF(ISERROR(VLOOKUP(BC90,樓別參照!A:B,2,0)),BC90,VLOOKUP(BC90,樓別參照!A:B,2,0))</f>
        <v/>
      </c>
      <c r="BE90" s="1" t="str">
        <f t="shared" si="112"/>
        <v/>
      </c>
      <c r="BF90" s="1" t="str">
        <f t="shared" si="113"/>
        <v/>
      </c>
      <c r="BG90" s="1" t="str">
        <f t="shared" si="114"/>
        <v>N</v>
      </c>
      <c r="BH90" s="1" t="str">
        <f t="shared" si="123"/>
        <v/>
      </c>
      <c r="BI90" s="1" t="str">
        <f t="shared" si="115"/>
        <v/>
      </c>
      <c r="BJ90" s="1" t="str">
        <f t="shared" si="66"/>
        <v>彰化縣</v>
      </c>
      <c r="BK90" s="1" t="str">
        <f t="shared" si="119"/>
        <v>埔心鄉</v>
      </c>
      <c r="BL90" s="1" t="str">
        <f t="shared" si="120"/>
        <v>新館路</v>
      </c>
      <c r="BM90" s="1" t="str">
        <f t="shared" si="121"/>
        <v>303巷</v>
      </c>
      <c r="BN90" s="1" t="str">
        <f t="shared" si="122"/>
        <v/>
      </c>
      <c r="BO90" s="1" t="str">
        <f t="shared" si="116"/>
        <v>1號</v>
      </c>
      <c r="BP90" s="1" t="str">
        <f t="shared" si="67"/>
        <v>新館村</v>
      </c>
    </row>
    <row r="91" spans="1:68" x14ac:dyDescent="0.3">
      <c r="A91" s="1">
        <v>7718012</v>
      </c>
      <c r="B91" s="1" t="s">
        <v>86</v>
      </c>
      <c r="C91" s="1" t="s">
        <v>577</v>
      </c>
      <c r="D91" s="1" t="s">
        <v>571</v>
      </c>
      <c r="E91" s="1" t="s">
        <v>663</v>
      </c>
      <c r="F91" s="1" t="str">
        <f t="shared" si="68"/>
        <v>彰化縣 埔心鄉 員鹿路3段351之1號</v>
      </c>
      <c r="G91" s="1">
        <f t="shared" si="69"/>
        <v>4</v>
      </c>
      <c r="H91" s="1" t="str">
        <f t="shared" si="70"/>
        <v>彰化縣</v>
      </c>
      <c r="I91" s="1">
        <f t="shared" si="71"/>
        <v>4</v>
      </c>
      <c r="J91" s="1" t="str">
        <f t="shared" si="64"/>
        <v>埔心鄉</v>
      </c>
      <c r="K91" s="1" t="str">
        <f t="shared" si="65"/>
        <v>員鹿路3段351之1號</v>
      </c>
      <c r="L91" s="1" t="str">
        <f t="shared" si="72"/>
        <v>N</v>
      </c>
      <c r="M91" s="1" t="str">
        <f t="shared" si="73"/>
        <v/>
      </c>
      <c r="N91" s="1" t="str">
        <f t="shared" si="117"/>
        <v/>
      </c>
      <c r="O91" s="1" t="str">
        <f t="shared" si="74"/>
        <v>N</v>
      </c>
      <c r="P91" s="1" t="str">
        <f t="shared" si="75"/>
        <v/>
      </c>
      <c r="Q91" s="1" t="str">
        <f t="shared" si="76"/>
        <v/>
      </c>
      <c r="R91" s="1" t="str">
        <f t="shared" si="77"/>
        <v/>
      </c>
      <c r="S91" s="1" t="str">
        <f t="shared" si="78"/>
        <v>員鹿路3段351之1號</v>
      </c>
      <c r="T91" s="1" t="str">
        <f t="shared" si="79"/>
        <v>N</v>
      </c>
      <c r="U91" s="1" t="str">
        <f t="shared" si="80"/>
        <v>N</v>
      </c>
      <c r="V91" s="1" t="str">
        <f t="shared" si="81"/>
        <v>N</v>
      </c>
      <c r="W91" s="1" t="str">
        <f t="shared" si="82"/>
        <v/>
      </c>
      <c r="X91" s="1" t="str">
        <f t="shared" si="83"/>
        <v/>
      </c>
      <c r="Y91" s="1" t="str">
        <f t="shared" si="84"/>
        <v>員鹿路3段351之1號</v>
      </c>
      <c r="Z91" s="1" t="str">
        <f t="shared" si="85"/>
        <v>Y</v>
      </c>
      <c r="AA91" s="1">
        <f t="shared" si="63"/>
        <v>3</v>
      </c>
      <c r="AB91" s="1" t="str">
        <f t="shared" si="86"/>
        <v>N</v>
      </c>
      <c r="AC91" s="1" t="str">
        <f t="shared" si="87"/>
        <v/>
      </c>
      <c r="AD91" s="1" t="str">
        <f t="shared" si="88"/>
        <v>員鹿路</v>
      </c>
      <c r="AE91" s="1" t="str">
        <f t="shared" si="89"/>
        <v>3段351之1號</v>
      </c>
      <c r="AF91" s="1" t="str">
        <f t="shared" si="90"/>
        <v>Y</v>
      </c>
      <c r="AG91" s="1">
        <f t="shared" si="91"/>
        <v>2</v>
      </c>
      <c r="AH91" s="1" t="str">
        <f t="shared" si="92"/>
        <v>3段</v>
      </c>
      <c r="AI91" s="1" t="str">
        <f>IF(ISERROR(VLOOKUP(AH91,段別參照!A:B,2,0)),AH91,VLOOKUP(AH91,段別參照!A:B,2,0))</f>
        <v>三段</v>
      </c>
      <c r="AJ91" s="1" t="str">
        <f t="shared" si="93"/>
        <v>員鹿路3段</v>
      </c>
      <c r="AK91" s="1" t="str">
        <f t="shared" si="94"/>
        <v>員鹿路三段</v>
      </c>
      <c r="AL91" s="1" t="str">
        <f t="shared" si="95"/>
        <v>351之1號</v>
      </c>
      <c r="AM91" s="1" t="str">
        <f t="shared" si="96"/>
        <v>N</v>
      </c>
      <c r="AN91" s="1" t="str">
        <f t="shared" si="97"/>
        <v/>
      </c>
      <c r="AO91" s="1" t="str">
        <f t="shared" si="98"/>
        <v/>
      </c>
      <c r="AP91" s="1" t="str">
        <f t="shared" si="99"/>
        <v>351之1號</v>
      </c>
      <c r="AQ91" s="1" t="str">
        <f t="shared" si="100"/>
        <v>N</v>
      </c>
      <c r="AR91" s="1" t="str">
        <f t="shared" si="101"/>
        <v/>
      </c>
      <c r="AS91" s="1" t="str">
        <f t="shared" si="102"/>
        <v/>
      </c>
      <c r="AT91" s="1" t="str">
        <f t="shared" si="103"/>
        <v>351之1號</v>
      </c>
      <c r="AU91" s="1" t="str">
        <f t="shared" si="104"/>
        <v>Y</v>
      </c>
      <c r="AV91" s="1">
        <f t="shared" si="105"/>
        <v>6</v>
      </c>
      <c r="AW91" s="1" t="str">
        <f t="shared" si="106"/>
        <v>351之1號</v>
      </c>
      <c r="AX91" s="1" t="str">
        <f t="shared" si="118"/>
        <v>351-1號</v>
      </c>
      <c r="AY91" s="1" t="str">
        <f t="shared" si="107"/>
        <v/>
      </c>
      <c r="AZ91" s="1" t="str">
        <f t="shared" si="108"/>
        <v>N</v>
      </c>
      <c r="BA91" s="1" t="str">
        <f t="shared" si="109"/>
        <v/>
      </c>
      <c r="BB91" s="1" t="str">
        <f t="shared" si="110"/>
        <v/>
      </c>
      <c r="BC91" s="1" t="str">
        <f t="shared" si="111"/>
        <v/>
      </c>
      <c r="BD91" s="1" t="str">
        <f>IF(ISERROR(VLOOKUP(BC91,樓別參照!A:B,2,0)),BC91,VLOOKUP(BC91,樓別參照!A:B,2,0))</f>
        <v/>
      </c>
      <c r="BE91" s="1" t="str">
        <f t="shared" si="112"/>
        <v/>
      </c>
      <c r="BF91" s="1" t="str">
        <f t="shared" si="113"/>
        <v/>
      </c>
      <c r="BG91" s="1" t="str">
        <f t="shared" si="114"/>
        <v>N</v>
      </c>
      <c r="BH91" s="1" t="str">
        <f t="shared" si="123"/>
        <v/>
      </c>
      <c r="BI91" s="1" t="str">
        <f t="shared" si="115"/>
        <v/>
      </c>
      <c r="BJ91" s="1" t="str">
        <f t="shared" si="66"/>
        <v>彰化縣</v>
      </c>
      <c r="BK91" s="1" t="str">
        <f t="shared" si="119"/>
        <v>埔心鄉</v>
      </c>
      <c r="BL91" s="1" t="str">
        <f t="shared" si="120"/>
        <v>員鹿路三段</v>
      </c>
      <c r="BM91" s="1" t="str">
        <f t="shared" si="121"/>
        <v/>
      </c>
      <c r="BN91" s="1" t="str">
        <f t="shared" si="122"/>
        <v/>
      </c>
      <c r="BO91" s="1" t="str">
        <f t="shared" si="116"/>
        <v>351-1號</v>
      </c>
      <c r="BP91" s="1" t="str">
        <f t="shared" si="67"/>
        <v/>
      </c>
    </row>
    <row r="92" spans="1:68" x14ac:dyDescent="0.3">
      <c r="A92" s="1">
        <v>9423989</v>
      </c>
      <c r="B92" s="1" t="s">
        <v>87</v>
      </c>
      <c r="C92" s="1" t="s">
        <v>577</v>
      </c>
      <c r="D92" s="1" t="s">
        <v>571</v>
      </c>
      <c r="E92" s="1" t="s">
        <v>664</v>
      </c>
      <c r="F92" s="1" t="str">
        <f t="shared" si="68"/>
        <v>彰化縣 埔心鄉 太平村006鄰東平路68之2號</v>
      </c>
      <c r="G92" s="1">
        <f t="shared" si="69"/>
        <v>4</v>
      </c>
      <c r="H92" s="1" t="str">
        <f t="shared" si="70"/>
        <v>彰化縣</v>
      </c>
      <c r="I92" s="1">
        <f t="shared" si="71"/>
        <v>4</v>
      </c>
      <c r="J92" s="1" t="str">
        <f t="shared" si="64"/>
        <v>埔心鄉</v>
      </c>
      <c r="K92" s="1" t="str">
        <f t="shared" si="65"/>
        <v>太平村006鄰東平路68之2號</v>
      </c>
      <c r="L92" s="1" t="str">
        <f t="shared" si="72"/>
        <v>N</v>
      </c>
      <c r="M92" s="1" t="str">
        <f t="shared" si="73"/>
        <v/>
      </c>
      <c r="N92" s="1" t="str">
        <f t="shared" si="117"/>
        <v/>
      </c>
      <c r="O92" s="1" t="str">
        <f t="shared" si="74"/>
        <v>Y</v>
      </c>
      <c r="P92" s="1">
        <f t="shared" si="75"/>
        <v>7</v>
      </c>
      <c r="Q92" s="1" t="str">
        <f t="shared" si="76"/>
        <v>太平村006鄰</v>
      </c>
      <c r="R92" s="1" t="str">
        <f t="shared" si="77"/>
        <v>太平村006鄰</v>
      </c>
      <c r="S92" s="1" t="str">
        <f t="shared" si="78"/>
        <v>東平路68之2號</v>
      </c>
      <c r="T92" s="1" t="str">
        <f t="shared" si="79"/>
        <v>N</v>
      </c>
      <c r="U92" s="1" t="str">
        <f t="shared" si="80"/>
        <v>N</v>
      </c>
      <c r="V92" s="1" t="str">
        <f t="shared" si="81"/>
        <v>N</v>
      </c>
      <c r="W92" s="1" t="str">
        <f t="shared" si="82"/>
        <v/>
      </c>
      <c r="X92" s="1" t="str">
        <f t="shared" si="83"/>
        <v/>
      </c>
      <c r="Y92" s="1" t="str">
        <f t="shared" si="84"/>
        <v>東平路68之2號</v>
      </c>
      <c r="Z92" s="1" t="str">
        <f t="shared" si="85"/>
        <v>Y</v>
      </c>
      <c r="AA92" s="1">
        <f t="shared" si="63"/>
        <v>3</v>
      </c>
      <c r="AB92" s="1" t="str">
        <f t="shared" si="86"/>
        <v>N</v>
      </c>
      <c r="AC92" s="1" t="str">
        <f t="shared" si="87"/>
        <v/>
      </c>
      <c r="AD92" s="1" t="str">
        <f t="shared" si="88"/>
        <v>東平路</v>
      </c>
      <c r="AE92" s="1" t="str">
        <f t="shared" si="89"/>
        <v>68之2號</v>
      </c>
      <c r="AF92" s="1" t="str">
        <f t="shared" si="90"/>
        <v>N</v>
      </c>
      <c r="AG92" s="1" t="str">
        <f t="shared" si="91"/>
        <v/>
      </c>
      <c r="AH92" s="1" t="str">
        <f t="shared" si="92"/>
        <v/>
      </c>
      <c r="AI92" s="1" t="str">
        <f>IF(ISERROR(VLOOKUP(AH92,段別參照!A:B,2,0)),AH92,VLOOKUP(AH92,段別參照!A:B,2,0))</f>
        <v/>
      </c>
      <c r="AJ92" s="1" t="str">
        <f t="shared" si="93"/>
        <v>東平路</v>
      </c>
      <c r="AK92" s="1" t="str">
        <f t="shared" si="94"/>
        <v>東平路</v>
      </c>
      <c r="AL92" s="1" t="str">
        <f t="shared" si="95"/>
        <v>68之2號</v>
      </c>
      <c r="AM92" s="1" t="str">
        <f t="shared" si="96"/>
        <v>N</v>
      </c>
      <c r="AN92" s="1" t="str">
        <f t="shared" si="97"/>
        <v/>
      </c>
      <c r="AO92" s="1" t="str">
        <f t="shared" si="98"/>
        <v/>
      </c>
      <c r="AP92" s="1" t="str">
        <f t="shared" si="99"/>
        <v>68之2號</v>
      </c>
      <c r="AQ92" s="1" t="str">
        <f t="shared" si="100"/>
        <v>N</v>
      </c>
      <c r="AR92" s="1" t="str">
        <f t="shared" si="101"/>
        <v/>
      </c>
      <c r="AS92" s="1" t="str">
        <f t="shared" si="102"/>
        <v/>
      </c>
      <c r="AT92" s="1" t="str">
        <f t="shared" si="103"/>
        <v>68之2號</v>
      </c>
      <c r="AU92" s="1" t="str">
        <f t="shared" si="104"/>
        <v>Y</v>
      </c>
      <c r="AV92" s="1">
        <f t="shared" si="105"/>
        <v>5</v>
      </c>
      <c r="AW92" s="1" t="str">
        <f t="shared" si="106"/>
        <v>68之2號</v>
      </c>
      <c r="AX92" s="1" t="str">
        <f t="shared" si="118"/>
        <v>68-2號</v>
      </c>
      <c r="AY92" s="1" t="str">
        <f t="shared" si="107"/>
        <v/>
      </c>
      <c r="AZ92" s="1" t="str">
        <f t="shared" si="108"/>
        <v>N</v>
      </c>
      <c r="BA92" s="1" t="str">
        <f t="shared" si="109"/>
        <v/>
      </c>
      <c r="BB92" s="1" t="str">
        <f t="shared" si="110"/>
        <v/>
      </c>
      <c r="BC92" s="1" t="str">
        <f t="shared" si="111"/>
        <v/>
      </c>
      <c r="BD92" s="1" t="str">
        <f>IF(ISERROR(VLOOKUP(BC92,樓別參照!A:B,2,0)),BC92,VLOOKUP(BC92,樓別參照!A:B,2,0))</f>
        <v/>
      </c>
      <c r="BE92" s="1" t="str">
        <f t="shared" si="112"/>
        <v/>
      </c>
      <c r="BF92" s="1" t="str">
        <f t="shared" si="113"/>
        <v/>
      </c>
      <c r="BG92" s="1" t="str">
        <f t="shared" si="114"/>
        <v>N</v>
      </c>
      <c r="BH92" s="1" t="str">
        <f t="shared" si="123"/>
        <v/>
      </c>
      <c r="BI92" s="1" t="str">
        <f t="shared" si="115"/>
        <v/>
      </c>
      <c r="BJ92" s="1" t="str">
        <f t="shared" si="66"/>
        <v>彰化縣</v>
      </c>
      <c r="BK92" s="1" t="str">
        <f t="shared" si="119"/>
        <v>埔心鄉</v>
      </c>
      <c r="BL92" s="1" t="str">
        <f t="shared" si="120"/>
        <v>東平路</v>
      </c>
      <c r="BM92" s="1" t="str">
        <f t="shared" si="121"/>
        <v/>
      </c>
      <c r="BN92" s="1" t="str">
        <f t="shared" si="122"/>
        <v/>
      </c>
      <c r="BO92" s="1" t="str">
        <f t="shared" si="116"/>
        <v>68-2號</v>
      </c>
      <c r="BP92" s="1" t="str">
        <f t="shared" si="67"/>
        <v/>
      </c>
    </row>
    <row r="93" spans="1:68" x14ac:dyDescent="0.3">
      <c r="A93" s="1">
        <v>10354515</v>
      </c>
      <c r="B93" s="1" t="s">
        <v>88</v>
      </c>
      <c r="C93" s="1" t="s">
        <v>577</v>
      </c>
      <c r="D93" s="1" t="s">
        <v>571</v>
      </c>
      <c r="E93" s="1" t="s">
        <v>665</v>
      </c>
      <c r="F93" s="1" t="str">
        <f t="shared" si="68"/>
        <v>彰化縣 埔心鄉 大成街臨40號</v>
      </c>
      <c r="G93" s="1">
        <f t="shared" si="69"/>
        <v>4</v>
      </c>
      <c r="H93" s="1" t="str">
        <f t="shared" si="70"/>
        <v>彰化縣</v>
      </c>
      <c r="I93" s="1">
        <f t="shared" si="71"/>
        <v>4</v>
      </c>
      <c r="J93" s="1" t="str">
        <f t="shared" si="64"/>
        <v>埔心鄉</v>
      </c>
      <c r="K93" s="1" t="str">
        <f t="shared" si="65"/>
        <v>大成街臨40號</v>
      </c>
      <c r="L93" s="1" t="str">
        <f t="shared" si="72"/>
        <v>N</v>
      </c>
      <c r="M93" s="1" t="str">
        <f t="shared" si="73"/>
        <v/>
      </c>
      <c r="N93" s="1" t="str">
        <f t="shared" si="117"/>
        <v/>
      </c>
      <c r="O93" s="1" t="str">
        <f t="shared" si="74"/>
        <v>N</v>
      </c>
      <c r="P93" s="1" t="str">
        <f t="shared" si="75"/>
        <v/>
      </c>
      <c r="Q93" s="1" t="str">
        <f t="shared" si="76"/>
        <v/>
      </c>
      <c r="R93" s="1" t="str">
        <f t="shared" si="77"/>
        <v/>
      </c>
      <c r="S93" s="1" t="str">
        <f t="shared" si="78"/>
        <v>大成街臨40號</v>
      </c>
      <c r="T93" s="1" t="str">
        <f t="shared" si="79"/>
        <v>N</v>
      </c>
      <c r="U93" s="1" t="str">
        <f t="shared" si="80"/>
        <v>N</v>
      </c>
      <c r="V93" s="1" t="str">
        <f t="shared" si="81"/>
        <v>N</v>
      </c>
      <c r="W93" s="1" t="str">
        <f t="shared" si="82"/>
        <v/>
      </c>
      <c r="X93" s="1" t="str">
        <f t="shared" si="83"/>
        <v/>
      </c>
      <c r="Y93" s="1" t="str">
        <f t="shared" si="84"/>
        <v>大成街臨40號</v>
      </c>
      <c r="Z93" s="1" t="str">
        <f t="shared" si="85"/>
        <v>N</v>
      </c>
      <c r="AA93" s="1" t="str">
        <f t="shared" si="63"/>
        <v/>
      </c>
      <c r="AB93" s="1" t="str">
        <f t="shared" si="86"/>
        <v>Y</v>
      </c>
      <c r="AC93" s="1">
        <f t="shared" si="87"/>
        <v>3</v>
      </c>
      <c r="AD93" s="1" t="str">
        <f t="shared" si="88"/>
        <v>大成街</v>
      </c>
      <c r="AE93" s="1" t="str">
        <f t="shared" si="89"/>
        <v>臨40號</v>
      </c>
      <c r="AF93" s="1" t="str">
        <f t="shared" si="90"/>
        <v>N</v>
      </c>
      <c r="AG93" s="1" t="str">
        <f t="shared" si="91"/>
        <v/>
      </c>
      <c r="AH93" s="1" t="str">
        <f t="shared" si="92"/>
        <v/>
      </c>
      <c r="AI93" s="1" t="str">
        <f>IF(ISERROR(VLOOKUP(AH93,段別參照!A:B,2,0)),AH93,VLOOKUP(AH93,段別參照!A:B,2,0))</f>
        <v/>
      </c>
      <c r="AJ93" s="1" t="str">
        <f t="shared" si="93"/>
        <v>大成街</v>
      </c>
      <c r="AK93" s="1" t="str">
        <f t="shared" si="94"/>
        <v>大成街</v>
      </c>
      <c r="AL93" s="1" t="str">
        <f t="shared" si="95"/>
        <v>臨40號</v>
      </c>
      <c r="AM93" s="1" t="str">
        <f t="shared" si="96"/>
        <v>N</v>
      </c>
      <c r="AN93" s="1" t="str">
        <f t="shared" si="97"/>
        <v/>
      </c>
      <c r="AO93" s="1" t="str">
        <f t="shared" si="98"/>
        <v/>
      </c>
      <c r="AP93" s="1" t="str">
        <f t="shared" si="99"/>
        <v>臨40號</v>
      </c>
      <c r="AQ93" s="1" t="str">
        <f t="shared" si="100"/>
        <v>N</v>
      </c>
      <c r="AR93" s="1" t="str">
        <f t="shared" si="101"/>
        <v/>
      </c>
      <c r="AS93" s="1" t="str">
        <f t="shared" si="102"/>
        <v/>
      </c>
      <c r="AT93" s="1" t="str">
        <f t="shared" si="103"/>
        <v>臨40號</v>
      </c>
      <c r="AU93" s="1" t="str">
        <f t="shared" si="104"/>
        <v>Y</v>
      </c>
      <c r="AV93" s="1">
        <f t="shared" si="105"/>
        <v>4</v>
      </c>
      <c r="AW93" s="1" t="str">
        <f t="shared" si="106"/>
        <v>臨40號</v>
      </c>
      <c r="AX93" s="1" t="str">
        <f t="shared" si="118"/>
        <v>臨40號</v>
      </c>
      <c r="AY93" s="1" t="str">
        <f t="shared" si="107"/>
        <v/>
      </c>
      <c r="AZ93" s="1" t="str">
        <f t="shared" si="108"/>
        <v>N</v>
      </c>
      <c r="BA93" s="1" t="str">
        <f t="shared" si="109"/>
        <v/>
      </c>
      <c r="BB93" s="1" t="str">
        <f t="shared" si="110"/>
        <v/>
      </c>
      <c r="BC93" s="1" t="str">
        <f t="shared" si="111"/>
        <v/>
      </c>
      <c r="BD93" s="1" t="str">
        <f>IF(ISERROR(VLOOKUP(BC93,樓別參照!A:B,2,0)),BC93,VLOOKUP(BC93,樓別參照!A:B,2,0))</f>
        <v/>
      </c>
      <c r="BE93" s="1" t="str">
        <f t="shared" si="112"/>
        <v/>
      </c>
      <c r="BF93" s="1" t="str">
        <f t="shared" si="113"/>
        <v/>
      </c>
      <c r="BG93" s="1" t="str">
        <f t="shared" si="114"/>
        <v>N</v>
      </c>
      <c r="BH93" s="1" t="str">
        <f t="shared" si="123"/>
        <v/>
      </c>
      <c r="BI93" s="1" t="str">
        <f t="shared" si="115"/>
        <v/>
      </c>
      <c r="BJ93" s="1" t="str">
        <f t="shared" si="66"/>
        <v>彰化縣</v>
      </c>
      <c r="BK93" s="1" t="str">
        <f t="shared" si="119"/>
        <v>埔心鄉</v>
      </c>
      <c r="BL93" s="1" t="str">
        <f t="shared" si="120"/>
        <v>大成街</v>
      </c>
      <c r="BM93" s="1" t="str">
        <f t="shared" si="121"/>
        <v/>
      </c>
      <c r="BN93" s="1" t="str">
        <f t="shared" si="122"/>
        <v/>
      </c>
      <c r="BO93" s="1" t="str">
        <f t="shared" si="116"/>
        <v>臨40號</v>
      </c>
      <c r="BP93" s="1" t="str">
        <f t="shared" si="67"/>
        <v/>
      </c>
    </row>
    <row r="94" spans="1:68" x14ac:dyDescent="0.3">
      <c r="A94" s="1">
        <v>10038730</v>
      </c>
      <c r="B94" s="1" t="s">
        <v>89</v>
      </c>
      <c r="C94" s="1" t="s">
        <v>577</v>
      </c>
      <c r="D94" s="1" t="s">
        <v>571</v>
      </c>
      <c r="E94" s="1" t="s">
        <v>666</v>
      </c>
      <c r="F94" s="1" t="str">
        <f t="shared" si="68"/>
        <v>彰化縣 員林鎮 湖水里5鄰湖水路261巷19號</v>
      </c>
      <c r="G94" s="1">
        <f t="shared" si="69"/>
        <v>4</v>
      </c>
      <c r="H94" s="1" t="str">
        <f t="shared" si="70"/>
        <v>彰化縣</v>
      </c>
      <c r="I94" s="1">
        <f t="shared" si="71"/>
        <v>4</v>
      </c>
      <c r="J94" s="1" t="str">
        <f t="shared" si="64"/>
        <v>員林鎮</v>
      </c>
      <c r="K94" s="1" t="str">
        <f t="shared" si="65"/>
        <v>湖水里5鄰湖水路261巷19號</v>
      </c>
      <c r="L94" s="1" t="str">
        <f t="shared" si="72"/>
        <v>Y</v>
      </c>
      <c r="M94" s="1">
        <f t="shared" si="73"/>
        <v>3</v>
      </c>
      <c r="N94" s="1" t="str">
        <f t="shared" si="117"/>
        <v>湖水里</v>
      </c>
      <c r="O94" s="1" t="str">
        <f t="shared" si="74"/>
        <v>Y</v>
      </c>
      <c r="P94" s="1">
        <f t="shared" si="75"/>
        <v>5</v>
      </c>
      <c r="Q94" s="1" t="str">
        <f t="shared" si="76"/>
        <v>湖水里5鄰</v>
      </c>
      <c r="R94" s="1" t="str">
        <f t="shared" si="77"/>
        <v>湖水里5鄰</v>
      </c>
      <c r="S94" s="1" t="str">
        <f t="shared" si="78"/>
        <v>湖水路261巷19號</v>
      </c>
      <c r="T94" s="1" t="str">
        <f t="shared" si="79"/>
        <v>N</v>
      </c>
      <c r="U94" s="1" t="str">
        <f t="shared" si="80"/>
        <v>N</v>
      </c>
      <c r="V94" s="1" t="str">
        <f t="shared" si="81"/>
        <v>N</v>
      </c>
      <c r="W94" s="1" t="str">
        <f t="shared" si="82"/>
        <v/>
      </c>
      <c r="X94" s="1" t="str">
        <f t="shared" si="83"/>
        <v/>
      </c>
      <c r="Y94" s="1" t="str">
        <f t="shared" si="84"/>
        <v>湖水路261巷19號</v>
      </c>
      <c r="Z94" s="1" t="str">
        <f t="shared" si="85"/>
        <v>Y</v>
      </c>
      <c r="AA94" s="1">
        <f t="shared" si="63"/>
        <v>3</v>
      </c>
      <c r="AB94" s="1" t="str">
        <f t="shared" si="86"/>
        <v>N</v>
      </c>
      <c r="AC94" s="1" t="str">
        <f t="shared" si="87"/>
        <v/>
      </c>
      <c r="AD94" s="1" t="str">
        <f t="shared" si="88"/>
        <v>湖水路</v>
      </c>
      <c r="AE94" s="1" t="str">
        <f t="shared" si="89"/>
        <v>261巷19號</v>
      </c>
      <c r="AF94" s="1" t="str">
        <f t="shared" si="90"/>
        <v>N</v>
      </c>
      <c r="AG94" s="1" t="str">
        <f t="shared" si="91"/>
        <v/>
      </c>
      <c r="AH94" s="1" t="str">
        <f t="shared" si="92"/>
        <v/>
      </c>
      <c r="AI94" s="1" t="str">
        <f>IF(ISERROR(VLOOKUP(AH94,段別參照!A:B,2,0)),AH94,VLOOKUP(AH94,段別參照!A:B,2,0))</f>
        <v/>
      </c>
      <c r="AJ94" s="1" t="str">
        <f t="shared" si="93"/>
        <v>湖水路</v>
      </c>
      <c r="AK94" s="1" t="str">
        <f t="shared" si="94"/>
        <v>湖水路</v>
      </c>
      <c r="AL94" s="1" t="str">
        <f t="shared" si="95"/>
        <v>261巷19號</v>
      </c>
      <c r="AM94" s="1" t="str">
        <f t="shared" si="96"/>
        <v>Y</v>
      </c>
      <c r="AN94" s="1">
        <f t="shared" si="97"/>
        <v>4</v>
      </c>
      <c r="AO94" s="1" t="str">
        <f t="shared" si="98"/>
        <v>261巷</v>
      </c>
      <c r="AP94" s="1" t="str">
        <f t="shared" si="99"/>
        <v>19號</v>
      </c>
      <c r="AQ94" s="1" t="str">
        <f t="shared" si="100"/>
        <v>N</v>
      </c>
      <c r="AR94" s="1" t="str">
        <f t="shared" si="101"/>
        <v/>
      </c>
      <c r="AS94" s="1" t="str">
        <f t="shared" si="102"/>
        <v/>
      </c>
      <c r="AT94" s="1" t="str">
        <f t="shared" si="103"/>
        <v>19號</v>
      </c>
      <c r="AU94" s="1" t="str">
        <f t="shared" si="104"/>
        <v>Y</v>
      </c>
      <c r="AV94" s="1">
        <f t="shared" si="105"/>
        <v>3</v>
      </c>
      <c r="AW94" s="1" t="str">
        <f t="shared" si="106"/>
        <v>19號</v>
      </c>
      <c r="AX94" s="1" t="str">
        <f t="shared" si="118"/>
        <v>19號</v>
      </c>
      <c r="AY94" s="1" t="str">
        <f t="shared" si="107"/>
        <v/>
      </c>
      <c r="AZ94" s="1" t="str">
        <f t="shared" si="108"/>
        <v>N</v>
      </c>
      <c r="BA94" s="1" t="str">
        <f t="shared" si="109"/>
        <v/>
      </c>
      <c r="BB94" s="1" t="str">
        <f t="shared" si="110"/>
        <v/>
      </c>
      <c r="BC94" s="1" t="str">
        <f t="shared" si="111"/>
        <v/>
      </c>
      <c r="BD94" s="1" t="str">
        <f>IF(ISERROR(VLOOKUP(BC94,樓別參照!A:B,2,0)),BC94,VLOOKUP(BC94,樓別參照!A:B,2,0))</f>
        <v/>
      </c>
      <c r="BE94" s="1" t="str">
        <f t="shared" si="112"/>
        <v/>
      </c>
      <c r="BF94" s="1" t="str">
        <f t="shared" si="113"/>
        <v/>
      </c>
      <c r="BG94" s="1" t="str">
        <f t="shared" si="114"/>
        <v>N</v>
      </c>
      <c r="BH94" s="1" t="str">
        <f t="shared" si="123"/>
        <v/>
      </c>
      <c r="BI94" s="1" t="str">
        <f t="shared" si="115"/>
        <v/>
      </c>
      <c r="BJ94" s="1" t="str">
        <f t="shared" si="66"/>
        <v>彰化縣</v>
      </c>
      <c r="BK94" s="1" t="str">
        <f t="shared" si="119"/>
        <v>員林鎮</v>
      </c>
      <c r="BL94" s="1" t="str">
        <f t="shared" si="120"/>
        <v>湖水路</v>
      </c>
      <c r="BM94" s="1" t="str">
        <f t="shared" si="121"/>
        <v>261巷</v>
      </c>
      <c r="BN94" s="1" t="str">
        <f t="shared" si="122"/>
        <v/>
      </c>
      <c r="BO94" s="1" t="str">
        <f t="shared" si="116"/>
        <v>19號</v>
      </c>
      <c r="BP94" s="1" t="str">
        <f t="shared" si="67"/>
        <v/>
      </c>
    </row>
    <row r="95" spans="1:68" x14ac:dyDescent="0.3">
      <c r="A95" s="1">
        <v>10008408</v>
      </c>
      <c r="B95" s="1" t="s">
        <v>90</v>
      </c>
      <c r="C95" s="1" t="s">
        <v>577</v>
      </c>
      <c r="D95" s="1" t="s">
        <v>578</v>
      </c>
      <c r="E95" s="1" t="s">
        <v>667</v>
      </c>
      <c r="F95" s="1" t="str">
        <f t="shared" si="68"/>
        <v>彰化縣 員林鎮 浮圳里8鄰浮圳巷6號</v>
      </c>
      <c r="G95" s="1">
        <f t="shared" si="69"/>
        <v>4</v>
      </c>
      <c r="H95" s="1" t="str">
        <f t="shared" si="70"/>
        <v>彰化縣</v>
      </c>
      <c r="I95" s="1">
        <f t="shared" si="71"/>
        <v>4</v>
      </c>
      <c r="J95" s="1" t="str">
        <f t="shared" si="64"/>
        <v>員林鎮</v>
      </c>
      <c r="K95" s="1" t="str">
        <f t="shared" si="65"/>
        <v>浮圳里8鄰浮圳巷6號</v>
      </c>
      <c r="L95" s="1" t="str">
        <f t="shared" si="72"/>
        <v>Y</v>
      </c>
      <c r="M95" s="1">
        <f t="shared" si="73"/>
        <v>3</v>
      </c>
      <c r="N95" s="1" t="str">
        <f t="shared" si="117"/>
        <v>浮圳里</v>
      </c>
      <c r="O95" s="1" t="str">
        <f t="shared" si="74"/>
        <v>Y</v>
      </c>
      <c r="P95" s="1">
        <f t="shared" si="75"/>
        <v>5</v>
      </c>
      <c r="Q95" s="1" t="str">
        <f t="shared" si="76"/>
        <v>浮圳里8鄰</v>
      </c>
      <c r="R95" s="1" t="str">
        <f t="shared" si="77"/>
        <v>浮圳里8鄰</v>
      </c>
      <c r="S95" s="1" t="str">
        <f t="shared" si="78"/>
        <v>浮圳巷6號</v>
      </c>
      <c r="T95" s="1" t="str">
        <f t="shared" si="79"/>
        <v>N</v>
      </c>
      <c r="U95" s="1" t="str">
        <f t="shared" si="80"/>
        <v>N</v>
      </c>
      <c r="V95" s="1" t="str">
        <f t="shared" si="81"/>
        <v>N</v>
      </c>
      <c r="W95" s="1" t="str">
        <f t="shared" si="82"/>
        <v/>
      </c>
      <c r="X95" s="1" t="str">
        <f t="shared" si="83"/>
        <v/>
      </c>
      <c r="Y95" s="1" t="str">
        <f t="shared" si="84"/>
        <v>浮圳巷6號</v>
      </c>
      <c r="Z95" s="1" t="str">
        <f t="shared" si="85"/>
        <v>N</v>
      </c>
      <c r="AA95" s="1" t="str">
        <f t="shared" si="63"/>
        <v/>
      </c>
      <c r="AB95" s="1" t="str">
        <f t="shared" si="86"/>
        <v>N</v>
      </c>
      <c r="AC95" s="1" t="str">
        <f t="shared" si="87"/>
        <v/>
      </c>
      <c r="AD95" s="1" t="str">
        <f t="shared" si="88"/>
        <v/>
      </c>
      <c r="AE95" s="1" t="str">
        <f t="shared" si="89"/>
        <v>浮圳巷6號</v>
      </c>
      <c r="AF95" s="1" t="str">
        <f t="shared" si="90"/>
        <v>N</v>
      </c>
      <c r="AG95" s="1" t="str">
        <f t="shared" si="91"/>
        <v/>
      </c>
      <c r="AH95" s="1" t="str">
        <f t="shared" si="92"/>
        <v/>
      </c>
      <c r="AI95" s="1" t="str">
        <f>IF(ISERROR(VLOOKUP(AH95,段別參照!A:B,2,0)),AH95,VLOOKUP(AH95,段別參照!A:B,2,0))</f>
        <v/>
      </c>
      <c r="AJ95" s="1" t="str">
        <f t="shared" si="93"/>
        <v/>
      </c>
      <c r="AK95" s="1" t="str">
        <f t="shared" si="94"/>
        <v/>
      </c>
      <c r="AL95" s="1" t="str">
        <f t="shared" si="95"/>
        <v>浮圳巷6號</v>
      </c>
      <c r="AM95" s="1" t="str">
        <f t="shared" si="96"/>
        <v>Y</v>
      </c>
      <c r="AN95" s="1">
        <f t="shared" si="97"/>
        <v>3</v>
      </c>
      <c r="AO95" s="1" t="str">
        <f t="shared" si="98"/>
        <v>浮圳巷</v>
      </c>
      <c r="AP95" s="1" t="str">
        <f t="shared" si="99"/>
        <v>6號</v>
      </c>
      <c r="AQ95" s="1" t="str">
        <f t="shared" si="100"/>
        <v>N</v>
      </c>
      <c r="AR95" s="1" t="str">
        <f t="shared" si="101"/>
        <v/>
      </c>
      <c r="AS95" s="1" t="str">
        <f t="shared" si="102"/>
        <v/>
      </c>
      <c r="AT95" s="1" t="str">
        <f t="shared" si="103"/>
        <v>6號</v>
      </c>
      <c r="AU95" s="1" t="str">
        <f t="shared" si="104"/>
        <v>Y</v>
      </c>
      <c r="AV95" s="1">
        <f t="shared" si="105"/>
        <v>2</v>
      </c>
      <c r="AW95" s="1" t="str">
        <f t="shared" si="106"/>
        <v>6號</v>
      </c>
      <c r="AX95" s="1" t="str">
        <f t="shared" si="118"/>
        <v>6號</v>
      </c>
      <c r="AY95" s="1" t="str">
        <f t="shared" si="107"/>
        <v/>
      </c>
      <c r="AZ95" s="1" t="str">
        <f t="shared" si="108"/>
        <v>N</v>
      </c>
      <c r="BA95" s="1" t="str">
        <f t="shared" si="109"/>
        <v/>
      </c>
      <c r="BB95" s="1" t="str">
        <f t="shared" si="110"/>
        <v/>
      </c>
      <c r="BC95" s="1" t="str">
        <f t="shared" si="111"/>
        <v/>
      </c>
      <c r="BD95" s="1" t="str">
        <f>IF(ISERROR(VLOOKUP(BC95,樓別參照!A:B,2,0)),BC95,VLOOKUP(BC95,樓別參照!A:B,2,0))</f>
        <v/>
      </c>
      <c r="BE95" s="1" t="str">
        <f t="shared" si="112"/>
        <v/>
      </c>
      <c r="BF95" s="1" t="str">
        <f t="shared" si="113"/>
        <v/>
      </c>
      <c r="BG95" s="1" t="str">
        <f t="shared" si="114"/>
        <v>N</v>
      </c>
      <c r="BH95" s="1" t="str">
        <f t="shared" si="123"/>
        <v/>
      </c>
      <c r="BI95" s="1" t="str">
        <f t="shared" si="115"/>
        <v/>
      </c>
      <c r="BJ95" s="1" t="str">
        <f t="shared" si="66"/>
        <v>彰化縣</v>
      </c>
      <c r="BK95" s="1" t="str">
        <f t="shared" si="119"/>
        <v>員林鎮</v>
      </c>
      <c r="BL95" s="1" t="str">
        <f t="shared" si="120"/>
        <v/>
      </c>
      <c r="BM95" s="1" t="str">
        <f t="shared" si="121"/>
        <v>浮圳巷</v>
      </c>
      <c r="BN95" s="1" t="str">
        <f t="shared" si="122"/>
        <v/>
      </c>
      <c r="BO95" s="1" t="str">
        <f t="shared" si="116"/>
        <v>6號</v>
      </c>
      <c r="BP95" s="1" t="str">
        <f t="shared" si="67"/>
        <v/>
      </c>
    </row>
    <row r="96" spans="1:68" x14ac:dyDescent="0.3">
      <c r="A96" s="1">
        <v>7592674</v>
      </c>
      <c r="B96" s="1" t="s">
        <v>91</v>
      </c>
      <c r="C96" s="1" t="s">
        <v>577</v>
      </c>
      <c r="D96" s="1" t="s">
        <v>571</v>
      </c>
      <c r="E96" s="1" t="s">
        <v>668</v>
      </c>
      <c r="F96" s="1" t="str">
        <f t="shared" si="68"/>
        <v>彰化縣 員林鎮 浮圳里3鄰員東路一段171巷24弄10號</v>
      </c>
      <c r="G96" s="1">
        <f t="shared" si="69"/>
        <v>4</v>
      </c>
      <c r="H96" s="1" t="str">
        <f t="shared" si="70"/>
        <v>彰化縣</v>
      </c>
      <c r="I96" s="1">
        <f t="shared" si="71"/>
        <v>4</v>
      </c>
      <c r="J96" s="1" t="str">
        <f t="shared" si="64"/>
        <v>員林鎮</v>
      </c>
      <c r="K96" s="1" t="str">
        <f t="shared" si="65"/>
        <v>浮圳里3鄰員東路一段171巷24弄10號</v>
      </c>
      <c r="L96" s="1" t="str">
        <f t="shared" si="72"/>
        <v>Y</v>
      </c>
      <c r="M96" s="1">
        <f t="shared" si="73"/>
        <v>3</v>
      </c>
      <c r="N96" s="1" t="str">
        <f t="shared" si="117"/>
        <v>浮圳里</v>
      </c>
      <c r="O96" s="1" t="str">
        <f t="shared" si="74"/>
        <v>Y</v>
      </c>
      <c r="P96" s="1">
        <f t="shared" si="75"/>
        <v>5</v>
      </c>
      <c r="Q96" s="1" t="str">
        <f t="shared" si="76"/>
        <v>浮圳里3鄰</v>
      </c>
      <c r="R96" s="1" t="str">
        <f t="shared" si="77"/>
        <v>浮圳里3鄰</v>
      </c>
      <c r="S96" s="1" t="str">
        <f t="shared" si="78"/>
        <v>員東路一段171巷24弄10號</v>
      </c>
      <c r="T96" s="1" t="str">
        <f t="shared" si="79"/>
        <v>N</v>
      </c>
      <c r="U96" s="1" t="str">
        <f t="shared" si="80"/>
        <v>N</v>
      </c>
      <c r="V96" s="1" t="str">
        <f t="shared" si="81"/>
        <v>N</v>
      </c>
      <c r="W96" s="1" t="str">
        <f t="shared" si="82"/>
        <v/>
      </c>
      <c r="X96" s="1" t="str">
        <f t="shared" si="83"/>
        <v/>
      </c>
      <c r="Y96" s="1" t="str">
        <f t="shared" si="84"/>
        <v>員東路一段171巷24弄10號</v>
      </c>
      <c r="Z96" s="1" t="str">
        <f t="shared" si="85"/>
        <v>Y</v>
      </c>
      <c r="AA96" s="1">
        <f t="shared" si="63"/>
        <v>3</v>
      </c>
      <c r="AB96" s="1" t="str">
        <f t="shared" si="86"/>
        <v>N</v>
      </c>
      <c r="AC96" s="1" t="str">
        <f t="shared" si="87"/>
        <v/>
      </c>
      <c r="AD96" s="1" t="str">
        <f t="shared" si="88"/>
        <v>員東路</v>
      </c>
      <c r="AE96" s="1" t="str">
        <f t="shared" si="89"/>
        <v>一段171巷24弄10號</v>
      </c>
      <c r="AF96" s="1" t="str">
        <f t="shared" si="90"/>
        <v>Y</v>
      </c>
      <c r="AG96" s="1">
        <f t="shared" si="91"/>
        <v>2</v>
      </c>
      <c r="AH96" s="1" t="str">
        <f t="shared" si="92"/>
        <v>一段</v>
      </c>
      <c r="AI96" s="1" t="str">
        <f>IF(ISERROR(VLOOKUP(AH96,段別參照!A:B,2,0)),AH96,VLOOKUP(AH96,段別參照!A:B,2,0))</f>
        <v>一段</v>
      </c>
      <c r="AJ96" s="1" t="str">
        <f t="shared" si="93"/>
        <v>員東路一段</v>
      </c>
      <c r="AK96" s="1" t="str">
        <f t="shared" si="94"/>
        <v>員東路一段</v>
      </c>
      <c r="AL96" s="1" t="str">
        <f t="shared" si="95"/>
        <v>171巷24弄10號</v>
      </c>
      <c r="AM96" s="1" t="str">
        <f t="shared" si="96"/>
        <v>Y</v>
      </c>
      <c r="AN96" s="1">
        <f t="shared" si="97"/>
        <v>4</v>
      </c>
      <c r="AO96" s="1" t="str">
        <f t="shared" si="98"/>
        <v>171巷</v>
      </c>
      <c r="AP96" s="1" t="str">
        <f t="shared" si="99"/>
        <v>24弄10號</v>
      </c>
      <c r="AQ96" s="1" t="str">
        <f t="shared" si="100"/>
        <v>Y</v>
      </c>
      <c r="AR96" s="1">
        <f t="shared" si="101"/>
        <v>3</v>
      </c>
      <c r="AS96" s="1" t="str">
        <f t="shared" si="102"/>
        <v>24弄</v>
      </c>
      <c r="AT96" s="1" t="str">
        <f t="shared" si="103"/>
        <v>10號</v>
      </c>
      <c r="AU96" s="1" t="str">
        <f t="shared" si="104"/>
        <v>Y</v>
      </c>
      <c r="AV96" s="1">
        <f t="shared" si="105"/>
        <v>3</v>
      </c>
      <c r="AW96" s="1" t="str">
        <f t="shared" si="106"/>
        <v>10號</v>
      </c>
      <c r="AX96" s="1" t="str">
        <f t="shared" si="118"/>
        <v>10號</v>
      </c>
      <c r="AY96" s="1" t="str">
        <f t="shared" si="107"/>
        <v/>
      </c>
      <c r="AZ96" s="1" t="str">
        <f t="shared" si="108"/>
        <v>N</v>
      </c>
      <c r="BA96" s="1" t="str">
        <f t="shared" si="109"/>
        <v/>
      </c>
      <c r="BB96" s="1" t="str">
        <f t="shared" si="110"/>
        <v/>
      </c>
      <c r="BC96" s="1" t="str">
        <f t="shared" si="111"/>
        <v/>
      </c>
      <c r="BD96" s="1" t="str">
        <f>IF(ISERROR(VLOOKUP(BC96,樓別參照!A:B,2,0)),BC96,VLOOKUP(BC96,樓別參照!A:B,2,0))</f>
        <v/>
      </c>
      <c r="BE96" s="1" t="str">
        <f t="shared" si="112"/>
        <v/>
      </c>
      <c r="BF96" s="1" t="str">
        <f t="shared" si="113"/>
        <v/>
      </c>
      <c r="BG96" s="1" t="str">
        <f t="shared" si="114"/>
        <v>N</v>
      </c>
      <c r="BH96" s="1" t="str">
        <f t="shared" si="123"/>
        <v/>
      </c>
      <c r="BI96" s="1" t="str">
        <f t="shared" si="115"/>
        <v/>
      </c>
      <c r="BJ96" s="1" t="str">
        <f t="shared" si="66"/>
        <v>彰化縣</v>
      </c>
      <c r="BK96" s="1" t="str">
        <f t="shared" si="119"/>
        <v>員林鎮</v>
      </c>
      <c r="BL96" s="1" t="str">
        <f t="shared" si="120"/>
        <v>員東路一段</v>
      </c>
      <c r="BM96" s="1" t="str">
        <f t="shared" si="121"/>
        <v>171巷</v>
      </c>
      <c r="BN96" s="1" t="str">
        <f t="shared" si="122"/>
        <v>24弄</v>
      </c>
      <c r="BO96" s="1" t="str">
        <f t="shared" si="116"/>
        <v>10號</v>
      </c>
      <c r="BP96" s="1" t="str">
        <f t="shared" si="67"/>
        <v/>
      </c>
    </row>
    <row r="97" spans="1:68" x14ac:dyDescent="0.3">
      <c r="A97" s="1">
        <v>9942609</v>
      </c>
      <c r="B97" s="1" t="s">
        <v>92</v>
      </c>
      <c r="C97" s="1" t="s">
        <v>570</v>
      </c>
      <c r="D97" s="1" t="s">
        <v>567</v>
      </c>
      <c r="E97" s="1" t="s">
        <v>669</v>
      </c>
      <c r="F97" s="1" t="str">
        <f t="shared" si="68"/>
        <v>彰化縣 員林鎮 員鹿路1巷4號</v>
      </c>
      <c r="G97" s="1">
        <f t="shared" si="69"/>
        <v>4</v>
      </c>
      <c r="H97" s="1" t="str">
        <f t="shared" si="70"/>
        <v>彰化縣</v>
      </c>
      <c r="I97" s="1">
        <f t="shared" si="71"/>
        <v>4</v>
      </c>
      <c r="J97" s="1" t="str">
        <f t="shared" si="64"/>
        <v>員林鎮</v>
      </c>
      <c r="K97" s="1" t="str">
        <f t="shared" si="65"/>
        <v>員鹿路1巷4號</v>
      </c>
      <c r="L97" s="1" t="str">
        <f t="shared" si="72"/>
        <v>N</v>
      </c>
      <c r="M97" s="1" t="str">
        <f t="shared" si="73"/>
        <v/>
      </c>
      <c r="N97" s="1" t="str">
        <f t="shared" si="117"/>
        <v/>
      </c>
      <c r="O97" s="1" t="str">
        <f t="shared" si="74"/>
        <v>N</v>
      </c>
      <c r="P97" s="1" t="str">
        <f t="shared" si="75"/>
        <v/>
      </c>
      <c r="Q97" s="1" t="str">
        <f t="shared" si="76"/>
        <v/>
      </c>
      <c r="R97" s="1" t="str">
        <f t="shared" si="77"/>
        <v/>
      </c>
      <c r="S97" s="1" t="str">
        <f t="shared" si="78"/>
        <v>員鹿路1巷4號</v>
      </c>
      <c r="T97" s="1" t="str">
        <f t="shared" si="79"/>
        <v>N</v>
      </c>
      <c r="U97" s="1" t="str">
        <f t="shared" si="80"/>
        <v>N</v>
      </c>
      <c r="V97" s="1" t="str">
        <f t="shared" si="81"/>
        <v>N</v>
      </c>
      <c r="W97" s="1" t="str">
        <f t="shared" si="82"/>
        <v/>
      </c>
      <c r="X97" s="1" t="str">
        <f t="shared" si="83"/>
        <v/>
      </c>
      <c r="Y97" s="1" t="str">
        <f t="shared" si="84"/>
        <v>員鹿路1巷4號</v>
      </c>
      <c r="Z97" s="1" t="str">
        <f t="shared" si="85"/>
        <v>Y</v>
      </c>
      <c r="AA97" s="1">
        <f t="shared" si="63"/>
        <v>3</v>
      </c>
      <c r="AB97" s="1" t="str">
        <f t="shared" si="86"/>
        <v>N</v>
      </c>
      <c r="AC97" s="1" t="str">
        <f t="shared" si="87"/>
        <v/>
      </c>
      <c r="AD97" s="1" t="str">
        <f t="shared" si="88"/>
        <v>員鹿路</v>
      </c>
      <c r="AE97" s="1" t="str">
        <f t="shared" si="89"/>
        <v>1巷4號</v>
      </c>
      <c r="AF97" s="1" t="str">
        <f t="shared" si="90"/>
        <v>N</v>
      </c>
      <c r="AG97" s="1" t="str">
        <f t="shared" si="91"/>
        <v/>
      </c>
      <c r="AH97" s="1" t="str">
        <f t="shared" si="92"/>
        <v/>
      </c>
      <c r="AI97" s="1" t="str">
        <f>IF(ISERROR(VLOOKUP(AH97,段別參照!A:B,2,0)),AH97,VLOOKUP(AH97,段別參照!A:B,2,0))</f>
        <v/>
      </c>
      <c r="AJ97" s="1" t="str">
        <f t="shared" si="93"/>
        <v>員鹿路</v>
      </c>
      <c r="AK97" s="1" t="str">
        <f t="shared" si="94"/>
        <v>員鹿路</v>
      </c>
      <c r="AL97" s="1" t="str">
        <f t="shared" si="95"/>
        <v>1巷4號</v>
      </c>
      <c r="AM97" s="1" t="str">
        <f t="shared" si="96"/>
        <v>Y</v>
      </c>
      <c r="AN97" s="1">
        <f t="shared" si="97"/>
        <v>2</v>
      </c>
      <c r="AO97" s="1" t="str">
        <f t="shared" si="98"/>
        <v>1巷</v>
      </c>
      <c r="AP97" s="1" t="str">
        <f t="shared" si="99"/>
        <v>4號</v>
      </c>
      <c r="AQ97" s="1" t="str">
        <f t="shared" si="100"/>
        <v>N</v>
      </c>
      <c r="AR97" s="1" t="str">
        <f t="shared" si="101"/>
        <v/>
      </c>
      <c r="AS97" s="1" t="str">
        <f t="shared" si="102"/>
        <v/>
      </c>
      <c r="AT97" s="1" t="str">
        <f t="shared" si="103"/>
        <v>4號</v>
      </c>
      <c r="AU97" s="1" t="str">
        <f t="shared" si="104"/>
        <v>Y</v>
      </c>
      <c r="AV97" s="1">
        <f t="shared" si="105"/>
        <v>2</v>
      </c>
      <c r="AW97" s="1" t="str">
        <f t="shared" si="106"/>
        <v>4號</v>
      </c>
      <c r="AX97" s="1" t="str">
        <f t="shared" si="118"/>
        <v>4號</v>
      </c>
      <c r="AY97" s="1" t="str">
        <f t="shared" si="107"/>
        <v/>
      </c>
      <c r="AZ97" s="1" t="str">
        <f t="shared" si="108"/>
        <v>N</v>
      </c>
      <c r="BA97" s="1" t="str">
        <f t="shared" si="109"/>
        <v/>
      </c>
      <c r="BB97" s="1" t="str">
        <f t="shared" si="110"/>
        <v/>
      </c>
      <c r="BC97" s="1" t="str">
        <f t="shared" si="111"/>
        <v/>
      </c>
      <c r="BD97" s="1" t="str">
        <f>IF(ISERROR(VLOOKUP(BC97,樓別參照!A:B,2,0)),BC97,VLOOKUP(BC97,樓別參照!A:B,2,0))</f>
        <v/>
      </c>
      <c r="BE97" s="1" t="str">
        <f t="shared" si="112"/>
        <v/>
      </c>
      <c r="BF97" s="1" t="str">
        <f t="shared" si="113"/>
        <v/>
      </c>
      <c r="BG97" s="1" t="str">
        <f t="shared" si="114"/>
        <v>N</v>
      </c>
      <c r="BH97" s="1" t="str">
        <f t="shared" si="123"/>
        <v/>
      </c>
      <c r="BI97" s="1" t="str">
        <f t="shared" si="115"/>
        <v/>
      </c>
      <c r="BJ97" s="1" t="str">
        <f t="shared" si="66"/>
        <v>彰化縣</v>
      </c>
      <c r="BK97" s="1" t="str">
        <f t="shared" si="119"/>
        <v>員林鎮</v>
      </c>
      <c r="BL97" s="1" t="str">
        <f t="shared" si="120"/>
        <v>員鹿路</v>
      </c>
      <c r="BM97" s="1" t="str">
        <f t="shared" si="121"/>
        <v>1巷</v>
      </c>
      <c r="BN97" s="1" t="str">
        <f t="shared" si="122"/>
        <v/>
      </c>
      <c r="BO97" s="1" t="str">
        <f t="shared" si="116"/>
        <v>4號</v>
      </c>
      <c r="BP97" s="1" t="str">
        <f t="shared" si="67"/>
        <v/>
      </c>
    </row>
    <row r="98" spans="1:68" x14ac:dyDescent="0.3">
      <c r="A98" s="1">
        <v>9423959</v>
      </c>
      <c r="B98" s="1" t="s">
        <v>93</v>
      </c>
      <c r="C98" s="1" t="s">
        <v>570</v>
      </c>
      <c r="D98" s="1" t="s">
        <v>571</v>
      </c>
      <c r="E98" s="1" t="s">
        <v>670</v>
      </c>
      <c r="F98" s="1" t="str">
        <f t="shared" si="68"/>
        <v>彰化縣 員林鎮 南平四街55號</v>
      </c>
      <c r="G98" s="1">
        <f t="shared" si="69"/>
        <v>4</v>
      </c>
      <c r="H98" s="1" t="str">
        <f t="shared" si="70"/>
        <v>彰化縣</v>
      </c>
      <c r="I98" s="1">
        <f t="shared" si="71"/>
        <v>4</v>
      </c>
      <c r="J98" s="1" t="str">
        <f t="shared" si="64"/>
        <v>員林鎮</v>
      </c>
      <c r="K98" s="1" t="str">
        <f t="shared" si="65"/>
        <v>南平四街55號</v>
      </c>
      <c r="L98" s="1" t="str">
        <f t="shared" si="72"/>
        <v>N</v>
      </c>
      <c r="M98" s="1" t="str">
        <f t="shared" si="73"/>
        <v/>
      </c>
      <c r="N98" s="1" t="str">
        <f t="shared" si="117"/>
        <v/>
      </c>
      <c r="O98" s="1" t="str">
        <f t="shared" si="74"/>
        <v>N</v>
      </c>
      <c r="P98" s="1" t="str">
        <f t="shared" si="75"/>
        <v/>
      </c>
      <c r="Q98" s="1" t="str">
        <f t="shared" si="76"/>
        <v/>
      </c>
      <c r="R98" s="1" t="str">
        <f t="shared" si="77"/>
        <v/>
      </c>
      <c r="S98" s="1" t="str">
        <f t="shared" si="78"/>
        <v>南平四街55號</v>
      </c>
      <c r="T98" s="1" t="str">
        <f t="shared" si="79"/>
        <v>N</v>
      </c>
      <c r="U98" s="1" t="str">
        <f t="shared" si="80"/>
        <v>N</v>
      </c>
      <c r="V98" s="1" t="str">
        <f t="shared" si="81"/>
        <v>N</v>
      </c>
      <c r="W98" s="1" t="str">
        <f t="shared" si="82"/>
        <v/>
      </c>
      <c r="X98" s="1" t="str">
        <f t="shared" si="83"/>
        <v/>
      </c>
      <c r="Y98" s="1" t="str">
        <f t="shared" si="84"/>
        <v>南平四街55號</v>
      </c>
      <c r="Z98" s="1" t="str">
        <f t="shared" si="85"/>
        <v>N</v>
      </c>
      <c r="AA98" s="1" t="str">
        <f t="shared" si="63"/>
        <v/>
      </c>
      <c r="AB98" s="1" t="str">
        <f t="shared" si="86"/>
        <v>Y</v>
      </c>
      <c r="AC98" s="1">
        <f t="shared" si="87"/>
        <v>4</v>
      </c>
      <c r="AD98" s="1" t="str">
        <f t="shared" si="88"/>
        <v>南平四街</v>
      </c>
      <c r="AE98" s="1" t="str">
        <f t="shared" si="89"/>
        <v>55號</v>
      </c>
      <c r="AF98" s="1" t="str">
        <f t="shared" si="90"/>
        <v>N</v>
      </c>
      <c r="AG98" s="1" t="str">
        <f t="shared" si="91"/>
        <v/>
      </c>
      <c r="AH98" s="1" t="str">
        <f t="shared" si="92"/>
        <v/>
      </c>
      <c r="AI98" s="1" t="str">
        <f>IF(ISERROR(VLOOKUP(AH98,段別參照!A:B,2,0)),AH98,VLOOKUP(AH98,段別參照!A:B,2,0))</f>
        <v/>
      </c>
      <c r="AJ98" s="1" t="str">
        <f t="shared" si="93"/>
        <v>南平四街</v>
      </c>
      <c r="AK98" s="1" t="str">
        <f t="shared" si="94"/>
        <v>南平四街</v>
      </c>
      <c r="AL98" s="1" t="str">
        <f t="shared" si="95"/>
        <v>55號</v>
      </c>
      <c r="AM98" s="1" t="str">
        <f t="shared" si="96"/>
        <v>N</v>
      </c>
      <c r="AN98" s="1" t="str">
        <f t="shared" si="97"/>
        <v/>
      </c>
      <c r="AO98" s="1" t="str">
        <f t="shared" si="98"/>
        <v/>
      </c>
      <c r="AP98" s="1" t="str">
        <f t="shared" si="99"/>
        <v>55號</v>
      </c>
      <c r="AQ98" s="1" t="str">
        <f t="shared" si="100"/>
        <v>N</v>
      </c>
      <c r="AR98" s="1" t="str">
        <f t="shared" si="101"/>
        <v/>
      </c>
      <c r="AS98" s="1" t="str">
        <f t="shared" si="102"/>
        <v/>
      </c>
      <c r="AT98" s="1" t="str">
        <f t="shared" si="103"/>
        <v>55號</v>
      </c>
      <c r="AU98" s="1" t="str">
        <f t="shared" si="104"/>
        <v>Y</v>
      </c>
      <c r="AV98" s="1">
        <f t="shared" si="105"/>
        <v>3</v>
      </c>
      <c r="AW98" s="1" t="str">
        <f t="shared" si="106"/>
        <v>55號</v>
      </c>
      <c r="AX98" s="1" t="str">
        <f t="shared" si="118"/>
        <v>55號</v>
      </c>
      <c r="AY98" s="1" t="str">
        <f t="shared" si="107"/>
        <v/>
      </c>
      <c r="AZ98" s="1" t="str">
        <f t="shared" si="108"/>
        <v>N</v>
      </c>
      <c r="BA98" s="1" t="str">
        <f t="shared" si="109"/>
        <v/>
      </c>
      <c r="BB98" s="1" t="str">
        <f t="shared" si="110"/>
        <v/>
      </c>
      <c r="BC98" s="1" t="str">
        <f t="shared" si="111"/>
        <v/>
      </c>
      <c r="BD98" s="1" t="str">
        <f>IF(ISERROR(VLOOKUP(BC98,樓別參照!A:B,2,0)),BC98,VLOOKUP(BC98,樓別參照!A:B,2,0))</f>
        <v/>
      </c>
      <c r="BE98" s="1" t="str">
        <f t="shared" si="112"/>
        <v/>
      </c>
      <c r="BF98" s="1" t="str">
        <f t="shared" si="113"/>
        <v/>
      </c>
      <c r="BG98" s="1" t="str">
        <f t="shared" si="114"/>
        <v>N</v>
      </c>
      <c r="BH98" s="1" t="str">
        <f t="shared" si="123"/>
        <v/>
      </c>
      <c r="BI98" s="1" t="str">
        <f t="shared" si="115"/>
        <v/>
      </c>
      <c r="BJ98" s="1" t="str">
        <f t="shared" si="66"/>
        <v>彰化縣</v>
      </c>
      <c r="BK98" s="1" t="str">
        <f t="shared" si="119"/>
        <v>員林鎮</v>
      </c>
      <c r="BL98" s="1" t="str">
        <f t="shared" si="120"/>
        <v>南平四街</v>
      </c>
      <c r="BM98" s="1" t="str">
        <f t="shared" si="121"/>
        <v/>
      </c>
      <c r="BN98" s="1" t="str">
        <f t="shared" si="122"/>
        <v/>
      </c>
      <c r="BO98" s="1" t="str">
        <f t="shared" si="116"/>
        <v>55號</v>
      </c>
      <c r="BP98" s="1" t="str">
        <f t="shared" si="67"/>
        <v/>
      </c>
    </row>
    <row r="99" spans="1:68" x14ac:dyDescent="0.3">
      <c r="A99" s="1">
        <v>9143458</v>
      </c>
      <c r="B99" s="1" t="s">
        <v>94</v>
      </c>
      <c r="C99" s="1" t="s">
        <v>577</v>
      </c>
      <c r="D99" s="1" t="s">
        <v>571</v>
      </c>
      <c r="E99" s="1" t="s">
        <v>671</v>
      </c>
      <c r="F99" s="1" t="str">
        <f t="shared" si="68"/>
        <v>彰化縣 員林鎮 忠孝里6鄰員東路2段423巷31弄6號</v>
      </c>
      <c r="G99" s="1">
        <f t="shared" si="69"/>
        <v>4</v>
      </c>
      <c r="H99" s="1" t="str">
        <f t="shared" si="70"/>
        <v>彰化縣</v>
      </c>
      <c r="I99" s="1">
        <f t="shared" si="71"/>
        <v>4</v>
      </c>
      <c r="J99" s="1" t="str">
        <f t="shared" si="64"/>
        <v>員林鎮</v>
      </c>
      <c r="K99" s="1" t="str">
        <f t="shared" si="65"/>
        <v>忠孝里6鄰員東路2段423巷31弄6號</v>
      </c>
      <c r="L99" s="1" t="str">
        <f t="shared" si="72"/>
        <v>Y</v>
      </c>
      <c r="M99" s="1">
        <f t="shared" si="73"/>
        <v>3</v>
      </c>
      <c r="N99" s="1" t="str">
        <f t="shared" si="117"/>
        <v>忠孝里</v>
      </c>
      <c r="O99" s="1" t="str">
        <f t="shared" si="74"/>
        <v>Y</v>
      </c>
      <c r="P99" s="1">
        <f t="shared" si="75"/>
        <v>5</v>
      </c>
      <c r="Q99" s="1" t="str">
        <f t="shared" si="76"/>
        <v>忠孝里6鄰</v>
      </c>
      <c r="R99" s="1" t="str">
        <f t="shared" si="77"/>
        <v>忠孝里6鄰</v>
      </c>
      <c r="S99" s="1" t="str">
        <f t="shared" si="78"/>
        <v>員東路2段423巷31弄6號</v>
      </c>
      <c r="T99" s="1" t="str">
        <f t="shared" si="79"/>
        <v>N</v>
      </c>
      <c r="U99" s="1" t="str">
        <f t="shared" si="80"/>
        <v>N</v>
      </c>
      <c r="V99" s="1" t="str">
        <f t="shared" si="81"/>
        <v>N</v>
      </c>
      <c r="W99" s="1" t="str">
        <f t="shared" si="82"/>
        <v/>
      </c>
      <c r="X99" s="1" t="str">
        <f t="shared" si="83"/>
        <v/>
      </c>
      <c r="Y99" s="1" t="str">
        <f t="shared" si="84"/>
        <v>員東路2段423巷31弄6號</v>
      </c>
      <c r="Z99" s="1" t="str">
        <f t="shared" si="85"/>
        <v>Y</v>
      </c>
      <c r="AA99" s="1">
        <f t="shared" si="63"/>
        <v>3</v>
      </c>
      <c r="AB99" s="1" t="str">
        <f t="shared" si="86"/>
        <v>N</v>
      </c>
      <c r="AC99" s="1" t="str">
        <f t="shared" si="87"/>
        <v/>
      </c>
      <c r="AD99" s="1" t="str">
        <f t="shared" si="88"/>
        <v>員東路</v>
      </c>
      <c r="AE99" s="1" t="str">
        <f t="shared" si="89"/>
        <v>2段423巷31弄6號</v>
      </c>
      <c r="AF99" s="1" t="str">
        <f t="shared" si="90"/>
        <v>Y</v>
      </c>
      <c r="AG99" s="1">
        <f t="shared" si="91"/>
        <v>2</v>
      </c>
      <c r="AH99" s="1" t="str">
        <f t="shared" si="92"/>
        <v>2段</v>
      </c>
      <c r="AI99" s="1" t="str">
        <f>IF(ISERROR(VLOOKUP(AH99,段別參照!A:B,2,0)),AH99,VLOOKUP(AH99,段別參照!A:B,2,0))</f>
        <v>二段</v>
      </c>
      <c r="AJ99" s="1" t="str">
        <f t="shared" si="93"/>
        <v>員東路2段</v>
      </c>
      <c r="AK99" s="1" t="str">
        <f t="shared" si="94"/>
        <v>員東路二段</v>
      </c>
      <c r="AL99" s="1" t="str">
        <f t="shared" si="95"/>
        <v>423巷31弄6號</v>
      </c>
      <c r="AM99" s="1" t="str">
        <f t="shared" si="96"/>
        <v>Y</v>
      </c>
      <c r="AN99" s="1">
        <f t="shared" si="97"/>
        <v>4</v>
      </c>
      <c r="AO99" s="1" t="str">
        <f t="shared" si="98"/>
        <v>423巷</v>
      </c>
      <c r="AP99" s="1" t="str">
        <f t="shared" si="99"/>
        <v>31弄6號</v>
      </c>
      <c r="AQ99" s="1" t="str">
        <f t="shared" si="100"/>
        <v>Y</v>
      </c>
      <c r="AR99" s="1">
        <f t="shared" si="101"/>
        <v>3</v>
      </c>
      <c r="AS99" s="1" t="str">
        <f t="shared" si="102"/>
        <v>31弄</v>
      </c>
      <c r="AT99" s="1" t="str">
        <f t="shared" si="103"/>
        <v>6號</v>
      </c>
      <c r="AU99" s="1" t="str">
        <f t="shared" si="104"/>
        <v>Y</v>
      </c>
      <c r="AV99" s="1">
        <f t="shared" si="105"/>
        <v>2</v>
      </c>
      <c r="AW99" s="1" t="str">
        <f t="shared" si="106"/>
        <v>6號</v>
      </c>
      <c r="AX99" s="1" t="str">
        <f t="shared" si="118"/>
        <v>6號</v>
      </c>
      <c r="AY99" s="1" t="str">
        <f t="shared" si="107"/>
        <v/>
      </c>
      <c r="AZ99" s="1" t="str">
        <f t="shared" si="108"/>
        <v>N</v>
      </c>
      <c r="BA99" s="1" t="str">
        <f t="shared" si="109"/>
        <v/>
      </c>
      <c r="BB99" s="1" t="str">
        <f t="shared" si="110"/>
        <v/>
      </c>
      <c r="BC99" s="1" t="str">
        <f t="shared" si="111"/>
        <v/>
      </c>
      <c r="BD99" s="1" t="str">
        <f>IF(ISERROR(VLOOKUP(BC99,樓別參照!A:B,2,0)),BC99,VLOOKUP(BC99,樓別參照!A:B,2,0))</f>
        <v/>
      </c>
      <c r="BE99" s="1" t="str">
        <f t="shared" si="112"/>
        <v/>
      </c>
      <c r="BF99" s="1" t="str">
        <f t="shared" si="113"/>
        <v/>
      </c>
      <c r="BG99" s="1" t="str">
        <f t="shared" si="114"/>
        <v>N</v>
      </c>
      <c r="BH99" s="1" t="str">
        <f t="shared" si="123"/>
        <v/>
      </c>
      <c r="BI99" s="1" t="str">
        <f t="shared" si="115"/>
        <v/>
      </c>
      <c r="BJ99" s="1" t="str">
        <f t="shared" si="66"/>
        <v>彰化縣</v>
      </c>
      <c r="BK99" s="1" t="str">
        <f t="shared" si="119"/>
        <v>員林鎮</v>
      </c>
      <c r="BL99" s="1" t="str">
        <f t="shared" si="120"/>
        <v>員東路二段</v>
      </c>
      <c r="BM99" s="1" t="str">
        <f t="shared" si="121"/>
        <v>423巷</v>
      </c>
      <c r="BN99" s="1" t="str">
        <f t="shared" si="122"/>
        <v>31弄</v>
      </c>
      <c r="BO99" s="1" t="str">
        <f t="shared" si="116"/>
        <v>6號</v>
      </c>
      <c r="BP99" s="1" t="str">
        <f t="shared" si="67"/>
        <v/>
      </c>
    </row>
    <row r="100" spans="1:68" x14ac:dyDescent="0.3">
      <c r="A100" s="1">
        <v>10393991</v>
      </c>
      <c r="B100" s="1" t="s">
        <v>95</v>
      </c>
      <c r="C100" s="1" t="s">
        <v>577</v>
      </c>
      <c r="D100" s="1" t="s">
        <v>567</v>
      </c>
      <c r="E100" s="1" t="s">
        <v>672</v>
      </c>
      <c r="F100" s="1" t="str">
        <f t="shared" si="68"/>
        <v>彰化縣 員林鎮 永安街106號</v>
      </c>
      <c r="G100" s="1">
        <f t="shared" si="69"/>
        <v>4</v>
      </c>
      <c r="H100" s="1" t="str">
        <f t="shared" si="70"/>
        <v>彰化縣</v>
      </c>
      <c r="I100" s="1">
        <f t="shared" si="71"/>
        <v>4</v>
      </c>
      <c r="J100" s="1" t="str">
        <f t="shared" si="64"/>
        <v>員林鎮</v>
      </c>
      <c r="K100" s="1" t="str">
        <f t="shared" si="65"/>
        <v>永安街106號</v>
      </c>
      <c r="L100" s="1" t="str">
        <f t="shared" si="72"/>
        <v>N</v>
      </c>
      <c r="M100" s="1" t="str">
        <f t="shared" si="73"/>
        <v/>
      </c>
      <c r="N100" s="1" t="str">
        <f t="shared" si="117"/>
        <v/>
      </c>
      <c r="O100" s="1" t="str">
        <f t="shared" si="74"/>
        <v>N</v>
      </c>
      <c r="P100" s="1" t="str">
        <f t="shared" si="75"/>
        <v/>
      </c>
      <c r="Q100" s="1" t="str">
        <f t="shared" si="76"/>
        <v/>
      </c>
      <c r="R100" s="1" t="str">
        <f t="shared" si="77"/>
        <v/>
      </c>
      <c r="S100" s="1" t="str">
        <f t="shared" si="78"/>
        <v>永安街106號</v>
      </c>
      <c r="T100" s="1" t="str">
        <f t="shared" si="79"/>
        <v>N</v>
      </c>
      <c r="U100" s="1" t="str">
        <f t="shared" si="80"/>
        <v>N</v>
      </c>
      <c r="V100" s="1" t="str">
        <f t="shared" si="81"/>
        <v>N</v>
      </c>
      <c r="W100" s="1" t="str">
        <f t="shared" si="82"/>
        <v/>
      </c>
      <c r="X100" s="1" t="str">
        <f t="shared" si="83"/>
        <v/>
      </c>
      <c r="Y100" s="1" t="str">
        <f t="shared" si="84"/>
        <v>永安街106號</v>
      </c>
      <c r="Z100" s="1" t="str">
        <f t="shared" si="85"/>
        <v>N</v>
      </c>
      <c r="AA100" s="1" t="str">
        <f t="shared" si="63"/>
        <v/>
      </c>
      <c r="AB100" s="1" t="str">
        <f t="shared" si="86"/>
        <v>Y</v>
      </c>
      <c r="AC100" s="1">
        <f t="shared" si="87"/>
        <v>3</v>
      </c>
      <c r="AD100" s="1" t="str">
        <f t="shared" si="88"/>
        <v>永安街</v>
      </c>
      <c r="AE100" s="1" t="str">
        <f t="shared" si="89"/>
        <v>106號</v>
      </c>
      <c r="AF100" s="1" t="str">
        <f t="shared" si="90"/>
        <v>N</v>
      </c>
      <c r="AG100" s="1" t="str">
        <f t="shared" si="91"/>
        <v/>
      </c>
      <c r="AH100" s="1" t="str">
        <f t="shared" si="92"/>
        <v/>
      </c>
      <c r="AI100" s="1" t="str">
        <f>IF(ISERROR(VLOOKUP(AH100,段別參照!A:B,2,0)),AH100,VLOOKUP(AH100,段別參照!A:B,2,0))</f>
        <v/>
      </c>
      <c r="AJ100" s="1" t="str">
        <f t="shared" si="93"/>
        <v>永安街</v>
      </c>
      <c r="AK100" s="1" t="str">
        <f t="shared" si="94"/>
        <v>永安街</v>
      </c>
      <c r="AL100" s="1" t="str">
        <f t="shared" si="95"/>
        <v>106號</v>
      </c>
      <c r="AM100" s="1" t="str">
        <f t="shared" si="96"/>
        <v>N</v>
      </c>
      <c r="AN100" s="1" t="str">
        <f t="shared" si="97"/>
        <v/>
      </c>
      <c r="AO100" s="1" t="str">
        <f t="shared" si="98"/>
        <v/>
      </c>
      <c r="AP100" s="1" t="str">
        <f t="shared" si="99"/>
        <v>106號</v>
      </c>
      <c r="AQ100" s="1" t="str">
        <f t="shared" si="100"/>
        <v>N</v>
      </c>
      <c r="AR100" s="1" t="str">
        <f t="shared" si="101"/>
        <v/>
      </c>
      <c r="AS100" s="1" t="str">
        <f t="shared" si="102"/>
        <v/>
      </c>
      <c r="AT100" s="1" t="str">
        <f t="shared" si="103"/>
        <v>106號</v>
      </c>
      <c r="AU100" s="1" t="str">
        <f t="shared" si="104"/>
        <v>Y</v>
      </c>
      <c r="AV100" s="1">
        <f t="shared" si="105"/>
        <v>4</v>
      </c>
      <c r="AW100" s="1" t="str">
        <f t="shared" si="106"/>
        <v>106號</v>
      </c>
      <c r="AX100" s="1" t="str">
        <f t="shared" si="118"/>
        <v>106號</v>
      </c>
      <c r="AY100" s="1" t="str">
        <f t="shared" si="107"/>
        <v/>
      </c>
      <c r="AZ100" s="1" t="str">
        <f t="shared" si="108"/>
        <v>N</v>
      </c>
      <c r="BA100" s="1" t="str">
        <f t="shared" si="109"/>
        <v/>
      </c>
      <c r="BB100" s="1" t="str">
        <f t="shared" si="110"/>
        <v/>
      </c>
      <c r="BC100" s="1" t="str">
        <f t="shared" si="111"/>
        <v/>
      </c>
      <c r="BD100" s="1" t="str">
        <f>IF(ISERROR(VLOOKUP(BC100,樓別參照!A:B,2,0)),BC100,VLOOKUP(BC100,樓別參照!A:B,2,0))</f>
        <v/>
      </c>
      <c r="BE100" s="1" t="str">
        <f t="shared" si="112"/>
        <v/>
      </c>
      <c r="BF100" s="1" t="str">
        <f t="shared" si="113"/>
        <v/>
      </c>
      <c r="BG100" s="1" t="str">
        <f t="shared" si="114"/>
        <v>N</v>
      </c>
      <c r="BH100" s="1" t="str">
        <f t="shared" si="123"/>
        <v/>
      </c>
      <c r="BI100" s="1" t="str">
        <f t="shared" si="115"/>
        <v/>
      </c>
      <c r="BJ100" s="1" t="str">
        <f t="shared" si="66"/>
        <v>彰化縣</v>
      </c>
      <c r="BK100" s="1" t="str">
        <f t="shared" si="119"/>
        <v>員林鎮</v>
      </c>
      <c r="BL100" s="1" t="str">
        <f t="shared" si="120"/>
        <v>永安街</v>
      </c>
      <c r="BM100" s="1" t="str">
        <f t="shared" si="121"/>
        <v/>
      </c>
      <c r="BN100" s="1" t="str">
        <f t="shared" si="122"/>
        <v/>
      </c>
      <c r="BO100" s="1" t="str">
        <f t="shared" si="116"/>
        <v>106號</v>
      </c>
      <c r="BP100" s="1" t="str">
        <f t="shared" si="67"/>
        <v/>
      </c>
    </row>
    <row r="101" spans="1:68" x14ac:dyDescent="0.3">
      <c r="A101" s="1">
        <v>9172350</v>
      </c>
      <c r="B101" s="1" t="s">
        <v>96</v>
      </c>
      <c r="C101" s="1" t="s">
        <v>577</v>
      </c>
      <c r="D101" s="1" t="s">
        <v>673</v>
      </c>
      <c r="E101" s="1" t="s">
        <v>674</v>
      </c>
      <c r="F101" s="1" t="str">
        <f t="shared" si="68"/>
        <v>彰化縣 員林鎮 仁美里育英路160巷47弄46號</v>
      </c>
      <c r="G101" s="1">
        <f t="shared" si="69"/>
        <v>4</v>
      </c>
      <c r="H101" s="1" t="str">
        <f t="shared" si="70"/>
        <v>彰化縣</v>
      </c>
      <c r="I101" s="1">
        <f t="shared" si="71"/>
        <v>4</v>
      </c>
      <c r="J101" s="1" t="str">
        <f t="shared" si="64"/>
        <v>員林鎮</v>
      </c>
      <c r="K101" s="1" t="str">
        <f t="shared" si="65"/>
        <v>仁美里育英路160巷47弄46號</v>
      </c>
      <c r="L101" s="1" t="str">
        <f t="shared" si="72"/>
        <v>Y</v>
      </c>
      <c r="M101" s="1">
        <f t="shared" si="73"/>
        <v>3</v>
      </c>
      <c r="N101" s="1" t="str">
        <f t="shared" si="117"/>
        <v>仁美里</v>
      </c>
      <c r="O101" s="1" t="str">
        <f t="shared" si="74"/>
        <v>N</v>
      </c>
      <c r="P101" s="1" t="str">
        <f t="shared" si="75"/>
        <v/>
      </c>
      <c r="Q101" s="1" t="str">
        <f t="shared" si="76"/>
        <v/>
      </c>
      <c r="R101" s="1" t="str">
        <f t="shared" si="77"/>
        <v>仁美里</v>
      </c>
      <c r="S101" s="1" t="str">
        <f t="shared" si="78"/>
        <v>育英路160巷47弄46號</v>
      </c>
      <c r="T101" s="1" t="str">
        <f t="shared" si="79"/>
        <v>N</v>
      </c>
      <c r="U101" s="1" t="str">
        <f t="shared" si="80"/>
        <v>N</v>
      </c>
      <c r="V101" s="1" t="str">
        <f t="shared" si="81"/>
        <v>N</v>
      </c>
      <c r="W101" s="1" t="str">
        <f t="shared" si="82"/>
        <v/>
      </c>
      <c r="X101" s="1" t="str">
        <f t="shared" si="83"/>
        <v/>
      </c>
      <c r="Y101" s="1" t="str">
        <f t="shared" si="84"/>
        <v>育英路160巷47弄46號</v>
      </c>
      <c r="Z101" s="1" t="str">
        <f t="shared" si="85"/>
        <v>Y</v>
      </c>
      <c r="AA101" s="1">
        <f t="shared" si="63"/>
        <v>3</v>
      </c>
      <c r="AB101" s="1" t="str">
        <f t="shared" si="86"/>
        <v>N</v>
      </c>
      <c r="AC101" s="1" t="str">
        <f t="shared" si="87"/>
        <v/>
      </c>
      <c r="AD101" s="1" t="str">
        <f t="shared" si="88"/>
        <v>育英路</v>
      </c>
      <c r="AE101" s="1" t="str">
        <f t="shared" si="89"/>
        <v>160巷47弄46號</v>
      </c>
      <c r="AF101" s="1" t="str">
        <f t="shared" si="90"/>
        <v>N</v>
      </c>
      <c r="AG101" s="1" t="str">
        <f t="shared" si="91"/>
        <v/>
      </c>
      <c r="AH101" s="1" t="str">
        <f t="shared" si="92"/>
        <v/>
      </c>
      <c r="AI101" s="1" t="str">
        <f>IF(ISERROR(VLOOKUP(AH101,段別參照!A:B,2,0)),AH101,VLOOKUP(AH101,段別參照!A:B,2,0))</f>
        <v/>
      </c>
      <c r="AJ101" s="1" t="str">
        <f t="shared" si="93"/>
        <v>育英路</v>
      </c>
      <c r="AK101" s="1" t="str">
        <f t="shared" si="94"/>
        <v>育英路</v>
      </c>
      <c r="AL101" s="1" t="str">
        <f t="shared" si="95"/>
        <v>160巷47弄46號</v>
      </c>
      <c r="AM101" s="1" t="str">
        <f t="shared" si="96"/>
        <v>Y</v>
      </c>
      <c r="AN101" s="1">
        <f t="shared" si="97"/>
        <v>4</v>
      </c>
      <c r="AO101" s="1" t="str">
        <f t="shared" si="98"/>
        <v>160巷</v>
      </c>
      <c r="AP101" s="1" t="str">
        <f t="shared" si="99"/>
        <v>47弄46號</v>
      </c>
      <c r="AQ101" s="1" t="str">
        <f t="shared" si="100"/>
        <v>Y</v>
      </c>
      <c r="AR101" s="1">
        <f t="shared" si="101"/>
        <v>3</v>
      </c>
      <c r="AS101" s="1" t="str">
        <f t="shared" si="102"/>
        <v>47弄</v>
      </c>
      <c r="AT101" s="1" t="str">
        <f t="shared" si="103"/>
        <v>46號</v>
      </c>
      <c r="AU101" s="1" t="str">
        <f t="shared" si="104"/>
        <v>Y</v>
      </c>
      <c r="AV101" s="1">
        <f t="shared" si="105"/>
        <v>3</v>
      </c>
      <c r="AW101" s="1" t="str">
        <f t="shared" si="106"/>
        <v>46號</v>
      </c>
      <c r="AX101" s="1" t="str">
        <f t="shared" si="118"/>
        <v>46號</v>
      </c>
      <c r="AY101" s="1" t="str">
        <f t="shared" si="107"/>
        <v/>
      </c>
      <c r="AZ101" s="1" t="str">
        <f t="shared" si="108"/>
        <v>N</v>
      </c>
      <c r="BA101" s="1" t="str">
        <f t="shared" si="109"/>
        <v/>
      </c>
      <c r="BB101" s="1" t="str">
        <f t="shared" si="110"/>
        <v/>
      </c>
      <c r="BC101" s="1" t="str">
        <f t="shared" si="111"/>
        <v/>
      </c>
      <c r="BD101" s="1" t="str">
        <f>IF(ISERROR(VLOOKUP(BC101,樓別參照!A:B,2,0)),BC101,VLOOKUP(BC101,樓別參照!A:B,2,0))</f>
        <v/>
      </c>
      <c r="BE101" s="1" t="str">
        <f t="shared" si="112"/>
        <v/>
      </c>
      <c r="BF101" s="1" t="str">
        <f t="shared" si="113"/>
        <v/>
      </c>
      <c r="BG101" s="1" t="str">
        <f t="shared" si="114"/>
        <v>N</v>
      </c>
      <c r="BH101" s="1" t="str">
        <f t="shared" si="123"/>
        <v/>
      </c>
      <c r="BI101" s="1" t="str">
        <f t="shared" si="115"/>
        <v/>
      </c>
      <c r="BJ101" s="1" t="str">
        <f t="shared" si="66"/>
        <v>彰化縣</v>
      </c>
      <c r="BK101" s="1" t="str">
        <f t="shared" si="119"/>
        <v>員林鎮</v>
      </c>
      <c r="BL101" s="1" t="str">
        <f t="shared" si="120"/>
        <v>育英路</v>
      </c>
      <c r="BM101" s="1" t="str">
        <f t="shared" si="121"/>
        <v>160巷</v>
      </c>
      <c r="BN101" s="1" t="str">
        <f t="shared" si="122"/>
        <v>47弄</v>
      </c>
      <c r="BO101" s="1" t="str">
        <f t="shared" si="116"/>
        <v>46號</v>
      </c>
      <c r="BP101" s="1" t="str">
        <f t="shared" si="67"/>
        <v/>
      </c>
    </row>
    <row r="102" spans="1:68" x14ac:dyDescent="0.3">
      <c r="A102" s="1">
        <v>9376417</v>
      </c>
      <c r="B102" s="1" t="s">
        <v>97</v>
      </c>
      <c r="C102" s="1" t="s">
        <v>566</v>
      </c>
      <c r="D102" s="1" t="s">
        <v>567</v>
      </c>
      <c r="E102" s="1" t="s">
        <v>675</v>
      </c>
      <c r="F102" s="1" t="str">
        <f t="shared" si="68"/>
        <v>彰化縣 員林鎮 山腳路1段坡姜巷30弄171號</v>
      </c>
      <c r="G102" s="1">
        <f t="shared" si="69"/>
        <v>4</v>
      </c>
      <c r="H102" s="1" t="str">
        <f t="shared" si="70"/>
        <v>彰化縣</v>
      </c>
      <c r="I102" s="1">
        <f t="shared" si="71"/>
        <v>4</v>
      </c>
      <c r="J102" s="1" t="str">
        <f t="shared" si="64"/>
        <v>員林鎮</v>
      </c>
      <c r="K102" s="1" t="str">
        <f t="shared" si="65"/>
        <v>山腳路1段坡姜巷30弄171號</v>
      </c>
      <c r="L102" s="1" t="str">
        <f t="shared" si="72"/>
        <v>N</v>
      </c>
      <c r="M102" s="1" t="str">
        <f t="shared" si="73"/>
        <v/>
      </c>
      <c r="N102" s="1" t="str">
        <f t="shared" si="117"/>
        <v/>
      </c>
      <c r="O102" s="1" t="str">
        <f t="shared" si="74"/>
        <v>N</v>
      </c>
      <c r="P102" s="1" t="str">
        <f t="shared" si="75"/>
        <v/>
      </c>
      <c r="Q102" s="1" t="str">
        <f t="shared" si="76"/>
        <v/>
      </c>
      <c r="R102" s="1" t="str">
        <f t="shared" si="77"/>
        <v/>
      </c>
      <c r="S102" s="1" t="str">
        <f t="shared" si="78"/>
        <v>山腳路1段坡姜巷30弄171號</v>
      </c>
      <c r="T102" s="1" t="str">
        <f t="shared" si="79"/>
        <v>N</v>
      </c>
      <c r="U102" s="1" t="str">
        <f t="shared" si="80"/>
        <v>N</v>
      </c>
      <c r="V102" s="1" t="str">
        <f t="shared" si="81"/>
        <v>N</v>
      </c>
      <c r="W102" s="1" t="str">
        <f t="shared" si="82"/>
        <v/>
      </c>
      <c r="X102" s="1" t="str">
        <f t="shared" si="83"/>
        <v/>
      </c>
      <c r="Y102" s="1" t="str">
        <f t="shared" si="84"/>
        <v>山腳路1段坡姜巷30弄171號</v>
      </c>
      <c r="Z102" s="1" t="str">
        <f t="shared" si="85"/>
        <v>Y</v>
      </c>
      <c r="AA102" s="1">
        <f t="shared" si="63"/>
        <v>3</v>
      </c>
      <c r="AB102" s="1" t="str">
        <f t="shared" si="86"/>
        <v>N</v>
      </c>
      <c r="AC102" s="1" t="str">
        <f t="shared" si="87"/>
        <v/>
      </c>
      <c r="AD102" s="1" t="str">
        <f t="shared" si="88"/>
        <v>山腳路</v>
      </c>
      <c r="AE102" s="1" t="str">
        <f t="shared" si="89"/>
        <v>1段坡姜巷30弄171號</v>
      </c>
      <c r="AF102" s="1" t="str">
        <f t="shared" si="90"/>
        <v>Y</v>
      </c>
      <c r="AG102" s="1">
        <f t="shared" si="91"/>
        <v>2</v>
      </c>
      <c r="AH102" s="1" t="str">
        <f t="shared" si="92"/>
        <v>1段</v>
      </c>
      <c r="AI102" s="1" t="str">
        <f>IF(ISERROR(VLOOKUP(AH102,段別參照!A:B,2,0)),AH102,VLOOKUP(AH102,段別參照!A:B,2,0))</f>
        <v>一段</v>
      </c>
      <c r="AJ102" s="1" t="str">
        <f t="shared" si="93"/>
        <v>山腳路1段</v>
      </c>
      <c r="AK102" s="1" t="str">
        <f t="shared" si="94"/>
        <v>山腳路一段</v>
      </c>
      <c r="AL102" s="1" t="str">
        <f t="shared" si="95"/>
        <v>坡姜巷30弄171號</v>
      </c>
      <c r="AM102" s="1" t="str">
        <f t="shared" si="96"/>
        <v>Y</v>
      </c>
      <c r="AN102" s="1">
        <f t="shared" si="97"/>
        <v>3</v>
      </c>
      <c r="AO102" s="1" t="str">
        <f t="shared" si="98"/>
        <v>坡姜巷</v>
      </c>
      <c r="AP102" s="1" t="str">
        <f t="shared" si="99"/>
        <v>30弄171號</v>
      </c>
      <c r="AQ102" s="1" t="str">
        <f t="shared" si="100"/>
        <v>Y</v>
      </c>
      <c r="AR102" s="1">
        <f t="shared" si="101"/>
        <v>3</v>
      </c>
      <c r="AS102" s="1" t="str">
        <f t="shared" si="102"/>
        <v>30弄</v>
      </c>
      <c r="AT102" s="1" t="str">
        <f t="shared" si="103"/>
        <v>171號</v>
      </c>
      <c r="AU102" s="1" t="str">
        <f t="shared" si="104"/>
        <v>Y</v>
      </c>
      <c r="AV102" s="1">
        <f t="shared" si="105"/>
        <v>4</v>
      </c>
      <c r="AW102" s="1" t="str">
        <f t="shared" si="106"/>
        <v>171號</v>
      </c>
      <c r="AX102" s="1" t="str">
        <f t="shared" si="118"/>
        <v>171號</v>
      </c>
      <c r="AY102" s="1" t="str">
        <f t="shared" si="107"/>
        <v/>
      </c>
      <c r="AZ102" s="1" t="str">
        <f t="shared" si="108"/>
        <v>N</v>
      </c>
      <c r="BA102" s="1" t="str">
        <f t="shared" si="109"/>
        <v/>
      </c>
      <c r="BB102" s="1" t="str">
        <f t="shared" si="110"/>
        <v/>
      </c>
      <c r="BC102" s="1" t="str">
        <f t="shared" si="111"/>
        <v/>
      </c>
      <c r="BD102" s="1" t="str">
        <f>IF(ISERROR(VLOOKUP(BC102,樓別參照!A:B,2,0)),BC102,VLOOKUP(BC102,樓別參照!A:B,2,0))</f>
        <v/>
      </c>
      <c r="BE102" s="1" t="str">
        <f t="shared" si="112"/>
        <v/>
      </c>
      <c r="BF102" s="1" t="str">
        <f t="shared" si="113"/>
        <v/>
      </c>
      <c r="BG102" s="1" t="str">
        <f t="shared" si="114"/>
        <v>N</v>
      </c>
      <c r="BH102" s="1" t="str">
        <f t="shared" si="123"/>
        <v/>
      </c>
      <c r="BI102" s="1" t="str">
        <f t="shared" si="115"/>
        <v/>
      </c>
      <c r="BJ102" s="1" t="str">
        <f t="shared" si="66"/>
        <v>彰化縣</v>
      </c>
      <c r="BK102" s="1" t="str">
        <f t="shared" si="119"/>
        <v>員林鎮</v>
      </c>
      <c r="BL102" s="1" t="str">
        <f t="shared" si="120"/>
        <v>山腳路一段</v>
      </c>
      <c r="BM102" s="1" t="str">
        <f t="shared" si="121"/>
        <v>坡姜巷</v>
      </c>
      <c r="BN102" s="1" t="str">
        <f t="shared" si="122"/>
        <v>30弄</v>
      </c>
      <c r="BO102" s="1" t="str">
        <f t="shared" si="116"/>
        <v>171號</v>
      </c>
      <c r="BP102" s="1" t="str">
        <f t="shared" si="67"/>
        <v/>
      </c>
    </row>
    <row r="103" spans="1:68" x14ac:dyDescent="0.3">
      <c r="A103" s="1">
        <v>7111766</v>
      </c>
      <c r="B103" s="1" t="s">
        <v>98</v>
      </c>
      <c r="C103" s="1" t="s">
        <v>577</v>
      </c>
      <c r="D103" s="1" t="s">
        <v>571</v>
      </c>
      <c r="E103" s="1" t="s">
        <v>676</v>
      </c>
      <c r="F103" s="1" t="str">
        <f t="shared" si="68"/>
        <v>彰化縣 員林市 惠來東街7號</v>
      </c>
      <c r="G103" s="1">
        <f t="shared" si="69"/>
        <v>4</v>
      </c>
      <c r="H103" s="1" t="str">
        <f t="shared" si="70"/>
        <v>彰化縣</v>
      </c>
      <c r="I103" s="1">
        <f t="shared" si="71"/>
        <v>4</v>
      </c>
      <c r="J103" s="1" t="str">
        <f t="shared" si="64"/>
        <v>員林市</v>
      </c>
      <c r="K103" s="1" t="str">
        <f t="shared" si="65"/>
        <v>惠來東街7號</v>
      </c>
      <c r="L103" s="1" t="str">
        <f t="shared" si="72"/>
        <v>N</v>
      </c>
      <c r="M103" s="1" t="str">
        <f t="shared" si="73"/>
        <v/>
      </c>
      <c r="N103" s="1" t="str">
        <f t="shared" si="117"/>
        <v/>
      </c>
      <c r="O103" s="1" t="str">
        <f t="shared" si="74"/>
        <v>N</v>
      </c>
      <c r="P103" s="1" t="str">
        <f t="shared" si="75"/>
        <v/>
      </c>
      <c r="Q103" s="1" t="str">
        <f t="shared" si="76"/>
        <v/>
      </c>
      <c r="R103" s="1" t="str">
        <f t="shared" si="77"/>
        <v/>
      </c>
      <c r="S103" s="1" t="str">
        <f t="shared" si="78"/>
        <v>惠來東街7號</v>
      </c>
      <c r="T103" s="1" t="str">
        <f t="shared" si="79"/>
        <v>N</v>
      </c>
      <c r="U103" s="1" t="str">
        <f t="shared" si="80"/>
        <v>N</v>
      </c>
      <c r="V103" s="1" t="str">
        <f t="shared" si="81"/>
        <v>N</v>
      </c>
      <c r="W103" s="1" t="str">
        <f t="shared" si="82"/>
        <v/>
      </c>
      <c r="X103" s="1" t="str">
        <f t="shared" si="83"/>
        <v/>
      </c>
      <c r="Y103" s="1" t="str">
        <f t="shared" si="84"/>
        <v>惠來東街7號</v>
      </c>
      <c r="Z103" s="1" t="str">
        <f t="shared" si="85"/>
        <v>N</v>
      </c>
      <c r="AA103" s="1" t="str">
        <f t="shared" si="63"/>
        <v/>
      </c>
      <c r="AB103" s="1" t="str">
        <f t="shared" si="86"/>
        <v>Y</v>
      </c>
      <c r="AC103" s="1">
        <f t="shared" si="87"/>
        <v>4</v>
      </c>
      <c r="AD103" s="1" t="str">
        <f t="shared" si="88"/>
        <v>惠來東街</v>
      </c>
      <c r="AE103" s="1" t="str">
        <f t="shared" si="89"/>
        <v>7號</v>
      </c>
      <c r="AF103" s="1" t="str">
        <f t="shared" si="90"/>
        <v>N</v>
      </c>
      <c r="AG103" s="1" t="str">
        <f t="shared" si="91"/>
        <v/>
      </c>
      <c r="AH103" s="1" t="str">
        <f t="shared" si="92"/>
        <v/>
      </c>
      <c r="AI103" s="1" t="str">
        <f>IF(ISERROR(VLOOKUP(AH103,段別參照!A:B,2,0)),AH103,VLOOKUP(AH103,段別參照!A:B,2,0))</f>
        <v/>
      </c>
      <c r="AJ103" s="1" t="str">
        <f t="shared" si="93"/>
        <v>惠來東街</v>
      </c>
      <c r="AK103" s="1" t="str">
        <f t="shared" si="94"/>
        <v>惠來東街</v>
      </c>
      <c r="AL103" s="1" t="str">
        <f t="shared" si="95"/>
        <v>7號</v>
      </c>
      <c r="AM103" s="1" t="str">
        <f t="shared" si="96"/>
        <v>N</v>
      </c>
      <c r="AN103" s="1" t="str">
        <f t="shared" si="97"/>
        <v/>
      </c>
      <c r="AO103" s="1" t="str">
        <f t="shared" si="98"/>
        <v/>
      </c>
      <c r="AP103" s="1" t="str">
        <f t="shared" si="99"/>
        <v>7號</v>
      </c>
      <c r="AQ103" s="1" t="str">
        <f t="shared" si="100"/>
        <v>N</v>
      </c>
      <c r="AR103" s="1" t="str">
        <f t="shared" si="101"/>
        <v/>
      </c>
      <c r="AS103" s="1" t="str">
        <f t="shared" si="102"/>
        <v/>
      </c>
      <c r="AT103" s="1" t="str">
        <f t="shared" si="103"/>
        <v>7號</v>
      </c>
      <c r="AU103" s="1" t="str">
        <f t="shared" si="104"/>
        <v>Y</v>
      </c>
      <c r="AV103" s="1">
        <f t="shared" si="105"/>
        <v>2</v>
      </c>
      <c r="AW103" s="1" t="str">
        <f t="shared" si="106"/>
        <v>7號</v>
      </c>
      <c r="AX103" s="1" t="str">
        <f t="shared" si="118"/>
        <v>7號</v>
      </c>
      <c r="AY103" s="1" t="str">
        <f t="shared" si="107"/>
        <v/>
      </c>
      <c r="AZ103" s="1" t="str">
        <f t="shared" si="108"/>
        <v>N</v>
      </c>
      <c r="BA103" s="1" t="str">
        <f t="shared" si="109"/>
        <v/>
      </c>
      <c r="BB103" s="1" t="str">
        <f t="shared" si="110"/>
        <v/>
      </c>
      <c r="BC103" s="1" t="str">
        <f t="shared" si="111"/>
        <v/>
      </c>
      <c r="BD103" s="1" t="str">
        <f>IF(ISERROR(VLOOKUP(BC103,樓別參照!A:B,2,0)),BC103,VLOOKUP(BC103,樓別參照!A:B,2,0))</f>
        <v/>
      </c>
      <c r="BE103" s="1" t="str">
        <f t="shared" si="112"/>
        <v/>
      </c>
      <c r="BF103" s="1" t="str">
        <f t="shared" si="113"/>
        <v/>
      </c>
      <c r="BG103" s="1" t="str">
        <f t="shared" si="114"/>
        <v>N</v>
      </c>
      <c r="BH103" s="1" t="str">
        <f t="shared" si="123"/>
        <v/>
      </c>
      <c r="BI103" s="1" t="str">
        <f t="shared" si="115"/>
        <v/>
      </c>
      <c r="BJ103" s="1" t="str">
        <f t="shared" si="66"/>
        <v>彰化縣</v>
      </c>
      <c r="BK103" s="1" t="str">
        <f t="shared" si="119"/>
        <v>員林市</v>
      </c>
      <c r="BL103" s="1" t="str">
        <f t="shared" si="120"/>
        <v>惠來東街</v>
      </c>
      <c r="BM103" s="1" t="str">
        <f t="shared" si="121"/>
        <v/>
      </c>
      <c r="BN103" s="1" t="str">
        <f t="shared" si="122"/>
        <v/>
      </c>
      <c r="BO103" s="1" t="str">
        <f t="shared" si="116"/>
        <v>7號</v>
      </c>
      <c r="BP103" s="1" t="str">
        <f t="shared" si="67"/>
        <v/>
      </c>
    </row>
    <row r="104" spans="1:68" x14ac:dyDescent="0.3">
      <c r="A104" s="1">
        <v>8700643</v>
      </c>
      <c r="B104" s="1" t="s">
        <v>99</v>
      </c>
      <c r="C104" s="1" t="s">
        <v>615</v>
      </c>
      <c r="D104" s="1" t="s">
        <v>571</v>
      </c>
      <c r="E104" s="1" t="s">
        <v>677</v>
      </c>
      <c r="F104" s="1" t="str">
        <f t="shared" si="68"/>
        <v>彰化縣 員林市 建國路70巷12號-</v>
      </c>
      <c r="G104" s="1">
        <f t="shared" si="69"/>
        <v>4</v>
      </c>
      <c r="H104" s="1" t="str">
        <f t="shared" si="70"/>
        <v>彰化縣</v>
      </c>
      <c r="I104" s="1">
        <f t="shared" si="71"/>
        <v>4</v>
      </c>
      <c r="J104" s="1" t="str">
        <f t="shared" si="64"/>
        <v>員林市</v>
      </c>
      <c r="K104" s="1" t="str">
        <f t="shared" si="65"/>
        <v>建國路70巷12號-</v>
      </c>
      <c r="L104" s="1" t="str">
        <f t="shared" si="72"/>
        <v>N</v>
      </c>
      <c r="M104" s="1" t="str">
        <f t="shared" si="73"/>
        <v/>
      </c>
      <c r="N104" s="1" t="str">
        <f t="shared" si="117"/>
        <v/>
      </c>
      <c r="O104" s="1" t="str">
        <f t="shared" si="74"/>
        <v>N</v>
      </c>
      <c r="P104" s="1" t="str">
        <f t="shared" si="75"/>
        <v/>
      </c>
      <c r="Q104" s="1" t="str">
        <f t="shared" si="76"/>
        <v/>
      </c>
      <c r="R104" s="1" t="str">
        <f t="shared" si="77"/>
        <v/>
      </c>
      <c r="S104" s="1" t="str">
        <f t="shared" si="78"/>
        <v>建國路70巷12號-</v>
      </c>
      <c r="T104" s="1" t="str">
        <f t="shared" si="79"/>
        <v>N</v>
      </c>
      <c r="U104" s="1" t="str">
        <f t="shared" si="80"/>
        <v>N</v>
      </c>
      <c r="V104" s="1" t="str">
        <f t="shared" si="81"/>
        <v>N</v>
      </c>
      <c r="W104" s="1" t="str">
        <f t="shared" si="82"/>
        <v/>
      </c>
      <c r="X104" s="1" t="str">
        <f t="shared" si="83"/>
        <v/>
      </c>
      <c r="Y104" s="1" t="str">
        <f t="shared" si="84"/>
        <v>建國路70巷12號-</v>
      </c>
      <c r="Z104" s="1" t="str">
        <f t="shared" si="85"/>
        <v>Y</v>
      </c>
      <c r="AA104" s="1">
        <f t="shared" si="63"/>
        <v>3</v>
      </c>
      <c r="AB104" s="1" t="str">
        <f t="shared" si="86"/>
        <v>N</v>
      </c>
      <c r="AC104" s="1" t="str">
        <f t="shared" si="87"/>
        <v/>
      </c>
      <c r="AD104" s="1" t="str">
        <f t="shared" si="88"/>
        <v>建國路</v>
      </c>
      <c r="AE104" s="1" t="str">
        <f t="shared" si="89"/>
        <v>70巷12號-</v>
      </c>
      <c r="AF104" s="1" t="str">
        <f t="shared" si="90"/>
        <v>N</v>
      </c>
      <c r="AG104" s="1" t="str">
        <f t="shared" si="91"/>
        <v/>
      </c>
      <c r="AH104" s="1" t="str">
        <f t="shared" si="92"/>
        <v/>
      </c>
      <c r="AI104" s="1" t="str">
        <f>IF(ISERROR(VLOOKUP(AH104,段別參照!A:B,2,0)),AH104,VLOOKUP(AH104,段別參照!A:B,2,0))</f>
        <v/>
      </c>
      <c r="AJ104" s="1" t="str">
        <f t="shared" si="93"/>
        <v>建國路</v>
      </c>
      <c r="AK104" s="1" t="str">
        <f t="shared" si="94"/>
        <v>建國路</v>
      </c>
      <c r="AL104" s="1" t="str">
        <f t="shared" si="95"/>
        <v>70巷12號-</v>
      </c>
      <c r="AM104" s="1" t="str">
        <f t="shared" si="96"/>
        <v>Y</v>
      </c>
      <c r="AN104" s="1">
        <f t="shared" si="97"/>
        <v>3</v>
      </c>
      <c r="AO104" s="1" t="str">
        <f t="shared" si="98"/>
        <v>70巷</v>
      </c>
      <c r="AP104" s="1" t="str">
        <f t="shared" si="99"/>
        <v>12號-</v>
      </c>
      <c r="AQ104" s="1" t="str">
        <f t="shared" si="100"/>
        <v>N</v>
      </c>
      <c r="AR104" s="1" t="str">
        <f t="shared" si="101"/>
        <v/>
      </c>
      <c r="AS104" s="1" t="str">
        <f t="shared" si="102"/>
        <v/>
      </c>
      <c r="AT104" s="1" t="str">
        <f t="shared" si="103"/>
        <v>12號-</v>
      </c>
      <c r="AU104" s="1" t="str">
        <f t="shared" si="104"/>
        <v>Y</v>
      </c>
      <c r="AV104" s="1">
        <f t="shared" si="105"/>
        <v>3</v>
      </c>
      <c r="AW104" s="1" t="str">
        <f t="shared" si="106"/>
        <v>12號</v>
      </c>
      <c r="AX104" s="1" t="str">
        <f t="shared" si="118"/>
        <v>12號</v>
      </c>
      <c r="AY104" s="1" t="str">
        <f t="shared" si="107"/>
        <v>-</v>
      </c>
      <c r="AZ104" s="1" t="str">
        <f t="shared" si="108"/>
        <v>N</v>
      </c>
      <c r="BA104" s="1" t="str">
        <f t="shared" si="109"/>
        <v/>
      </c>
      <c r="BB104" s="1" t="str">
        <f t="shared" si="110"/>
        <v/>
      </c>
      <c r="BC104" s="1" t="str">
        <f t="shared" si="111"/>
        <v/>
      </c>
      <c r="BD104" s="1" t="str">
        <f>IF(ISERROR(VLOOKUP(BC104,樓別參照!A:B,2,0)),BC104,VLOOKUP(BC104,樓別參照!A:B,2,0))</f>
        <v/>
      </c>
      <c r="BE104" s="1" t="str">
        <f t="shared" si="112"/>
        <v/>
      </c>
      <c r="BF104" s="1" t="str">
        <f t="shared" si="113"/>
        <v>-</v>
      </c>
      <c r="BG104" s="1" t="str">
        <f t="shared" si="114"/>
        <v>N</v>
      </c>
      <c r="BH104" s="1" t="str">
        <f t="shared" si="123"/>
        <v/>
      </c>
      <c r="BI104" s="1" t="str">
        <f t="shared" si="115"/>
        <v/>
      </c>
      <c r="BJ104" s="1" t="str">
        <f t="shared" si="66"/>
        <v>彰化縣</v>
      </c>
      <c r="BK104" s="1" t="str">
        <f t="shared" si="119"/>
        <v>員林市</v>
      </c>
      <c r="BL104" s="1" t="str">
        <f t="shared" si="120"/>
        <v>建國路</v>
      </c>
      <c r="BM104" s="1" t="str">
        <f t="shared" si="121"/>
        <v>70巷</v>
      </c>
      <c r="BN104" s="1" t="str">
        <f t="shared" si="122"/>
        <v/>
      </c>
      <c r="BO104" s="1" t="str">
        <f t="shared" si="116"/>
        <v>12號</v>
      </c>
      <c r="BP104" s="1" t="str">
        <f t="shared" si="67"/>
        <v/>
      </c>
    </row>
    <row r="105" spans="1:68" x14ac:dyDescent="0.3">
      <c r="A105" s="1">
        <v>9143446</v>
      </c>
      <c r="B105" s="1" t="s">
        <v>100</v>
      </c>
      <c r="C105" s="1" t="s">
        <v>577</v>
      </c>
      <c r="D105" s="1" t="s">
        <v>571</v>
      </c>
      <c r="E105" s="1" t="s">
        <v>678</v>
      </c>
      <c r="F105" s="1" t="str">
        <f t="shared" si="68"/>
        <v>彰化縣 員林市 南潭路119巷22弄16號</v>
      </c>
      <c r="G105" s="1">
        <f t="shared" si="69"/>
        <v>4</v>
      </c>
      <c r="H105" s="1" t="str">
        <f t="shared" si="70"/>
        <v>彰化縣</v>
      </c>
      <c r="I105" s="1">
        <f t="shared" si="71"/>
        <v>4</v>
      </c>
      <c r="J105" s="1" t="str">
        <f t="shared" si="64"/>
        <v>員林市</v>
      </c>
      <c r="K105" s="1" t="str">
        <f t="shared" si="65"/>
        <v>南潭路119巷22弄16號</v>
      </c>
      <c r="L105" s="1" t="str">
        <f t="shared" si="72"/>
        <v>N</v>
      </c>
      <c r="M105" s="1" t="str">
        <f t="shared" si="73"/>
        <v/>
      </c>
      <c r="N105" s="1" t="str">
        <f t="shared" si="117"/>
        <v/>
      </c>
      <c r="O105" s="1" t="str">
        <f t="shared" si="74"/>
        <v>N</v>
      </c>
      <c r="P105" s="1" t="str">
        <f t="shared" si="75"/>
        <v/>
      </c>
      <c r="Q105" s="1" t="str">
        <f t="shared" si="76"/>
        <v/>
      </c>
      <c r="R105" s="1" t="str">
        <f t="shared" si="77"/>
        <v/>
      </c>
      <c r="S105" s="1" t="str">
        <f t="shared" si="78"/>
        <v>南潭路119巷22弄16號</v>
      </c>
      <c r="T105" s="1" t="str">
        <f t="shared" si="79"/>
        <v>N</v>
      </c>
      <c r="U105" s="1" t="str">
        <f t="shared" si="80"/>
        <v>N</v>
      </c>
      <c r="V105" s="1" t="str">
        <f t="shared" si="81"/>
        <v>N</v>
      </c>
      <c r="W105" s="1" t="str">
        <f t="shared" si="82"/>
        <v/>
      </c>
      <c r="X105" s="1" t="str">
        <f t="shared" si="83"/>
        <v/>
      </c>
      <c r="Y105" s="1" t="str">
        <f t="shared" si="84"/>
        <v>南潭路119巷22弄16號</v>
      </c>
      <c r="Z105" s="1" t="str">
        <f t="shared" si="85"/>
        <v>Y</v>
      </c>
      <c r="AA105" s="1">
        <f t="shared" si="63"/>
        <v>3</v>
      </c>
      <c r="AB105" s="1" t="str">
        <f t="shared" si="86"/>
        <v>N</v>
      </c>
      <c r="AC105" s="1" t="str">
        <f t="shared" si="87"/>
        <v/>
      </c>
      <c r="AD105" s="1" t="str">
        <f t="shared" si="88"/>
        <v>南潭路</v>
      </c>
      <c r="AE105" s="1" t="str">
        <f t="shared" si="89"/>
        <v>119巷22弄16號</v>
      </c>
      <c r="AF105" s="1" t="str">
        <f t="shared" si="90"/>
        <v>N</v>
      </c>
      <c r="AG105" s="1" t="str">
        <f t="shared" si="91"/>
        <v/>
      </c>
      <c r="AH105" s="1" t="str">
        <f t="shared" si="92"/>
        <v/>
      </c>
      <c r="AI105" s="1" t="str">
        <f>IF(ISERROR(VLOOKUP(AH105,段別參照!A:B,2,0)),AH105,VLOOKUP(AH105,段別參照!A:B,2,0))</f>
        <v/>
      </c>
      <c r="AJ105" s="1" t="str">
        <f t="shared" si="93"/>
        <v>南潭路</v>
      </c>
      <c r="AK105" s="1" t="str">
        <f t="shared" si="94"/>
        <v>南潭路</v>
      </c>
      <c r="AL105" s="1" t="str">
        <f t="shared" si="95"/>
        <v>119巷22弄16號</v>
      </c>
      <c r="AM105" s="1" t="str">
        <f t="shared" si="96"/>
        <v>Y</v>
      </c>
      <c r="AN105" s="1">
        <f t="shared" si="97"/>
        <v>4</v>
      </c>
      <c r="AO105" s="1" t="str">
        <f t="shared" si="98"/>
        <v>119巷</v>
      </c>
      <c r="AP105" s="1" t="str">
        <f t="shared" si="99"/>
        <v>22弄16號</v>
      </c>
      <c r="AQ105" s="1" t="str">
        <f t="shared" si="100"/>
        <v>Y</v>
      </c>
      <c r="AR105" s="1">
        <f t="shared" si="101"/>
        <v>3</v>
      </c>
      <c r="AS105" s="1" t="str">
        <f t="shared" si="102"/>
        <v>22弄</v>
      </c>
      <c r="AT105" s="1" t="str">
        <f t="shared" si="103"/>
        <v>16號</v>
      </c>
      <c r="AU105" s="1" t="str">
        <f t="shared" si="104"/>
        <v>Y</v>
      </c>
      <c r="AV105" s="1">
        <f t="shared" si="105"/>
        <v>3</v>
      </c>
      <c r="AW105" s="1" t="str">
        <f t="shared" si="106"/>
        <v>16號</v>
      </c>
      <c r="AX105" s="1" t="str">
        <f t="shared" si="118"/>
        <v>16號</v>
      </c>
      <c r="AY105" s="1" t="str">
        <f t="shared" si="107"/>
        <v/>
      </c>
      <c r="AZ105" s="1" t="str">
        <f t="shared" si="108"/>
        <v>N</v>
      </c>
      <c r="BA105" s="1" t="str">
        <f t="shared" si="109"/>
        <v/>
      </c>
      <c r="BB105" s="1" t="str">
        <f t="shared" si="110"/>
        <v/>
      </c>
      <c r="BC105" s="1" t="str">
        <f t="shared" si="111"/>
        <v/>
      </c>
      <c r="BD105" s="1" t="str">
        <f>IF(ISERROR(VLOOKUP(BC105,樓別參照!A:B,2,0)),BC105,VLOOKUP(BC105,樓別參照!A:B,2,0))</f>
        <v/>
      </c>
      <c r="BE105" s="1" t="str">
        <f t="shared" si="112"/>
        <v/>
      </c>
      <c r="BF105" s="1" t="str">
        <f t="shared" si="113"/>
        <v/>
      </c>
      <c r="BG105" s="1" t="str">
        <f t="shared" si="114"/>
        <v>N</v>
      </c>
      <c r="BH105" s="1" t="str">
        <f t="shared" si="123"/>
        <v/>
      </c>
      <c r="BI105" s="1" t="str">
        <f t="shared" si="115"/>
        <v/>
      </c>
      <c r="BJ105" s="1" t="str">
        <f t="shared" si="66"/>
        <v>彰化縣</v>
      </c>
      <c r="BK105" s="1" t="str">
        <f t="shared" si="119"/>
        <v>員林市</v>
      </c>
      <c r="BL105" s="1" t="str">
        <f t="shared" si="120"/>
        <v>南潭路</v>
      </c>
      <c r="BM105" s="1" t="str">
        <f t="shared" si="121"/>
        <v>119巷</v>
      </c>
      <c r="BN105" s="1" t="str">
        <f t="shared" si="122"/>
        <v>22弄</v>
      </c>
      <c r="BO105" s="1" t="str">
        <f t="shared" si="116"/>
        <v>16號</v>
      </c>
      <c r="BP105" s="1" t="str">
        <f t="shared" si="67"/>
        <v/>
      </c>
    </row>
    <row r="106" spans="1:68" x14ac:dyDescent="0.3">
      <c r="A106" s="1">
        <v>9866768</v>
      </c>
      <c r="B106" s="1" t="s">
        <v>101</v>
      </c>
      <c r="C106" s="1" t="s">
        <v>570</v>
      </c>
      <c r="D106" s="1" t="s">
        <v>571</v>
      </c>
      <c r="E106" s="1" t="s">
        <v>679</v>
      </c>
      <c r="F106" s="1" t="str">
        <f t="shared" si="68"/>
        <v>彰化縣 員林市 林厝里5鄰員南路420巷20弄29號</v>
      </c>
      <c r="G106" s="1">
        <f t="shared" si="69"/>
        <v>4</v>
      </c>
      <c r="H106" s="1" t="str">
        <f t="shared" si="70"/>
        <v>彰化縣</v>
      </c>
      <c r="I106" s="1">
        <f t="shared" si="71"/>
        <v>4</v>
      </c>
      <c r="J106" s="1" t="str">
        <f t="shared" si="64"/>
        <v>員林市</v>
      </c>
      <c r="K106" s="1" t="str">
        <f t="shared" si="65"/>
        <v>林厝里5鄰員南路420巷20弄29號</v>
      </c>
      <c r="L106" s="1" t="str">
        <f t="shared" si="72"/>
        <v>Y</v>
      </c>
      <c r="M106" s="1">
        <f t="shared" si="73"/>
        <v>3</v>
      </c>
      <c r="N106" s="1" t="str">
        <f t="shared" si="117"/>
        <v>林厝里</v>
      </c>
      <c r="O106" s="1" t="str">
        <f t="shared" si="74"/>
        <v>Y</v>
      </c>
      <c r="P106" s="1">
        <f t="shared" si="75"/>
        <v>5</v>
      </c>
      <c r="Q106" s="1" t="str">
        <f t="shared" si="76"/>
        <v>林厝里5鄰</v>
      </c>
      <c r="R106" s="1" t="str">
        <f t="shared" si="77"/>
        <v>林厝里5鄰</v>
      </c>
      <c r="S106" s="1" t="str">
        <f t="shared" si="78"/>
        <v>員南路420巷20弄29號</v>
      </c>
      <c r="T106" s="1" t="str">
        <f t="shared" si="79"/>
        <v>N</v>
      </c>
      <c r="U106" s="1" t="str">
        <f t="shared" si="80"/>
        <v>N</v>
      </c>
      <c r="V106" s="1" t="str">
        <f t="shared" si="81"/>
        <v>N</v>
      </c>
      <c r="W106" s="1" t="str">
        <f t="shared" si="82"/>
        <v/>
      </c>
      <c r="X106" s="1" t="str">
        <f t="shared" si="83"/>
        <v/>
      </c>
      <c r="Y106" s="1" t="str">
        <f t="shared" si="84"/>
        <v>員南路420巷20弄29號</v>
      </c>
      <c r="Z106" s="1" t="str">
        <f t="shared" si="85"/>
        <v>Y</v>
      </c>
      <c r="AA106" s="1">
        <f t="shared" si="63"/>
        <v>3</v>
      </c>
      <c r="AB106" s="1" t="str">
        <f t="shared" si="86"/>
        <v>N</v>
      </c>
      <c r="AC106" s="1" t="str">
        <f t="shared" si="87"/>
        <v/>
      </c>
      <c r="AD106" s="1" t="str">
        <f t="shared" si="88"/>
        <v>員南路</v>
      </c>
      <c r="AE106" s="1" t="str">
        <f t="shared" si="89"/>
        <v>420巷20弄29號</v>
      </c>
      <c r="AF106" s="1" t="str">
        <f t="shared" si="90"/>
        <v>N</v>
      </c>
      <c r="AG106" s="1" t="str">
        <f t="shared" si="91"/>
        <v/>
      </c>
      <c r="AH106" s="1" t="str">
        <f t="shared" si="92"/>
        <v/>
      </c>
      <c r="AI106" s="1" t="str">
        <f>IF(ISERROR(VLOOKUP(AH106,段別參照!A:B,2,0)),AH106,VLOOKUP(AH106,段別參照!A:B,2,0))</f>
        <v/>
      </c>
      <c r="AJ106" s="1" t="str">
        <f t="shared" si="93"/>
        <v>員南路</v>
      </c>
      <c r="AK106" s="1" t="str">
        <f t="shared" si="94"/>
        <v>員南路</v>
      </c>
      <c r="AL106" s="1" t="str">
        <f t="shared" si="95"/>
        <v>420巷20弄29號</v>
      </c>
      <c r="AM106" s="1" t="str">
        <f t="shared" si="96"/>
        <v>Y</v>
      </c>
      <c r="AN106" s="1">
        <f t="shared" si="97"/>
        <v>4</v>
      </c>
      <c r="AO106" s="1" t="str">
        <f t="shared" si="98"/>
        <v>420巷</v>
      </c>
      <c r="AP106" s="1" t="str">
        <f t="shared" si="99"/>
        <v>20弄29號</v>
      </c>
      <c r="AQ106" s="1" t="str">
        <f t="shared" si="100"/>
        <v>Y</v>
      </c>
      <c r="AR106" s="1">
        <f t="shared" si="101"/>
        <v>3</v>
      </c>
      <c r="AS106" s="1" t="str">
        <f t="shared" si="102"/>
        <v>20弄</v>
      </c>
      <c r="AT106" s="1" t="str">
        <f t="shared" si="103"/>
        <v>29號</v>
      </c>
      <c r="AU106" s="1" t="str">
        <f t="shared" si="104"/>
        <v>Y</v>
      </c>
      <c r="AV106" s="1">
        <f t="shared" si="105"/>
        <v>3</v>
      </c>
      <c r="AW106" s="1" t="str">
        <f t="shared" si="106"/>
        <v>29號</v>
      </c>
      <c r="AX106" s="1" t="str">
        <f t="shared" si="118"/>
        <v>29號</v>
      </c>
      <c r="AY106" s="1" t="str">
        <f t="shared" si="107"/>
        <v/>
      </c>
      <c r="AZ106" s="1" t="str">
        <f t="shared" si="108"/>
        <v>N</v>
      </c>
      <c r="BA106" s="1" t="str">
        <f t="shared" si="109"/>
        <v/>
      </c>
      <c r="BB106" s="1" t="str">
        <f t="shared" si="110"/>
        <v/>
      </c>
      <c r="BC106" s="1" t="str">
        <f t="shared" si="111"/>
        <v/>
      </c>
      <c r="BD106" s="1" t="str">
        <f>IF(ISERROR(VLOOKUP(BC106,樓別參照!A:B,2,0)),BC106,VLOOKUP(BC106,樓別參照!A:B,2,0))</f>
        <v/>
      </c>
      <c r="BE106" s="1" t="str">
        <f t="shared" si="112"/>
        <v/>
      </c>
      <c r="BF106" s="1" t="str">
        <f t="shared" si="113"/>
        <v/>
      </c>
      <c r="BG106" s="1" t="str">
        <f t="shared" si="114"/>
        <v>N</v>
      </c>
      <c r="BH106" s="1" t="str">
        <f t="shared" si="123"/>
        <v/>
      </c>
      <c r="BI106" s="1" t="str">
        <f t="shared" si="115"/>
        <v/>
      </c>
      <c r="BJ106" s="1" t="str">
        <f t="shared" si="66"/>
        <v>彰化縣</v>
      </c>
      <c r="BK106" s="1" t="str">
        <f t="shared" si="119"/>
        <v>員林市</v>
      </c>
      <c r="BL106" s="1" t="str">
        <f t="shared" si="120"/>
        <v>員南路</v>
      </c>
      <c r="BM106" s="1" t="str">
        <f t="shared" si="121"/>
        <v>420巷</v>
      </c>
      <c r="BN106" s="1" t="str">
        <f t="shared" si="122"/>
        <v>20弄</v>
      </c>
      <c r="BO106" s="1" t="str">
        <f t="shared" si="116"/>
        <v>29號</v>
      </c>
      <c r="BP106" s="1" t="str">
        <f t="shared" si="67"/>
        <v/>
      </c>
    </row>
    <row r="107" spans="1:68" x14ac:dyDescent="0.3">
      <c r="A107" s="1">
        <v>7470929</v>
      </c>
      <c r="B107" s="1" t="s">
        <v>102</v>
      </c>
      <c r="C107" s="1" t="s">
        <v>570</v>
      </c>
      <c r="D107" s="1" t="s">
        <v>571</v>
      </c>
      <c r="E107" s="1" t="s">
        <v>680</v>
      </c>
      <c r="F107" s="1" t="str">
        <f t="shared" si="68"/>
        <v>彰化縣 員林市 東北里019鄰山腳路六段372巷174號</v>
      </c>
      <c r="G107" s="1">
        <f t="shared" si="69"/>
        <v>4</v>
      </c>
      <c r="H107" s="1" t="str">
        <f t="shared" si="70"/>
        <v>彰化縣</v>
      </c>
      <c r="I107" s="1">
        <f t="shared" si="71"/>
        <v>4</v>
      </c>
      <c r="J107" s="1" t="str">
        <f t="shared" si="64"/>
        <v>員林市</v>
      </c>
      <c r="K107" s="1" t="str">
        <f t="shared" si="65"/>
        <v>東北里019鄰山腳路六段372巷174號</v>
      </c>
      <c r="L107" s="1" t="str">
        <f t="shared" si="72"/>
        <v>Y</v>
      </c>
      <c r="M107" s="1">
        <f t="shared" si="73"/>
        <v>3</v>
      </c>
      <c r="N107" s="1" t="str">
        <f t="shared" si="117"/>
        <v>東北里</v>
      </c>
      <c r="O107" s="1" t="str">
        <f t="shared" si="74"/>
        <v>Y</v>
      </c>
      <c r="P107" s="1">
        <f t="shared" si="75"/>
        <v>7</v>
      </c>
      <c r="Q107" s="1" t="str">
        <f t="shared" si="76"/>
        <v>東北里019鄰</v>
      </c>
      <c r="R107" s="1" t="str">
        <f t="shared" si="77"/>
        <v>東北里019鄰</v>
      </c>
      <c r="S107" s="1" t="str">
        <f t="shared" si="78"/>
        <v>山腳路六段372巷174號</v>
      </c>
      <c r="T107" s="1" t="str">
        <f t="shared" si="79"/>
        <v>N</v>
      </c>
      <c r="U107" s="1" t="str">
        <f t="shared" si="80"/>
        <v>N</v>
      </c>
      <c r="V107" s="1" t="str">
        <f t="shared" si="81"/>
        <v>N</v>
      </c>
      <c r="W107" s="1" t="str">
        <f t="shared" si="82"/>
        <v/>
      </c>
      <c r="X107" s="1" t="str">
        <f t="shared" si="83"/>
        <v/>
      </c>
      <c r="Y107" s="1" t="str">
        <f t="shared" si="84"/>
        <v>山腳路六段372巷174號</v>
      </c>
      <c r="Z107" s="1" t="str">
        <f t="shared" si="85"/>
        <v>Y</v>
      </c>
      <c r="AA107" s="1">
        <f t="shared" si="63"/>
        <v>3</v>
      </c>
      <c r="AB107" s="1" t="str">
        <f t="shared" si="86"/>
        <v>N</v>
      </c>
      <c r="AC107" s="1" t="str">
        <f t="shared" si="87"/>
        <v/>
      </c>
      <c r="AD107" s="1" t="str">
        <f t="shared" si="88"/>
        <v>山腳路</v>
      </c>
      <c r="AE107" s="1" t="str">
        <f t="shared" si="89"/>
        <v>六段372巷174號</v>
      </c>
      <c r="AF107" s="1" t="str">
        <f t="shared" si="90"/>
        <v>Y</v>
      </c>
      <c r="AG107" s="1">
        <f t="shared" si="91"/>
        <v>2</v>
      </c>
      <c r="AH107" s="1" t="str">
        <f t="shared" si="92"/>
        <v>六段</v>
      </c>
      <c r="AI107" s="1" t="str">
        <f>IF(ISERROR(VLOOKUP(AH107,段別參照!A:B,2,0)),AH107,VLOOKUP(AH107,段別參照!A:B,2,0))</f>
        <v>六段</v>
      </c>
      <c r="AJ107" s="1" t="str">
        <f t="shared" si="93"/>
        <v>山腳路六段</v>
      </c>
      <c r="AK107" s="1" t="str">
        <f t="shared" si="94"/>
        <v>山腳路六段</v>
      </c>
      <c r="AL107" s="1" t="str">
        <f t="shared" si="95"/>
        <v>372巷174號</v>
      </c>
      <c r="AM107" s="1" t="str">
        <f t="shared" si="96"/>
        <v>Y</v>
      </c>
      <c r="AN107" s="1">
        <f t="shared" si="97"/>
        <v>4</v>
      </c>
      <c r="AO107" s="1" t="str">
        <f t="shared" si="98"/>
        <v>372巷</v>
      </c>
      <c r="AP107" s="1" t="str">
        <f t="shared" si="99"/>
        <v>174號</v>
      </c>
      <c r="AQ107" s="1" t="str">
        <f t="shared" si="100"/>
        <v>N</v>
      </c>
      <c r="AR107" s="1" t="str">
        <f t="shared" si="101"/>
        <v/>
      </c>
      <c r="AS107" s="1" t="str">
        <f t="shared" si="102"/>
        <v/>
      </c>
      <c r="AT107" s="1" t="str">
        <f t="shared" si="103"/>
        <v>174號</v>
      </c>
      <c r="AU107" s="1" t="str">
        <f t="shared" si="104"/>
        <v>Y</v>
      </c>
      <c r="AV107" s="1">
        <f t="shared" si="105"/>
        <v>4</v>
      </c>
      <c r="AW107" s="1" t="str">
        <f t="shared" si="106"/>
        <v>174號</v>
      </c>
      <c r="AX107" s="1" t="str">
        <f t="shared" si="118"/>
        <v>174號</v>
      </c>
      <c r="AY107" s="1" t="str">
        <f t="shared" si="107"/>
        <v/>
      </c>
      <c r="AZ107" s="1" t="str">
        <f t="shared" si="108"/>
        <v>N</v>
      </c>
      <c r="BA107" s="1" t="str">
        <f t="shared" si="109"/>
        <v/>
      </c>
      <c r="BB107" s="1" t="str">
        <f t="shared" si="110"/>
        <v/>
      </c>
      <c r="BC107" s="1" t="str">
        <f t="shared" si="111"/>
        <v/>
      </c>
      <c r="BD107" s="1" t="str">
        <f>IF(ISERROR(VLOOKUP(BC107,樓別參照!A:B,2,0)),BC107,VLOOKUP(BC107,樓別參照!A:B,2,0))</f>
        <v/>
      </c>
      <c r="BE107" s="1" t="str">
        <f t="shared" si="112"/>
        <v/>
      </c>
      <c r="BF107" s="1" t="str">
        <f t="shared" si="113"/>
        <v/>
      </c>
      <c r="BG107" s="1" t="str">
        <f t="shared" si="114"/>
        <v>N</v>
      </c>
      <c r="BH107" s="1" t="str">
        <f t="shared" si="123"/>
        <v/>
      </c>
      <c r="BI107" s="1" t="str">
        <f t="shared" si="115"/>
        <v/>
      </c>
      <c r="BJ107" s="1" t="str">
        <f t="shared" si="66"/>
        <v>彰化縣</v>
      </c>
      <c r="BK107" s="1" t="str">
        <f t="shared" si="119"/>
        <v>員林市</v>
      </c>
      <c r="BL107" s="1" t="str">
        <f t="shared" si="120"/>
        <v>山腳路六段</v>
      </c>
      <c r="BM107" s="1" t="str">
        <f t="shared" si="121"/>
        <v>372巷</v>
      </c>
      <c r="BN107" s="1" t="str">
        <f t="shared" si="122"/>
        <v/>
      </c>
      <c r="BO107" s="1" t="str">
        <f t="shared" si="116"/>
        <v>174號</v>
      </c>
      <c r="BP107" s="1" t="str">
        <f t="shared" si="67"/>
        <v/>
      </c>
    </row>
    <row r="108" spans="1:68" x14ac:dyDescent="0.3">
      <c r="A108" s="1">
        <v>8699910</v>
      </c>
      <c r="B108" s="1" t="s">
        <v>103</v>
      </c>
      <c r="C108" s="1" t="s">
        <v>570</v>
      </c>
      <c r="D108" s="1" t="s">
        <v>571</v>
      </c>
      <c r="E108" s="1" t="s">
        <v>681</v>
      </c>
      <c r="F108" s="1" t="str">
        <f t="shared" si="68"/>
        <v>彰化縣 員林市 忠孝里6鄰忠孝街216號</v>
      </c>
      <c r="G108" s="1">
        <f t="shared" si="69"/>
        <v>4</v>
      </c>
      <c r="H108" s="1" t="str">
        <f t="shared" si="70"/>
        <v>彰化縣</v>
      </c>
      <c r="I108" s="1">
        <f t="shared" si="71"/>
        <v>4</v>
      </c>
      <c r="J108" s="1" t="str">
        <f t="shared" si="64"/>
        <v>員林市</v>
      </c>
      <c r="K108" s="1" t="str">
        <f t="shared" si="65"/>
        <v>忠孝里6鄰忠孝街216號</v>
      </c>
      <c r="L108" s="1" t="str">
        <f t="shared" si="72"/>
        <v>Y</v>
      </c>
      <c r="M108" s="1">
        <f t="shared" si="73"/>
        <v>3</v>
      </c>
      <c r="N108" s="1" t="str">
        <f t="shared" si="117"/>
        <v>忠孝里</v>
      </c>
      <c r="O108" s="1" t="str">
        <f t="shared" si="74"/>
        <v>Y</v>
      </c>
      <c r="P108" s="1">
        <f t="shared" si="75"/>
        <v>5</v>
      </c>
      <c r="Q108" s="1" t="str">
        <f t="shared" si="76"/>
        <v>忠孝里6鄰</v>
      </c>
      <c r="R108" s="1" t="str">
        <f t="shared" si="77"/>
        <v>忠孝里6鄰</v>
      </c>
      <c r="S108" s="1" t="str">
        <f t="shared" si="78"/>
        <v>忠孝街216號</v>
      </c>
      <c r="T108" s="1" t="str">
        <f t="shared" si="79"/>
        <v>N</v>
      </c>
      <c r="U108" s="1" t="str">
        <f t="shared" si="80"/>
        <v>N</v>
      </c>
      <c r="V108" s="1" t="str">
        <f t="shared" si="81"/>
        <v>N</v>
      </c>
      <c r="W108" s="1" t="str">
        <f t="shared" si="82"/>
        <v/>
      </c>
      <c r="X108" s="1" t="str">
        <f t="shared" si="83"/>
        <v/>
      </c>
      <c r="Y108" s="1" t="str">
        <f t="shared" si="84"/>
        <v>忠孝街216號</v>
      </c>
      <c r="Z108" s="1" t="str">
        <f t="shared" si="85"/>
        <v>N</v>
      </c>
      <c r="AA108" s="1" t="str">
        <f t="shared" si="63"/>
        <v/>
      </c>
      <c r="AB108" s="1" t="str">
        <f t="shared" si="86"/>
        <v>Y</v>
      </c>
      <c r="AC108" s="1">
        <f t="shared" si="87"/>
        <v>3</v>
      </c>
      <c r="AD108" s="1" t="str">
        <f t="shared" si="88"/>
        <v>忠孝街</v>
      </c>
      <c r="AE108" s="1" t="str">
        <f t="shared" si="89"/>
        <v>216號</v>
      </c>
      <c r="AF108" s="1" t="str">
        <f t="shared" si="90"/>
        <v>N</v>
      </c>
      <c r="AG108" s="1" t="str">
        <f t="shared" si="91"/>
        <v/>
      </c>
      <c r="AH108" s="1" t="str">
        <f t="shared" si="92"/>
        <v/>
      </c>
      <c r="AI108" s="1" t="str">
        <f>IF(ISERROR(VLOOKUP(AH108,段別參照!A:B,2,0)),AH108,VLOOKUP(AH108,段別參照!A:B,2,0))</f>
        <v/>
      </c>
      <c r="AJ108" s="1" t="str">
        <f t="shared" si="93"/>
        <v>忠孝街</v>
      </c>
      <c r="AK108" s="1" t="str">
        <f t="shared" si="94"/>
        <v>忠孝街</v>
      </c>
      <c r="AL108" s="1" t="str">
        <f t="shared" si="95"/>
        <v>216號</v>
      </c>
      <c r="AM108" s="1" t="str">
        <f t="shared" si="96"/>
        <v>N</v>
      </c>
      <c r="AN108" s="1" t="str">
        <f t="shared" si="97"/>
        <v/>
      </c>
      <c r="AO108" s="1" t="str">
        <f t="shared" si="98"/>
        <v/>
      </c>
      <c r="AP108" s="1" t="str">
        <f t="shared" si="99"/>
        <v>216號</v>
      </c>
      <c r="AQ108" s="1" t="str">
        <f t="shared" si="100"/>
        <v>N</v>
      </c>
      <c r="AR108" s="1" t="str">
        <f t="shared" si="101"/>
        <v/>
      </c>
      <c r="AS108" s="1" t="str">
        <f t="shared" si="102"/>
        <v/>
      </c>
      <c r="AT108" s="1" t="str">
        <f t="shared" si="103"/>
        <v>216號</v>
      </c>
      <c r="AU108" s="1" t="str">
        <f t="shared" si="104"/>
        <v>Y</v>
      </c>
      <c r="AV108" s="1">
        <f t="shared" si="105"/>
        <v>4</v>
      </c>
      <c r="AW108" s="1" t="str">
        <f t="shared" si="106"/>
        <v>216號</v>
      </c>
      <c r="AX108" s="1" t="str">
        <f t="shared" si="118"/>
        <v>216號</v>
      </c>
      <c r="AY108" s="1" t="str">
        <f t="shared" si="107"/>
        <v/>
      </c>
      <c r="AZ108" s="1" t="str">
        <f t="shared" si="108"/>
        <v>N</v>
      </c>
      <c r="BA108" s="1" t="str">
        <f t="shared" si="109"/>
        <v/>
      </c>
      <c r="BB108" s="1" t="str">
        <f t="shared" si="110"/>
        <v/>
      </c>
      <c r="BC108" s="1" t="str">
        <f t="shared" si="111"/>
        <v/>
      </c>
      <c r="BD108" s="1" t="str">
        <f>IF(ISERROR(VLOOKUP(BC108,樓別參照!A:B,2,0)),BC108,VLOOKUP(BC108,樓別參照!A:B,2,0))</f>
        <v/>
      </c>
      <c r="BE108" s="1" t="str">
        <f t="shared" si="112"/>
        <v/>
      </c>
      <c r="BF108" s="1" t="str">
        <f t="shared" si="113"/>
        <v/>
      </c>
      <c r="BG108" s="1" t="str">
        <f t="shared" si="114"/>
        <v>N</v>
      </c>
      <c r="BH108" s="1" t="str">
        <f t="shared" si="123"/>
        <v/>
      </c>
      <c r="BI108" s="1" t="str">
        <f t="shared" si="115"/>
        <v/>
      </c>
      <c r="BJ108" s="1" t="str">
        <f t="shared" si="66"/>
        <v>彰化縣</v>
      </c>
      <c r="BK108" s="1" t="str">
        <f t="shared" si="119"/>
        <v>員林市</v>
      </c>
      <c r="BL108" s="1" t="str">
        <f t="shared" si="120"/>
        <v>忠孝街</v>
      </c>
      <c r="BM108" s="1" t="str">
        <f t="shared" si="121"/>
        <v/>
      </c>
      <c r="BN108" s="1" t="str">
        <f t="shared" si="122"/>
        <v/>
      </c>
      <c r="BO108" s="1" t="str">
        <f t="shared" si="116"/>
        <v>216號</v>
      </c>
      <c r="BP108" s="1" t="str">
        <f t="shared" si="67"/>
        <v/>
      </c>
    </row>
    <row r="109" spans="1:68" x14ac:dyDescent="0.3">
      <c r="A109" s="1">
        <v>6559088</v>
      </c>
      <c r="B109" s="1" t="s">
        <v>104</v>
      </c>
      <c r="C109" s="1" t="s">
        <v>570</v>
      </c>
      <c r="D109" s="1" t="s">
        <v>571</v>
      </c>
      <c r="E109" s="1" t="s">
        <v>682</v>
      </c>
      <c r="F109" s="1" t="str">
        <f t="shared" si="68"/>
        <v>彰化縣 員林市 忠孝一街5號</v>
      </c>
      <c r="G109" s="1">
        <f t="shared" si="69"/>
        <v>4</v>
      </c>
      <c r="H109" s="1" t="str">
        <f t="shared" si="70"/>
        <v>彰化縣</v>
      </c>
      <c r="I109" s="1">
        <f t="shared" si="71"/>
        <v>4</v>
      </c>
      <c r="J109" s="1" t="str">
        <f t="shared" si="64"/>
        <v>員林市</v>
      </c>
      <c r="K109" s="1" t="str">
        <f t="shared" si="65"/>
        <v>忠孝一街5號</v>
      </c>
      <c r="L109" s="1" t="str">
        <f t="shared" si="72"/>
        <v>N</v>
      </c>
      <c r="M109" s="1" t="str">
        <f t="shared" si="73"/>
        <v/>
      </c>
      <c r="N109" s="1" t="str">
        <f t="shared" si="117"/>
        <v/>
      </c>
      <c r="O109" s="1" t="str">
        <f t="shared" si="74"/>
        <v>N</v>
      </c>
      <c r="P109" s="1" t="str">
        <f t="shared" si="75"/>
        <v/>
      </c>
      <c r="Q109" s="1" t="str">
        <f t="shared" si="76"/>
        <v/>
      </c>
      <c r="R109" s="1" t="str">
        <f t="shared" si="77"/>
        <v/>
      </c>
      <c r="S109" s="1" t="str">
        <f t="shared" si="78"/>
        <v>忠孝一街5號</v>
      </c>
      <c r="T109" s="1" t="str">
        <f t="shared" si="79"/>
        <v>N</v>
      </c>
      <c r="U109" s="1" t="str">
        <f t="shared" si="80"/>
        <v>N</v>
      </c>
      <c r="V109" s="1" t="str">
        <f t="shared" si="81"/>
        <v>N</v>
      </c>
      <c r="W109" s="1" t="str">
        <f t="shared" si="82"/>
        <v/>
      </c>
      <c r="X109" s="1" t="str">
        <f t="shared" si="83"/>
        <v/>
      </c>
      <c r="Y109" s="1" t="str">
        <f t="shared" si="84"/>
        <v>忠孝一街5號</v>
      </c>
      <c r="Z109" s="1" t="str">
        <f t="shared" si="85"/>
        <v>N</v>
      </c>
      <c r="AA109" s="1" t="str">
        <f t="shared" si="63"/>
        <v/>
      </c>
      <c r="AB109" s="1" t="str">
        <f t="shared" si="86"/>
        <v>Y</v>
      </c>
      <c r="AC109" s="1">
        <f t="shared" si="87"/>
        <v>4</v>
      </c>
      <c r="AD109" s="1" t="str">
        <f t="shared" si="88"/>
        <v>忠孝一街</v>
      </c>
      <c r="AE109" s="1" t="str">
        <f t="shared" si="89"/>
        <v>5號</v>
      </c>
      <c r="AF109" s="1" t="str">
        <f t="shared" si="90"/>
        <v>N</v>
      </c>
      <c r="AG109" s="1" t="str">
        <f t="shared" si="91"/>
        <v/>
      </c>
      <c r="AH109" s="1" t="str">
        <f t="shared" si="92"/>
        <v/>
      </c>
      <c r="AI109" s="1" t="str">
        <f>IF(ISERROR(VLOOKUP(AH109,段別參照!A:B,2,0)),AH109,VLOOKUP(AH109,段別參照!A:B,2,0))</f>
        <v/>
      </c>
      <c r="AJ109" s="1" t="str">
        <f t="shared" si="93"/>
        <v>忠孝一街</v>
      </c>
      <c r="AK109" s="1" t="str">
        <f t="shared" si="94"/>
        <v>忠孝一街</v>
      </c>
      <c r="AL109" s="1" t="str">
        <f t="shared" si="95"/>
        <v>5號</v>
      </c>
      <c r="AM109" s="1" t="str">
        <f t="shared" si="96"/>
        <v>N</v>
      </c>
      <c r="AN109" s="1" t="str">
        <f t="shared" si="97"/>
        <v/>
      </c>
      <c r="AO109" s="1" t="str">
        <f t="shared" si="98"/>
        <v/>
      </c>
      <c r="AP109" s="1" t="str">
        <f t="shared" si="99"/>
        <v>5號</v>
      </c>
      <c r="AQ109" s="1" t="str">
        <f t="shared" si="100"/>
        <v>N</v>
      </c>
      <c r="AR109" s="1" t="str">
        <f t="shared" si="101"/>
        <v/>
      </c>
      <c r="AS109" s="1" t="str">
        <f t="shared" si="102"/>
        <v/>
      </c>
      <c r="AT109" s="1" t="str">
        <f t="shared" si="103"/>
        <v>5號</v>
      </c>
      <c r="AU109" s="1" t="str">
        <f t="shared" si="104"/>
        <v>Y</v>
      </c>
      <c r="AV109" s="1">
        <f t="shared" si="105"/>
        <v>2</v>
      </c>
      <c r="AW109" s="1" t="str">
        <f t="shared" si="106"/>
        <v>5號</v>
      </c>
      <c r="AX109" s="1" t="str">
        <f t="shared" si="118"/>
        <v>5號</v>
      </c>
      <c r="AY109" s="1" t="str">
        <f t="shared" si="107"/>
        <v/>
      </c>
      <c r="AZ109" s="1" t="str">
        <f t="shared" si="108"/>
        <v>N</v>
      </c>
      <c r="BA109" s="1" t="str">
        <f t="shared" si="109"/>
        <v/>
      </c>
      <c r="BB109" s="1" t="str">
        <f t="shared" si="110"/>
        <v/>
      </c>
      <c r="BC109" s="1" t="str">
        <f t="shared" si="111"/>
        <v/>
      </c>
      <c r="BD109" s="1" t="str">
        <f>IF(ISERROR(VLOOKUP(BC109,樓別參照!A:B,2,0)),BC109,VLOOKUP(BC109,樓別參照!A:B,2,0))</f>
        <v/>
      </c>
      <c r="BE109" s="1" t="str">
        <f t="shared" si="112"/>
        <v/>
      </c>
      <c r="BF109" s="1" t="str">
        <f t="shared" si="113"/>
        <v/>
      </c>
      <c r="BG109" s="1" t="str">
        <f t="shared" si="114"/>
        <v>N</v>
      </c>
      <c r="BH109" s="1" t="str">
        <f t="shared" si="123"/>
        <v/>
      </c>
      <c r="BI109" s="1" t="str">
        <f t="shared" si="115"/>
        <v/>
      </c>
      <c r="BJ109" s="1" t="str">
        <f t="shared" si="66"/>
        <v>彰化縣</v>
      </c>
      <c r="BK109" s="1" t="str">
        <f t="shared" si="119"/>
        <v>員林市</v>
      </c>
      <c r="BL109" s="1" t="str">
        <f t="shared" si="120"/>
        <v>忠孝一街</v>
      </c>
      <c r="BM109" s="1" t="str">
        <f t="shared" si="121"/>
        <v/>
      </c>
      <c r="BN109" s="1" t="str">
        <f t="shared" si="122"/>
        <v/>
      </c>
      <c r="BO109" s="1" t="str">
        <f t="shared" si="116"/>
        <v>5號</v>
      </c>
      <c r="BP109" s="1" t="str">
        <f t="shared" si="67"/>
        <v/>
      </c>
    </row>
    <row r="110" spans="1:68" x14ac:dyDescent="0.3">
      <c r="A110" s="1">
        <v>8980080</v>
      </c>
      <c r="B110" s="1" t="s">
        <v>105</v>
      </c>
      <c r="C110" s="1" t="s">
        <v>577</v>
      </c>
      <c r="D110" s="1" t="s">
        <v>571</v>
      </c>
      <c r="E110" s="1" t="s">
        <v>683</v>
      </c>
      <c r="F110" s="1" t="str">
        <f t="shared" si="68"/>
        <v>彰化縣 員林市 出水巷21之36號</v>
      </c>
      <c r="G110" s="1">
        <f t="shared" si="69"/>
        <v>4</v>
      </c>
      <c r="H110" s="1" t="str">
        <f t="shared" si="70"/>
        <v>彰化縣</v>
      </c>
      <c r="I110" s="1">
        <f t="shared" si="71"/>
        <v>4</v>
      </c>
      <c r="J110" s="1" t="str">
        <f t="shared" si="64"/>
        <v>員林市</v>
      </c>
      <c r="K110" s="1" t="str">
        <f t="shared" si="65"/>
        <v>出水巷21之36號</v>
      </c>
      <c r="L110" s="1" t="str">
        <f t="shared" si="72"/>
        <v>N</v>
      </c>
      <c r="M110" s="1" t="str">
        <f t="shared" si="73"/>
        <v/>
      </c>
      <c r="N110" s="1" t="str">
        <f t="shared" si="117"/>
        <v/>
      </c>
      <c r="O110" s="1" t="str">
        <f t="shared" si="74"/>
        <v>N</v>
      </c>
      <c r="P110" s="1" t="str">
        <f t="shared" si="75"/>
        <v/>
      </c>
      <c r="Q110" s="1" t="str">
        <f t="shared" si="76"/>
        <v/>
      </c>
      <c r="R110" s="1" t="str">
        <f t="shared" si="77"/>
        <v/>
      </c>
      <c r="S110" s="1" t="str">
        <f t="shared" si="78"/>
        <v>出水巷21之36號</v>
      </c>
      <c r="T110" s="1" t="str">
        <f t="shared" si="79"/>
        <v>N</v>
      </c>
      <c r="U110" s="1" t="str">
        <f t="shared" si="80"/>
        <v>N</v>
      </c>
      <c r="V110" s="1" t="str">
        <f t="shared" si="81"/>
        <v>N</v>
      </c>
      <c r="W110" s="1" t="str">
        <f t="shared" si="82"/>
        <v/>
      </c>
      <c r="X110" s="1" t="str">
        <f t="shared" si="83"/>
        <v/>
      </c>
      <c r="Y110" s="1" t="str">
        <f t="shared" si="84"/>
        <v>出水巷21之36號</v>
      </c>
      <c r="Z110" s="1" t="str">
        <f t="shared" si="85"/>
        <v>N</v>
      </c>
      <c r="AA110" s="1" t="str">
        <f t="shared" si="63"/>
        <v/>
      </c>
      <c r="AB110" s="1" t="str">
        <f t="shared" si="86"/>
        <v>N</v>
      </c>
      <c r="AC110" s="1" t="str">
        <f t="shared" si="87"/>
        <v/>
      </c>
      <c r="AD110" s="1" t="str">
        <f t="shared" si="88"/>
        <v/>
      </c>
      <c r="AE110" s="1" t="str">
        <f t="shared" si="89"/>
        <v>出水巷21之36號</v>
      </c>
      <c r="AF110" s="1" t="str">
        <f t="shared" si="90"/>
        <v>N</v>
      </c>
      <c r="AG110" s="1" t="str">
        <f t="shared" si="91"/>
        <v/>
      </c>
      <c r="AH110" s="1" t="str">
        <f t="shared" si="92"/>
        <v/>
      </c>
      <c r="AI110" s="1" t="str">
        <f>IF(ISERROR(VLOOKUP(AH110,段別參照!A:B,2,0)),AH110,VLOOKUP(AH110,段別參照!A:B,2,0))</f>
        <v/>
      </c>
      <c r="AJ110" s="1" t="str">
        <f t="shared" si="93"/>
        <v/>
      </c>
      <c r="AK110" s="1" t="str">
        <f t="shared" si="94"/>
        <v/>
      </c>
      <c r="AL110" s="1" t="str">
        <f t="shared" si="95"/>
        <v>出水巷21之36號</v>
      </c>
      <c r="AM110" s="1" t="str">
        <f t="shared" si="96"/>
        <v>Y</v>
      </c>
      <c r="AN110" s="1">
        <f t="shared" si="97"/>
        <v>3</v>
      </c>
      <c r="AO110" s="1" t="str">
        <f t="shared" si="98"/>
        <v>出水巷</v>
      </c>
      <c r="AP110" s="1" t="str">
        <f t="shared" si="99"/>
        <v>21之36號</v>
      </c>
      <c r="AQ110" s="1" t="str">
        <f t="shared" si="100"/>
        <v>N</v>
      </c>
      <c r="AR110" s="1" t="str">
        <f t="shared" si="101"/>
        <v/>
      </c>
      <c r="AS110" s="1" t="str">
        <f t="shared" si="102"/>
        <v/>
      </c>
      <c r="AT110" s="1" t="str">
        <f t="shared" si="103"/>
        <v>21之36號</v>
      </c>
      <c r="AU110" s="1" t="str">
        <f t="shared" si="104"/>
        <v>Y</v>
      </c>
      <c r="AV110" s="1">
        <f t="shared" si="105"/>
        <v>6</v>
      </c>
      <c r="AW110" s="1" t="str">
        <f t="shared" si="106"/>
        <v>21之36號</v>
      </c>
      <c r="AX110" s="1" t="str">
        <f t="shared" si="118"/>
        <v>21-36號</v>
      </c>
      <c r="AY110" s="1" t="str">
        <f t="shared" si="107"/>
        <v/>
      </c>
      <c r="AZ110" s="1" t="str">
        <f t="shared" si="108"/>
        <v>N</v>
      </c>
      <c r="BA110" s="1" t="str">
        <f t="shared" si="109"/>
        <v/>
      </c>
      <c r="BB110" s="1" t="str">
        <f t="shared" si="110"/>
        <v/>
      </c>
      <c r="BC110" s="1" t="str">
        <f t="shared" si="111"/>
        <v/>
      </c>
      <c r="BD110" s="1" t="str">
        <f>IF(ISERROR(VLOOKUP(BC110,樓別參照!A:B,2,0)),BC110,VLOOKUP(BC110,樓別參照!A:B,2,0))</f>
        <v/>
      </c>
      <c r="BE110" s="1" t="str">
        <f t="shared" si="112"/>
        <v/>
      </c>
      <c r="BF110" s="1" t="str">
        <f t="shared" si="113"/>
        <v/>
      </c>
      <c r="BG110" s="1" t="str">
        <f t="shared" si="114"/>
        <v>N</v>
      </c>
      <c r="BH110" s="1" t="str">
        <f t="shared" si="123"/>
        <v/>
      </c>
      <c r="BI110" s="1" t="str">
        <f t="shared" si="115"/>
        <v/>
      </c>
      <c r="BJ110" s="1" t="str">
        <f t="shared" si="66"/>
        <v>彰化縣</v>
      </c>
      <c r="BK110" s="1" t="str">
        <f t="shared" si="119"/>
        <v>員林市</v>
      </c>
      <c r="BL110" s="1" t="str">
        <f t="shared" si="120"/>
        <v/>
      </c>
      <c r="BM110" s="1" t="str">
        <f t="shared" si="121"/>
        <v>出水巷</v>
      </c>
      <c r="BN110" s="1" t="str">
        <f t="shared" si="122"/>
        <v/>
      </c>
      <c r="BO110" s="1" t="str">
        <f t="shared" si="116"/>
        <v>21-36號</v>
      </c>
      <c r="BP110" s="1" t="str">
        <f t="shared" si="67"/>
        <v/>
      </c>
    </row>
    <row r="111" spans="1:68" x14ac:dyDescent="0.3">
      <c r="A111" s="1">
        <v>9413067</v>
      </c>
      <c r="B111" s="1" t="s">
        <v>106</v>
      </c>
      <c r="C111" s="1" t="s">
        <v>570</v>
      </c>
      <c r="D111" s="1" t="s">
        <v>571</v>
      </c>
      <c r="E111" s="1" t="s">
        <v>684</v>
      </c>
      <c r="F111" s="1" t="str">
        <f t="shared" si="68"/>
        <v>彰化縣 員林市 中正路1巷10弄3號</v>
      </c>
      <c r="G111" s="1">
        <f t="shared" si="69"/>
        <v>4</v>
      </c>
      <c r="H111" s="1" t="str">
        <f t="shared" si="70"/>
        <v>彰化縣</v>
      </c>
      <c r="I111" s="1">
        <f t="shared" si="71"/>
        <v>4</v>
      </c>
      <c r="J111" s="1" t="str">
        <f t="shared" si="64"/>
        <v>員林市</v>
      </c>
      <c r="K111" s="1" t="str">
        <f t="shared" si="65"/>
        <v>中正路1巷10弄3號</v>
      </c>
      <c r="L111" s="1" t="str">
        <f t="shared" si="72"/>
        <v>N</v>
      </c>
      <c r="M111" s="1" t="str">
        <f t="shared" si="73"/>
        <v/>
      </c>
      <c r="N111" s="1" t="str">
        <f t="shared" si="117"/>
        <v/>
      </c>
      <c r="O111" s="1" t="str">
        <f t="shared" si="74"/>
        <v>N</v>
      </c>
      <c r="P111" s="1" t="str">
        <f t="shared" si="75"/>
        <v/>
      </c>
      <c r="Q111" s="1" t="str">
        <f t="shared" si="76"/>
        <v/>
      </c>
      <c r="R111" s="1" t="str">
        <f t="shared" si="77"/>
        <v/>
      </c>
      <c r="S111" s="1" t="str">
        <f t="shared" si="78"/>
        <v>中正路1巷10弄3號</v>
      </c>
      <c r="T111" s="1" t="str">
        <f t="shared" si="79"/>
        <v>N</v>
      </c>
      <c r="U111" s="1" t="str">
        <f t="shared" si="80"/>
        <v>N</v>
      </c>
      <c r="V111" s="1" t="str">
        <f t="shared" si="81"/>
        <v>N</v>
      </c>
      <c r="W111" s="1" t="str">
        <f t="shared" si="82"/>
        <v/>
      </c>
      <c r="X111" s="1" t="str">
        <f t="shared" si="83"/>
        <v/>
      </c>
      <c r="Y111" s="1" t="str">
        <f t="shared" si="84"/>
        <v>中正路1巷10弄3號</v>
      </c>
      <c r="Z111" s="1" t="str">
        <f t="shared" si="85"/>
        <v>Y</v>
      </c>
      <c r="AA111" s="1">
        <f t="shared" si="63"/>
        <v>3</v>
      </c>
      <c r="AB111" s="1" t="str">
        <f t="shared" si="86"/>
        <v>N</v>
      </c>
      <c r="AC111" s="1" t="str">
        <f t="shared" si="87"/>
        <v/>
      </c>
      <c r="AD111" s="1" t="str">
        <f t="shared" si="88"/>
        <v>中正路</v>
      </c>
      <c r="AE111" s="1" t="str">
        <f t="shared" si="89"/>
        <v>1巷10弄3號</v>
      </c>
      <c r="AF111" s="1" t="str">
        <f t="shared" si="90"/>
        <v>N</v>
      </c>
      <c r="AG111" s="1" t="str">
        <f t="shared" si="91"/>
        <v/>
      </c>
      <c r="AH111" s="1" t="str">
        <f t="shared" si="92"/>
        <v/>
      </c>
      <c r="AI111" s="1" t="str">
        <f>IF(ISERROR(VLOOKUP(AH111,段別參照!A:B,2,0)),AH111,VLOOKUP(AH111,段別參照!A:B,2,0))</f>
        <v/>
      </c>
      <c r="AJ111" s="1" t="str">
        <f t="shared" si="93"/>
        <v>中正路</v>
      </c>
      <c r="AK111" s="1" t="str">
        <f t="shared" si="94"/>
        <v>中正路</v>
      </c>
      <c r="AL111" s="1" t="str">
        <f t="shared" si="95"/>
        <v>1巷10弄3號</v>
      </c>
      <c r="AM111" s="1" t="str">
        <f t="shared" si="96"/>
        <v>Y</v>
      </c>
      <c r="AN111" s="1">
        <f t="shared" si="97"/>
        <v>2</v>
      </c>
      <c r="AO111" s="1" t="str">
        <f t="shared" si="98"/>
        <v>1巷</v>
      </c>
      <c r="AP111" s="1" t="str">
        <f t="shared" si="99"/>
        <v>10弄3號</v>
      </c>
      <c r="AQ111" s="1" t="str">
        <f t="shared" si="100"/>
        <v>Y</v>
      </c>
      <c r="AR111" s="1">
        <f t="shared" si="101"/>
        <v>3</v>
      </c>
      <c r="AS111" s="1" t="str">
        <f t="shared" si="102"/>
        <v>10弄</v>
      </c>
      <c r="AT111" s="1" t="str">
        <f t="shared" si="103"/>
        <v>3號</v>
      </c>
      <c r="AU111" s="1" t="str">
        <f t="shared" si="104"/>
        <v>Y</v>
      </c>
      <c r="AV111" s="1">
        <f t="shared" si="105"/>
        <v>2</v>
      </c>
      <c r="AW111" s="1" t="str">
        <f t="shared" si="106"/>
        <v>3號</v>
      </c>
      <c r="AX111" s="1" t="str">
        <f t="shared" si="118"/>
        <v>3號</v>
      </c>
      <c r="AY111" s="1" t="str">
        <f t="shared" si="107"/>
        <v/>
      </c>
      <c r="AZ111" s="1" t="str">
        <f t="shared" si="108"/>
        <v>N</v>
      </c>
      <c r="BA111" s="1" t="str">
        <f t="shared" si="109"/>
        <v/>
      </c>
      <c r="BB111" s="1" t="str">
        <f t="shared" si="110"/>
        <v/>
      </c>
      <c r="BC111" s="1" t="str">
        <f t="shared" si="111"/>
        <v/>
      </c>
      <c r="BD111" s="1" t="str">
        <f>IF(ISERROR(VLOOKUP(BC111,樓別參照!A:B,2,0)),BC111,VLOOKUP(BC111,樓別參照!A:B,2,0))</f>
        <v/>
      </c>
      <c r="BE111" s="1" t="str">
        <f t="shared" si="112"/>
        <v/>
      </c>
      <c r="BF111" s="1" t="str">
        <f t="shared" si="113"/>
        <v/>
      </c>
      <c r="BG111" s="1" t="str">
        <f t="shared" si="114"/>
        <v>N</v>
      </c>
      <c r="BH111" s="1" t="str">
        <f t="shared" si="123"/>
        <v/>
      </c>
      <c r="BI111" s="1" t="str">
        <f t="shared" si="115"/>
        <v/>
      </c>
      <c r="BJ111" s="1" t="str">
        <f t="shared" si="66"/>
        <v>彰化縣</v>
      </c>
      <c r="BK111" s="1" t="str">
        <f t="shared" si="119"/>
        <v>員林市</v>
      </c>
      <c r="BL111" s="1" t="str">
        <f t="shared" si="120"/>
        <v>中正路</v>
      </c>
      <c r="BM111" s="1" t="str">
        <f t="shared" si="121"/>
        <v>1巷</v>
      </c>
      <c r="BN111" s="1" t="str">
        <f t="shared" si="122"/>
        <v>10弄</v>
      </c>
      <c r="BO111" s="1" t="str">
        <f t="shared" si="116"/>
        <v>3號</v>
      </c>
      <c r="BP111" s="1" t="str">
        <f t="shared" si="67"/>
        <v/>
      </c>
    </row>
    <row r="112" spans="1:68" x14ac:dyDescent="0.3">
      <c r="A112" s="1">
        <v>7418187</v>
      </c>
      <c r="B112" s="1" t="s">
        <v>107</v>
      </c>
      <c r="C112" s="1" t="s">
        <v>570</v>
      </c>
      <c r="D112" s="1" t="s">
        <v>571</v>
      </c>
      <c r="E112" s="1" t="s">
        <v>685</v>
      </c>
      <c r="F112" s="1" t="str">
        <f t="shared" si="68"/>
        <v xml:space="preserve">彰化縣 員林市 中央路517巷107號 </v>
      </c>
      <c r="G112" s="1">
        <f t="shared" si="69"/>
        <v>4</v>
      </c>
      <c r="H112" s="1" t="str">
        <f t="shared" si="70"/>
        <v>彰化縣</v>
      </c>
      <c r="I112" s="1">
        <f t="shared" si="71"/>
        <v>4</v>
      </c>
      <c r="J112" s="1" t="str">
        <f t="shared" si="64"/>
        <v>員林市</v>
      </c>
      <c r="K112" s="1" t="str">
        <f t="shared" si="65"/>
        <v>中央路517巷107號</v>
      </c>
      <c r="L112" s="1" t="str">
        <f t="shared" si="72"/>
        <v>N</v>
      </c>
      <c r="M112" s="1" t="str">
        <f t="shared" si="73"/>
        <v/>
      </c>
      <c r="N112" s="1" t="str">
        <f t="shared" si="117"/>
        <v/>
      </c>
      <c r="O112" s="1" t="str">
        <f t="shared" si="74"/>
        <v>N</v>
      </c>
      <c r="P112" s="1" t="str">
        <f t="shared" si="75"/>
        <v/>
      </c>
      <c r="Q112" s="1" t="str">
        <f t="shared" si="76"/>
        <v/>
      </c>
      <c r="R112" s="1" t="str">
        <f t="shared" si="77"/>
        <v/>
      </c>
      <c r="S112" s="1" t="str">
        <f t="shared" si="78"/>
        <v>中央路517巷107號</v>
      </c>
      <c r="T112" s="1" t="str">
        <f t="shared" si="79"/>
        <v>N</v>
      </c>
      <c r="U112" s="1" t="str">
        <f t="shared" si="80"/>
        <v>N</v>
      </c>
      <c r="V112" s="1" t="str">
        <f t="shared" si="81"/>
        <v>N</v>
      </c>
      <c r="W112" s="1" t="str">
        <f t="shared" si="82"/>
        <v/>
      </c>
      <c r="X112" s="1" t="str">
        <f t="shared" si="83"/>
        <v/>
      </c>
      <c r="Y112" s="1" t="str">
        <f t="shared" si="84"/>
        <v>中央路517巷107號</v>
      </c>
      <c r="Z112" s="1" t="str">
        <f t="shared" si="85"/>
        <v>Y</v>
      </c>
      <c r="AA112" s="1">
        <f t="shared" si="63"/>
        <v>3</v>
      </c>
      <c r="AB112" s="1" t="str">
        <f t="shared" si="86"/>
        <v>N</v>
      </c>
      <c r="AC112" s="1" t="str">
        <f t="shared" si="87"/>
        <v/>
      </c>
      <c r="AD112" s="1" t="str">
        <f t="shared" si="88"/>
        <v>中央路</v>
      </c>
      <c r="AE112" s="1" t="str">
        <f t="shared" si="89"/>
        <v>517巷107號</v>
      </c>
      <c r="AF112" s="1" t="str">
        <f t="shared" si="90"/>
        <v>N</v>
      </c>
      <c r="AG112" s="1" t="str">
        <f t="shared" si="91"/>
        <v/>
      </c>
      <c r="AH112" s="1" t="str">
        <f t="shared" si="92"/>
        <v/>
      </c>
      <c r="AI112" s="1" t="str">
        <f>IF(ISERROR(VLOOKUP(AH112,段別參照!A:B,2,0)),AH112,VLOOKUP(AH112,段別參照!A:B,2,0))</f>
        <v/>
      </c>
      <c r="AJ112" s="1" t="str">
        <f t="shared" si="93"/>
        <v>中央路</v>
      </c>
      <c r="AK112" s="1" t="str">
        <f t="shared" si="94"/>
        <v>中央路</v>
      </c>
      <c r="AL112" s="1" t="str">
        <f t="shared" si="95"/>
        <v>517巷107號</v>
      </c>
      <c r="AM112" s="1" t="str">
        <f t="shared" si="96"/>
        <v>Y</v>
      </c>
      <c r="AN112" s="1">
        <f t="shared" si="97"/>
        <v>4</v>
      </c>
      <c r="AO112" s="1" t="str">
        <f t="shared" si="98"/>
        <v>517巷</v>
      </c>
      <c r="AP112" s="1" t="str">
        <f t="shared" si="99"/>
        <v>107號</v>
      </c>
      <c r="AQ112" s="1" t="str">
        <f t="shared" si="100"/>
        <v>N</v>
      </c>
      <c r="AR112" s="1" t="str">
        <f t="shared" si="101"/>
        <v/>
      </c>
      <c r="AS112" s="1" t="str">
        <f t="shared" si="102"/>
        <v/>
      </c>
      <c r="AT112" s="1" t="str">
        <f t="shared" si="103"/>
        <v>107號</v>
      </c>
      <c r="AU112" s="1" t="str">
        <f t="shared" si="104"/>
        <v>Y</v>
      </c>
      <c r="AV112" s="1">
        <f t="shared" si="105"/>
        <v>4</v>
      </c>
      <c r="AW112" s="1" t="str">
        <f t="shared" si="106"/>
        <v>107號</v>
      </c>
      <c r="AX112" s="1" t="str">
        <f t="shared" si="118"/>
        <v>107號</v>
      </c>
      <c r="AY112" s="1" t="str">
        <f t="shared" si="107"/>
        <v/>
      </c>
      <c r="AZ112" s="1" t="str">
        <f t="shared" si="108"/>
        <v>N</v>
      </c>
      <c r="BA112" s="1" t="str">
        <f t="shared" si="109"/>
        <v/>
      </c>
      <c r="BB112" s="1" t="str">
        <f t="shared" si="110"/>
        <v/>
      </c>
      <c r="BC112" s="1" t="str">
        <f t="shared" si="111"/>
        <v/>
      </c>
      <c r="BD112" s="1" t="str">
        <f>IF(ISERROR(VLOOKUP(BC112,樓別參照!A:B,2,0)),BC112,VLOOKUP(BC112,樓別參照!A:B,2,0))</f>
        <v/>
      </c>
      <c r="BE112" s="1" t="str">
        <f t="shared" si="112"/>
        <v/>
      </c>
      <c r="BF112" s="1" t="str">
        <f t="shared" si="113"/>
        <v/>
      </c>
      <c r="BG112" s="1" t="str">
        <f t="shared" si="114"/>
        <v>N</v>
      </c>
      <c r="BH112" s="1" t="str">
        <f t="shared" si="123"/>
        <v/>
      </c>
      <c r="BI112" s="1" t="str">
        <f t="shared" si="115"/>
        <v/>
      </c>
      <c r="BJ112" s="1" t="str">
        <f t="shared" si="66"/>
        <v>彰化縣</v>
      </c>
      <c r="BK112" s="1" t="str">
        <f t="shared" si="119"/>
        <v>員林市</v>
      </c>
      <c r="BL112" s="1" t="str">
        <f t="shared" si="120"/>
        <v>中央路</v>
      </c>
      <c r="BM112" s="1" t="str">
        <f t="shared" si="121"/>
        <v>517巷</v>
      </c>
      <c r="BN112" s="1" t="str">
        <f t="shared" si="122"/>
        <v/>
      </c>
      <c r="BO112" s="1" t="str">
        <f t="shared" si="116"/>
        <v>107號</v>
      </c>
      <c r="BP112" s="1" t="str">
        <f t="shared" si="67"/>
        <v/>
      </c>
    </row>
    <row r="113" spans="1:68" x14ac:dyDescent="0.3">
      <c r="A113" s="1">
        <v>10467419</v>
      </c>
      <c r="B113" s="1" t="s">
        <v>108</v>
      </c>
      <c r="C113" s="1" t="s">
        <v>577</v>
      </c>
      <c r="D113" s="1" t="s">
        <v>571</v>
      </c>
      <c r="E113" s="1" t="s">
        <v>686</v>
      </c>
      <c r="F113" s="1" t="str">
        <f t="shared" si="68"/>
        <v>彰化縣 員林市 中山路2段277巷12弄58號*</v>
      </c>
      <c r="G113" s="1">
        <f t="shared" si="69"/>
        <v>4</v>
      </c>
      <c r="H113" s="1" t="str">
        <f t="shared" si="70"/>
        <v>彰化縣</v>
      </c>
      <c r="I113" s="1">
        <f t="shared" si="71"/>
        <v>4</v>
      </c>
      <c r="J113" s="1" t="str">
        <f t="shared" si="64"/>
        <v>員林市</v>
      </c>
      <c r="K113" s="1" t="str">
        <f t="shared" si="65"/>
        <v>中山路2段277巷12弄58號*</v>
      </c>
      <c r="L113" s="1" t="str">
        <f t="shared" si="72"/>
        <v>N</v>
      </c>
      <c r="M113" s="1" t="str">
        <f t="shared" si="73"/>
        <v/>
      </c>
      <c r="N113" s="1" t="str">
        <f t="shared" si="117"/>
        <v/>
      </c>
      <c r="O113" s="1" t="str">
        <f t="shared" si="74"/>
        <v>N</v>
      </c>
      <c r="P113" s="1" t="str">
        <f t="shared" si="75"/>
        <v/>
      </c>
      <c r="Q113" s="1" t="str">
        <f t="shared" si="76"/>
        <v/>
      </c>
      <c r="R113" s="1" t="str">
        <f t="shared" si="77"/>
        <v/>
      </c>
      <c r="S113" s="1" t="str">
        <f t="shared" si="78"/>
        <v>中山路2段277巷12弄58號*</v>
      </c>
      <c r="T113" s="1" t="str">
        <f t="shared" si="79"/>
        <v>N</v>
      </c>
      <c r="U113" s="1" t="str">
        <f t="shared" si="80"/>
        <v>N</v>
      </c>
      <c r="V113" s="1" t="str">
        <f t="shared" si="81"/>
        <v>N</v>
      </c>
      <c r="W113" s="1" t="str">
        <f t="shared" si="82"/>
        <v/>
      </c>
      <c r="X113" s="1" t="str">
        <f t="shared" si="83"/>
        <v/>
      </c>
      <c r="Y113" s="1" t="str">
        <f t="shared" si="84"/>
        <v>中山路2段277巷12弄58號*</v>
      </c>
      <c r="Z113" s="1" t="str">
        <f t="shared" si="85"/>
        <v>Y</v>
      </c>
      <c r="AA113" s="1">
        <f t="shared" si="63"/>
        <v>3</v>
      </c>
      <c r="AB113" s="1" t="str">
        <f t="shared" si="86"/>
        <v>N</v>
      </c>
      <c r="AC113" s="1" t="str">
        <f t="shared" si="87"/>
        <v/>
      </c>
      <c r="AD113" s="1" t="str">
        <f t="shared" si="88"/>
        <v>中山路</v>
      </c>
      <c r="AE113" s="1" t="str">
        <f t="shared" si="89"/>
        <v>2段277巷12弄58號*</v>
      </c>
      <c r="AF113" s="1" t="str">
        <f t="shared" si="90"/>
        <v>Y</v>
      </c>
      <c r="AG113" s="1">
        <f t="shared" si="91"/>
        <v>2</v>
      </c>
      <c r="AH113" s="1" t="str">
        <f t="shared" si="92"/>
        <v>2段</v>
      </c>
      <c r="AI113" s="1" t="str">
        <f>IF(ISERROR(VLOOKUP(AH113,段別參照!A:B,2,0)),AH113,VLOOKUP(AH113,段別參照!A:B,2,0))</f>
        <v>二段</v>
      </c>
      <c r="AJ113" s="1" t="str">
        <f t="shared" si="93"/>
        <v>中山路2段</v>
      </c>
      <c r="AK113" s="1" t="str">
        <f t="shared" si="94"/>
        <v>中山路二段</v>
      </c>
      <c r="AL113" s="1" t="str">
        <f t="shared" si="95"/>
        <v>277巷12弄58號*</v>
      </c>
      <c r="AM113" s="1" t="str">
        <f t="shared" si="96"/>
        <v>Y</v>
      </c>
      <c r="AN113" s="1">
        <f t="shared" si="97"/>
        <v>4</v>
      </c>
      <c r="AO113" s="1" t="str">
        <f t="shared" si="98"/>
        <v>277巷</v>
      </c>
      <c r="AP113" s="1" t="str">
        <f t="shared" si="99"/>
        <v>12弄58號*</v>
      </c>
      <c r="AQ113" s="1" t="str">
        <f t="shared" si="100"/>
        <v>Y</v>
      </c>
      <c r="AR113" s="1">
        <f t="shared" si="101"/>
        <v>3</v>
      </c>
      <c r="AS113" s="1" t="str">
        <f t="shared" si="102"/>
        <v>12弄</v>
      </c>
      <c r="AT113" s="1" t="str">
        <f t="shared" si="103"/>
        <v>58號*</v>
      </c>
      <c r="AU113" s="1" t="str">
        <f t="shared" si="104"/>
        <v>Y</v>
      </c>
      <c r="AV113" s="1">
        <f t="shared" si="105"/>
        <v>3</v>
      </c>
      <c r="AW113" s="1" t="str">
        <f t="shared" si="106"/>
        <v>58號</v>
      </c>
      <c r="AX113" s="1" t="str">
        <f t="shared" si="118"/>
        <v>58號</v>
      </c>
      <c r="AY113" s="1" t="str">
        <f t="shared" si="107"/>
        <v>*</v>
      </c>
      <c r="AZ113" s="1" t="str">
        <f t="shared" si="108"/>
        <v>N</v>
      </c>
      <c r="BA113" s="1" t="str">
        <f t="shared" si="109"/>
        <v/>
      </c>
      <c r="BB113" s="1" t="str">
        <f t="shared" si="110"/>
        <v/>
      </c>
      <c r="BC113" s="1" t="str">
        <f t="shared" si="111"/>
        <v/>
      </c>
      <c r="BD113" s="1" t="str">
        <f>IF(ISERROR(VLOOKUP(BC113,樓別參照!A:B,2,0)),BC113,VLOOKUP(BC113,樓別參照!A:B,2,0))</f>
        <v/>
      </c>
      <c r="BE113" s="1" t="str">
        <f t="shared" si="112"/>
        <v/>
      </c>
      <c r="BF113" s="1" t="str">
        <f t="shared" si="113"/>
        <v>*</v>
      </c>
      <c r="BG113" s="1" t="str">
        <f t="shared" si="114"/>
        <v>N</v>
      </c>
      <c r="BH113" s="1" t="str">
        <f t="shared" si="123"/>
        <v/>
      </c>
      <c r="BI113" s="1" t="str">
        <f t="shared" si="115"/>
        <v/>
      </c>
      <c r="BJ113" s="1" t="str">
        <f t="shared" si="66"/>
        <v>彰化縣</v>
      </c>
      <c r="BK113" s="1" t="str">
        <f t="shared" si="119"/>
        <v>員林市</v>
      </c>
      <c r="BL113" s="1" t="str">
        <f t="shared" si="120"/>
        <v>中山路二段</v>
      </c>
      <c r="BM113" s="1" t="str">
        <f t="shared" si="121"/>
        <v>277巷</v>
      </c>
      <c r="BN113" s="1" t="str">
        <f t="shared" si="122"/>
        <v>12弄</v>
      </c>
      <c r="BO113" s="1" t="str">
        <f t="shared" si="116"/>
        <v>58號</v>
      </c>
      <c r="BP113" s="1" t="str">
        <f t="shared" si="67"/>
        <v/>
      </c>
    </row>
    <row r="114" spans="1:68" x14ac:dyDescent="0.3">
      <c r="A114" s="1">
        <v>10467359</v>
      </c>
      <c r="B114" s="1" t="s">
        <v>109</v>
      </c>
      <c r="C114" s="1" t="s">
        <v>570</v>
      </c>
      <c r="D114" s="1" t="s">
        <v>571</v>
      </c>
      <c r="E114" s="1" t="s">
        <v>687</v>
      </c>
      <c r="F114" s="1" t="str">
        <f t="shared" si="68"/>
        <v>彰化縣 員林市 中山路1段746號-</v>
      </c>
      <c r="G114" s="1">
        <f t="shared" si="69"/>
        <v>4</v>
      </c>
      <c r="H114" s="1" t="str">
        <f t="shared" si="70"/>
        <v>彰化縣</v>
      </c>
      <c r="I114" s="1">
        <f t="shared" si="71"/>
        <v>4</v>
      </c>
      <c r="J114" s="1" t="str">
        <f t="shared" si="64"/>
        <v>員林市</v>
      </c>
      <c r="K114" s="1" t="str">
        <f t="shared" si="65"/>
        <v>中山路1段746號-</v>
      </c>
      <c r="L114" s="1" t="str">
        <f t="shared" si="72"/>
        <v>N</v>
      </c>
      <c r="M114" s="1" t="str">
        <f t="shared" si="73"/>
        <v/>
      </c>
      <c r="N114" s="1" t="str">
        <f t="shared" si="117"/>
        <v/>
      </c>
      <c r="O114" s="1" t="str">
        <f t="shared" si="74"/>
        <v>N</v>
      </c>
      <c r="P114" s="1" t="str">
        <f t="shared" si="75"/>
        <v/>
      </c>
      <c r="Q114" s="1" t="str">
        <f t="shared" si="76"/>
        <v/>
      </c>
      <c r="R114" s="1" t="str">
        <f t="shared" si="77"/>
        <v/>
      </c>
      <c r="S114" s="1" t="str">
        <f t="shared" si="78"/>
        <v>中山路1段746號-</v>
      </c>
      <c r="T114" s="1" t="str">
        <f t="shared" si="79"/>
        <v>N</v>
      </c>
      <c r="U114" s="1" t="str">
        <f t="shared" si="80"/>
        <v>N</v>
      </c>
      <c r="V114" s="1" t="str">
        <f t="shared" si="81"/>
        <v>N</v>
      </c>
      <c r="W114" s="1" t="str">
        <f t="shared" si="82"/>
        <v/>
      </c>
      <c r="X114" s="1" t="str">
        <f t="shared" si="83"/>
        <v/>
      </c>
      <c r="Y114" s="1" t="str">
        <f t="shared" si="84"/>
        <v>中山路1段746號-</v>
      </c>
      <c r="Z114" s="1" t="str">
        <f t="shared" si="85"/>
        <v>Y</v>
      </c>
      <c r="AA114" s="1">
        <f t="shared" si="63"/>
        <v>3</v>
      </c>
      <c r="AB114" s="1" t="str">
        <f t="shared" si="86"/>
        <v>N</v>
      </c>
      <c r="AC114" s="1" t="str">
        <f t="shared" si="87"/>
        <v/>
      </c>
      <c r="AD114" s="1" t="str">
        <f t="shared" si="88"/>
        <v>中山路</v>
      </c>
      <c r="AE114" s="1" t="str">
        <f t="shared" si="89"/>
        <v>1段746號-</v>
      </c>
      <c r="AF114" s="1" t="str">
        <f t="shared" si="90"/>
        <v>Y</v>
      </c>
      <c r="AG114" s="1">
        <f t="shared" si="91"/>
        <v>2</v>
      </c>
      <c r="AH114" s="1" t="str">
        <f t="shared" si="92"/>
        <v>1段</v>
      </c>
      <c r="AI114" s="1" t="str">
        <f>IF(ISERROR(VLOOKUP(AH114,段別參照!A:B,2,0)),AH114,VLOOKUP(AH114,段別參照!A:B,2,0))</f>
        <v>一段</v>
      </c>
      <c r="AJ114" s="1" t="str">
        <f t="shared" si="93"/>
        <v>中山路1段</v>
      </c>
      <c r="AK114" s="1" t="str">
        <f t="shared" si="94"/>
        <v>中山路一段</v>
      </c>
      <c r="AL114" s="1" t="str">
        <f t="shared" si="95"/>
        <v>746號-</v>
      </c>
      <c r="AM114" s="1" t="str">
        <f t="shared" si="96"/>
        <v>N</v>
      </c>
      <c r="AN114" s="1" t="str">
        <f t="shared" si="97"/>
        <v/>
      </c>
      <c r="AO114" s="1" t="str">
        <f t="shared" si="98"/>
        <v/>
      </c>
      <c r="AP114" s="1" t="str">
        <f t="shared" si="99"/>
        <v>746號-</v>
      </c>
      <c r="AQ114" s="1" t="str">
        <f t="shared" si="100"/>
        <v>N</v>
      </c>
      <c r="AR114" s="1" t="str">
        <f t="shared" si="101"/>
        <v/>
      </c>
      <c r="AS114" s="1" t="str">
        <f t="shared" si="102"/>
        <v/>
      </c>
      <c r="AT114" s="1" t="str">
        <f t="shared" si="103"/>
        <v>746號-</v>
      </c>
      <c r="AU114" s="1" t="str">
        <f t="shared" si="104"/>
        <v>Y</v>
      </c>
      <c r="AV114" s="1">
        <f t="shared" si="105"/>
        <v>4</v>
      </c>
      <c r="AW114" s="1" t="str">
        <f t="shared" si="106"/>
        <v>746號</v>
      </c>
      <c r="AX114" s="1" t="str">
        <f t="shared" si="118"/>
        <v>746號</v>
      </c>
      <c r="AY114" s="1" t="str">
        <f t="shared" si="107"/>
        <v>-</v>
      </c>
      <c r="AZ114" s="1" t="str">
        <f t="shared" si="108"/>
        <v>N</v>
      </c>
      <c r="BA114" s="1" t="str">
        <f t="shared" si="109"/>
        <v/>
      </c>
      <c r="BB114" s="1" t="str">
        <f t="shared" si="110"/>
        <v/>
      </c>
      <c r="BC114" s="1" t="str">
        <f t="shared" si="111"/>
        <v/>
      </c>
      <c r="BD114" s="1" t="str">
        <f>IF(ISERROR(VLOOKUP(BC114,樓別參照!A:B,2,0)),BC114,VLOOKUP(BC114,樓別參照!A:B,2,0))</f>
        <v/>
      </c>
      <c r="BE114" s="1" t="str">
        <f t="shared" si="112"/>
        <v/>
      </c>
      <c r="BF114" s="1" t="str">
        <f t="shared" si="113"/>
        <v>-</v>
      </c>
      <c r="BG114" s="1" t="str">
        <f t="shared" si="114"/>
        <v>N</v>
      </c>
      <c r="BH114" s="1" t="str">
        <f t="shared" si="123"/>
        <v/>
      </c>
      <c r="BI114" s="1" t="str">
        <f t="shared" si="115"/>
        <v/>
      </c>
      <c r="BJ114" s="1" t="str">
        <f t="shared" si="66"/>
        <v>彰化縣</v>
      </c>
      <c r="BK114" s="1" t="str">
        <f t="shared" si="119"/>
        <v>員林市</v>
      </c>
      <c r="BL114" s="1" t="str">
        <f t="shared" si="120"/>
        <v>中山路一段</v>
      </c>
      <c r="BM114" s="1" t="str">
        <f t="shared" si="121"/>
        <v/>
      </c>
      <c r="BN114" s="1" t="str">
        <f t="shared" si="122"/>
        <v/>
      </c>
      <c r="BO114" s="1" t="str">
        <f t="shared" si="116"/>
        <v>746號</v>
      </c>
      <c r="BP114" s="1" t="str">
        <f t="shared" si="67"/>
        <v/>
      </c>
    </row>
    <row r="115" spans="1:68" x14ac:dyDescent="0.3">
      <c r="A115" s="10">
        <v>10354492</v>
      </c>
      <c r="B115" s="10" t="s">
        <v>110</v>
      </c>
      <c r="C115" s="10" t="s">
        <v>570</v>
      </c>
      <c r="D115" s="10" t="s">
        <v>571</v>
      </c>
      <c r="E115" s="10" t="s">
        <v>688</v>
      </c>
      <c r="F115" s="10" t="str">
        <f t="shared" si="68"/>
        <v>彰化縣 員林市 黎明里022鄰中正路91巷7號</v>
      </c>
      <c r="G115" s="10">
        <f t="shared" si="69"/>
        <v>6</v>
      </c>
      <c r="H115" s="10" t="str">
        <f t="shared" si="70"/>
        <v>彰化縣</v>
      </c>
      <c r="I115" s="1">
        <f t="shared" si="71"/>
        <v>4</v>
      </c>
      <c r="J115" s="1" t="str">
        <f t="shared" si="64"/>
        <v>員林市</v>
      </c>
      <c r="K115" s="10" t="str">
        <f t="shared" si="65"/>
        <v>黎明里022鄰中正路91巷7號</v>
      </c>
      <c r="L115" s="10" t="str">
        <f t="shared" si="72"/>
        <v>Y</v>
      </c>
      <c r="M115" s="10">
        <f t="shared" si="73"/>
        <v>3</v>
      </c>
      <c r="N115" s="10" t="str">
        <f t="shared" si="117"/>
        <v>黎明里</v>
      </c>
      <c r="O115" s="10" t="str">
        <f t="shared" si="74"/>
        <v>Y</v>
      </c>
      <c r="P115" s="10">
        <f t="shared" si="75"/>
        <v>7</v>
      </c>
      <c r="Q115" s="10" t="str">
        <f t="shared" si="76"/>
        <v>黎明里022鄰</v>
      </c>
      <c r="R115" s="10" t="str">
        <f t="shared" si="77"/>
        <v>黎明里022鄰</v>
      </c>
      <c r="S115" s="10" t="str">
        <f t="shared" si="78"/>
        <v>中正路91巷7號</v>
      </c>
      <c r="T115" s="10" t="str">
        <f t="shared" si="79"/>
        <v>N</v>
      </c>
      <c r="U115" s="10" t="str">
        <f t="shared" si="80"/>
        <v>N</v>
      </c>
      <c r="V115" s="10" t="str">
        <f t="shared" si="81"/>
        <v>N</v>
      </c>
      <c r="W115" s="10" t="str">
        <f t="shared" si="82"/>
        <v/>
      </c>
      <c r="X115" s="10" t="str">
        <f t="shared" si="83"/>
        <v/>
      </c>
      <c r="Y115" s="10" t="str">
        <f t="shared" si="84"/>
        <v>中正路91巷7號</v>
      </c>
      <c r="Z115" s="10" t="str">
        <f t="shared" si="85"/>
        <v>Y</v>
      </c>
      <c r="AA115" s="10">
        <f t="shared" si="63"/>
        <v>3</v>
      </c>
      <c r="AB115" s="10" t="str">
        <f t="shared" si="86"/>
        <v>N</v>
      </c>
      <c r="AC115" s="10" t="str">
        <f t="shared" si="87"/>
        <v/>
      </c>
      <c r="AD115" s="10" t="str">
        <f t="shared" si="88"/>
        <v>中正路</v>
      </c>
      <c r="AE115" s="10" t="str">
        <f t="shared" si="89"/>
        <v>91巷7號</v>
      </c>
      <c r="AF115" s="10" t="str">
        <f t="shared" si="90"/>
        <v>N</v>
      </c>
      <c r="AG115" s="10" t="str">
        <f t="shared" si="91"/>
        <v/>
      </c>
      <c r="AH115" s="10" t="str">
        <f t="shared" si="92"/>
        <v/>
      </c>
      <c r="AI115" s="10" t="str">
        <f>IF(ISERROR(VLOOKUP(AH115,段別參照!A:B,2,0)),AH115,VLOOKUP(AH115,段別參照!A:B,2,0))</f>
        <v/>
      </c>
      <c r="AJ115" s="10" t="str">
        <f t="shared" si="93"/>
        <v>中正路</v>
      </c>
      <c r="AK115" s="10" t="str">
        <f t="shared" si="94"/>
        <v>中正路</v>
      </c>
      <c r="AL115" s="10" t="str">
        <f t="shared" si="95"/>
        <v>91巷7號</v>
      </c>
      <c r="AM115" s="10" t="str">
        <f t="shared" si="96"/>
        <v>Y</v>
      </c>
      <c r="AN115" s="10">
        <f t="shared" si="97"/>
        <v>3</v>
      </c>
      <c r="AO115" s="10" t="str">
        <f t="shared" si="98"/>
        <v>91巷</v>
      </c>
      <c r="AP115" s="10" t="str">
        <f t="shared" si="99"/>
        <v>7號</v>
      </c>
      <c r="AQ115" s="10" t="str">
        <f t="shared" si="100"/>
        <v>N</v>
      </c>
      <c r="AR115" s="10" t="str">
        <f t="shared" si="101"/>
        <v/>
      </c>
      <c r="AS115" s="10" t="str">
        <f t="shared" si="102"/>
        <v/>
      </c>
      <c r="AT115" s="10" t="str">
        <f t="shared" si="103"/>
        <v>7號</v>
      </c>
      <c r="AU115" s="10" t="str">
        <f t="shared" si="104"/>
        <v>Y</v>
      </c>
      <c r="AV115" s="10">
        <f t="shared" si="105"/>
        <v>2</v>
      </c>
      <c r="AW115" s="10" t="str">
        <f t="shared" si="106"/>
        <v>7號</v>
      </c>
      <c r="AX115" s="10" t="str">
        <f t="shared" si="118"/>
        <v>7號</v>
      </c>
      <c r="AY115" s="10" t="str">
        <f t="shared" si="107"/>
        <v/>
      </c>
      <c r="AZ115" s="10" t="str">
        <f t="shared" si="108"/>
        <v>N</v>
      </c>
      <c r="BA115" s="10" t="str">
        <f t="shared" si="109"/>
        <v/>
      </c>
      <c r="BB115" s="10" t="str">
        <f t="shared" si="110"/>
        <v/>
      </c>
      <c r="BC115" s="10" t="str">
        <f t="shared" si="111"/>
        <v/>
      </c>
      <c r="BD115" s="10" t="str">
        <f>IF(ISERROR(VLOOKUP(BC115,樓別參照!A:B,2,0)),BC115,VLOOKUP(BC115,樓別參照!A:B,2,0))</f>
        <v/>
      </c>
      <c r="BE115" s="10" t="str">
        <f t="shared" si="112"/>
        <v/>
      </c>
      <c r="BF115" s="10" t="str">
        <f t="shared" si="113"/>
        <v/>
      </c>
      <c r="BG115" s="10" t="str">
        <f t="shared" si="114"/>
        <v>N</v>
      </c>
      <c r="BH115" s="10" t="str">
        <f t="shared" si="123"/>
        <v/>
      </c>
      <c r="BI115" s="10" t="str">
        <f t="shared" si="115"/>
        <v/>
      </c>
      <c r="BJ115" s="10" t="str">
        <f t="shared" si="66"/>
        <v>彰化縣</v>
      </c>
      <c r="BK115" s="10" t="str">
        <f t="shared" si="119"/>
        <v>員林市</v>
      </c>
      <c r="BL115" s="10" t="str">
        <f t="shared" si="120"/>
        <v>中正路</v>
      </c>
      <c r="BM115" s="10" t="str">
        <f t="shared" si="121"/>
        <v>91巷</v>
      </c>
      <c r="BN115" s="10" t="str">
        <f t="shared" si="122"/>
        <v/>
      </c>
      <c r="BO115" s="10" t="str">
        <f t="shared" si="116"/>
        <v>7號</v>
      </c>
      <c r="BP115" s="10" t="str">
        <f t="shared" si="67"/>
        <v/>
      </c>
    </row>
    <row r="116" spans="1:68" x14ac:dyDescent="0.3">
      <c r="A116" s="1">
        <v>7472287</v>
      </c>
      <c r="B116" s="1" t="s">
        <v>111</v>
      </c>
      <c r="C116" s="1" t="s">
        <v>570</v>
      </c>
      <c r="D116" s="1" t="s">
        <v>567</v>
      </c>
      <c r="E116" s="1" t="s">
        <v>689</v>
      </c>
      <c r="F116" s="1" t="str">
        <f t="shared" si="68"/>
        <v>彰化縣 伸港鄉 溪底路16號</v>
      </c>
      <c r="G116" s="1">
        <f t="shared" si="69"/>
        <v>4</v>
      </c>
      <c r="H116" s="1" t="str">
        <f t="shared" si="70"/>
        <v>彰化縣</v>
      </c>
      <c r="I116" s="1">
        <f t="shared" si="71"/>
        <v>4</v>
      </c>
      <c r="J116" s="1" t="str">
        <f t="shared" si="64"/>
        <v>伸港鄉</v>
      </c>
      <c r="K116" s="1" t="str">
        <f t="shared" si="65"/>
        <v>溪底路16號</v>
      </c>
      <c r="L116" s="1" t="str">
        <f t="shared" si="72"/>
        <v>N</v>
      </c>
      <c r="M116" s="1" t="str">
        <f t="shared" si="73"/>
        <v/>
      </c>
      <c r="N116" s="1" t="str">
        <f t="shared" si="117"/>
        <v/>
      </c>
      <c r="O116" s="1" t="str">
        <f t="shared" si="74"/>
        <v>N</v>
      </c>
      <c r="P116" s="1" t="str">
        <f t="shared" si="75"/>
        <v/>
      </c>
      <c r="Q116" s="1" t="str">
        <f t="shared" si="76"/>
        <v/>
      </c>
      <c r="R116" s="1" t="str">
        <f t="shared" si="77"/>
        <v/>
      </c>
      <c r="S116" s="1" t="str">
        <f t="shared" si="78"/>
        <v>溪底路16號</v>
      </c>
      <c r="T116" s="1" t="str">
        <f t="shared" si="79"/>
        <v>N</v>
      </c>
      <c r="U116" s="1" t="str">
        <f t="shared" si="80"/>
        <v>N</v>
      </c>
      <c r="V116" s="1" t="str">
        <f t="shared" si="81"/>
        <v>N</v>
      </c>
      <c r="W116" s="1" t="str">
        <f t="shared" si="82"/>
        <v/>
      </c>
      <c r="X116" s="1" t="str">
        <f t="shared" si="83"/>
        <v/>
      </c>
      <c r="Y116" s="1" t="str">
        <f t="shared" si="84"/>
        <v>溪底路16號</v>
      </c>
      <c r="Z116" s="1" t="str">
        <f t="shared" si="85"/>
        <v>Y</v>
      </c>
      <c r="AA116" s="1">
        <f t="shared" si="63"/>
        <v>3</v>
      </c>
      <c r="AB116" s="1" t="str">
        <f t="shared" si="86"/>
        <v>N</v>
      </c>
      <c r="AC116" s="1" t="str">
        <f t="shared" si="87"/>
        <v/>
      </c>
      <c r="AD116" s="1" t="str">
        <f t="shared" si="88"/>
        <v>溪底路</v>
      </c>
      <c r="AE116" s="1" t="str">
        <f t="shared" si="89"/>
        <v>16號</v>
      </c>
      <c r="AF116" s="1" t="str">
        <f t="shared" si="90"/>
        <v>N</v>
      </c>
      <c r="AG116" s="1" t="str">
        <f t="shared" si="91"/>
        <v/>
      </c>
      <c r="AH116" s="1" t="str">
        <f t="shared" si="92"/>
        <v/>
      </c>
      <c r="AI116" s="1" t="str">
        <f>IF(ISERROR(VLOOKUP(AH116,段別參照!A:B,2,0)),AH116,VLOOKUP(AH116,段別參照!A:B,2,0))</f>
        <v/>
      </c>
      <c r="AJ116" s="1" t="str">
        <f t="shared" si="93"/>
        <v>溪底路</v>
      </c>
      <c r="AK116" s="1" t="str">
        <f t="shared" si="94"/>
        <v>溪底路</v>
      </c>
      <c r="AL116" s="1" t="str">
        <f t="shared" si="95"/>
        <v>16號</v>
      </c>
      <c r="AM116" s="1" t="str">
        <f t="shared" si="96"/>
        <v>N</v>
      </c>
      <c r="AN116" s="1" t="str">
        <f t="shared" si="97"/>
        <v/>
      </c>
      <c r="AO116" s="1" t="str">
        <f t="shared" si="98"/>
        <v/>
      </c>
      <c r="AP116" s="1" t="str">
        <f t="shared" si="99"/>
        <v>16號</v>
      </c>
      <c r="AQ116" s="1" t="str">
        <f t="shared" si="100"/>
        <v>N</v>
      </c>
      <c r="AR116" s="1" t="str">
        <f t="shared" si="101"/>
        <v/>
      </c>
      <c r="AS116" s="1" t="str">
        <f t="shared" si="102"/>
        <v/>
      </c>
      <c r="AT116" s="1" t="str">
        <f t="shared" si="103"/>
        <v>16號</v>
      </c>
      <c r="AU116" s="1" t="str">
        <f t="shared" si="104"/>
        <v>Y</v>
      </c>
      <c r="AV116" s="1">
        <f t="shared" si="105"/>
        <v>3</v>
      </c>
      <c r="AW116" s="1" t="str">
        <f t="shared" si="106"/>
        <v>16號</v>
      </c>
      <c r="AX116" s="1" t="str">
        <f t="shared" si="118"/>
        <v>16號</v>
      </c>
      <c r="AY116" s="1" t="str">
        <f t="shared" si="107"/>
        <v/>
      </c>
      <c r="AZ116" s="1" t="str">
        <f t="shared" si="108"/>
        <v>N</v>
      </c>
      <c r="BA116" s="1" t="str">
        <f t="shared" si="109"/>
        <v/>
      </c>
      <c r="BB116" s="1" t="str">
        <f t="shared" si="110"/>
        <v/>
      </c>
      <c r="BC116" s="1" t="str">
        <f t="shared" si="111"/>
        <v/>
      </c>
      <c r="BD116" s="1" t="str">
        <f>IF(ISERROR(VLOOKUP(BC116,樓別參照!A:B,2,0)),BC116,VLOOKUP(BC116,樓別參照!A:B,2,0))</f>
        <v/>
      </c>
      <c r="BE116" s="1" t="str">
        <f t="shared" si="112"/>
        <v/>
      </c>
      <c r="BF116" s="1" t="str">
        <f t="shared" si="113"/>
        <v/>
      </c>
      <c r="BG116" s="1" t="str">
        <f t="shared" si="114"/>
        <v>N</v>
      </c>
      <c r="BH116" s="1" t="str">
        <f t="shared" si="123"/>
        <v/>
      </c>
      <c r="BI116" s="1" t="str">
        <f t="shared" si="115"/>
        <v/>
      </c>
      <c r="BJ116" s="1" t="str">
        <f t="shared" si="66"/>
        <v>彰化縣</v>
      </c>
      <c r="BK116" s="1" t="str">
        <f t="shared" si="119"/>
        <v>伸港鄉</v>
      </c>
      <c r="BL116" s="1" t="str">
        <f t="shared" si="120"/>
        <v>溪底路</v>
      </c>
      <c r="BM116" s="1" t="str">
        <f t="shared" si="121"/>
        <v/>
      </c>
      <c r="BN116" s="1" t="str">
        <f t="shared" si="122"/>
        <v/>
      </c>
      <c r="BO116" s="1" t="str">
        <f t="shared" si="116"/>
        <v>16號</v>
      </c>
      <c r="BP116" s="1" t="str">
        <f t="shared" si="67"/>
        <v/>
      </c>
    </row>
    <row r="117" spans="1:68" x14ac:dyDescent="0.3">
      <c r="A117" s="1">
        <v>8437107</v>
      </c>
      <c r="B117" s="1" t="s">
        <v>112</v>
      </c>
      <c r="C117" s="1" t="s">
        <v>577</v>
      </c>
      <c r="D117" s="1" t="s">
        <v>567</v>
      </c>
      <c r="E117" s="1" t="s">
        <v>690</v>
      </c>
      <c r="F117" s="1" t="str">
        <f t="shared" si="68"/>
        <v>彰化縣 伸港鄉 曾家路106之1號</v>
      </c>
      <c r="G117" s="1">
        <f t="shared" si="69"/>
        <v>4</v>
      </c>
      <c r="H117" s="1" t="str">
        <f t="shared" si="70"/>
        <v>彰化縣</v>
      </c>
      <c r="I117" s="1">
        <f t="shared" si="71"/>
        <v>4</v>
      </c>
      <c r="J117" s="1" t="str">
        <f t="shared" si="64"/>
        <v>伸港鄉</v>
      </c>
      <c r="K117" s="1" t="str">
        <f t="shared" si="65"/>
        <v>曾家路106之1號</v>
      </c>
      <c r="L117" s="1" t="str">
        <f t="shared" si="72"/>
        <v>N</v>
      </c>
      <c r="M117" s="1" t="str">
        <f t="shared" si="73"/>
        <v/>
      </c>
      <c r="N117" s="1" t="str">
        <f t="shared" si="117"/>
        <v/>
      </c>
      <c r="O117" s="1" t="str">
        <f t="shared" si="74"/>
        <v>N</v>
      </c>
      <c r="P117" s="1" t="str">
        <f t="shared" si="75"/>
        <v/>
      </c>
      <c r="Q117" s="1" t="str">
        <f t="shared" si="76"/>
        <v/>
      </c>
      <c r="R117" s="1" t="str">
        <f t="shared" si="77"/>
        <v/>
      </c>
      <c r="S117" s="1" t="str">
        <f t="shared" si="78"/>
        <v>曾家路106之1號</v>
      </c>
      <c r="T117" s="1" t="str">
        <f t="shared" si="79"/>
        <v>N</v>
      </c>
      <c r="U117" s="1" t="str">
        <f t="shared" si="80"/>
        <v>N</v>
      </c>
      <c r="V117" s="1" t="str">
        <f t="shared" si="81"/>
        <v>N</v>
      </c>
      <c r="W117" s="1" t="str">
        <f t="shared" si="82"/>
        <v/>
      </c>
      <c r="X117" s="1" t="str">
        <f t="shared" si="83"/>
        <v/>
      </c>
      <c r="Y117" s="1" t="str">
        <f t="shared" si="84"/>
        <v>曾家路106之1號</v>
      </c>
      <c r="Z117" s="1" t="str">
        <f t="shared" si="85"/>
        <v>Y</v>
      </c>
      <c r="AA117" s="1">
        <f t="shared" si="63"/>
        <v>3</v>
      </c>
      <c r="AB117" s="1" t="str">
        <f t="shared" si="86"/>
        <v>N</v>
      </c>
      <c r="AC117" s="1" t="str">
        <f t="shared" si="87"/>
        <v/>
      </c>
      <c r="AD117" s="1" t="str">
        <f t="shared" si="88"/>
        <v>曾家路</v>
      </c>
      <c r="AE117" s="1" t="str">
        <f t="shared" si="89"/>
        <v>106之1號</v>
      </c>
      <c r="AF117" s="1" t="str">
        <f t="shared" si="90"/>
        <v>N</v>
      </c>
      <c r="AG117" s="1" t="str">
        <f t="shared" si="91"/>
        <v/>
      </c>
      <c r="AH117" s="1" t="str">
        <f t="shared" si="92"/>
        <v/>
      </c>
      <c r="AI117" s="1" t="str">
        <f>IF(ISERROR(VLOOKUP(AH117,段別參照!A:B,2,0)),AH117,VLOOKUP(AH117,段別參照!A:B,2,0))</f>
        <v/>
      </c>
      <c r="AJ117" s="1" t="str">
        <f t="shared" si="93"/>
        <v>曾家路</v>
      </c>
      <c r="AK117" s="1" t="str">
        <f t="shared" si="94"/>
        <v>曾家路</v>
      </c>
      <c r="AL117" s="1" t="str">
        <f t="shared" si="95"/>
        <v>106之1號</v>
      </c>
      <c r="AM117" s="1" t="str">
        <f t="shared" si="96"/>
        <v>N</v>
      </c>
      <c r="AN117" s="1" t="str">
        <f t="shared" si="97"/>
        <v/>
      </c>
      <c r="AO117" s="1" t="str">
        <f t="shared" si="98"/>
        <v/>
      </c>
      <c r="AP117" s="1" t="str">
        <f t="shared" si="99"/>
        <v>106之1號</v>
      </c>
      <c r="AQ117" s="1" t="str">
        <f t="shared" si="100"/>
        <v>N</v>
      </c>
      <c r="AR117" s="1" t="str">
        <f t="shared" si="101"/>
        <v/>
      </c>
      <c r="AS117" s="1" t="str">
        <f t="shared" si="102"/>
        <v/>
      </c>
      <c r="AT117" s="1" t="str">
        <f t="shared" si="103"/>
        <v>106之1號</v>
      </c>
      <c r="AU117" s="1" t="str">
        <f t="shared" si="104"/>
        <v>Y</v>
      </c>
      <c r="AV117" s="1">
        <f t="shared" si="105"/>
        <v>6</v>
      </c>
      <c r="AW117" s="1" t="str">
        <f t="shared" si="106"/>
        <v>106之1號</v>
      </c>
      <c r="AX117" s="1" t="str">
        <f t="shared" si="118"/>
        <v>106-1號</v>
      </c>
      <c r="AY117" s="1" t="str">
        <f t="shared" si="107"/>
        <v/>
      </c>
      <c r="AZ117" s="1" t="str">
        <f t="shared" si="108"/>
        <v>N</v>
      </c>
      <c r="BA117" s="1" t="str">
        <f t="shared" si="109"/>
        <v/>
      </c>
      <c r="BB117" s="1" t="str">
        <f t="shared" si="110"/>
        <v/>
      </c>
      <c r="BC117" s="1" t="str">
        <f t="shared" si="111"/>
        <v/>
      </c>
      <c r="BD117" s="1" t="str">
        <f>IF(ISERROR(VLOOKUP(BC117,樓別參照!A:B,2,0)),BC117,VLOOKUP(BC117,樓別參照!A:B,2,0))</f>
        <v/>
      </c>
      <c r="BE117" s="1" t="str">
        <f t="shared" si="112"/>
        <v/>
      </c>
      <c r="BF117" s="1" t="str">
        <f t="shared" si="113"/>
        <v/>
      </c>
      <c r="BG117" s="1" t="str">
        <f t="shared" si="114"/>
        <v>N</v>
      </c>
      <c r="BH117" s="1" t="str">
        <f t="shared" si="123"/>
        <v/>
      </c>
      <c r="BI117" s="1" t="str">
        <f t="shared" si="115"/>
        <v/>
      </c>
      <c r="BJ117" s="1" t="str">
        <f t="shared" si="66"/>
        <v>彰化縣</v>
      </c>
      <c r="BK117" s="1" t="str">
        <f t="shared" si="119"/>
        <v>伸港鄉</v>
      </c>
      <c r="BL117" s="1" t="str">
        <f t="shared" si="120"/>
        <v>曾家路</v>
      </c>
      <c r="BM117" s="1" t="str">
        <f t="shared" si="121"/>
        <v/>
      </c>
      <c r="BN117" s="1" t="str">
        <f t="shared" si="122"/>
        <v/>
      </c>
      <c r="BO117" s="1" t="str">
        <f t="shared" si="116"/>
        <v>106-1號</v>
      </c>
      <c r="BP117" s="1" t="str">
        <f t="shared" si="67"/>
        <v/>
      </c>
    </row>
    <row r="118" spans="1:68" x14ac:dyDescent="0.3">
      <c r="A118" s="1">
        <v>7420699</v>
      </c>
      <c r="B118" s="1" t="s">
        <v>113</v>
      </c>
      <c r="C118" s="1" t="s">
        <v>570</v>
      </c>
      <c r="D118" s="1" t="s">
        <v>571</v>
      </c>
      <c r="E118" s="1" t="s">
        <v>691</v>
      </c>
      <c r="F118" s="1" t="str">
        <f t="shared" si="68"/>
        <v>彰化縣 伸港鄉 全興村10鄰全興路105號</v>
      </c>
      <c r="G118" s="1">
        <f t="shared" si="69"/>
        <v>4</v>
      </c>
      <c r="H118" s="1" t="str">
        <f t="shared" si="70"/>
        <v>彰化縣</v>
      </c>
      <c r="I118" s="1">
        <f t="shared" si="71"/>
        <v>4</v>
      </c>
      <c r="J118" s="1" t="str">
        <f t="shared" si="64"/>
        <v>伸港鄉</v>
      </c>
      <c r="K118" s="1" t="str">
        <f t="shared" si="65"/>
        <v>全興村10鄰全興路105號</v>
      </c>
      <c r="L118" s="1" t="str">
        <f t="shared" si="72"/>
        <v>N</v>
      </c>
      <c r="M118" s="1" t="str">
        <f t="shared" si="73"/>
        <v/>
      </c>
      <c r="N118" s="1" t="str">
        <f t="shared" si="117"/>
        <v/>
      </c>
      <c r="O118" s="1" t="str">
        <f t="shared" si="74"/>
        <v>Y</v>
      </c>
      <c r="P118" s="1">
        <f t="shared" si="75"/>
        <v>6</v>
      </c>
      <c r="Q118" s="1" t="str">
        <f t="shared" si="76"/>
        <v>全興村10鄰</v>
      </c>
      <c r="R118" s="1" t="str">
        <f t="shared" si="77"/>
        <v>全興村10鄰</v>
      </c>
      <c r="S118" s="1" t="str">
        <f t="shared" si="78"/>
        <v>全興路105號</v>
      </c>
      <c r="T118" s="1" t="str">
        <f t="shared" si="79"/>
        <v>N</v>
      </c>
      <c r="U118" s="1" t="str">
        <f t="shared" si="80"/>
        <v>N</v>
      </c>
      <c r="V118" s="1" t="str">
        <f t="shared" si="81"/>
        <v>N</v>
      </c>
      <c r="W118" s="1" t="str">
        <f t="shared" si="82"/>
        <v/>
      </c>
      <c r="X118" s="1" t="str">
        <f t="shared" si="83"/>
        <v/>
      </c>
      <c r="Y118" s="1" t="str">
        <f t="shared" si="84"/>
        <v>全興路105號</v>
      </c>
      <c r="Z118" s="1" t="str">
        <f t="shared" si="85"/>
        <v>Y</v>
      </c>
      <c r="AA118" s="1">
        <f t="shared" si="63"/>
        <v>3</v>
      </c>
      <c r="AB118" s="1" t="str">
        <f t="shared" si="86"/>
        <v>N</v>
      </c>
      <c r="AC118" s="1" t="str">
        <f t="shared" si="87"/>
        <v/>
      </c>
      <c r="AD118" s="1" t="str">
        <f t="shared" si="88"/>
        <v>全興路</v>
      </c>
      <c r="AE118" s="1" t="str">
        <f t="shared" si="89"/>
        <v>105號</v>
      </c>
      <c r="AF118" s="1" t="str">
        <f t="shared" si="90"/>
        <v>N</v>
      </c>
      <c r="AG118" s="1" t="str">
        <f t="shared" si="91"/>
        <v/>
      </c>
      <c r="AH118" s="1" t="str">
        <f t="shared" si="92"/>
        <v/>
      </c>
      <c r="AI118" s="1" t="str">
        <f>IF(ISERROR(VLOOKUP(AH118,段別參照!A:B,2,0)),AH118,VLOOKUP(AH118,段別參照!A:B,2,0))</f>
        <v/>
      </c>
      <c r="AJ118" s="1" t="str">
        <f t="shared" si="93"/>
        <v>全興路</v>
      </c>
      <c r="AK118" s="1" t="str">
        <f t="shared" si="94"/>
        <v>全興路</v>
      </c>
      <c r="AL118" s="1" t="str">
        <f t="shared" si="95"/>
        <v>105號</v>
      </c>
      <c r="AM118" s="1" t="str">
        <f t="shared" si="96"/>
        <v>N</v>
      </c>
      <c r="AN118" s="1" t="str">
        <f t="shared" si="97"/>
        <v/>
      </c>
      <c r="AO118" s="1" t="str">
        <f t="shared" si="98"/>
        <v/>
      </c>
      <c r="AP118" s="1" t="str">
        <f t="shared" si="99"/>
        <v>105號</v>
      </c>
      <c r="AQ118" s="1" t="str">
        <f t="shared" si="100"/>
        <v>N</v>
      </c>
      <c r="AR118" s="1" t="str">
        <f t="shared" si="101"/>
        <v/>
      </c>
      <c r="AS118" s="1" t="str">
        <f t="shared" si="102"/>
        <v/>
      </c>
      <c r="AT118" s="1" t="str">
        <f t="shared" si="103"/>
        <v>105號</v>
      </c>
      <c r="AU118" s="1" t="str">
        <f t="shared" si="104"/>
        <v>Y</v>
      </c>
      <c r="AV118" s="1">
        <f t="shared" si="105"/>
        <v>4</v>
      </c>
      <c r="AW118" s="1" t="str">
        <f t="shared" si="106"/>
        <v>105號</v>
      </c>
      <c r="AX118" s="1" t="str">
        <f t="shared" si="118"/>
        <v>105號</v>
      </c>
      <c r="AY118" s="1" t="str">
        <f t="shared" si="107"/>
        <v/>
      </c>
      <c r="AZ118" s="1" t="str">
        <f t="shared" si="108"/>
        <v>N</v>
      </c>
      <c r="BA118" s="1" t="str">
        <f t="shared" si="109"/>
        <v/>
      </c>
      <c r="BB118" s="1" t="str">
        <f t="shared" si="110"/>
        <v/>
      </c>
      <c r="BC118" s="1" t="str">
        <f t="shared" si="111"/>
        <v/>
      </c>
      <c r="BD118" s="1" t="str">
        <f>IF(ISERROR(VLOOKUP(BC118,樓別參照!A:B,2,0)),BC118,VLOOKUP(BC118,樓別參照!A:B,2,0))</f>
        <v/>
      </c>
      <c r="BE118" s="1" t="str">
        <f t="shared" si="112"/>
        <v/>
      </c>
      <c r="BF118" s="1" t="str">
        <f t="shared" si="113"/>
        <v/>
      </c>
      <c r="BG118" s="1" t="str">
        <f t="shared" si="114"/>
        <v>N</v>
      </c>
      <c r="BH118" s="1" t="str">
        <f t="shared" si="123"/>
        <v/>
      </c>
      <c r="BI118" s="1" t="str">
        <f t="shared" si="115"/>
        <v/>
      </c>
      <c r="BJ118" s="1" t="str">
        <f t="shared" si="66"/>
        <v>彰化縣</v>
      </c>
      <c r="BK118" s="1" t="str">
        <f t="shared" si="119"/>
        <v>伸港鄉</v>
      </c>
      <c r="BL118" s="1" t="str">
        <f t="shared" si="120"/>
        <v>全興路</v>
      </c>
      <c r="BM118" s="1" t="str">
        <f t="shared" si="121"/>
        <v/>
      </c>
      <c r="BN118" s="1" t="str">
        <f t="shared" si="122"/>
        <v/>
      </c>
      <c r="BO118" s="1" t="str">
        <f t="shared" si="116"/>
        <v>105號</v>
      </c>
      <c r="BP118" s="1" t="str">
        <f t="shared" si="67"/>
        <v/>
      </c>
    </row>
    <row r="119" spans="1:68" x14ac:dyDescent="0.3">
      <c r="A119" s="1">
        <v>10467354</v>
      </c>
      <c r="B119" s="1" t="s">
        <v>114</v>
      </c>
      <c r="C119" s="1" t="s">
        <v>570</v>
      </c>
      <c r="D119" s="1" t="s">
        <v>630</v>
      </c>
      <c r="E119" s="1" t="s">
        <v>692</v>
      </c>
      <c r="F119" s="1" t="str">
        <f t="shared" si="68"/>
        <v>彰化縣 和美鎮 彰新路3段636巷46弄63號</v>
      </c>
      <c r="G119" s="1">
        <f t="shared" si="69"/>
        <v>4</v>
      </c>
      <c r="H119" s="1" t="str">
        <f t="shared" si="70"/>
        <v>彰化縣</v>
      </c>
      <c r="I119" s="1">
        <f t="shared" si="71"/>
        <v>4</v>
      </c>
      <c r="J119" s="1" t="str">
        <f t="shared" si="64"/>
        <v>和美鎮</v>
      </c>
      <c r="K119" s="1" t="str">
        <f t="shared" si="65"/>
        <v>彰新路3段636巷46弄63號</v>
      </c>
      <c r="L119" s="1" t="str">
        <f t="shared" si="72"/>
        <v>N</v>
      </c>
      <c r="M119" s="1" t="str">
        <f t="shared" si="73"/>
        <v/>
      </c>
      <c r="N119" s="1" t="str">
        <f t="shared" si="117"/>
        <v/>
      </c>
      <c r="O119" s="1" t="str">
        <f t="shared" si="74"/>
        <v>N</v>
      </c>
      <c r="P119" s="1" t="str">
        <f t="shared" si="75"/>
        <v/>
      </c>
      <c r="Q119" s="1" t="str">
        <f t="shared" si="76"/>
        <v/>
      </c>
      <c r="R119" s="1" t="str">
        <f t="shared" si="77"/>
        <v/>
      </c>
      <c r="S119" s="1" t="str">
        <f t="shared" si="78"/>
        <v>彰新路3段636巷46弄63號</v>
      </c>
      <c r="T119" s="1" t="str">
        <f t="shared" si="79"/>
        <v>N</v>
      </c>
      <c r="U119" s="1" t="str">
        <f t="shared" si="80"/>
        <v>N</v>
      </c>
      <c r="V119" s="1" t="str">
        <f t="shared" si="81"/>
        <v>N</v>
      </c>
      <c r="W119" s="1" t="str">
        <f t="shared" si="82"/>
        <v/>
      </c>
      <c r="X119" s="1" t="str">
        <f t="shared" si="83"/>
        <v/>
      </c>
      <c r="Y119" s="1" t="str">
        <f t="shared" si="84"/>
        <v>彰新路3段636巷46弄63號</v>
      </c>
      <c r="Z119" s="1" t="str">
        <f t="shared" si="85"/>
        <v>Y</v>
      </c>
      <c r="AA119" s="1">
        <f t="shared" ref="AA119:AA182" si="124">IF(ISERROR(FIND("路",Y119)),"",FIND("路",Y119))</f>
        <v>3</v>
      </c>
      <c r="AB119" s="1" t="str">
        <f t="shared" si="86"/>
        <v>N</v>
      </c>
      <c r="AC119" s="1" t="str">
        <f t="shared" si="87"/>
        <v/>
      </c>
      <c r="AD119" s="1" t="str">
        <f t="shared" si="88"/>
        <v>彰新路</v>
      </c>
      <c r="AE119" s="1" t="str">
        <f t="shared" si="89"/>
        <v>3段636巷46弄63號</v>
      </c>
      <c r="AF119" s="1" t="str">
        <f t="shared" si="90"/>
        <v>Y</v>
      </c>
      <c r="AG119" s="1">
        <f t="shared" si="91"/>
        <v>2</v>
      </c>
      <c r="AH119" s="1" t="str">
        <f t="shared" si="92"/>
        <v>3段</v>
      </c>
      <c r="AI119" s="1" t="str">
        <f>IF(ISERROR(VLOOKUP(AH119,段別參照!A:B,2,0)),AH119,VLOOKUP(AH119,段別參照!A:B,2,0))</f>
        <v>三段</v>
      </c>
      <c r="AJ119" s="1" t="str">
        <f t="shared" si="93"/>
        <v>彰新路3段</v>
      </c>
      <c r="AK119" s="1" t="str">
        <f t="shared" si="94"/>
        <v>彰新路三段</v>
      </c>
      <c r="AL119" s="1" t="str">
        <f t="shared" si="95"/>
        <v>636巷46弄63號</v>
      </c>
      <c r="AM119" s="1" t="str">
        <f t="shared" si="96"/>
        <v>Y</v>
      </c>
      <c r="AN119" s="1">
        <f t="shared" si="97"/>
        <v>4</v>
      </c>
      <c r="AO119" s="1" t="str">
        <f t="shared" si="98"/>
        <v>636巷</v>
      </c>
      <c r="AP119" s="1" t="str">
        <f t="shared" si="99"/>
        <v>46弄63號</v>
      </c>
      <c r="AQ119" s="1" t="str">
        <f t="shared" si="100"/>
        <v>Y</v>
      </c>
      <c r="AR119" s="1">
        <f t="shared" si="101"/>
        <v>3</v>
      </c>
      <c r="AS119" s="1" t="str">
        <f t="shared" si="102"/>
        <v>46弄</v>
      </c>
      <c r="AT119" s="1" t="str">
        <f t="shared" si="103"/>
        <v>63號</v>
      </c>
      <c r="AU119" s="1" t="str">
        <f t="shared" si="104"/>
        <v>Y</v>
      </c>
      <c r="AV119" s="1">
        <f t="shared" si="105"/>
        <v>3</v>
      </c>
      <c r="AW119" s="1" t="str">
        <f t="shared" si="106"/>
        <v>63號</v>
      </c>
      <c r="AX119" s="1" t="str">
        <f t="shared" si="118"/>
        <v>63號</v>
      </c>
      <c r="AY119" s="1" t="str">
        <f t="shared" si="107"/>
        <v/>
      </c>
      <c r="AZ119" s="1" t="str">
        <f t="shared" si="108"/>
        <v>N</v>
      </c>
      <c r="BA119" s="1" t="str">
        <f t="shared" si="109"/>
        <v/>
      </c>
      <c r="BB119" s="1" t="str">
        <f t="shared" si="110"/>
        <v/>
      </c>
      <c r="BC119" s="1" t="str">
        <f t="shared" si="111"/>
        <v/>
      </c>
      <c r="BD119" s="1" t="str">
        <f>IF(ISERROR(VLOOKUP(BC119,樓別參照!A:B,2,0)),BC119,VLOOKUP(BC119,樓別參照!A:B,2,0))</f>
        <v/>
      </c>
      <c r="BE119" s="1" t="str">
        <f t="shared" si="112"/>
        <v/>
      </c>
      <c r="BF119" s="1" t="str">
        <f t="shared" si="113"/>
        <v/>
      </c>
      <c r="BG119" s="1" t="str">
        <f t="shared" si="114"/>
        <v>N</v>
      </c>
      <c r="BH119" s="1" t="str">
        <f t="shared" si="123"/>
        <v/>
      </c>
      <c r="BI119" s="1" t="str">
        <f t="shared" si="115"/>
        <v/>
      </c>
      <c r="BJ119" s="1" t="str">
        <f t="shared" si="66"/>
        <v>彰化縣</v>
      </c>
      <c r="BK119" s="1" t="str">
        <f t="shared" si="119"/>
        <v>和美鎮</v>
      </c>
      <c r="BL119" s="1" t="str">
        <f t="shared" si="120"/>
        <v>彰新路三段</v>
      </c>
      <c r="BM119" s="1" t="str">
        <f t="shared" si="121"/>
        <v>636巷</v>
      </c>
      <c r="BN119" s="1" t="str">
        <f t="shared" si="122"/>
        <v>46弄</v>
      </c>
      <c r="BO119" s="1" t="str">
        <f t="shared" si="116"/>
        <v>63號</v>
      </c>
      <c r="BP119" s="1" t="str">
        <f t="shared" si="67"/>
        <v/>
      </c>
    </row>
    <row r="120" spans="1:68" x14ac:dyDescent="0.3">
      <c r="A120" s="1">
        <v>10038701</v>
      </c>
      <c r="B120" s="1" t="s">
        <v>115</v>
      </c>
      <c r="C120" s="1" t="s">
        <v>577</v>
      </c>
      <c r="D120" s="1" t="s">
        <v>571</v>
      </c>
      <c r="E120" s="1" t="s">
        <v>693</v>
      </c>
      <c r="F120" s="1" t="str">
        <f t="shared" si="68"/>
        <v>彰化縣 和美鎮 嘉佃路455號</v>
      </c>
      <c r="G120" s="1">
        <f t="shared" si="69"/>
        <v>4</v>
      </c>
      <c r="H120" s="1" t="str">
        <f t="shared" si="70"/>
        <v>彰化縣</v>
      </c>
      <c r="I120" s="1">
        <f t="shared" si="71"/>
        <v>4</v>
      </c>
      <c r="J120" s="1" t="str">
        <f t="shared" si="64"/>
        <v>和美鎮</v>
      </c>
      <c r="K120" s="1" t="str">
        <f t="shared" si="65"/>
        <v>嘉佃路455號</v>
      </c>
      <c r="L120" s="1" t="str">
        <f t="shared" si="72"/>
        <v>N</v>
      </c>
      <c r="M120" s="1" t="str">
        <f t="shared" si="73"/>
        <v/>
      </c>
      <c r="N120" s="1" t="str">
        <f t="shared" si="117"/>
        <v/>
      </c>
      <c r="O120" s="1" t="str">
        <f t="shared" si="74"/>
        <v>N</v>
      </c>
      <c r="P120" s="1" t="str">
        <f t="shared" si="75"/>
        <v/>
      </c>
      <c r="Q120" s="1" t="str">
        <f t="shared" si="76"/>
        <v/>
      </c>
      <c r="R120" s="1" t="str">
        <f t="shared" si="77"/>
        <v/>
      </c>
      <c r="S120" s="1" t="str">
        <f t="shared" si="78"/>
        <v>嘉佃路455號</v>
      </c>
      <c r="T120" s="1" t="str">
        <f t="shared" si="79"/>
        <v>N</v>
      </c>
      <c r="U120" s="1" t="str">
        <f t="shared" si="80"/>
        <v>N</v>
      </c>
      <c r="V120" s="1" t="str">
        <f t="shared" si="81"/>
        <v>N</v>
      </c>
      <c r="W120" s="1" t="str">
        <f t="shared" si="82"/>
        <v/>
      </c>
      <c r="X120" s="1" t="str">
        <f t="shared" si="83"/>
        <v/>
      </c>
      <c r="Y120" s="1" t="str">
        <f t="shared" si="84"/>
        <v>嘉佃路455號</v>
      </c>
      <c r="Z120" s="1" t="str">
        <f t="shared" si="85"/>
        <v>Y</v>
      </c>
      <c r="AA120" s="1">
        <f t="shared" si="124"/>
        <v>3</v>
      </c>
      <c r="AB120" s="1" t="str">
        <f t="shared" si="86"/>
        <v>N</v>
      </c>
      <c r="AC120" s="1" t="str">
        <f t="shared" si="87"/>
        <v/>
      </c>
      <c r="AD120" s="1" t="str">
        <f t="shared" si="88"/>
        <v>嘉佃路</v>
      </c>
      <c r="AE120" s="1" t="str">
        <f t="shared" si="89"/>
        <v>455號</v>
      </c>
      <c r="AF120" s="1" t="str">
        <f t="shared" si="90"/>
        <v>N</v>
      </c>
      <c r="AG120" s="1" t="str">
        <f t="shared" si="91"/>
        <v/>
      </c>
      <c r="AH120" s="1" t="str">
        <f t="shared" si="92"/>
        <v/>
      </c>
      <c r="AI120" s="1" t="str">
        <f>IF(ISERROR(VLOOKUP(AH120,段別參照!A:B,2,0)),AH120,VLOOKUP(AH120,段別參照!A:B,2,0))</f>
        <v/>
      </c>
      <c r="AJ120" s="1" t="str">
        <f t="shared" si="93"/>
        <v>嘉佃路</v>
      </c>
      <c r="AK120" s="1" t="str">
        <f t="shared" si="94"/>
        <v>嘉佃路</v>
      </c>
      <c r="AL120" s="1" t="str">
        <f t="shared" si="95"/>
        <v>455號</v>
      </c>
      <c r="AM120" s="1" t="str">
        <f t="shared" si="96"/>
        <v>N</v>
      </c>
      <c r="AN120" s="1" t="str">
        <f t="shared" si="97"/>
        <v/>
      </c>
      <c r="AO120" s="1" t="str">
        <f t="shared" si="98"/>
        <v/>
      </c>
      <c r="AP120" s="1" t="str">
        <f t="shared" si="99"/>
        <v>455號</v>
      </c>
      <c r="AQ120" s="1" t="str">
        <f t="shared" si="100"/>
        <v>N</v>
      </c>
      <c r="AR120" s="1" t="str">
        <f t="shared" si="101"/>
        <v/>
      </c>
      <c r="AS120" s="1" t="str">
        <f t="shared" si="102"/>
        <v/>
      </c>
      <c r="AT120" s="1" t="str">
        <f t="shared" si="103"/>
        <v>455號</v>
      </c>
      <c r="AU120" s="1" t="str">
        <f t="shared" si="104"/>
        <v>Y</v>
      </c>
      <c r="AV120" s="1">
        <f t="shared" si="105"/>
        <v>4</v>
      </c>
      <c r="AW120" s="1" t="str">
        <f t="shared" si="106"/>
        <v>455號</v>
      </c>
      <c r="AX120" s="1" t="str">
        <f t="shared" si="118"/>
        <v>455號</v>
      </c>
      <c r="AY120" s="1" t="str">
        <f t="shared" si="107"/>
        <v/>
      </c>
      <c r="AZ120" s="1" t="str">
        <f t="shared" si="108"/>
        <v>N</v>
      </c>
      <c r="BA120" s="1" t="str">
        <f t="shared" si="109"/>
        <v/>
      </c>
      <c r="BB120" s="1" t="str">
        <f t="shared" si="110"/>
        <v/>
      </c>
      <c r="BC120" s="1" t="str">
        <f t="shared" si="111"/>
        <v/>
      </c>
      <c r="BD120" s="1" t="str">
        <f>IF(ISERROR(VLOOKUP(BC120,樓別參照!A:B,2,0)),BC120,VLOOKUP(BC120,樓別參照!A:B,2,0))</f>
        <v/>
      </c>
      <c r="BE120" s="1" t="str">
        <f t="shared" si="112"/>
        <v/>
      </c>
      <c r="BF120" s="1" t="str">
        <f t="shared" si="113"/>
        <v/>
      </c>
      <c r="BG120" s="1" t="str">
        <f t="shared" si="114"/>
        <v>N</v>
      </c>
      <c r="BH120" s="1" t="str">
        <f t="shared" si="123"/>
        <v/>
      </c>
      <c r="BI120" s="1" t="str">
        <f t="shared" si="115"/>
        <v/>
      </c>
      <c r="BJ120" s="1" t="str">
        <f t="shared" si="66"/>
        <v>彰化縣</v>
      </c>
      <c r="BK120" s="1" t="str">
        <f t="shared" si="119"/>
        <v>和美鎮</v>
      </c>
      <c r="BL120" s="1" t="str">
        <f t="shared" si="120"/>
        <v>嘉佃路</v>
      </c>
      <c r="BM120" s="1" t="str">
        <f t="shared" si="121"/>
        <v/>
      </c>
      <c r="BN120" s="1" t="str">
        <f t="shared" si="122"/>
        <v/>
      </c>
      <c r="BO120" s="1" t="str">
        <f t="shared" si="116"/>
        <v>455號</v>
      </c>
      <c r="BP120" s="1" t="str">
        <f t="shared" si="67"/>
        <v/>
      </c>
    </row>
    <row r="121" spans="1:68" x14ac:dyDescent="0.3">
      <c r="A121" s="1">
        <v>9376406</v>
      </c>
      <c r="B121" s="1" t="s">
        <v>116</v>
      </c>
      <c r="C121" s="1" t="s">
        <v>570</v>
      </c>
      <c r="D121" s="1" t="s">
        <v>571</v>
      </c>
      <c r="E121" s="1" t="s">
        <v>694</v>
      </c>
      <c r="F121" s="1" t="str">
        <f t="shared" si="68"/>
        <v>彰化縣 和美鎮 雅溝里6鄰南軒路381巷3號</v>
      </c>
      <c r="G121" s="1">
        <f t="shared" si="69"/>
        <v>4</v>
      </c>
      <c r="H121" s="1" t="str">
        <f t="shared" si="70"/>
        <v>彰化縣</v>
      </c>
      <c r="I121" s="1">
        <f t="shared" si="71"/>
        <v>4</v>
      </c>
      <c r="J121" s="1" t="str">
        <f t="shared" si="64"/>
        <v>和美鎮</v>
      </c>
      <c r="K121" s="1" t="str">
        <f t="shared" si="65"/>
        <v>雅溝里6鄰南軒路381巷3號</v>
      </c>
      <c r="L121" s="1" t="str">
        <f t="shared" si="72"/>
        <v>Y</v>
      </c>
      <c r="M121" s="1">
        <f t="shared" si="73"/>
        <v>3</v>
      </c>
      <c r="N121" s="1" t="str">
        <f t="shared" si="117"/>
        <v>雅溝里</v>
      </c>
      <c r="O121" s="1" t="str">
        <f t="shared" si="74"/>
        <v>Y</v>
      </c>
      <c r="P121" s="1">
        <f t="shared" si="75"/>
        <v>5</v>
      </c>
      <c r="Q121" s="1" t="str">
        <f t="shared" si="76"/>
        <v>雅溝里6鄰</v>
      </c>
      <c r="R121" s="1" t="str">
        <f t="shared" si="77"/>
        <v>雅溝里6鄰</v>
      </c>
      <c r="S121" s="1" t="str">
        <f t="shared" si="78"/>
        <v>南軒路381巷3號</v>
      </c>
      <c r="T121" s="1" t="str">
        <f t="shared" si="79"/>
        <v>N</v>
      </c>
      <c r="U121" s="1" t="str">
        <f t="shared" si="80"/>
        <v>N</v>
      </c>
      <c r="V121" s="1" t="str">
        <f t="shared" si="81"/>
        <v>N</v>
      </c>
      <c r="W121" s="1" t="str">
        <f t="shared" si="82"/>
        <v/>
      </c>
      <c r="X121" s="1" t="str">
        <f t="shared" si="83"/>
        <v/>
      </c>
      <c r="Y121" s="1" t="str">
        <f t="shared" si="84"/>
        <v>南軒路381巷3號</v>
      </c>
      <c r="Z121" s="1" t="str">
        <f t="shared" si="85"/>
        <v>Y</v>
      </c>
      <c r="AA121" s="1">
        <f t="shared" si="124"/>
        <v>3</v>
      </c>
      <c r="AB121" s="1" t="str">
        <f t="shared" si="86"/>
        <v>N</v>
      </c>
      <c r="AC121" s="1" t="str">
        <f t="shared" si="87"/>
        <v/>
      </c>
      <c r="AD121" s="1" t="str">
        <f t="shared" si="88"/>
        <v>南軒路</v>
      </c>
      <c r="AE121" s="1" t="str">
        <f t="shared" si="89"/>
        <v>381巷3號</v>
      </c>
      <c r="AF121" s="1" t="str">
        <f t="shared" si="90"/>
        <v>N</v>
      </c>
      <c r="AG121" s="1" t="str">
        <f t="shared" si="91"/>
        <v/>
      </c>
      <c r="AH121" s="1" t="str">
        <f t="shared" si="92"/>
        <v/>
      </c>
      <c r="AI121" s="1" t="str">
        <f>IF(ISERROR(VLOOKUP(AH121,段別參照!A:B,2,0)),AH121,VLOOKUP(AH121,段別參照!A:B,2,0))</f>
        <v/>
      </c>
      <c r="AJ121" s="1" t="str">
        <f t="shared" si="93"/>
        <v>南軒路</v>
      </c>
      <c r="AK121" s="1" t="str">
        <f t="shared" si="94"/>
        <v>南軒路</v>
      </c>
      <c r="AL121" s="1" t="str">
        <f t="shared" si="95"/>
        <v>381巷3號</v>
      </c>
      <c r="AM121" s="1" t="str">
        <f t="shared" si="96"/>
        <v>Y</v>
      </c>
      <c r="AN121" s="1">
        <f t="shared" si="97"/>
        <v>4</v>
      </c>
      <c r="AO121" s="1" t="str">
        <f t="shared" si="98"/>
        <v>381巷</v>
      </c>
      <c r="AP121" s="1" t="str">
        <f t="shared" si="99"/>
        <v>3號</v>
      </c>
      <c r="AQ121" s="1" t="str">
        <f t="shared" si="100"/>
        <v>N</v>
      </c>
      <c r="AR121" s="1" t="str">
        <f t="shared" si="101"/>
        <v/>
      </c>
      <c r="AS121" s="1" t="str">
        <f t="shared" si="102"/>
        <v/>
      </c>
      <c r="AT121" s="1" t="str">
        <f t="shared" si="103"/>
        <v>3號</v>
      </c>
      <c r="AU121" s="1" t="str">
        <f t="shared" si="104"/>
        <v>Y</v>
      </c>
      <c r="AV121" s="1">
        <f t="shared" si="105"/>
        <v>2</v>
      </c>
      <c r="AW121" s="1" t="str">
        <f t="shared" si="106"/>
        <v>3號</v>
      </c>
      <c r="AX121" s="1" t="str">
        <f t="shared" si="118"/>
        <v>3號</v>
      </c>
      <c r="AY121" s="1" t="str">
        <f t="shared" si="107"/>
        <v/>
      </c>
      <c r="AZ121" s="1" t="str">
        <f t="shared" si="108"/>
        <v>N</v>
      </c>
      <c r="BA121" s="1" t="str">
        <f t="shared" si="109"/>
        <v/>
      </c>
      <c r="BB121" s="1" t="str">
        <f t="shared" si="110"/>
        <v/>
      </c>
      <c r="BC121" s="1" t="str">
        <f t="shared" si="111"/>
        <v/>
      </c>
      <c r="BD121" s="1" t="str">
        <f>IF(ISERROR(VLOOKUP(BC121,樓別參照!A:B,2,0)),BC121,VLOOKUP(BC121,樓別參照!A:B,2,0))</f>
        <v/>
      </c>
      <c r="BE121" s="1" t="str">
        <f t="shared" si="112"/>
        <v/>
      </c>
      <c r="BF121" s="1" t="str">
        <f t="shared" si="113"/>
        <v/>
      </c>
      <c r="BG121" s="1" t="str">
        <f t="shared" si="114"/>
        <v>N</v>
      </c>
      <c r="BH121" s="1" t="str">
        <f t="shared" si="123"/>
        <v/>
      </c>
      <c r="BI121" s="1" t="str">
        <f t="shared" si="115"/>
        <v/>
      </c>
      <c r="BJ121" s="1" t="str">
        <f t="shared" si="66"/>
        <v>彰化縣</v>
      </c>
      <c r="BK121" s="1" t="str">
        <f t="shared" si="119"/>
        <v>和美鎮</v>
      </c>
      <c r="BL121" s="1" t="str">
        <f t="shared" si="120"/>
        <v>南軒路</v>
      </c>
      <c r="BM121" s="1" t="str">
        <f t="shared" si="121"/>
        <v>381巷</v>
      </c>
      <c r="BN121" s="1" t="str">
        <f t="shared" si="122"/>
        <v/>
      </c>
      <c r="BO121" s="1" t="str">
        <f t="shared" si="116"/>
        <v>3號</v>
      </c>
      <c r="BP121" s="1" t="str">
        <f t="shared" si="67"/>
        <v/>
      </c>
    </row>
    <row r="122" spans="1:68" x14ac:dyDescent="0.3">
      <c r="A122" s="1">
        <v>9172346</v>
      </c>
      <c r="B122" s="1" t="s">
        <v>117</v>
      </c>
      <c r="C122" s="1" t="s">
        <v>577</v>
      </c>
      <c r="D122" s="1" t="s">
        <v>571</v>
      </c>
      <c r="E122" s="1" t="s">
        <v>695</v>
      </c>
      <c r="F122" s="1" t="str">
        <f t="shared" si="68"/>
        <v>彰化縣 和美鎮 雅溝里13鄰鹿和路五段287號</v>
      </c>
      <c r="G122" s="1">
        <f t="shared" si="69"/>
        <v>4</v>
      </c>
      <c r="H122" s="1" t="str">
        <f t="shared" si="70"/>
        <v>彰化縣</v>
      </c>
      <c r="I122" s="1">
        <f t="shared" si="71"/>
        <v>4</v>
      </c>
      <c r="J122" s="1" t="str">
        <f t="shared" si="64"/>
        <v>和美鎮</v>
      </c>
      <c r="K122" s="1" t="str">
        <f t="shared" si="65"/>
        <v>雅溝里13鄰鹿和路五段287號</v>
      </c>
      <c r="L122" s="1" t="str">
        <f t="shared" si="72"/>
        <v>Y</v>
      </c>
      <c r="M122" s="1">
        <f t="shared" si="73"/>
        <v>3</v>
      </c>
      <c r="N122" s="1" t="str">
        <f t="shared" si="117"/>
        <v>雅溝里</v>
      </c>
      <c r="O122" s="1" t="str">
        <f t="shared" si="74"/>
        <v>Y</v>
      </c>
      <c r="P122" s="1">
        <f t="shared" si="75"/>
        <v>6</v>
      </c>
      <c r="Q122" s="1" t="str">
        <f t="shared" si="76"/>
        <v>雅溝里13鄰</v>
      </c>
      <c r="R122" s="1" t="str">
        <f t="shared" si="77"/>
        <v>雅溝里13鄰</v>
      </c>
      <c r="S122" s="1" t="str">
        <f t="shared" si="78"/>
        <v>鹿和路五段287號</v>
      </c>
      <c r="T122" s="1" t="str">
        <f t="shared" si="79"/>
        <v>N</v>
      </c>
      <c r="U122" s="1" t="str">
        <f t="shared" si="80"/>
        <v>N</v>
      </c>
      <c r="V122" s="1" t="str">
        <f t="shared" si="81"/>
        <v>N</v>
      </c>
      <c r="W122" s="1" t="str">
        <f t="shared" si="82"/>
        <v/>
      </c>
      <c r="X122" s="1" t="str">
        <f t="shared" si="83"/>
        <v/>
      </c>
      <c r="Y122" s="1" t="str">
        <f t="shared" si="84"/>
        <v>鹿和路五段287號</v>
      </c>
      <c r="Z122" s="1" t="str">
        <f t="shared" si="85"/>
        <v>Y</v>
      </c>
      <c r="AA122" s="1">
        <f t="shared" si="124"/>
        <v>3</v>
      </c>
      <c r="AB122" s="1" t="str">
        <f t="shared" si="86"/>
        <v>N</v>
      </c>
      <c r="AC122" s="1" t="str">
        <f t="shared" si="87"/>
        <v/>
      </c>
      <c r="AD122" s="1" t="str">
        <f t="shared" si="88"/>
        <v>鹿和路</v>
      </c>
      <c r="AE122" s="1" t="str">
        <f t="shared" si="89"/>
        <v>五段287號</v>
      </c>
      <c r="AF122" s="1" t="str">
        <f t="shared" si="90"/>
        <v>Y</v>
      </c>
      <c r="AG122" s="1">
        <f t="shared" si="91"/>
        <v>2</v>
      </c>
      <c r="AH122" s="1" t="str">
        <f t="shared" si="92"/>
        <v>五段</v>
      </c>
      <c r="AI122" s="1" t="str">
        <f>IF(ISERROR(VLOOKUP(AH122,段別參照!A:B,2,0)),AH122,VLOOKUP(AH122,段別參照!A:B,2,0))</f>
        <v>五段</v>
      </c>
      <c r="AJ122" s="1" t="str">
        <f t="shared" si="93"/>
        <v>鹿和路五段</v>
      </c>
      <c r="AK122" s="1" t="str">
        <f t="shared" si="94"/>
        <v>鹿和路五段</v>
      </c>
      <c r="AL122" s="1" t="str">
        <f t="shared" si="95"/>
        <v>287號</v>
      </c>
      <c r="AM122" s="1" t="str">
        <f t="shared" si="96"/>
        <v>N</v>
      </c>
      <c r="AN122" s="1" t="str">
        <f t="shared" si="97"/>
        <v/>
      </c>
      <c r="AO122" s="1" t="str">
        <f t="shared" si="98"/>
        <v/>
      </c>
      <c r="AP122" s="1" t="str">
        <f t="shared" si="99"/>
        <v>287號</v>
      </c>
      <c r="AQ122" s="1" t="str">
        <f t="shared" si="100"/>
        <v>N</v>
      </c>
      <c r="AR122" s="1" t="str">
        <f t="shared" si="101"/>
        <v/>
      </c>
      <c r="AS122" s="1" t="str">
        <f t="shared" si="102"/>
        <v/>
      </c>
      <c r="AT122" s="1" t="str">
        <f t="shared" si="103"/>
        <v>287號</v>
      </c>
      <c r="AU122" s="1" t="str">
        <f t="shared" si="104"/>
        <v>Y</v>
      </c>
      <c r="AV122" s="1">
        <f t="shared" si="105"/>
        <v>4</v>
      </c>
      <c r="AW122" s="1" t="str">
        <f t="shared" si="106"/>
        <v>287號</v>
      </c>
      <c r="AX122" s="1" t="str">
        <f t="shared" si="118"/>
        <v>287號</v>
      </c>
      <c r="AY122" s="1" t="str">
        <f t="shared" si="107"/>
        <v/>
      </c>
      <c r="AZ122" s="1" t="str">
        <f t="shared" si="108"/>
        <v>N</v>
      </c>
      <c r="BA122" s="1" t="str">
        <f t="shared" si="109"/>
        <v/>
      </c>
      <c r="BB122" s="1" t="str">
        <f t="shared" si="110"/>
        <v/>
      </c>
      <c r="BC122" s="1" t="str">
        <f t="shared" si="111"/>
        <v/>
      </c>
      <c r="BD122" s="1" t="str">
        <f>IF(ISERROR(VLOOKUP(BC122,樓別參照!A:B,2,0)),BC122,VLOOKUP(BC122,樓別參照!A:B,2,0))</f>
        <v/>
      </c>
      <c r="BE122" s="1" t="str">
        <f t="shared" si="112"/>
        <v/>
      </c>
      <c r="BF122" s="1" t="str">
        <f t="shared" si="113"/>
        <v/>
      </c>
      <c r="BG122" s="1" t="str">
        <f t="shared" si="114"/>
        <v>N</v>
      </c>
      <c r="BH122" s="1" t="str">
        <f t="shared" si="123"/>
        <v/>
      </c>
      <c r="BI122" s="1" t="str">
        <f t="shared" si="115"/>
        <v/>
      </c>
      <c r="BJ122" s="1" t="str">
        <f t="shared" si="66"/>
        <v>彰化縣</v>
      </c>
      <c r="BK122" s="1" t="str">
        <f t="shared" si="119"/>
        <v>和美鎮</v>
      </c>
      <c r="BL122" s="1" t="str">
        <f t="shared" si="120"/>
        <v>鹿和路五段</v>
      </c>
      <c r="BM122" s="1" t="str">
        <f t="shared" si="121"/>
        <v/>
      </c>
      <c r="BN122" s="1" t="str">
        <f t="shared" si="122"/>
        <v/>
      </c>
      <c r="BO122" s="1" t="str">
        <f t="shared" si="116"/>
        <v>287號</v>
      </c>
      <c r="BP122" s="1" t="str">
        <f t="shared" si="67"/>
        <v/>
      </c>
    </row>
    <row r="123" spans="1:68" x14ac:dyDescent="0.3">
      <c r="A123" s="1">
        <v>10354497</v>
      </c>
      <c r="B123" s="1" t="s">
        <v>118</v>
      </c>
      <c r="C123" s="1" t="s">
        <v>577</v>
      </c>
      <c r="D123" s="1" t="s">
        <v>571</v>
      </c>
      <c r="E123" s="1" t="s">
        <v>696</v>
      </c>
      <c r="F123" s="1" t="str">
        <f t="shared" si="68"/>
        <v>彰化縣 和美鎮 犁盛里23鄰東谷路19巷17弄5號</v>
      </c>
      <c r="G123" s="1">
        <f t="shared" si="69"/>
        <v>4</v>
      </c>
      <c r="H123" s="1" t="str">
        <f t="shared" si="70"/>
        <v>彰化縣</v>
      </c>
      <c r="I123" s="1">
        <f t="shared" si="71"/>
        <v>4</v>
      </c>
      <c r="J123" s="1" t="str">
        <f t="shared" si="64"/>
        <v>和美鎮</v>
      </c>
      <c r="K123" s="1" t="str">
        <f t="shared" si="65"/>
        <v>犁盛里23鄰東谷路19巷17弄5號</v>
      </c>
      <c r="L123" s="1" t="str">
        <f t="shared" si="72"/>
        <v>Y</v>
      </c>
      <c r="M123" s="1">
        <f t="shared" si="73"/>
        <v>3</v>
      </c>
      <c r="N123" s="1" t="str">
        <f t="shared" si="117"/>
        <v>犁盛里</v>
      </c>
      <c r="O123" s="1" t="str">
        <f t="shared" si="74"/>
        <v>Y</v>
      </c>
      <c r="P123" s="1">
        <f t="shared" si="75"/>
        <v>6</v>
      </c>
      <c r="Q123" s="1" t="str">
        <f t="shared" si="76"/>
        <v>犁盛里23鄰</v>
      </c>
      <c r="R123" s="1" t="str">
        <f t="shared" si="77"/>
        <v>犁盛里23鄰</v>
      </c>
      <c r="S123" s="1" t="str">
        <f t="shared" si="78"/>
        <v>東谷路19巷17弄5號</v>
      </c>
      <c r="T123" s="1" t="str">
        <f t="shared" si="79"/>
        <v>N</v>
      </c>
      <c r="U123" s="1" t="str">
        <f t="shared" si="80"/>
        <v>N</v>
      </c>
      <c r="V123" s="1" t="str">
        <f t="shared" si="81"/>
        <v>N</v>
      </c>
      <c r="W123" s="1" t="str">
        <f t="shared" si="82"/>
        <v/>
      </c>
      <c r="X123" s="1" t="str">
        <f t="shared" si="83"/>
        <v/>
      </c>
      <c r="Y123" s="1" t="str">
        <f t="shared" si="84"/>
        <v>東谷路19巷17弄5號</v>
      </c>
      <c r="Z123" s="1" t="str">
        <f t="shared" si="85"/>
        <v>Y</v>
      </c>
      <c r="AA123" s="1">
        <f t="shared" si="124"/>
        <v>3</v>
      </c>
      <c r="AB123" s="1" t="str">
        <f t="shared" si="86"/>
        <v>N</v>
      </c>
      <c r="AC123" s="1" t="str">
        <f t="shared" si="87"/>
        <v/>
      </c>
      <c r="AD123" s="1" t="str">
        <f t="shared" si="88"/>
        <v>東谷路</v>
      </c>
      <c r="AE123" s="1" t="str">
        <f t="shared" si="89"/>
        <v>19巷17弄5號</v>
      </c>
      <c r="AF123" s="1" t="str">
        <f t="shared" si="90"/>
        <v>N</v>
      </c>
      <c r="AG123" s="1" t="str">
        <f t="shared" si="91"/>
        <v/>
      </c>
      <c r="AH123" s="1" t="str">
        <f t="shared" si="92"/>
        <v/>
      </c>
      <c r="AI123" s="1" t="str">
        <f>IF(ISERROR(VLOOKUP(AH123,段別參照!A:B,2,0)),AH123,VLOOKUP(AH123,段別參照!A:B,2,0))</f>
        <v/>
      </c>
      <c r="AJ123" s="1" t="str">
        <f t="shared" si="93"/>
        <v>東谷路</v>
      </c>
      <c r="AK123" s="1" t="str">
        <f t="shared" si="94"/>
        <v>東谷路</v>
      </c>
      <c r="AL123" s="1" t="str">
        <f t="shared" si="95"/>
        <v>19巷17弄5號</v>
      </c>
      <c r="AM123" s="1" t="str">
        <f t="shared" si="96"/>
        <v>Y</v>
      </c>
      <c r="AN123" s="1">
        <f t="shared" si="97"/>
        <v>3</v>
      </c>
      <c r="AO123" s="1" t="str">
        <f t="shared" si="98"/>
        <v>19巷</v>
      </c>
      <c r="AP123" s="1" t="str">
        <f t="shared" si="99"/>
        <v>17弄5號</v>
      </c>
      <c r="AQ123" s="1" t="str">
        <f t="shared" si="100"/>
        <v>Y</v>
      </c>
      <c r="AR123" s="1">
        <f t="shared" si="101"/>
        <v>3</v>
      </c>
      <c r="AS123" s="1" t="str">
        <f t="shared" si="102"/>
        <v>17弄</v>
      </c>
      <c r="AT123" s="1" t="str">
        <f t="shared" si="103"/>
        <v>5號</v>
      </c>
      <c r="AU123" s="1" t="str">
        <f t="shared" si="104"/>
        <v>Y</v>
      </c>
      <c r="AV123" s="1">
        <f t="shared" si="105"/>
        <v>2</v>
      </c>
      <c r="AW123" s="1" t="str">
        <f t="shared" si="106"/>
        <v>5號</v>
      </c>
      <c r="AX123" s="1" t="str">
        <f t="shared" si="118"/>
        <v>5號</v>
      </c>
      <c r="AY123" s="1" t="str">
        <f t="shared" si="107"/>
        <v/>
      </c>
      <c r="AZ123" s="1" t="str">
        <f t="shared" si="108"/>
        <v>N</v>
      </c>
      <c r="BA123" s="1" t="str">
        <f t="shared" si="109"/>
        <v/>
      </c>
      <c r="BB123" s="1" t="str">
        <f t="shared" si="110"/>
        <v/>
      </c>
      <c r="BC123" s="1" t="str">
        <f t="shared" si="111"/>
        <v/>
      </c>
      <c r="BD123" s="1" t="str">
        <f>IF(ISERROR(VLOOKUP(BC123,樓別參照!A:B,2,0)),BC123,VLOOKUP(BC123,樓別參照!A:B,2,0))</f>
        <v/>
      </c>
      <c r="BE123" s="1" t="str">
        <f t="shared" si="112"/>
        <v/>
      </c>
      <c r="BF123" s="1" t="str">
        <f t="shared" si="113"/>
        <v/>
      </c>
      <c r="BG123" s="1" t="str">
        <f t="shared" si="114"/>
        <v>N</v>
      </c>
      <c r="BH123" s="1" t="str">
        <f t="shared" si="123"/>
        <v/>
      </c>
      <c r="BI123" s="1" t="str">
        <f t="shared" si="115"/>
        <v/>
      </c>
      <c r="BJ123" s="1" t="str">
        <f t="shared" si="66"/>
        <v>彰化縣</v>
      </c>
      <c r="BK123" s="1" t="str">
        <f t="shared" si="119"/>
        <v>和美鎮</v>
      </c>
      <c r="BL123" s="1" t="str">
        <f t="shared" si="120"/>
        <v>東谷路</v>
      </c>
      <c r="BM123" s="1" t="str">
        <f t="shared" si="121"/>
        <v>19巷</v>
      </c>
      <c r="BN123" s="1" t="str">
        <f t="shared" si="122"/>
        <v>17弄</v>
      </c>
      <c r="BO123" s="1" t="str">
        <f t="shared" si="116"/>
        <v>5號</v>
      </c>
      <c r="BP123" s="1" t="str">
        <f t="shared" si="67"/>
        <v/>
      </c>
    </row>
    <row r="124" spans="1:68" x14ac:dyDescent="0.3">
      <c r="A124" s="1">
        <v>9423948</v>
      </c>
      <c r="B124" s="1" t="s">
        <v>119</v>
      </c>
      <c r="C124" s="1" t="s">
        <v>577</v>
      </c>
      <c r="D124" s="1" t="s">
        <v>578</v>
      </c>
      <c r="E124" s="1" t="s">
        <v>697</v>
      </c>
      <c r="F124" s="1" t="str">
        <f t="shared" si="68"/>
        <v>彰化縣 和美鎮 柑井里17鄰東明路99號</v>
      </c>
      <c r="G124" s="1">
        <f t="shared" si="69"/>
        <v>4</v>
      </c>
      <c r="H124" s="1" t="str">
        <f t="shared" si="70"/>
        <v>彰化縣</v>
      </c>
      <c r="I124" s="1">
        <f t="shared" si="71"/>
        <v>4</v>
      </c>
      <c r="J124" s="1" t="str">
        <f t="shared" si="64"/>
        <v>和美鎮</v>
      </c>
      <c r="K124" s="1" t="str">
        <f t="shared" si="65"/>
        <v>柑井里17鄰東明路99號</v>
      </c>
      <c r="L124" s="1" t="str">
        <f t="shared" si="72"/>
        <v>Y</v>
      </c>
      <c r="M124" s="1">
        <f t="shared" si="73"/>
        <v>3</v>
      </c>
      <c r="N124" s="1" t="str">
        <f t="shared" si="117"/>
        <v>柑井里</v>
      </c>
      <c r="O124" s="1" t="str">
        <f t="shared" si="74"/>
        <v>Y</v>
      </c>
      <c r="P124" s="1">
        <f t="shared" si="75"/>
        <v>6</v>
      </c>
      <c r="Q124" s="1" t="str">
        <f t="shared" si="76"/>
        <v>柑井里17鄰</v>
      </c>
      <c r="R124" s="1" t="str">
        <f t="shared" si="77"/>
        <v>柑井里17鄰</v>
      </c>
      <c r="S124" s="1" t="str">
        <f t="shared" si="78"/>
        <v>東明路99號</v>
      </c>
      <c r="T124" s="1" t="str">
        <f t="shared" si="79"/>
        <v>N</v>
      </c>
      <c r="U124" s="1" t="str">
        <f t="shared" si="80"/>
        <v>N</v>
      </c>
      <c r="V124" s="1" t="str">
        <f t="shared" si="81"/>
        <v>N</v>
      </c>
      <c r="W124" s="1" t="str">
        <f t="shared" si="82"/>
        <v/>
      </c>
      <c r="X124" s="1" t="str">
        <f t="shared" si="83"/>
        <v/>
      </c>
      <c r="Y124" s="1" t="str">
        <f t="shared" si="84"/>
        <v>東明路99號</v>
      </c>
      <c r="Z124" s="1" t="str">
        <f t="shared" si="85"/>
        <v>Y</v>
      </c>
      <c r="AA124" s="1">
        <f t="shared" si="124"/>
        <v>3</v>
      </c>
      <c r="AB124" s="1" t="str">
        <f t="shared" si="86"/>
        <v>N</v>
      </c>
      <c r="AC124" s="1" t="str">
        <f t="shared" si="87"/>
        <v/>
      </c>
      <c r="AD124" s="1" t="str">
        <f t="shared" si="88"/>
        <v>東明路</v>
      </c>
      <c r="AE124" s="1" t="str">
        <f t="shared" si="89"/>
        <v>99號</v>
      </c>
      <c r="AF124" s="1" t="str">
        <f t="shared" si="90"/>
        <v>N</v>
      </c>
      <c r="AG124" s="1" t="str">
        <f t="shared" si="91"/>
        <v/>
      </c>
      <c r="AH124" s="1" t="str">
        <f t="shared" si="92"/>
        <v/>
      </c>
      <c r="AI124" s="1" t="str">
        <f>IF(ISERROR(VLOOKUP(AH124,段別參照!A:B,2,0)),AH124,VLOOKUP(AH124,段別參照!A:B,2,0))</f>
        <v/>
      </c>
      <c r="AJ124" s="1" t="str">
        <f t="shared" si="93"/>
        <v>東明路</v>
      </c>
      <c r="AK124" s="1" t="str">
        <f t="shared" si="94"/>
        <v>東明路</v>
      </c>
      <c r="AL124" s="1" t="str">
        <f t="shared" si="95"/>
        <v>99號</v>
      </c>
      <c r="AM124" s="1" t="str">
        <f t="shared" si="96"/>
        <v>N</v>
      </c>
      <c r="AN124" s="1" t="str">
        <f t="shared" si="97"/>
        <v/>
      </c>
      <c r="AO124" s="1" t="str">
        <f t="shared" si="98"/>
        <v/>
      </c>
      <c r="AP124" s="1" t="str">
        <f t="shared" si="99"/>
        <v>99號</v>
      </c>
      <c r="AQ124" s="1" t="str">
        <f t="shared" si="100"/>
        <v>N</v>
      </c>
      <c r="AR124" s="1" t="str">
        <f t="shared" si="101"/>
        <v/>
      </c>
      <c r="AS124" s="1" t="str">
        <f t="shared" si="102"/>
        <v/>
      </c>
      <c r="AT124" s="1" t="str">
        <f t="shared" si="103"/>
        <v>99號</v>
      </c>
      <c r="AU124" s="1" t="str">
        <f t="shared" si="104"/>
        <v>Y</v>
      </c>
      <c r="AV124" s="1">
        <f t="shared" si="105"/>
        <v>3</v>
      </c>
      <c r="AW124" s="1" t="str">
        <f t="shared" si="106"/>
        <v>99號</v>
      </c>
      <c r="AX124" s="1" t="str">
        <f t="shared" si="118"/>
        <v>99號</v>
      </c>
      <c r="AY124" s="1" t="str">
        <f t="shared" si="107"/>
        <v/>
      </c>
      <c r="AZ124" s="1" t="str">
        <f t="shared" si="108"/>
        <v>N</v>
      </c>
      <c r="BA124" s="1" t="str">
        <f t="shared" si="109"/>
        <v/>
      </c>
      <c r="BB124" s="1" t="str">
        <f t="shared" si="110"/>
        <v/>
      </c>
      <c r="BC124" s="1" t="str">
        <f t="shared" si="111"/>
        <v/>
      </c>
      <c r="BD124" s="1" t="str">
        <f>IF(ISERROR(VLOOKUP(BC124,樓別參照!A:B,2,0)),BC124,VLOOKUP(BC124,樓別參照!A:B,2,0))</f>
        <v/>
      </c>
      <c r="BE124" s="1" t="str">
        <f t="shared" si="112"/>
        <v/>
      </c>
      <c r="BF124" s="1" t="str">
        <f t="shared" si="113"/>
        <v/>
      </c>
      <c r="BG124" s="1" t="str">
        <f t="shared" si="114"/>
        <v>N</v>
      </c>
      <c r="BH124" s="1" t="str">
        <f t="shared" si="123"/>
        <v/>
      </c>
      <c r="BI124" s="1" t="str">
        <f t="shared" si="115"/>
        <v/>
      </c>
      <c r="BJ124" s="1" t="str">
        <f t="shared" si="66"/>
        <v>彰化縣</v>
      </c>
      <c r="BK124" s="1" t="str">
        <f t="shared" si="119"/>
        <v>和美鎮</v>
      </c>
      <c r="BL124" s="1" t="str">
        <f t="shared" si="120"/>
        <v>東明路</v>
      </c>
      <c r="BM124" s="1" t="str">
        <f t="shared" si="121"/>
        <v/>
      </c>
      <c r="BN124" s="1" t="str">
        <f t="shared" si="122"/>
        <v/>
      </c>
      <c r="BO124" s="1" t="str">
        <f t="shared" si="116"/>
        <v>99號</v>
      </c>
      <c r="BP124" s="1" t="str">
        <f t="shared" si="67"/>
        <v/>
      </c>
    </row>
    <row r="125" spans="1:68" x14ac:dyDescent="0.3">
      <c r="A125" s="1">
        <v>8949107</v>
      </c>
      <c r="B125" s="1" t="s">
        <v>120</v>
      </c>
      <c r="C125" s="1" t="s">
        <v>615</v>
      </c>
      <c r="D125" s="1" t="s">
        <v>571</v>
      </c>
      <c r="E125" s="1" t="s">
        <v>698</v>
      </c>
      <c r="F125" s="1" t="str">
        <f t="shared" si="68"/>
        <v>彰化縣 和美鎮 思北路143巷1號</v>
      </c>
      <c r="G125" s="1">
        <f t="shared" si="69"/>
        <v>4</v>
      </c>
      <c r="H125" s="1" t="str">
        <f t="shared" si="70"/>
        <v>彰化縣</v>
      </c>
      <c r="I125" s="1">
        <f t="shared" si="71"/>
        <v>4</v>
      </c>
      <c r="J125" s="1" t="str">
        <f t="shared" si="64"/>
        <v>和美鎮</v>
      </c>
      <c r="K125" s="1" t="str">
        <f t="shared" si="65"/>
        <v>思北路143巷1號</v>
      </c>
      <c r="L125" s="1" t="str">
        <f t="shared" si="72"/>
        <v>N</v>
      </c>
      <c r="M125" s="1" t="str">
        <f t="shared" si="73"/>
        <v/>
      </c>
      <c r="N125" s="1" t="str">
        <f t="shared" si="117"/>
        <v/>
      </c>
      <c r="O125" s="1" t="str">
        <f t="shared" si="74"/>
        <v>N</v>
      </c>
      <c r="P125" s="1" t="str">
        <f t="shared" si="75"/>
        <v/>
      </c>
      <c r="Q125" s="1" t="str">
        <f t="shared" si="76"/>
        <v/>
      </c>
      <c r="R125" s="1" t="str">
        <f t="shared" si="77"/>
        <v/>
      </c>
      <c r="S125" s="1" t="str">
        <f t="shared" si="78"/>
        <v>思北路143巷1號</v>
      </c>
      <c r="T125" s="1" t="str">
        <f t="shared" si="79"/>
        <v>N</v>
      </c>
      <c r="U125" s="1" t="str">
        <f t="shared" si="80"/>
        <v>N</v>
      </c>
      <c r="V125" s="1" t="str">
        <f t="shared" si="81"/>
        <v>N</v>
      </c>
      <c r="W125" s="1" t="str">
        <f t="shared" si="82"/>
        <v/>
      </c>
      <c r="X125" s="1" t="str">
        <f t="shared" si="83"/>
        <v/>
      </c>
      <c r="Y125" s="1" t="str">
        <f t="shared" si="84"/>
        <v>思北路143巷1號</v>
      </c>
      <c r="Z125" s="1" t="str">
        <f t="shared" si="85"/>
        <v>Y</v>
      </c>
      <c r="AA125" s="1">
        <f t="shared" si="124"/>
        <v>3</v>
      </c>
      <c r="AB125" s="1" t="str">
        <f t="shared" si="86"/>
        <v>N</v>
      </c>
      <c r="AC125" s="1" t="str">
        <f t="shared" si="87"/>
        <v/>
      </c>
      <c r="AD125" s="1" t="str">
        <f t="shared" si="88"/>
        <v>思北路</v>
      </c>
      <c r="AE125" s="1" t="str">
        <f t="shared" si="89"/>
        <v>143巷1號</v>
      </c>
      <c r="AF125" s="1" t="str">
        <f t="shared" si="90"/>
        <v>N</v>
      </c>
      <c r="AG125" s="1" t="str">
        <f t="shared" si="91"/>
        <v/>
      </c>
      <c r="AH125" s="1" t="str">
        <f t="shared" si="92"/>
        <v/>
      </c>
      <c r="AI125" s="1" t="str">
        <f>IF(ISERROR(VLOOKUP(AH125,段別參照!A:B,2,0)),AH125,VLOOKUP(AH125,段別參照!A:B,2,0))</f>
        <v/>
      </c>
      <c r="AJ125" s="1" t="str">
        <f t="shared" si="93"/>
        <v>思北路</v>
      </c>
      <c r="AK125" s="1" t="str">
        <f t="shared" si="94"/>
        <v>思北路</v>
      </c>
      <c r="AL125" s="1" t="str">
        <f t="shared" si="95"/>
        <v>143巷1號</v>
      </c>
      <c r="AM125" s="1" t="str">
        <f t="shared" si="96"/>
        <v>Y</v>
      </c>
      <c r="AN125" s="1">
        <f t="shared" si="97"/>
        <v>4</v>
      </c>
      <c r="AO125" s="1" t="str">
        <f t="shared" si="98"/>
        <v>143巷</v>
      </c>
      <c r="AP125" s="1" t="str">
        <f t="shared" si="99"/>
        <v>1號</v>
      </c>
      <c r="AQ125" s="1" t="str">
        <f t="shared" si="100"/>
        <v>N</v>
      </c>
      <c r="AR125" s="1" t="str">
        <f t="shared" si="101"/>
        <v/>
      </c>
      <c r="AS125" s="1" t="str">
        <f t="shared" si="102"/>
        <v/>
      </c>
      <c r="AT125" s="1" t="str">
        <f t="shared" si="103"/>
        <v>1號</v>
      </c>
      <c r="AU125" s="1" t="str">
        <f t="shared" si="104"/>
        <v>Y</v>
      </c>
      <c r="AV125" s="1">
        <f t="shared" si="105"/>
        <v>2</v>
      </c>
      <c r="AW125" s="1" t="str">
        <f t="shared" si="106"/>
        <v>1號</v>
      </c>
      <c r="AX125" s="1" t="str">
        <f t="shared" si="118"/>
        <v>1號</v>
      </c>
      <c r="AY125" s="1" t="str">
        <f t="shared" si="107"/>
        <v/>
      </c>
      <c r="AZ125" s="1" t="str">
        <f t="shared" si="108"/>
        <v>N</v>
      </c>
      <c r="BA125" s="1" t="str">
        <f t="shared" si="109"/>
        <v/>
      </c>
      <c r="BB125" s="1" t="str">
        <f t="shared" si="110"/>
        <v/>
      </c>
      <c r="BC125" s="1" t="str">
        <f t="shared" si="111"/>
        <v/>
      </c>
      <c r="BD125" s="1" t="str">
        <f>IF(ISERROR(VLOOKUP(BC125,樓別參照!A:B,2,0)),BC125,VLOOKUP(BC125,樓別參照!A:B,2,0))</f>
        <v/>
      </c>
      <c r="BE125" s="1" t="str">
        <f t="shared" si="112"/>
        <v/>
      </c>
      <c r="BF125" s="1" t="str">
        <f t="shared" si="113"/>
        <v/>
      </c>
      <c r="BG125" s="1" t="str">
        <f t="shared" si="114"/>
        <v>N</v>
      </c>
      <c r="BH125" s="1" t="str">
        <f t="shared" si="123"/>
        <v/>
      </c>
      <c r="BI125" s="1" t="str">
        <f t="shared" si="115"/>
        <v/>
      </c>
      <c r="BJ125" s="1" t="str">
        <f t="shared" si="66"/>
        <v>彰化縣</v>
      </c>
      <c r="BK125" s="1" t="str">
        <f t="shared" si="119"/>
        <v>和美鎮</v>
      </c>
      <c r="BL125" s="1" t="str">
        <f t="shared" si="120"/>
        <v>思北路</v>
      </c>
      <c r="BM125" s="1" t="str">
        <f t="shared" si="121"/>
        <v>143巷</v>
      </c>
      <c r="BN125" s="1" t="str">
        <f t="shared" si="122"/>
        <v/>
      </c>
      <c r="BO125" s="1" t="str">
        <f t="shared" si="116"/>
        <v>1號</v>
      </c>
      <c r="BP125" s="1" t="str">
        <f t="shared" si="67"/>
        <v/>
      </c>
    </row>
    <row r="126" spans="1:68" x14ac:dyDescent="0.3">
      <c r="A126" s="1">
        <v>9866735</v>
      </c>
      <c r="B126" s="1" t="s">
        <v>121</v>
      </c>
      <c r="C126" s="1" t="s">
        <v>570</v>
      </c>
      <c r="D126" s="1" t="s">
        <v>571</v>
      </c>
      <c r="E126" s="1" t="s">
        <v>699</v>
      </c>
      <c r="F126" s="1" t="str">
        <f t="shared" si="68"/>
        <v>彰化縣 和美鎮 南佃里14鄰大佃路255巷36號</v>
      </c>
      <c r="G126" s="1">
        <f t="shared" si="69"/>
        <v>4</v>
      </c>
      <c r="H126" s="1" t="str">
        <f t="shared" si="70"/>
        <v>彰化縣</v>
      </c>
      <c r="I126" s="1">
        <f t="shared" si="71"/>
        <v>4</v>
      </c>
      <c r="J126" s="1" t="str">
        <f t="shared" si="64"/>
        <v>和美鎮</v>
      </c>
      <c r="K126" s="1" t="str">
        <f t="shared" si="65"/>
        <v>南佃里14鄰大佃路255巷36號</v>
      </c>
      <c r="L126" s="1" t="str">
        <f t="shared" si="72"/>
        <v>Y</v>
      </c>
      <c r="M126" s="1">
        <f t="shared" si="73"/>
        <v>3</v>
      </c>
      <c r="N126" s="1" t="str">
        <f t="shared" si="117"/>
        <v>南佃里</v>
      </c>
      <c r="O126" s="1" t="str">
        <f t="shared" si="74"/>
        <v>Y</v>
      </c>
      <c r="P126" s="1">
        <f t="shared" si="75"/>
        <v>6</v>
      </c>
      <c r="Q126" s="1" t="str">
        <f t="shared" si="76"/>
        <v>南佃里14鄰</v>
      </c>
      <c r="R126" s="1" t="str">
        <f t="shared" si="77"/>
        <v>南佃里14鄰</v>
      </c>
      <c r="S126" s="1" t="str">
        <f t="shared" si="78"/>
        <v>大佃路255巷36號</v>
      </c>
      <c r="T126" s="1" t="str">
        <f t="shared" si="79"/>
        <v>N</v>
      </c>
      <c r="U126" s="1" t="str">
        <f t="shared" si="80"/>
        <v>N</v>
      </c>
      <c r="V126" s="1" t="str">
        <f t="shared" si="81"/>
        <v>N</v>
      </c>
      <c r="W126" s="1" t="str">
        <f t="shared" si="82"/>
        <v/>
      </c>
      <c r="X126" s="1" t="str">
        <f t="shared" si="83"/>
        <v/>
      </c>
      <c r="Y126" s="1" t="str">
        <f t="shared" si="84"/>
        <v>大佃路255巷36號</v>
      </c>
      <c r="Z126" s="1" t="str">
        <f t="shared" si="85"/>
        <v>Y</v>
      </c>
      <c r="AA126" s="1">
        <f t="shared" si="124"/>
        <v>3</v>
      </c>
      <c r="AB126" s="1" t="str">
        <f t="shared" si="86"/>
        <v>N</v>
      </c>
      <c r="AC126" s="1" t="str">
        <f t="shared" si="87"/>
        <v/>
      </c>
      <c r="AD126" s="1" t="str">
        <f t="shared" si="88"/>
        <v>大佃路</v>
      </c>
      <c r="AE126" s="1" t="str">
        <f t="shared" si="89"/>
        <v>255巷36號</v>
      </c>
      <c r="AF126" s="1" t="str">
        <f t="shared" si="90"/>
        <v>N</v>
      </c>
      <c r="AG126" s="1" t="str">
        <f t="shared" si="91"/>
        <v/>
      </c>
      <c r="AH126" s="1" t="str">
        <f t="shared" si="92"/>
        <v/>
      </c>
      <c r="AI126" s="1" t="str">
        <f>IF(ISERROR(VLOOKUP(AH126,段別參照!A:B,2,0)),AH126,VLOOKUP(AH126,段別參照!A:B,2,0))</f>
        <v/>
      </c>
      <c r="AJ126" s="1" t="str">
        <f t="shared" si="93"/>
        <v>大佃路</v>
      </c>
      <c r="AK126" s="1" t="str">
        <f t="shared" si="94"/>
        <v>大佃路</v>
      </c>
      <c r="AL126" s="1" t="str">
        <f t="shared" si="95"/>
        <v>255巷36號</v>
      </c>
      <c r="AM126" s="1" t="str">
        <f t="shared" si="96"/>
        <v>Y</v>
      </c>
      <c r="AN126" s="1">
        <f t="shared" si="97"/>
        <v>4</v>
      </c>
      <c r="AO126" s="1" t="str">
        <f t="shared" si="98"/>
        <v>255巷</v>
      </c>
      <c r="AP126" s="1" t="str">
        <f t="shared" si="99"/>
        <v>36號</v>
      </c>
      <c r="AQ126" s="1" t="str">
        <f t="shared" si="100"/>
        <v>N</v>
      </c>
      <c r="AR126" s="1" t="str">
        <f t="shared" si="101"/>
        <v/>
      </c>
      <c r="AS126" s="1" t="str">
        <f t="shared" si="102"/>
        <v/>
      </c>
      <c r="AT126" s="1" t="str">
        <f t="shared" si="103"/>
        <v>36號</v>
      </c>
      <c r="AU126" s="1" t="str">
        <f t="shared" si="104"/>
        <v>Y</v>
      </c>
      <c r="AV126" s="1">
        <f t="shared" si="105"/>
        <v>3</v>
      </c>
      <c r="AW126" s="1" t="str">
        <f t="shared" si="106"/>
        <v>36號</v>
      </c>
      <c r="AX126" s="1" t="str">
        <f t="shared" si="118"/>
        <v>36號</v>
      </c>
      <c r="AY126" s="1" t="str">
        <f t="shared" si="107"/>
        <v/>
      </c>
      <c r="AZ126" s="1" t="str">
        <f t="shared" si="108"/>
        <v>N</v>
      </c>
      <c r="BA126" s="1" t="str">
        <f t="shared" si="109"/>
        <v/>
      </c>
      <c r="BB126" s="1" t="str">
        <f t="shared" si="110"/>
        <v/>
      </c>
      <c r="BC126" s="1" t="str">
        <f t="shared" si="111"/>
        <v/>
      </c>
      <c r="BD126" s="1" t="str">
        <f>IF(ISERROR(VLOOKUP(BC126,樓別參照!A:B,2,0)),BC126,VLOOKUP(BC126,樓別參照!A:B,2,0))</f>
        <v/>
      </c>
      <c r="BE126" s="1" t="str">
        <f t="shared" si="112"/>
        <v/>
      </c>
      <c r="BF126" s="1" t="str">
        <f t="shared" si="113"/>
        <v/>
      </c>
      <c r="BG126" s="1" t="str">
        <f t="shared" si="114"/>
        <v>N</v>
      </c>
      <c r="BH126" s="1" t="str">
        <f t="shared" si="123"/>
        <v/>
      </c>
      <c r="BI126" s="1" t="str">
        <f t="shared" si="115"/>
        <v/>
      </c>
      <c r="BJ126" s="1" t="str">
        <f t="shared" si="66"/>
        <v>彰化縣</v>
      </c>
      <c r="BK126" s="1" t="str">
        <f t="shared" si="119"/>
        <v>和美鎮</v>
      </c>
      <c r="BL126" s="1" t="str">
        <f t="shared" si="120"/>
        <v>大佃路</v>
      </c>
      <c r="BM126" s="1" t="str">
        <f t="shared" si="121"/>
        <v>255巷</v>
      </c>
      <c r="BN126" s="1" t="str">
        <f t="shared" si="122"/>
        <v/>
      </c>
      <c r="BO126" s="1" t="str">
        <f t="shared" si="116"/>
        <v>36號</v>
      </c>
      <c r="BP126" s="1" t="str">
        <f t="shared" si="67"/>
        <v/>
      </c>
    </row>
    <row r="127" spans="1:68" x14ac:dyDescent="0.3">
      <c r="A127" s="1">
        <v>9423949</v>
      </c>
      <c r="B127" s="1" t="s">
        <v>122</v>
      </c>
      <c r="C127" s="1" t="s">
        <v>570</v>
      </c>
      <c r="D127" s="1" t="s">
        <v>571</v>
      </c>
      <c r="E127" s="1" t="s">
        <v>700</v>
      </c>
      <c r="F127" s="1" t="str">
        <f t="shared" si="68"/>
        <v>彰化縣 和美鎮 南佃村渭南路137號</v>
      </c>
      <c r="G127" s="1">
        <f t="shared" si="69"/>
        <v>4</v>
      </c>
      <c r="H127" s="1" t="str">
        <f t="shared" si="70"/>
        <v>彰化縣</v>
      </c>
      <c r="I127" s="1">
        <f t="shared" si="71"/>
        <v>4</v>
      </c>
      <c r="J127" s="1" t="str">
        <f t="shared" si="64"/>
        <v>和美鎮</v>
      </c>
      <c r="K127" s="1" t="str">
        <f t="shared" si="65"/>
        <v>南佃村渭南路137號</v>
      </c>
      <c r="L127" s="1" t="str">
        <f t="shared" si="72"/>
        <v>N</v>
      </c>
      <c r="M127" s="1" t="str">
        <f t="shared" si="73"/>
        <v/>
      </c>
      <c r="N127" s="1" t="str">
        <f t="shared" si="117"/>
        <v/>
      </c>
      <c r="O127" s="1" t="str">
        <f t="shared" si="74"/>
        <v>N</v>
      </c>
      <c r="P127" s="1" t="str">
        <f t="shared" si="75"/>
        <v/>
      </c>
      <c r="Q127" s="1" t="str">
        <f t="shared" si="76"/>
        <v/>
      </c>
      <c r="R127" s="1" t="str">
        <f t="shared" si="77"/>
        <v/>
      </c>
      <c r="S127" s="1" t="str">
        <f t="shared" si="78"/>
        <v>南佃村渭南路137號</v>
      </c>
      <c r="T127" s="1" t="str">
        <f t="shared" si="79"/>
        <v>N</v>
      </c>
      <c r="U127" s="1" t="str">
        <f t="shared" si="80"/>
        <v>Y</v>
      </c>
      <c r="V127" s="1" t="str">
        <f t="shared" si="81"/>
        <v>Y</v>
      </c>
      <c r="W127" s="1">
        <f t="shared" si="82"/>
        <v>3</v>
      </c>
      <c r="X127" s="1" t="str">
        <f t="shared" si="83"/>
        <v>南佃村</v>
      </c>
      <c r="Y127" s="1" t="str">
        <f t="shared" si="84"/>
        <v>渭南路137號</v>
      </c>
      <c r="Z127" s="1" t="str">
        <f t="shared" si="85"/>
        <v>Y</v>
      </c>
      <c r="AA127" s="1">
        <f t="shared" si="124"/>
        <v>3</v>
      </c>
      <c r="AB127" s="1" t="str">
        <f t="shared" si="86"/>
        <v>N</v>
      </c>
      <c r="AC127" s="1" t="str">
        <f t="shared" si="87"/>
        <v/>
      </c>
      <c r="AD127" s="1" t="str">
        <f t="shared" si="88"/>
        <v>渭南路</v>
      </c>
      <c r="AE127" s="1" t="str">
        <f t="shared" si="89"/>
        <v>137號</v>
      </c>
      <c r="AF127" s="1" t="str">
        <f t="shared" si="90"/>
        <v>N</v>
      </c>
      <c r="AG127" s="1" t="str">
        <f t="shared" si="91"/>
        <v/>
      </c>
      <c r="AH127" s="1" t="str">
        <f t="shared" si="92"/>
        <v/>
      </c>
      <c r="AI127" s="1" t="str">
        <f>IF(ISERROR(VLOOKUP(AH127,段別參照!A:B,2,0)),AH127,VLOOKUP(AH127,段別參照!A:B,2,0))</f>
        <v/>
      </c>
      <c r="AJ127" s="1" t="str">
        <f t="shared" si="93"/>
        <v>渭南路</v>
      </c>
      <c r="AK127" s="1" t="str">
        <f t="shared" si="94"/>
        <v>渭南路</v>
      </c>
      <c r="AL127" s="1" t="str">
        <f t="shared" si="95"/>
        <v>137號</v>
      </c>
      <c r="AM127" s="1" t="str">
        <f t="shared" si="96"/>
        <v>N</v>
      </c>
      <c r="AN127" s="1" t="str">
        <f t="shared" si="97"/>
        <v/>
      </c>
      <c r="AO127" s="1" t="str">
        <f t="shared" si="98"/>
        <v/>
      </c>
      <c r="AP127" s="1" t="str">
        <f t="shared" si="99"/>
        <v>137號</v>
      </c>
      <c r="AQ127" s="1" t="str">
        <f t="shared" si="100"/>
        <v>N</v>
      </c>
      <c r="AR127" s="1" t="str">
        <f t="shared" si="101"/>
        <v/>
      </c>
      <c r="AS127" s="1" t="str">
        <f t="shared" si="102"/>
        <v/>
      </c>
      <c r="AT127" s="1" t="str">
        <f t="shared" si="103"/>
        <v>137號</v>
      </c>
      <c r="AU127" s="1" t="str">
        <f t="shared" si="104"/>
        <v>Y</v>
      </c>
      <c r="AV127" s="1">
        <f t="shared" si="105"/>
        <v>4</v>
      </c>
      <c r="AW127" s="1" t="str">
        <f t="shared" si="106"/>
        <v>137號</v>
      </c>
      <c r="AX127" s="1" t="str">
        <f t="shared" si="118"/>
        <v>137號</v>
      </c>
      <c r="AY127" s="1" t="str">
        <f t="shared" si="107"/>
        <v/>
      </c>
      <c r="AZ127" s="1" t="str">
        <f t="shared" si="108"/>
        <v>N</v>
      </c>
      <c r="BA127" s="1" t="str">
        <f t="shared" si="109"/>
        <v/>
      </c>
      <c r="BB127" s="1" t="str">
        <f t="shared" si="110"/>
        <v/>
      </c>
      <c r="BC127" s="1" t="str">
        <f t="shared" si="111"/>
        <v/>
      </c>
      <c r="BD127" s="1" t="str">
        <f>IF(ISERROR(VLOOKUP(BC127,樓別參照!A:B,2,0)),BC127,VLOOKUP(BC127,樓別參照!A:B,2,0))</f>
        <v/>
      </c>
      <c r="BE127" s="1" t="str">
        <f t="shared" si="112"/>
        <v/>
      </c>
      <c r="BF127" s="1" t="str">
        <f t="shared" si="113"/>
        <v/>
      </c>
      <c r="BG127" s="1" t="str">
        <f t="shared" si="114"/>
        <v>N</v>
      </c>
      <c r="BH127" s="1" t="str">
        <f t="shared" si="123"/>
        <v/>
      </c>
      <c r="BI127" s="1" t="str">
        <f t="shared" si="115"/>
        <v/>
      </c>
      <c r="BJ127" s="1" t="str">
        <f t="shared" si="66"/>
        <v>彰化縣</v>
      </c>
      <c r="BK127" s="1" t="str">
        <f t="shared" si="119"/>
        <v>和美鎮</v>
      </c>
      <c r="BL127" s="1" t="str">
        <f t="shared" si="120"/>
        <v>渭南路</v>
      </c>
      <c r="BM127" s="1" t="str">
        <f t="shared" si="121"/>
        <v/>
      </c>
      <c r="BN127" s="1" t="str">
        <f t="shared" si="122"/>
        <v/>
      </c>
      <c r="BO127" s="1" t="str">
        <f t="shared" si="116"/>
        <v>137號</v>
      </c>
      <c r="BP127" s="1" t="str">
        <f t="shared" si="67"/>
        <v>南佃村</v>
      </c>
    </row>
    <row r="128" spans="1:68" x14ac:dyDescent="0.3">
      <c r="A128" s="1">
        <v>8233235</v>
      </c>
      <c r="B128" s="1" t="s">
        <v>123</v>
      </c>
      <c r="C128" s="1" t="s">
        <v>570</v>
      </c>
      <c r="D128" s="1" t="s">
        <v>571</v>
      </c>
      <c r="E128" s="1" t="s">
        <v>701</v>
      </c>
      <c r="F128" s="1" t="str">
        <f t="shared" si="68"/>
        <v>彰化縣 和美鎮 和頭路316號4樓</v>
      </c>
      <c r="G128" s="1">
        <f t="shared" si="69"/>
        <v>4</v>
      </c>
      <c r="H128" s="1" t="str">
        <f t="shared" si="70"/>
        <v>彰化縣</v>
      </c>
      <c r="I128" s="1">
        <f t="shared" si="71"/>
        <v>4</v>
      </c>
      <c r="J128" s="1" t="str">
        <f t="shared" si="64"/>
        <v>和美鎮</v>
      </c>
      <c r="K128" s="1" t="str">
        <f t="shared" si="65"/>
        <v>和頭路316號4樓</v>
      </c>
      <c r="L128" s="1" t="str">
        <f t="shared" si="72"/>
        <v>N</v>
      </c>
      <c r="M128" s="1" t="str">
        <f t="shared" si="73"/>
        <v/>
      </c>
      <c r="N128" s="1" t="str">
        <f t="shared" si="117"/>
        <v/>
      </c>
      <c r="O128" s="1" t="str">
        <f t="shared" si="74"/>
        <v>N</v>
      </c>
      <c r="P128" s="1" t="str">
        <f t="shared" si="75"/>
        <v/>
      </c>
      <c r="Q128" s="1" t="str">
        <f t="shared" si="76"/>
        <v/>
      </c>
      <c r="R128" s="1" t="str">
        <f t="shared" si="77"/>
        <v/>
      </c>
      <c r="S128" s="1" t="str">
        <f t="shared" si="78"/>
        <v>和頭路316號4樓</v>
      </c>
      <c r="T128" s="1" t="str">
        <f t="shared" si="79"/>
        <v>N</v>
      </c>
      <c r="U128" s="1" t="str">
        <f t="shared" si="80"/>
        <v>N</v>
      </c>
      <c r="V128" s="1" t="str">
        <f t="shared" si="81"/>
        <v>N</v>
      </c>
      <c r="W128" s="1" t="str">
        <f t="shared" si="82"/>
        <v/>
      </c>
      <c r="X128" s="1" t="str">
        <f t="shared" si="83"/>
        <v/>
      </c>
      <c r="Y128" s="1" t="str">
        <f t="shared" si="84"/>
        <v>和頭路316號4樓</v>
      </c>
      <c r="Z128" s="1" t="str">
        <f t="shared" si="85"/>
        <v>Y</v>
      </c>
      <c r="AA128" s="1">
        <f t="shared" si="124"/>
        <v>3</v>
      </c>
      <c r="AB128" s="1" t="str">
        <f t="shared" si="86"/>
        <v>N</v>
      </c>
      <c r="AC128" s="1" t="str">
        <f t="shared" si="87"/>
        <v/>
      </c>
      <c r="AD128" s="1" t="str">
        <f t="shared" si="88"/>
        <v>和頭路</v>
      </c>
      <c r="AE128" s="1" t="str">
        <f t="shared" si="89"/>
        <v>316號4樓</v>
      </c>
      <c r="AF128" s="1" t="str">
        <f t="shared" si="90"/>
        <v>N</v>
      </c>
      <c r="AG128" s="1" t="str">
        <f t="shared" si="91"/>
        <v/>
      </c>
      <c r="AH128" s="1" t="str">
        <f t="shared" si="92"/>
        <v/>
      </c>
      <c r="AI128" s="1" t="str">
        <f>IF(ISERROR(VLOOKUP(AH128,段別參照!A:B,2,0)),AH128,VLOOKUP(AH128,段別參照!A:B,2,0))</f>
        <v/>
      </c>
      <c r="AJ128" s="1" t="str">
        <f t="shared" si="93"/>
        <v>和頭路</v>
      </c>
      <c r="AK128" s="1" t="str">
        <f t="shared" si="94"/>
        <v>和頭路</v>
      </c>
      <c r="AL128" s="1" t="str">
        <f t="shared" si="95"/>
        <v>316號4樓</v>
      </c>
      <c r="AM128" s="1" t="str">
        <f t="shared" si="96"/>
        <v>N</v>
      </c>
      <c r="AN128" s="1" t="str">
        <f t="shared" si="97"/>
        <v/>
      </c>
      <c r="AO128" s="1" t="str">
        <f t="shared" si="98"/>
        <v/>
      </c>
      <c r="AP128" s="1" t="str">
        <f t="shared" si="99"/>
        <v>316號4樓</v>
      </c>
      <c r="AQ128" s="1" t="str">
        <f t="shared" si="100"/>
        <v>N</v>
      </c>
      <c r="AR128" s="1" t="str">
        <f t="shared" si="101"/>
        <v/>
      </c>
      <c r="AS128" s="1" t="str">
        <f t="shared" si="102"/>
        <v/>
      </c>
      <c r="AT128" s="1" t="str">
        <f t="shared" si="103"/>
        <v>316號4樓</v>
      </c>
      <c r="AU128" s="1" t="str">
        <f t="shared" si="104"/>
        <v>Y</v>
      </c>
      <c r="AV128" s="1">
        <f t="shared" si="105"/>
        <v>4</v>
      </c>
      <c r="AW128" s="1" t="str">
        <f t="shared" si="106"/>
        <v>316號</v>
      </c>
      <c r="AX128" s="1" t="str">
        <f t="shared" si="118"/>
        <v>316號</v>
      </c>
      <c r="AY128" s="1" t="str">
        <f t="shared" si="107"/>
        <v>4樓</v>
      </c>
      <c r="AZ128" s="1" t="str">
        <f t="shared" si="108"/>
        <v>Y</v>
      </c>
      <c r="BA128" s="1">
        <f t="shared" si="109"/>
        <v>2</v>
      </c>
      <c r="BB128" s="1" t="str">
        <f t="shared" si="110"/>
        <v>4樓</v>
      </c>
      <c r="BC128" s="1" t="str">
        <f t="shared" si="111"/>
        <v>4</v>
      </c>
      <c r="BD128" s="1" t="str">
        <f>IF(ISERROR(VLOOKUP(BC128,樓別參照!A:B,2,0)),BC128,VLOOKUP(BC128,樓別參照!A:B,2,0))</f>
        <v>4</v>
      </c>
      <c r="BE128" s="1" t="str">
        <f t="shared" si="112"/>
        <v>4樓</v>
      </c>
      <c r="BF128" s="1" t="str">
        <f t="shared" si="113"/>
        <v/>
      </c>
      <c r="BG128" s="1" t="str">
        <f t="shared" si="114"/>
        <v>N</v>
      </c>
      <c r="BH128" s="1" t="str">
        <f t="shared" si="123"/>
        <v/>
      </c>
      <c r="BI128" s="1" t="str">
        <f t="shared" si="115"/>
        <v/>
      </c>
      <c r="BJ128" s="1" t="str">
        <f t="shared" si="66"/>
        <v>彰化縣</v>
      </c>
      <c r="BK128" s="1" t="str">
        <f t="shared" si="119"/>
        <v>和美鎮</v>
      </c>
      <c r="BL128" s="1" t="str">
        <f t="shared" si="120"/>
        <v>和頭路</v>
      </c>
      <c r="BM128" s="1" t="str">
        <f t="shared" si="121"/>
        <v/>
      </c>
      <c r="BN128" s="1" t="str">
        <f t="shared" si="122"/>
        <v/>
      </c>
      <c r="BO128" s="1" t="str">
        <f t="shared" si="116"/>
        <v>316號4樓</v>
      </c>
      <c r="BP128" s="1" t="str">
        <f t="shared" si="67"/>
        <v/>
      </c>
    </row>
    <row r="129" spans="1:68" x14ac:dyDescent="0.3">
      <c r="A129" s="1">
        <v>9424147</v>
      </c>
      <c r="B129" s="1" t="s">
        <v>124</v>
      </c>
      <c r="C129" s="1" t="s">
        <v>570</v>
      </c>
      <c r="D129" s="1" t="s">
        <v>630</v>
      </c>
      <c r="E129" s="1" t="s">
        <v>702</v>
      </c>
      <c r="F129" s="1" t="str">
        <f t="shared" si="68"/>
        <v>彰化縣 和美鎮 和厝路2段277巷127號</v>
      </c>
      <c r="G129" s="1">
        <f t="shared" si="69"/>
        <v>4</v>
      </c>
      <c r="H129" s="1" t="str">
        <f t="shared" si="70"/>
        <v>彰化縣</v>
      </c>
      <c r="I129" s="1">
        <f t="shared" si="71"/>
        <v>4</v>
      </c>
      <c r="J129" s="1" t="str">
        <f t="shared" si="64"/>
        <v>和美鎮</v>
      </c>
      <c r="K129" s="1" t="str">
        <f t="shared" si="65"/>
        <v>和厝路2段277巷127號</v>
      </c>
      <c r="L129" s="1" t="str">
        <f t="shared" si="72"/>
        <v>N</v>
      </c>
      <c r="M129" s="1" t="str">
        <f t="shared" si="73"/>
        <v/>
      </c>
      <c r="N129" s="1" t="str">
        <f t="shared" si="117"/>
        <v/>
      </c>
      <c r="O129" s="1" t="str">
        <f t="shared" si="74"/>
        <v>N</v>
      </c>
      <c r="P129" s="1" t="str">
        <f t="shared" si="75"/>
        <v/>
      </c>
      <c r="Q129" s="1" t="str">
        <f t="shared" si="76"/>
        <v/>
      </c>
      <c r="R129" s="1" t="str">
        <f t="shared" si="77"/>
        <v/>
      </c>
      <c r="S129" s="1" t="str">
        <f t="shared" si="78"/>
        <v>和厝路2段277巷127號</v>
      </c>
      <c r="T129" s="1" t="str">
        <f t="shared" si="79"/>
        <v>N</v>
      </c>
      <c r="U129" s="1" t="str">
        <f t="shared" si="80"/>
        <v>N</v>
      </c>
      <c r="V129" s="1" t="str">
        <f t="shared" si="81"/>
        <v>N</v>
      </c>
      <c r="W129" s="1" t="str">
        <f t="shared" si="82"/>
        <v/>
      </c>
      <c r="X129" s="1" t="str">
        <f t="shared" si="83"/>
        <v/>
      </c>
      <c r="Y129" s="1" t="str">
        <f t="shared" si="84"/>
        <v>和厝路2段277巷127號</v>
      </c>
      <c r="Z129" s="1" t="str">
        <f t="shared" si="85"/>
        <v>Y</v>
      </c>
      <c r="AA129" s="1">
        <f t="shared" si="124"/>
        <v>3</v>
      </c>
      <c r="AB129" s="1" t="str">
        <f t="shared" si="86"/>
        <v>N</v>
      </c>
      <c r="AC129" s="1" t="str">
        <f t="shared" si="87"/>
        <v/>
      </c>
      <c r="AD129" s="1" t="str">
        <f t="shared" si="88"/>
        <v>和厝路</v>
      </c>
      <c r="AE129" s="1" t="str">
        <f t="shared" si="89"/>
        <v>2段277巷127號</v>
      </c>
      <c r="AF129" s="1" t="str">
        <f t="shared" si="90"/>
        <v>Y</v>
      </c>
      <c r="AG129" s="1">
        <f t="shared" si="91"/>
        <v>2</v>
      </c>
      <c r="AH129" s="1" t="str">
        <f t="shared" si="92"/>
        <v>2段</v>
      </c>
      <c r="AI129" s="1" t="str">
        <f>IF(ISERROR(VLOOKUP(AH129,段別參照!A:B,2,0)),AH129,VLOOKUP(AH129,段別參照!A:B,2,0))</f>
        <v>二段</v>
      </c>
      <c r="AJ129" s="1" t="str">
        <f t="shared" si="93"/>
        <v>和厝路2段</v>
      </c>
      <c r="AK129" s="1" t="str">
        <f t="shared" si="94"/>
        <v>和厝路二段</v>
      </c>
      <c r="AL129" s="1" t="str">
        <f t="shared" si="95"/>
        <v>277巷127號</v>
      </c>
      <c r="AM129" s="1" t="str">
        <f t="shared" si="96"/>
        <v>Y</v>
      </c>
      <c r="AN129" s="1">
        <f t="shared" si="97"/>
        <v>4</v>
      </c>
      <c r="AO129" s="1" t="str">
        <f t="shared" si="98"/>
        <v>277巷</v>
      </c>
      <c r="AP129" s="1" t="str">
        <f t="shared" si="99"/>
        <v>127號</v>
      </c>
      <c r="AQ129" s="1" t="str">
        <f t="shared" si="100"/>
        <v>N</v>
      </c>
      <c r="AR129" s="1" t="str">
        <f t="shared" si="101"/>
        <v/>
      </c>
      <c r="AS129" s="1" t="str">
        <f t="shared" si="102"/>
        <v/>
      </c>
      <c r="AT129" s="1" t="str">
        <f t="shared" si="103"/>
        <v>127號</v>
      </c>
      <c r="AU129" s="1" t="str">
        <f t="shared" si="104"/>
        <v>Y</v>
      </c>
      <c r="AV129" s="1">
        <f t="shared" si="105"/>
        <v>4</v>
      </c>
      <c r="AW129" s="1" t="str">
        <f t="shared" si="106"/>
        <v>127號</v>
      </c>
      <c r="AX129" s="1" t="str">
        <f t="shared" si="118"/>
        <v>127號</v>
      </c>
      <c r="AY129" s="1" t="str">
        <f t="shared" si="107"/>
        <v/>
      </c>
      <c r="AZ129" s="1" t="str">
        <f t="shared" si="108"/>
        <v>N</v>
      </c>
      <c r="BA129" s="1" t="str">
        <f t="shared" si="109"/>
        <v/>
      </c>
      <c r="BB129" s="1" t="str">
        <f t="shared" si="110"/>
        <v/>
      </c>
      <c r="BC129" s="1" t="str">
        <f t="shared" si="111"/>
        <v/>
      </c>
      <c r="BD129" s="1" t="str">
        <f>IF(ISERROR(VLOOKUP(BC129,樓別參照!A:B,2,0)),BC129,VLOOKUP(BC129,樓別參照!A:B,2,0))</f>
        <v/>
      </c>
      <c r="BE129" s="1" t="str">
        <f t="shared" si="112"/>
        <v/>
      </c>
      <c r="BF129" s="1" t="str">
        <f t="shared" si="113"/>
        <v/>
      </c>
      <c r="BG129" s="1" t="str">
        <f t="shared" si="114"/>
        <v>N</v>
      </c>
      <c r="BH129" s="1" t="str">
        <f t="shared" si="123"/>
        <v/>
      </c>
      <c r="BI129" s="1" t="str">
        <f t="shared" si="115"/>
        <v/>
      </c>
      <c r="BJ129" s="1" t="str">
        <f t="shared" si="66"/>
        <v>彰化縣</v>
      </c>
      <c r="BK129" s="1" t="str">
        <f t="shared" si="119"/>
        <v>和美鎮</v>
      </c>
      <c r="BL129" s="1" t="str">
        <f t="shared" si="120"/>
        <v>和厝路二段</v>
      </c>
      <c r="BM129" s="1" t="str">
        <f t="shared" si="121"/>
        <v>277巷</v>
      </c>
      <c r="BN129" s="1" t="str">
        <f t="shared" si="122"/>
        <v/>
      </c>
      <c r="BO129" s="1" t="str">
        <f t="shared" si="116"/>
        <v>127號</v>
      </c>
      <c r="BP129" s="1" t="str">
        <f t="shared" si="67"/>
        <v/>
      </c>
    </row>
    <row r="130" spans="1:68" x14ac:dyDescent="0.3">
      <c r="A130" s="1">
        <v>7592734</v>
      </c>
      <c r="B130" s="1" t="s">
        <v>125</v>
      </c>
      <c r="C130" s="1" t="s">
        <v>577</v>
      </c>
      <c r="D130" s="1" t="s">
        <v>571</v>
      </c>
      <c r="E130" s="1" t="s">
        <v>703</v>
      </c>
      <c r="F130" s="1" t="str">
        <f t="shared" si="68"/>
        <v>彰化縣 和美鎮 月眉里和厝路1段382巷54弄18號</v>
      </c>
      <c r="G130" s="1">
        <f t="shared" si="69"/>
        <v>4</v>
      </c>
      <c r="H130" s="1" t="str">
        <f t="shared" si="70"/>
        <v>彰化縣</v>
      </c>
      <c r="I130" s="1">
        <f t="shared" si="71"/>
        <v>4</v>
      </c>
      <c r="J130" s="1" t="str">
        <f t="shared" si="64"/>
        <v>和美鎮</v>
      </c>
      <c r="K130" s="1" t="str">
        <f t="shared" si="65"/>
        <v>月眉里和厝路1段382巷54弄18號</v>
      </c>
      <c r="L130" s="1" t="str">
        <f t="shared" si="72"/>
        <v>Y</v>
      </c>
      <c r="M130" s="1">
        <f t="shared" si="73"/>
        <v>3</v>
      </c>
      <c r="N130" s="1" t="str">
        <f t="shared" si="117"/>
        <v>月眉里</v>
      </c>
      <c r="O130" s="1" t="str">
        <f t="shared" si="74"/>
        <v>N</v>
      </c>
      <c r="P130" s="1" t="str">
        <f t="shared" si="75"/>
        <v/>
      </c>
      <c r="Q130" s="1" t="str">
        <f t="shared" si="76"/>
        <v/>
      </c>
      <c r="R130" s="1" t="str">
        <f t="shared" si="77"/>
        <v>月眉里</v>
      </c>
      <c r="S130" s="1" t="str">
        <f t="shared" si="78"/>
        <v>和厝路1段382巷54弄18號</v>
      </c>
      <c r="T130" s="1" t="str">
        <f t="shared" si="79"/>
        <v>N</v>
      </c>
      <c r="U130" s="1" t="str">
        <f t="shared" si="80"/>
        <v>N</v>
      </c>
      <c r="V130" s="1" t="str">
        <f t="shared" si="81"/>
        <v>N</v>
      </c>
      <c r="W130" s="1" t="str">
        <f t="shared" si="82"/>
        <v/>
      </c>
      <c r="X130" s="1" t="str">
        <f t="shared" si="83"/>
        <v/>
      </c>
      <c r="Y130" s="1" t="str">
        <f t="shared" si="84"/>
        <v>和厝路1段382巷54弄18號</v>
      </c>
      <c r="Z130" s="1" t="str">
        <f t="shared" si="85"/>
        <v>Y</v>
      </c>
      <c r="AA130" s="1">
        <f t="shared" si="124"/>
        <v>3</v>
      </c>
      <c r="AB130" s="1" t="str">
        <f t="shared" si="86"/>
        <v>N</v>
      </c>
      <c r="AC130" s="1" t="str">
        <f t="shared" si="87"/>
        <v/>
      </c>
      <c r="AD130" s="1" t="str">
        <f t="shared" si="88"/>
        <v>和厝路</v>
      </c>
      <c r="AE130" s="1" t="str">
        <f t="shared" si="89"/>
        <v>1段382巷54弄18號</v>
      </c>
      <c r="AF130" s="1" t="str">
        <f t="shared" si="90"/>
        <v>Y</v>
      </c>
      <c r="AG130" s="1">
        <f t="shared" si="91"/>
        <v>2</v>
      </c>
      <c r="AH130" s="1" t="str">
        <f t="shared" si="92"/>
        <v>1段</v>
      </c>
      <c r="AI130" s="1" t="str">
        <f>IF(ISERROR(VLOOKUP(AH130,段別參照!A:B,2,0)),AH130,VLOOKUP(AH130,段別參照!A:B,2,0))</f>
        <v>一段</v>
      </c>
      <c r="AJ130" s="1" t="str">
        <f t="shared" si="93"/>
        <v>和厝路1段</v>
      </c>
      <c r="AK130" s="1" t="str">
        <f t="shared" si="94"/>
        <v>和厝路一段</v>
      </c>
      <c r="AL130" s="1" t="str">
        <f t="shared" si="95"/>
        <v>382巷54弄18號</v>
      </c>
      <c r="AM130" s="1" t="str">
        <f t="shared" si="96"/>
        <v>Y</v>
      </c>
      <c r="AN130" s="1">
        <f t="shared" si="97"/>
        <v>4</v>
      </c>
      <c r="AO130" s="1" t="str">
        <f t="shared" si="98"/>
        <v>382巷</v>
      </c>
      <c r="AP130" s="1" t="str">
        <f t="shared" si="99"/>
        <v>54弄18號</v>
      </c>
      <c r="AQ130" s="1" t="str">
        <f t="shared" si="100"/>
        <v>Y</v>
      </c>
      <c r="AR130" s="1">
        <f t="shared" si="101"/>
        <v>3</v>
      </c>
      <c r="AS130" s="1" t="str">
        <f t="shared" si="102"/>
        <v>54弄</v>
      </c>
      <c r="AT130" s="1" t="str">
        <f t="shared" si="103"/>
        <v>18號</v>
      </c>
      <c r="AU130" s="1" t="str">
        <f t="shared" si="104"/>
        <v>Y</v>
      </c>
      <c r="AV130" s="1">
        <f t="shared" si="105"/>
        <v>3</v>
      </c>
      <c r="AW130" s="1" t="str">
        <f t="shared" si="106"/>
        <v>18號</v>
      </c>
      <c r="AX130" s="1" t="str">
        <f t="shared" si="118"/>
        <v>18號</v>
      </c>
      <c r="AY130" s="1" t="str">
        <f t="shared" si="107"/>
        <v/>
      </c>
      <c r="AZ130" s="1" t="str">
        <f t="shared" si="108"/>
        <v>N</v>
      </c>
      <c r="BA130" s="1" t="str">
        <f t="shared" si="109"/>
        <v/>
      </c>
      <c r="BB130" s="1" t="str">
        <f t="shared" si="110"/>
        <v/>
      </c>
      <c r="BC130" s="1" t="str">
        <f t="shared" si="111"/>
        <v/>
      </c>
      <c r="BD130" s="1" t="str">
        <f>IF(ISERROR(VLOOKUP(BC130,樓別參照!A:B,2,0)),BC130,VLOOKUP(BC130,樓別參照!A:B,2,0))</f>
        <v/>
      </c>
      <c r="BE130" s="1" t="str">
        <f t="shared" si="112"/>
        <v/>
      </c>
      <c r="BF130" s="1" t="str">
        <f t="shared" si="113"/>
        <v/>
      </c>
      <c r="BG130" s="1" t="str">
        <f t="shared" si="114"/>
        <v>N</v>
      </c>
      <c r="BH130" s="1" t="str">
        <f t="shared" si="123"/>
        <v/>
      </c>
      <c r="BI130" s="1" t="str">
        <f t="shared" si="115"/>
        <v/>
      </c>
      <c r="BJ130" s="1" t="str">
        <f t="shared" si="66"/>
        <v>彰化縣</v>
      </c>
      <c r="BK130" s="1" t="str">
        <f t="shared" si="119"/>
        <v>和美鎮</v>
      </c>
      <c r="BL130" s="1" t="str">
        <f t="shared" si="120"/>
        <v>和厝路一段</v>
      </c>
      <c r="BM130" s="1" t="str">
        <f t="shared" si="121"/>
        <v>382巷</v>
      </c>
      <c r="BN130" s="1" t="str">
        <f t="shared" si="122"/>
        <v>54弄</v>
      </c>
      <c r="BO130" s="1" t="str">
        <f t="shared" si="116"/>
        <v>18號</v>
      </c>
      <c r="BP130" s="1" t="str">
        <f t="shared" si="67"/>
        <v/>
      </c>
    </row>
    <row r="131" spans="1:68" x14ac:dyDescent="0.3">
      <c r="A131" s="1">
        <v>9172394</v>
      </c>
      <c r="B131" s="1" t="s">
        <v>126</v>
      </c>
      <c r="C131" s="1" t="s">
        <v>577</v>
      </c>
      <c r="D131" s="1" t="s">
        <v>571</v>
      </c>
      <c r="E131" s="1" t="s">
        <v>704</v>
      </c>
      <c r="F131" s="1" t="str">
        <f t="shared" si="68"/>
        <v>彰化縣 和美鎮 山犁里17鄰鹿和路六段168號</v>
      </c>
      <c r="G131" s="1">
        <f t="shared" si="69"/>
        <v>4</v>
      </c>
      <c r="H131" s="1" t="str">
        <f t="shared" si="70"/>
        <v>彰化縣</v>
      </c>
      <c r="I131" s="1">
        <f t="shared" si="71"/>
        <v>4</v>
      </c>
      <c r="J131" s="1" t="str">
        <f t="shared" ref="J131:J194" si="125">MID(F131,FIND(" ",F131)+1,FIND(" ",F131,FIND(" ",F131)+1)-(FIND(" ",F131))-1)</f>
        <v>和美鎮</v>
      </c>
      <c r="K131" s="1" t="str">
        <f t="shared" ref="K131:K194" si="126">SUBSTITUTE(SUBSTITUTE(SUBSTITUTE(F131,H131,""),J131,"")," ","")</f>
        <v>山犁里17鄰鹿和路六段168號</v>
      </c>
      <c r="L131" s="1" t="str">
        <f t="shared" si="72"/>
        <v>Y</v>
      </c>
      <c r="M131" s="1">
        <f t="shared" si="73"/>
        <v>3</v>
      </c>
      <c r="N131" s="1" t="str">
        <f t="shared" si="117"/>
        <v>山犁里</v>
      </c>
      <c r="O131" s="1" t="str">
        <f t="shared" si="74"/>
        <v>Y</v>
      </c>
      <c r="P131" s="1">
        <f t="shared" si="75"/>
        <v>6</v>
      </c>
      <c r="Q131" s="1" t="str">
        <f t="shared" si="76"/>
        <v>山犁里17鄰</v>
      </c>
      <c r="R131" s="1" t="str">
        <f t="shared" si="77"/>
        <v>山犁里17鄰</v>
      </c>
      <c r="S131" s="1" t="str">
        <f t="shared" si="78"/>
        <v>鹿和路六段168號</v>
      </c>
      <c r="T131" s="1" t="str">
        <f t="shared" si="79"/>
        <v>N</v>
      </c>
      <c r="U131" s="1" t="str">
        <f t="shared" si="80"/>
        <v>N</v>
      </c>
      <c r="V131" s="1" t="str">
        <f t="shared" si="81"/>
        <v>N</v>
      </c>
      <c r="W131" s="1" t="str">
        <f t="shared" si="82"/>
        <v/>
      </c>
      <c r="X131" s="1" t="str">
        <f t="shared" si="83"/>
        <v/>
      </c>
      <c r="Y131" s="1" t="str">
        <f t="shared" si="84"/>
        <v>鹿和路六段168號</v>
      </c>
      <c r="Z131" s="1" t="str">
        <f t="shared" si="85"/>
        <v>Y</v>
      </c>
      <c r="AA131" s="1">
        <f t="shared" si="124"/>
        <v>3</v>
      </c>
      <c r="AB131" s="1" t="str">
        <f t="shared" si="86"/>
        <v>N</v>
      </c>
      <c r="AC131" s="1" t="str">
        <f t="shared" si="87"/>
        <v/>
      </c>
      <c r="AD131" s="1" t="str">
        <f t="shared" si="88"/>
        <v>鹿和路</v>
      </c>
      <c r="AE131" s="1" t="str">
        <f t="shared" si="89"/>
        <v>六段168號</v>
      </c>
      <c r="AF131" s="1" t="str">
        <f t="shared" si="90"/>
        <v>Y</v>
      </c>
      <c r="AG131" s="1">
        <f t="shared" si="91"/>
        <v>2</v>
      </c>
      <c r="AH131" s="1" t="str">
        <f t="shared" si="92"/>
        <v>六段</v>
      </c>
      <c r="AI131" s="1" t="str">
        <f>IF(ISERROR(VLOOKUP(AH131,段別參照!A:B,2,0)),AH131,VLOOKUP(AH131,段別參照!A:B,2,0))</f>
        <v>六段</v>
      </c>
      <c r="AJ131" s="1" t="str">
        <f t="shared" si="93"/>
        <v>鹿和路六段</v>
      </c>
      <c r="AK131" s="1" t="str">
        <f t="shared" si="94"/>
        <v>鹿和路六段</v>
      </c>
      <c r="AL131" s="1" t="str">
        <f t="shared" si="95"/>
        <v>168號</v>
      </c>
      <c r="AM131" s="1" t="str">
        <f t="shared" si="96"/>
        <v>N</v>
      </c>
      <c r="AN131" s="1" t="str">
        <f t="shared" si="97"/>
        <v/>
      </c>
      <c r="AO131" s="1" t="str">
        <f t="shared" si="98"/>
        <v/>
      </c>
      <c r="AP131" s="1" t="str">
        <f t="shared" si="99"/>
        <v>168號</v>
      </c>
      <c r="AQ131" s="1" t="str">
        <f t="shared" si="100"/>
        <v>N</v>
      </c>
      <c r="AR131" s="1" t="str">
        <f t="shared" si="101"/>
        <v/>
      </c>
      <c r="AS131" s="1" t="str">
        <f t="shared" si="102"/>
        <v/>
      </c>
      <c r="AT131" s="1" t="str">
        <f t="shared" si="103"/>
        <v>168號</v>
      </c>
      <c r="AU131" s="1" t="str">
        <f t="shared" si="104"/>
        <v>Y</v>
      </c>
      <c r="AV131" s="1">
        <f t="shared" si="105"/>
        <v>4</v>
      </c>
      <c r="AW131" s="1" t="str">
        <f t="shared" si="106"/>
        <v>168號</v>
      </c>
      <c r="AX131" s="1" t="str">
        <f t="shared" si="118"/>
        <v>168號</v>
      </c>
      <c r="AY131" s="1" t="str">
        <f t="shared" si="107"/>
        <v/>
      </c>
      <c r="AZ131" s="1" t="str">
        <f t="shared" si="108"/>
        <v>N</v>
      </c>
      <c r="BA131" s="1" t="str">
        <f t="shared" si="109"/>
        <v/>
      </c>
      <c r="BB131" s="1" t="str">
        <f t="shared" si="110"/>
        <v/>
      </c>
      <c r="BC131" s="1" t="str">
        <f t="shared" si="111"/>
        <v/>
      </c>
      <c r="BD131" s="1" t="str">
        <f>IF(ISERROR(VLOOKUP(BC131,樓別參照!A:B,2,0)),BC131,VLOOKUP(BC131,樓別參照!A:B,2,0))</f>
        <v/>
      </c>
      <c r="BE131" s="1" t="str">
        <f t="shared" si="112"/>
        <v/>
      </c>
      <c r="BF131" s="1" t="str">
        <f t="shared" si="113"/>
        <v/>
      </c>
      <c r="BG131" s="1" t="str">
        <f t="shared" si="114"/>
        <v>N</v>
      </c>
      <c r="BH131" s="1" t="str">
        <f t="shared" si="123"/>
        <v/>
      </c>
      <c r="BI131" s="1" t="str">
        <f t="shared" si="115"/>
        <v/>
      </c>
      <c r="BJ131" s="1" t="str">
        <f t="shared" ref="BJ131:BJ194" si="127">SUBSTITUTE(SUBSTITUTE(H131,"　",""),"台","臺")</f>
        <v>彰化縣</v>
      </c>
      <c r="BK131" s="1" t="str">
        <f t="shared" si="119"/>
        <v>和美鎮</v>
      </c>
      <c r="BL131" s="1" t="str">
        <f t="shared" si="120"/>
        <v>鹿和路六段</v>
      </c>
      <c r="BM131" s="1" t="str">
        <f t="shared" si="121"/>
        <v/>
      </c>
      <c r="BN131" s="1" t="str">
        <f t="shared" si="122"/>
        <v/>
      </c>
      <c r="BO131" s="1" t="str">
        <f t="shared" si="116"/>
        <v>168號</v>
      </c>
      <c r="BP131" s="1" t="str">
        <f t="shared" ref="BP131:BP194" si="128">SUBSTITUTE(SUBSTITUTE(SUBSTITUTE(SUBSTITUTE(SUBSTITUTE(SUBSTITUTE(SUBSTITUTE(SUBSTITUTE(SUBSTITUTE(SUBSTITUTE(F131,H131,""),J131,""),R131,""),AJ131,""),AO131,""),AS131,""),AW131,""),BB131,""),BF131,"")," ","")</f>
        <v/>
      </c>
    </row>
    <row r="132" spans="1:68" x14ac:dyDescent="0.3">
      <c r="A132" s="1">
        <v>8349458</v>
      </c>
      <c r="B132" s="1" t="s">
        <v>127</v>
      </c>
      <c r="C132" s="1" t="s">
        <v>577</v>
      </c>
      <c r="D132" s="1" t="s">
        <v>567</v>
      </c>
      <c r="E132" s="1" t="s">
        <v>705</v>
      </c>
      <c r="F132" s="1" t="str">
        <f t="shared" ref="F132:F195" si="129">MID(B132,G132,10000)</f>
        <v>彰化縣 線西鄉 線西村線西路83號</v>
      </c>
      <c r="G132" s="1">
        <f t="shared" ref="G132:G195" si="130">2*LEN(MID(B132,1,6))-LENB(MID(B132,1,6))+1</f>
        <v>4</v>
      </c>
      <c r="H132" s="1" t="str">
        <f t="shared" ref="H132:H195" si="131">MID(F132,1,3)</f>
        <v>彰化縣</v>
      </c>
      <c r="I132" s="1">
        <f t="shared" ref="I132:I195" si="132">FIND(" ",F132)</f>
        <v>4</v>
      </c>
      <c r="J132" s="1" t="str">
        <f t="shared" si="125"/>
        <v>線西鄉</v>
      </c>
      <c r="K132" s="1" t="str">
        <f t="shared" si="126"/>
        <v>線西村線西路83號</v>
      </c>
      <c r="L132" s="1" t="str">
        <f t="shared" ref="L132:L195" si="133">IF(ISERROR(FIND("里",K132)),"N","Y")</f>
        <v>N</v>
      </c>
      <c r="M132" s="1" t="str">
        <f t="shared" ref="M132:M195" si="134">IF(ISERROR(FIND("里",K132)),"",FIND("里",K132))</f>
        <v/>
      </c>
      <c r="N132" s="1" t="str">
        <f t="shared" si="117"/>
        <v/>
      </c>
      <c r="O132" s="1" t="str">
        <f t="shared" ref="O132:O195" si="135">IF(ISERROR(FIND("鄰",K132)),"N","Y")</f>
        <v>N</v>
      </c>
      <c r="P132" s="1" t="str">
        <f t="shared" ref="P132:P195" si="136">IF(ISERROR(FIND("鄰",K132)),"",FIND("鄰",K132))</f>
        <v/>
      </c>
      <c r="Q132" s="1" t="str">
        <f t="shared" ref="Q132:Q195" si="137">IF(O132="Y",MID(K132,1,P132),"")</f>
        <v/>
      </c>
      <c r="R132" s="1" t="str">
        <f t="shared" ref="R132:R195" si="138">IF(Q132&lt;&gt;"",Q132,N132)</f>
        <v/>
      </c>
      <c r="S132" s="1" t="str">
        <f t="shared" ref="S132:S195" si="139">SUBSTITUTE(K132,R132,"")</f>
        <v>線西村線西路83號</v>
      </c>
      <c r="T132" s="1" t="str">
        <f t="shared" ref="T132:T195" si="140">IF(ISERROR(FIND("村路",S132)),"N","Y")</f>
        <v>N</v>
      </c>
      <c r="U132" s="1" t="str">
        <f t="shared" ref="U132:U195" si="141">IF(ISERROR(FIND("村",S132)),"N","Y")</f>
        <v>Y</v>
      </c>
      <c r="V132" s="1" t="str">
        <f t="shared" ref="V132:V195" si="142">IF(AND(T132="N",U132="Y"),"Y","N")</f>
        <v>Y</v>
      </c>
      <c r="W132" s="1">
        <f t="shared" ref="W132:W195" si="143">IF(V132="Y",FIND("村",S132),"")</f>
        <v>3</v>
      </c>
      <c r="X132" s="1" t="str">
        <f t="shared" ref="X132:X195" si="144">IF(V132="Y",MID(S132,1,W132),"")</f>
        <v>線西村</v>
      </c>
      <c r="Y132" s="1" t="str">
        <f t="shared" ref="Y132:Y195" si="145">SUBSTITUTE(S132,X132,"")</f>
        <v>線西路83號</v>
      </c>
      <c r="Z132" s="1" t="str">
        <f t="shared" ref="Z132:Z195" si="146">IF(ISERROR(FIND("路",S132)),"N","Y")</f>
        <v>Y</v>
      </c>
      <c r="AA132" s="1">
        <f t="shared" si="124"/>
        <v>3</v>
      </c>
      <c r="AB132" s="1" t="str">
        <f t="shared" ref="AB132:AB195" si="147">IF(ISERROR(FIND("街",S132)),"N","Y")</f>
        <v>N</v>
      </c>
      <c r="AC132" s="1" t="str">
        <f t="shared" ref="AC132:AC195" si="148">IF(ISERROR(FIND("街",Y132)),"",FIND("街",Y132))</f>
        <v/>
      </c>
      <c r="AD132" s="1" t="str">
        <f t="shared" ref="AD132:AD195" si="149">MID(Y132,1,MAX(AC132,AA132))</f>
        <v>線西路</v>
      </c>
      <c r="AE132" s="1" t="str">
        <f t="shared" ref="AE132:AE195" si="150">SUBSTITUTE(Y132,AD132,"")</f>
        <v>83號</v>
      </c>
      <c r="AF132" s="1" t="str">
        <f t="shared" ref="AF132:AF195" si="151">IF(ISERROR(FIND("段",AE132)),"N","Y")</f>
        <v>N</v>
      </c>
      <c r="AG132" s="1" t="str">
        <f t="shared" ref="AG132:AG195" si="152">IF(ISERROR(FIND("段",AE132)),"",FIND("段",AE132))</f>
        <v/>
      </c>
      <c r="AH132" s="1" t="str">
        <f t="shared" ref="AH132:AH195" si="153">IF(AF132="N","",MID(AE132,1,AG132))</f>
        <v/>
      </c>
      <c r="AI132" s="1" t="str">
        <f>IF(ISERROR(VLOOKUP(AH132,段別參照!A:B,2,0)),AH132,VLOOKUP(AH132,段別參照!A:B,2,0))</f>
        <v/>
      </c>
      <c r="AJ132" s="1" t="str">
        <f t="shared" ref="AJ132:AJ195" si="154">AD132&amp;AH132</f>
        <v>線西路</v>
      </c>
      <c r="AK132" s="1" t="str">
        <f t="shared" ref="AK132:AK195" si="155">AD132&amp;AI132</f>
        <v>線西路</v>
      </c>
      <c r="AL132" s="1" t="str">
        <f t="shared" ref="AL132:AL195" si="156">SUBSTITUTE(Y132,AJ132,"")</f>
        <v>83號</v>
      </c>
      <c r="AM132" s="1" t="str">
        <f t="shared" ref="AM132:AM195" si="157">IF(ISERROR(FIND("巷",AL132)),"N","Y")</f>
        <v>N</v>
      </c>
      <c r="AN132" s="1" t="str">
        <f t="shared" ref="AN132:AN195" si="158">IF(ISERROR(FIND("巷",AL132)),"",FIND("巷",AL132))</f>
        <v/>
      </c>
      <c r="AO132" s="1" t="str">
        <f t="shared" ref="AO132:AO195" si="159">IF(AM132="Y",MID(AL132,1,AN132),"")</f>
        <v/>
      </c>
      <c r="AP132" s="1" t="str">
        <f t="shared" ref="AP132:AP195" si="160">SUBSTITUTE(AL132,AO132,"")</f>
        <v>83號</v>
      </c>
      <c r="AQ132" s="1" t="str">
        <f t="shared" ref="AQ132:AQ195" si="161">IF(ISERROR(FIND("弄",AP132)),"N","Y")</f>
        <v>N</v>
      </c>
      <c r="AR132" s="1" t="str">
        <f t="shared" ref="AR132:AR195" si="162">IF(ISERROR(FIND("弄",AP132)),"",FIND("弄",AP132))</f>
        <v/>
      </c>
      <c r="AS132" s="1" t="str">
        <f t="shared" ref="AS132:AS195" si="163">IF(AQ132="Y",MID(AP132,1,AR132),"")</f>
        <v/>
      </c>
      <c r="AT132" s="1" t="str">
        <f t="shared" ref="AT132:AT195" si="164">SUBSTITUTE(AP132,AS132,"")</f>
        <v>83號</v>
      </c>
      <c r="AU132" s="1" t="str">
        <f t="shared" ref="AU132:AU195" si="165">IF(ISERROR(FIND("號",AT132)),"N","Y")</f>
        <v>Y</v>
      </c>
      <c r="AV132" s="1">
        <f t="shared" ref="AV132:AV195" si="166">IF(ISERROR(FIND("號",AT132)),"",FIND("號",AT132))</f>
        <v>3</v>
      </c>
      <c r="AW132" s="1" t="str">
        <f t="shared" ref="AW132:AW195" si="167">IF(AU132="Y",MID(AT132,1,AV132),"")</f>
        <v>83號</v>
      </c>
      <c r="AX132" s="1" t="str">
        <f t="shared" si="118"/>
        <v>83號</v>
      </c>
      <c r="AY132" s="1" t="str">
        <f t="shared" ref="AY132:AY195" si="168">SUBSTITUTE(AT132,AW132,"")</f>
        <v/>
      </c>
      <c r="AZ132" s="1" t="str">
        <f t="shared" ref="AZ132:AZ195" si="169">IF(ISERROR(FIND("樓",AY132)),"N","Y")</f>
        <v>N</v>
      </c>
      <c r="BA132" s="1" t="str">
        <f t="shared" ref="BA132:BA195" si="170">IF(ISERROR(FIND("樓",AY132)),"",FIND("樓",AY132))</f>
        <v/>
      </c>
      <c r="BB132" s="1" t="str">
        <f t="shared" ref="BB132:BB195" si="171">IF(AZ132="Y",MID(AY132,1,BA132),"")</f>
        <v/>
      </c>
      <c r="BC132" s="1" t="str">
        <f t="shared" ref="BC132:BC195" si="172">IF(AZ132="Y",MID(AY132,1,BA132-1),"")</f>
        <v/>
      </c>
      <c r="BD132" s="1" t="str">
        <f>IF(ISERROR(VLOOKUP(BC132,樓別參照!A:B,2,0)),BC132,VLOOKUP(BC132,樓別參照!A:B,2,0))</f>
        <v/>
      </c>
      <c r="BE132" s="1" t="str">
        <f t="shared" ref="BE132:BE195" si="173">IF(AZ132="Y",BD132&amp;"樓",BD132)</f>
        <v/>
      </c>
      <c r="BF132" s="1" t="str">
        <f t="shared" ref="BF132:BF195" si="174">SUBSTITUTE(AY132,BB132,"")</f>
        <v/>
      </c>
      <c r="BG132" s="1" t="str">
        <f t="shared" ref="BG132:BG195" si="175">IF(ISERROR(FIND("之",BF132)),"N","Y")</f>
        <v>N</v>
      </c>
      <c r="BH132" s="1" t="str">
        <f t="shared" si="123"/>
        <v/>
      </c>
      <c r="BI132" s="1" t="str">
        <f t="shared" ref="BI132:BI195" si="176">IF(BG132="Y",MID(BF132,BH132,10),"")</f>
        <v/>
      </c>
      <c r="BJ132" s="1" t="str">
        <f t="shared" si="127"/>
        <v>彰化縣</v>
      </c>
      <c r="BK132" s="1" t="str">
        <f t="shared" si="119"/>
        <v>線西鄉</v>
      </c>
      <c r="BL132" s="1" t="str">
        <f t="shared" si="120"/>
        <v>線西路</v>
      </c>
      <c r="BM132" s="1" t="str">
        <f t="shared" si="121"/>
        <v/>
      </c>
      <c r="BN132" s="1" t="str">
        <f t="shared" si="122"/>
        <v/>
      </c>
      <c r="BO132" s="1" t="str">
        <f t="shared" ref="BO132:BO195" si="177">SUBSTITUTE(AX132,"　","")&amp;SUBSTITUTE(BE132&amp;BI132,"　","")</f>
        <v>83號</v>
      </c>
      <c r="BP132" s="1" t="str">
        <f t="shared" si="128"/>
        <v>線西村</v>
      </c>
    </row>
    <row r="133" spans="1:68" x14ac:dyDescent="0.3">
      <c r="A133" s="1">
        <v>9424145</v>
      </c>
      <c r="B133" s="1" t="s">
        <v>128</v>
      </c>
      <c r="C133" s="1" t="s">
        <v>570</v>
      </c>
      <c r="D133" s="1" t="s">
        <v>567</v>
      </c>
      <c r="E133" s="1" t="s">
        <v>706</v>
      </c>
      <c r="F133" s="1" t="str">
        <f t="shared" si="129"/>
        <v>彰化縣 線西鄉 溝內村9鄰溝內路88號</v>
      </c>
      <c r="G133" s="1">
        <f t="shared" si="130"/>
        <v>4</v>
      </c>
      <c r="H133" s="1" t="str">
        <f t="shared" si="131"/>
        <v>彰化縣</v>
      </c>
      <c r="I133" s="1">
        <f t="shared" si="132"/>
        <v>4</v>
      </c>
      <c r="J133" s="1" t="str">
        <f t="shared" si="125"/>
        <v>線西鄉</v>
      </c>
      <c r="K133" s="1" t="str">
        <f t="shared" si="126"/>
        <v>溝內村9鄰溝內路88號</v>
      </c>
      <c r="L133" s="1" t="str">
        <f t="shared" si="133"/>
        <v>N</v>
      </c>
      <c r="M133" s="1" t="str">
        <f t="shared" si="134"/>
        <v/>
      </c>
      <c r="N133" s="1" t="str">
        <f t="shared" ref="N133:N196" si="178">IF(L133="Y",MID(K133,1,M133),"")</f>
        <v/>
      </c>
      <c r="O133" s="1" t="str">
        <f t="shared" si="135"/>
        <v>Y</v>
      </c>
      <c r="P133" s="1">
        <f t="shared" si="136"/>
        <v>5</v>
      </c>
      <c r="Q133" s="1" t="str">
        <f t="shared" si="137"/>
        <v>溝內村9鄰</v>
      </c>
      <c r="R133" s="1" t="str">
        <f t="shared" si="138"/>
        <v>溝內村9鄰</v>
      </c>
      <c r="S133" s="1" t="str">
        <f t="shared" si="139"/>
        <v>溝內路88號</v>
      </c>
      <c r="T133" s="1" t="str">
        <f t="shared" si="140"/>
        <v>N</v>
      </c>
      <c r="U133" s="1" t="str">
        <f t="shared" si="141"/>
        <v>N</v>
      </c>
      <c r="V133" s="1" t="str">
        <f t="shared" si="142"/>
        <v>N</v>
      </c>
      <c r="W133" s="1" t="str">
        <f t="shared" si="143"/>
        <v/>
      </c>
      <c r="X133" s="1" t="str">
        <f t="shared" si="144"/>
        <v/>
      </c>
      <c r="Y133" s="1" t="str">
        <f t="shared" si="145"/>
        <v>溝內路88號</v>
      </c>
      <c r="Z133" s="1" t="str">
        <f t="shared" si="146"/>
        <v>Y</v>
      </c>
      <c r="AA133" s="1">
        <f t="shared" si="124"/>
        <v>3</v>
      </c>
      <c r="AB133" s="1" t="str">
        <f t="shared" si="147"/>
        <v>N</v>
      </c>
      <c r="AC133" s="1" t="str">
        <f t="shared" si="148"/>
        <v/>
      </c>
      <c r="AD133" s="1" t="str">
        <f t="shared" si="149"/>
        <v>溝內路</v>
      </c>
      <c r="AE133" s="1" t="str">
        <f t="shared" si="150"/>
        <v>88號</v>
      </c>
      <c r="AF133" s="1" t="str">
        <f t="shared" si="151"/>
        <v>N</v>
      </c>
      <c r="AG133" s="1" t="str">
        <f t="shared" si="152"/>
        <v/>
      </c>
      <c r="AH133" s="1" t="str">
        <f t="shared" si="153"/>
        <v/>
      </c>
      <c r="AI133" s="1" t="str">
        <f>IF(ISERROR(VLOOKUP(AH133,段別參照!A:B,2,0)),AH133,VLOOKUP(AH133,段別參照!A:B,2,0))</f>
        <v/>
      </c>
      <c r="AJ133" s="1" t="str">
        <f t="shared" si="154"/>
        <v>溝內路</v>
      </c>
      <c r="AK133" s="1" t="str">
        <f t="shared" si="155"/>
        <v>溝內路</v>
      </c>
      <c r="AL133" s="1" t="str">
        <f t="shared" si="156"/>
        <v>88號</v>
      </c>
      <c r="AM133" s="1" t="str">
        <f t="shared" si="157"/>
        <v>N</v>
      </c>
      <c r="AN133" s="1" t="str">
        <f t="shared" si="158"/>
        <v/>
      </c>
      <c r="AO133" s="1" t="str">
        <f t="shared" si="159"/>
        <v/>
      </c>
      <c r="AP133" s="1" t="str">
        <f t="shared" si="160"/>
        <v>88號</v>
      </c>
      <c r="AQ133" s="1" t="str">
        <f t="shared" si="161"/>
        <v>N</v>
      </c>
      <c r="AR133" s="1" t="str">
        <f t="shared" si="162"/>
        <v/>
      </c>
      <c r="AS133" s="1" t="str">
        <f t="shared" si="163"/>
        <v/>
      </c>
      <c r="AT133" s="1" t="str">
        <f t="shared" si="164"/>
        <v>88號</v>
      </c>
      <c r="AU133" s="1" t="str">
        <f t="shared" si="165"/>
        <v>Y</v>
      </c>
      <c r="AV133" s="1">
        <f t="shared" si="166"/>
        <v>3</v>
      </c>
      <c r="AW133" s="1" t="str">
        <f t="shared" si="167"/>
        <v>88號</v>
      </c>
      <c r="AX133" s="1" t="str">
        <f t="shared" ref="AX133:AX196" si="179">SUBSTITUTE(SUBSTITUTE(AW133,"之","-")," ","")</f>
        <v>88號</v>
      </c>
      <c r="AY133" s="1" t="str">
        <f t="shared" si="168"/>
        <v/>
      </c>
      <c r="AZ133" s="1" t="str">
        <f t="shared" si="169"/>
        <v>N</v>
      </c>
      <c r="BA133" s="1" t="str">
        <f t="shared" si="170"/>
        <v/>
      </c>
      <c r="BB133" s="1" t="str">
        <f t="shared" si="171"/>
        <v/>
      </c>
      <c r="BC133" s="1" t="str">
        <f t="shared" si="172"/>
        <v/>
      </c>
      <c r="BD133" s="1" t="str">
        <f>IF(ISERROR(VLOOKUP(BC133,樓別參照!A:B,2,0)),BC133,VLOOKUP(BC133,樓別參照!A:B,2,0))</f>
        <v/>
      </c>
      <c r="BE133" s="1" t="str">
        <f t="shared" si="173"/>
        <v/>
      </c>
      <c r="BF133" s="1" t="str">
        <f t="shared" si="174"/>
        <v/>
      </c>
      <c r="BG133" s="1" t="str">
        <f t="shared" si="175"/>
        <v>N</v>
      </c>
      <c r="BH133" s="1" t="str">
        <f t="shared" si="123"/>
        <v/>
      </c>
      <c r="BI133" s="1" t="str">
        <f t="shared" si="176"/>
        <v/>
      </c>
      <c r="BJ133" s="1" t="str">
        <f t="shared" si="127"/>
        <v>彰化縣</v>
      </c>
      <c r="BK133" s="1" t="str">
        <f t="shared" ref="BK133:BK196" si="180">SUBSTITUTE(J133,"　","")</f>
        <v>線西鄉</v>
      </c>
      <c r="BL133" s="1" t="str">
        <f t="shared" ref="BL133:BL196" si="181">SUBSTITUTE(AK133,"　","")</f>
        <v>溝內路</v>
      </c>
      <c r="BM133" s="1" t="str">
        <f t="shared" ref="BM133:BM196" si="182">SUBSTITUTE(AO133,"　","")</f>
        <v/>
      </c>
      <c r="BN133" s="1" t="str">
        <f t="shared" ref="BN133:BN196" si="183">SUBSTITUTE(AS133,"　","")</f>
        <v/>
      </c>
      <c r="BO133" s="1" t="str">
        <f t="shared" si="177"/>
        <v>88號</v>
      </c>
      <c r="BP133" s="1" t="str">
        <f t="shared" si="128"/>
        <v/>
      </c>
    </row>
    <row r="134" spans="1:68" x14ac:dyDescent="0.3">
      <c r="A134" s="1">
        <v>9423980</v>
      </c>
      <c r="B134" s="1" t="s">
        <v>129</v>
      </c>
      <c r="C134" s="1" t="s">
        <v>566</v>
      </c>
      <c r="D134" s="1" t="s">
        <v>567</v>
      </c>
      <c r="E134" s="1" t="s">
        <v>707</v>
      </c>
      <c r="F134" s="1" t="str">
        <f t="shared" si="129"/>
        <v>彰化縣 線西鄉 塭仔村塭仔路80號</v>
      </c>
      <c r="G134" s="1">
        <f t="shared" si="130"/>
        <v>4</v>
      </c>
      <c r="H134" s="1" t="str">
        <f t="shared" si="131"/>
        <v>彰化縣</v>
      </c>
      <c r="I134" s="1">
        <f t="shared" si="132"/>
        <v>4</v>
      </c>
      <c r="J134" s="1" t="str">
        <f t="shared" si="125"/>
        <v>線西鄉</v>
      </c>
      <c r="K134" s="1" t="str">
        <f t="shared" si="126"/>
        <v>塭仔村塭仔路80號</v>
      </c>
      <c r="L134" s="1" t="str">
        <f t="shared" si="133"/>
        <v>N</v>
      </c>
      <c r="M134" s="1" t="str">
        <f t="shared" si="134"/>
        <v/>
      </c>
      <c r="N134" s="1" t="str">
        <f t="shared" si="178"/>
        <v/>
      </c>
      <c r="O134" s="1" t="str">
        <f t="shared" si="135"/>
        <v>N</v>
      </c>
      <c r="P134" s="1" t="str">
        <f t="shared" si="136"/>
        <v/>
      </c>
      <c r="Q134" s="1" t="str">
        <f t="shared" si="137"/>
        <v/>
      </c>
      <c r="R134" s="1" t="str">
        <f t="shared" si="138"/>
        <v/>
      </c>
      <c r="S134" s="1" t="str">
        <f t="shared" si="139"/>
        <v>塭仔村塭仔路80號</v>
      </c>
      <c r="T134" s="1" t="str">
        <f t="shared" si="140"/>
        <v>N</v>
      </c>
      <c r="U134" s="1" t="str">
        <f t="shared" si="141"/>
        <v>Y</v>
      </c>
      <c r="V134" s="1" t="str">
        <f t="shared" si="142"/>
        <v>Y</v>
      </c>
      <c r="W134" s="1">
        <f t="shared" si="143"/>
        <v>3</v>
      </c>
      <c r="X134" s="1" t="str">
        <f t="shared" si="144"/>
        <v>塭仔村</v>
      </c>
      <c r="Y134" s="1" t="str">
        <f t="shared" si="145"/>
        <v>塭仔路80號</v>
      </c>
      <c r="Z134" s="1" t="str">
        <f t="shared" si="146"/>
        <v>Y</v>
      </c>
      <c r="AA134" s="1">
        <f t="shared" si="124"/>
        <v>3</v>
      </c>
      <c r="AB134" s="1" t="str">
        <f t="shared" si="147"/>
        <v>N</v>
      </c>
      <c r="AC134" s="1" t="str">
        <f t="shared" si="148"/>
        <v/>
      </c>
      <c r="AD134" s="1" t="str">
        <f t="shared" si="149"/>
        <v>塭仔路</v>
      </c>
      <c r="AE134" s="1" t="str">
        <f t="shared" si="150"/>
        <v>80號</v>
      </c>
      <c r="AF134" s="1" t="str">
        <f t="shared" si="151"/>
        <v>N</v>
      </c>
      <c r="AG134" s="1" t="str">
        <f t="shared" si="152"/>
        <v/>
      </c>
      <c r="AH134" s="1" t="str">
        <f t="shared" si="153"/>
        <v/>
      </c>
      <c r="AI134" s="1" t="str">
        <f>IF(ISERROR(VLOOKUP(AH134,段別參照!A:B,2,0)),AH134,VLOOKUP(AH134,段別參照!A:B,2,0))</f>
        <v/>
      </c>
      <c r="AJ134" s="1" t="str">
        <f t="shared" si="154"/>
        <v>塭仔路</v>
      </c>
      <c r="AK134" s="1" t="str">
        <f t="shared" si="155"/>
        <v>塭仔路</v>
      </c>
      <c r="AL134" s="1" t="str">
        <f t="shared" si="156"/>
        <v>80號</v>
      </c>
      <c r="AM134" s="1" t="str">
        <f t="shared" si="157"/>
        <v>N</v>
      </c>
      <c r="AN134" s="1" t="str">
        <f t="shared" si="158"/>
        <v/>
      </c>
      <c r="AO134" s="1" t="str">
        <f t="shared" si="159"/>
        <v/>
      </c>
      <c r="AP134" s="1" t="str">
        <f t="shared" si="160"/>
        <v>80號</v>
      </c>
      <c r="AQ134" s="1" t="str">
        <f t="shared" si="161"/>
        <v>N</v>
      </c>
      <c r="AR134" s="1" t="str">
        <f t="shared" si="162"/>
        <v/>
      </c>
      <c r="AS134" s="1" t="str">
        <f t="shared" si="163"/>
        <v/>
      </c>
      <c r="AT134" s="1" t="str">
        <f t="shared" si="164"/>
        <v>80號</v>
      </c>
      <c r="AU134" s="1" t="str">
        <f t="shared" si="165"/>
        <v>Y</v>
      </c>
      <c r="AV134" s="1">
        <f t="shared" si="166"/>
        <v>3</v>
      </c>
      <c r="AW134" s="1" t="str">
        <f t="shared" si="167"/>
        <v>80號</v>
      </c>
      <c r="AX134" s="1" t="str">
        <f t="shared" si="179"/>
        <v>80號</v>
      </c>
      <c r="AY134" s="1" t="str">
        <f t="shared" si="168"/>
        <v/>
      </c>
      <c r="AZ134" s="1" t="str">
        <f t="shared" si="169"/>
        <v>N</v>
      </c>
      <c r="BA134" s="1" t="str">
        <f t="shared" si="170"/>
        <v/>
      </c>
      <c r="BB134" s="1" t="str">
        <f t="shared" si="171"/>
        <v/>
      </c>
      <c r="BC134" s="1" t="str">
        <f t="shared" si="172"/>
        <v/>
      </c>
      <c r="BD134" s="1" t="str">
        <f>IF(ISERROR(VLOOKUP(BC134,樓別參照!A:B,2,0)),BC134,VLOOKUP(BC134,樓別參照!A:B,2,0))</f>
        <v/>
      </c>
      <c r="BE134" s="1" t="str">
        <f t="shared" si="173"/>
        <v/>
      </c>
      <c r="BF134" s="1" t="str">
        <f t="shared" si="174"/>
        <v/>
      </c>
      <c r="BG134" s="1" t="str">
        <f t="shared" si="175"/>
        <v>N</v>
      </c>
      <c r="BH134" s="1" t="str">
        <f t="shared" si="123"/>
        <v/>
      </c>
      <c r="BI134" s="1" t="str">
        <f t="shared" si="176"/>
        <v/>
      </c>
      <c r="BJ134" s="1" t="str">
        <f t="shared" si="127"/>
        <v>彰化縣</v>
      </c>
      <c r="BK134" s="1" t="str">
        <f t="shared" si="180"/>
        <v>線西鄉</v>
      </c>
      <c r="BL134" s="1" t="str">
        <f t="shared" si="181"/>
        <v>塭仔路</v>
      </c>
      <c r="BM134" s="1" t="str">
        <f t="shared" si="182"/>
        <v/>
      </c>
      <c r="BN134" s="1" t="str">
        <f t="shared" si="183"/>
        <v/>
      </c>
      <c r="BO134" s="1" t="str">
        <f t="shared" si="177"/>
        <v>80號</v>
      </c>
      <c r="BP134" s="1" t="str">
        <f t="shared" si="128"/>
        <v>塭仔村</v>
      </c>
    </row>
    <row r="135" spans="1:68" x14ac:dyDescent="0.3">
      <c r="A135" s="1">
        <v>10532946</v>
      </c>
      <c r="B135" s="1" t="s">
        <v>130</v>
      </c>
      <c r="C135" s="1" t="s">
        <v>570</v>
      </c>
      <c r="D135" s="1" t="s">
        <v>571</v>
      </c>
      <c r="E135" s="1" t="s">
        <v>708</v>
      </c>
      <c r="F135" s="1" t="str">
        <f t="shared" si="129"/>
        <v>彰化縣 線西鄉 塭仔村2鄰沿海路一段279號</v>
      </c>
      <c r="G135" s="1">
        <f t="shared" si="130"/>
        <v>4</v>
      </c>
      <c r="H135" s="1" t="str">
        <f t="shared" si="131"/>
        <v>彰化縣</v>
      </c>
      <c r="I135" s="1">
        <f t="shared" si="132"/>
        <v>4</v>
      </c>
      <c r="J135" s="1" t="str">
        <f t="shared" si="125"/>
        <v>線西鄉</v>
      </c>
      <c r="K135" s="1" t="str">
        <f t="shared" si="126"/>
        <v>塭仔村2鄰沿海路一段279號</v>
      </c>
      <c r="L135" s="1" t="str">
        <f t="shared" si="133"/>
        <v>N</v>
      </c>
      <c r="M135" s="1" t="str">
        <f t="shared" si="134"/>
        <v/>
      </c>
      <c r="N135" s="1" t="str">
        <f t="shared" si="178"/>
        <v/>
      </c>
      <c r="O135" s="1" t="str">
        <f t="shared" si="135"/>
        <v>Y</v>
      </c>
      <c r="P135" s="1">
        <f t="shared" si="136"/>
        <v>5</v>
      </c>
      <c r="Q135" s="1" t="str">
        <f t="shared" si="137"/>
        <v>塭仔村2鄰</v>
      </c>
      <c r="R135" s="1" t="str">
        <f t="shared" si="138"/>
        <v>塭仔村2鄰</v>
      </c>
      <c r="S135" s="1" t="str">
        <f t="shared" si="139"/>
        <v>沿海路一段279號</v>
      </c>
      <c r="T135" s="1" t="str">
        <f t="shared" si="140"/>
        <v>N</v>
      </c>
      <c r="U135" s="1" t="str">
        <f t="shared" si="141"/>
        <v>N</v>
      </c>
      <c r="V135" s="1" t="str">
        <f t="shared" si="142"/>
        <v>N</v>
      </c>
      <c r="W135" s="1" t="str">
        <f t="shared" si="143"/>
        <v/>
      </c>
      <c r="X135" s="1" t="str">
        <f t="shared" si="144"/>
        <v/>
      </c>
      <c r="Y135" s="1" t="str">
        <f t="shared" si="145"/>
        <v>沿海路一段279號</v>
      </c>
      <c r="Z135" s="1" t="str">
        <f t="shared" si="146"/>
        <v>Y</v>
      </c>
      <c r="AA135" s="1">
        <f t="shared" si="124"/>
        <v>3</v>
      </c>
      <c r="AB135" s="1" t="str">
        <f t="shared" si="147"/>
        <v>N</v>
      </c>
      <c r="AC135" s="1" t="str">
        <f t="shared" si="148"/>
        <v/>
      </c>
      <c r="AD135" s="1" t="str">
        <f t="shared" si="149"/>
        <v>沿海路</v>
      </c>
      <c r="AE135" s="1" t="str">
        <f t="shared" si="150"/>
        <v>一段279號</v>
      </c>
      <c r="AF135" s="1" t="str">
        <f t="shared" si="151"/>
        <v>Y</v>
      </c>
      <c r="AG135" s="1">
        <f t="shared" si="152"/>
        <v>2</v>
      </c>
      <c r="AH135" s="1" t="str">
        <f t="shared" si="153"/>
        <v>一段</v>
      </c>
      <c r="AI135" s="1" t="str">
        <f>IF(ISERROR(VLOOKUP(AH135,段別參照!A:B,2,0)),AH135,VLOOKUP(AH135,段別參照!A:B,2,0))</f>
        <v>一段</v>
      </c>
      <c r="AJ135" s="1" t="str">
        <f t="shared" si="154"/>
        <v>沿海路一段</v>
      </c>
      <c r="AK135" s="1" t="str">
        <f t="shared" si="155"/>
        <v>沿海路一段</v>
      </c>
      <c r="AL135" s="1" t="str">
        <f t="shared" si="156"/>
        <v>279號</v>
      </c>
      <c r="AM135" s="1" t="str">
        <f t="shared" si="157"/>
        <v>N</v>
      </c>
      <c r="AN135" s="1" t="str">
        <f t="shared" si="158"/>
        <v/>
      </c>
      <c r="AO135" s="1" t="str">
        <f t="shared" si="159"/>
        <v/>
      </c>
      <c r="AP135" s="1" t="str">
        <f t="shared" si="160"/>
        <v>279號</v>
      </c>
      <c r="AQ135" s="1" t="str">
        <f t="shared" si="161"/>
        <v>N</v>
      </c>
      <c r="AR135" s="1" t="str">
        <f t="shared" si="162"/>
        <v/>
      </c>
      <c r="AS135" s="1" t="str">
        <f t="shared" si="163"/>
        <v/>
      </c>
      <c r="AT135" s="1" t="str">
        <f t="shared" si="164"/>
        <v>279號</v>
      </c>
      <c r="AU135" s="1" t="str">
        <f t="shared" si="165"/>
        <v>Y</v>
      </c>
      <c r="AV135" s="1">
        <f t="shared" si="166"/>
        <v>4</v>
      </c>
      <c r="AW135" s="1" t="str">
        <f t="shared" si="167"/>
        <v>279號</v>
      </c>
      <c r="AX135" s="1" t="str">
        <f t="shared" si="179"/>
        <v>279號</v>
      </c>
      <c r="AY135" s="1" t="str">
        <f t="shared" si="168"/>
        <v/>
      </c>
      <c r="AZ135" s="1" t="str">
        <f t="shared" si="169"/>
        <v>N</v>
      </c>
      <c r="BA135" s="1" t="str">
        <f t="shared" si="170"/>
        <v/>
      </c>
      <c r="BB135" s="1" t="str">
        <f t="shared" si="171"/>
        <v/>
      </c>
      <c r="BC135" s="1" t="str">
        <f t="shared" si="172"/>
        <v/>
      </c>
      <c r="BD135" s="1" t="str">
        <f>IF(ISERROR(VLOOKUP(BC135,樓別參照!A:B,2,0)),BC135,VLOOKUP(BC135,樓別參照!A:B,2,0))</f>
        <v/>
      </c>
      <c r="BE135" s="1" t="str">
        <f t="shared" si="173"/>
        <v/>
      </c>
      <c r="BF135" s="1" t="str">
        <f t="shared" si="174"/>
        <v/>
      </c>
      <c r="BG135" s="1" t="str">
        <f t="shared" si="175"/>
        <v>N</v>
      </c>
      <c r="BH135" s="1" t="str">
        <f t="shared" si="123"/>
        <v/>
      </c>
      <c r="BI135" s="1" t="str">
        <f t="shared" si="176"/>
        <v/>
      </c>
      <c r="BJ135" s="1" t="str">
        <f t="shared" si="127"/>
        <v>彰化縣</v>
      </c>
      <c r="BK135" s="1" t="str">
        <f t="shared" si="180"/>
        <v>線西鄉</v>
      </c>
      <c r="BL135" s="1" t="str">
        <f t="shared" si="181"/>
        <v>沿海路一段</v>
      </c>
      <c r="BM135" s="1" t="str">
        <f t="shared" si="182"/>
        <v/>
      </c>
      <c r="BN135" s="1" t="str">
        <f t="shared" si="183"/>
        <v/>
      </c>
      <c r="BO135" s="1" t="str">
        <f t="shared" si="177"/>
        <v>279號</v>
      </c>
      <c r="BP135" s="1" t="str">
        <f t="shared" si="128"/>
        <v/>
      </c>
    </row>
    <row r="136" spans="1:68" x14ac:dyDescent="0.3">
      <c r="A136" s="1">
        <v>8977305</v>
      </c>
      <c r="B136" s="1" t="s">
        <v>131</v>
      </c>
      <c r="C136" s="1" t="s">
        <v>570</v>
      </c>
      <c r="D136" s="1" t="s">
        <v>571</v>
      </c>
      <c r="E136" s="1" t="s">
        <v>709</v>
      </c>
      <c r="F136" s="1" t="str">
        <f t="shared" si="129"/>
        <v>彰化縣 線西鄉 寓埔村22鄰中華路853巷37號</v>
      </c>
      <c r="G136" s="1">
        <f t="shared" si="130"/>
        <v>4</v>
      </c>
      <c r="H136" s="1" t="str">
        <f t="shared" si="131"/>
        <v>彰化縣</v>
      </c>
      <c r="I136" s="1">
        <f t="shared" si="132"/>
        <v>4</v>
      </c>
      <c r="J136" s="1" t="str">
        <f t="shared" si="125"/>
        <v>線西鄉</v>
      </c>
      <c r="K136" s="1" t="str">
        <f t="shared" si="126"/>
        <v>寓埔村22鄰中華路853巷37號</v>
      </c>
      <c r="L136" s="1" t="str">
        <f t="shared" si="133"/>
        <v>N</v>
      </c>
      <c r="M136" s="1" t="str">
        <f t="shared" si="134"/>
        <v/>
      </c>
      <c r="N136" s="1" t="str">
        <f t="shared" si="178"/>
        <v/>
      </c>
      <c r="O136" s="1" t="str">
        <f t="shared" si="135"/>
        <v>Y</v>
      </c>
      <c r="P136" s="1">
        <f t="shared" si="136"/>
        <v>6</v>
      </c>
      <c r="Q136" s="1" t="str">
        <f t="shared" si="137"/>
        <v>寓埔村22鄰</v>
      </c>
      <c r="R136" s="1" t="str">
        <f t="shared" si="138"/>
        <v>寓埔村22鄰</v>
      </c>
      <c r="S136" s="1" t="str">
        <f t="shared" si="139"/>
        <v>中華路853巷37號</v>
      </c>
      <c r="T136" s="1" t="str">
        <f t="shared" si="140"/>
        <v>N</v>
      </c>
      <c r="U136" s="1" t="str">
        <f t="shared" si="141"/>
        <v>N</v>
      </c>
      <c r="V136" s="1" t="str">
        <f t="shared" si="142"/>
        <v>N</v>
      </c>
      <c r="W136" s="1" t="str">
        <f t="shared" si="143"/>
        <v/>
      </c>
      <c r="X136" s="1" t="str">
        <f t="shared" si="144"/>
        <v/>
      </c>
      <c r="Y136" s="1" t="str">
        <f t="shared" si="145"/>
        <v>中華路853巷37號</v>
      </c>
      <c r="Z136" s="1" t="str">
        <f t="shared" si="146"/>
        <v>Y</v>
      </c>
      <c r="AA136" s="1">
        <f t="shared" si="124"/>
        <v>3</v>
      </c>
      <c r="AB136" s="1" t="str">
        <f t="shared" si="147"/>
        <v>N</v>
      </c>
      <c r="AC136" s="1" t="str">
        <f t="shared" si="148"/>
        <v/>
      </c>
      <c r="AD136" s="1" t="str">
        <f t="shared" si="149"/>
        <v>中華路</v>
      </c>
      <c r="AE136" s="1" t="str">
        <f t="shared" si="150"/>
        <v>853巷37號</v>
      </c>
      <c r="AF136" s="1" t="str">
        <f t="shared" si="151"/>
        <v>N</v>
      </c>
      <c r="AG136" s="1" t="str">
        <f t="shared" si="152"/>
        <v/>
      </c>
      <c r="AH136" s="1" t="str">
        <f t="shared" si="153"/>
        <v/>
      </c>
      <c r="AI136" s="1" t="str">
        <f>IF(ISERROR(VLOOKUP(AH136,段別參照!A:B,2,0)),AH136,VLOOKUP(AH136,段別參照!A:B,2,0))</f>
        <v/>
      </c>
      <c r="AJ136" s="1" t="str">
        <f t="shared" si="154"/>
        <v>中華路</v>
      </c>
      <c r="AK136" s="1" t="str">
        <f t="shared" si="155"/>
        <v>中華路</v>
      </c>
      <c r="AL136" s="1" t="str">
        <f t="shared" si="156"/>
        <v>853巷37號</v>
      </c>
      <c r="AM136" s="1" t="str">
        <f t="shared" si="157"/>
        <v>Y</v>
      </c>
      <c r="AN136" s="1">
        <f t="shared" si="158"/>
        <v>4</v>
      </c>
      <c r="AO136" s="1" t="str">
        <f t="shared" si="159"/>
        <v>853巷</v>
      </c>
      <c r="AP136" s="1" t="str">
        <f t="shared" si="160"/>
        <v>37號</v>
      </c>
      <c r="AQ136" s="1" t="str">
        <f t="shared" si="161"/>
        <v>N</v>
      </c>
      <c r="AR136" s="1" t="str">
        <f t="shared" si="162"/>
        <v/>
      </c>
      <c r="AS136" s="1" t="str">
        <f t="shared" si="163"/>
        <v/>
      </c>
      <c r="AT136" s="1" t="str">
        <f t="shared" si="164"/>
        <v>37號</v>
      </c>
      <c r="AU136" s="1" t="str">
        <f t="shared" si="165"/>
        <v>Y</v>
      </c>
      <c r="AV136" s="1">
        <f t="shared" si="166"/>
        <v>3</v>
      </c>
      <c r="AW136" s="1" t="str">
        <f t="shared" si="167"/>
        <v>37號</v>
      </c>
      <c r="AX136" s="1" t="str">
        <f t="shared" si="179"/>
        <v>37號</v>
      </c>
      <c r="AY136" s="1" t="str">
        <f t="shared" si="168"/>
        <v/>
      </c>
      <c r="AZ136" s="1" t="str">
        <f t="shared" si="169"/>
        <v>N</v>
      </c>
      <c r="BA136" s="1" t="str">
        <f t="shared" si="170"/>
        <v/>
      </c>
      <c r="BB136" s="1" t="str">
        <f t="shared" si="171"/>
        <v/>
      </c>
      <c r="BC136" s="1" t="str">
        <f t="shared" si="172"/>
        <v/>
      </c>
      <c r="BD136" s="1" t="str">
        <f>IF(ISERROR(VLOOKUP(BC136,樓別參照!A:B,2,0)),BC136,VLOOKUP(BC136,樓別參照!A:B,2,0))</f>
        <v/>
      </c>
      <c r="BE136" s="1" t="str">
        <f t="shared" si="173"/>
        <v/>
      </c>
      <c r="BF136" s="1" t="str">
        <f t="shared" si="174"/>
        <v/>
      </c>
      <c r="BG136" s="1" t="str">
        <f t="shared" si="175"/>
        <v>N</v>
      </c>
      <c r="BH136" s="1" t="str">
        <f t="shared" si="123"/>
        <v/>
      </c>
      <c r="BI136" s="1" t="str">
        <f t="shared" si="176"/>
        <v/>
      </c>
      <c r="BJ136" s="1" t="str">
        <f t="shared" si="127"/>
        <v>彰化縣</v>
      </c>
      <c r="BK136" s="1" t="str">
        <f t="shared" si="180"/>
        <v>線西鄉</v>
      </c>
      <c r="BL136" s="1" t="str">
        <f t="shared" si="181"/>
        <v>中華路</v>
      </c>
      <c r="BM136" s="1" t="str">
        <f t="shared" si="182"/>
        <v>853巷</v>
      </c>
      <c r="BN136" s="1" t="str">
        <f t="shared" si="183"/>
        <v/>
      </c>
      <c r="BO136" s="1" t="str">
        <f t="shared" si="177"/>
        <v>37號</v>
      </c>
      <c r="BP136" s="1" t="str">
        <f t="shared" si="128"/>
        <v/>
      </c>
    </row>
    <row r="137" spans="1:68" x14ac:dyDescent="0.3">
      <c r="A137" s="1">
        <v>10355563</v>
      </c>
      <c r="B137" s="1" t="s">
        <v>132</v>
      </c>
      <c r="C137" s="1" t="s">
        <v>577</v>
      </c>
      <c r="D137" s="1" t="s">
        <v>567</v>
      </c>
      <c r="E137" s="1" t="s">
        <v>710</v>
      </c>
      <c r="F137" s="1" t="str">
        <f t="shared" si="129"/>
        <v>彰化縣 福興鄉 橋頭村彰鹿路7段558巷17弄40號</v>
      </c>
      <c r="G137" s="1">
        <f t="shared" si="130"/>
        <v>4</v>
      </c>
      <c r="H137" s="1" t="str">
        <f t="shared" si="131"/>
        <v>彰化縣</v>
      </c>
      <c r="I137" s="1">
        <f t="shared" si="132"/>
        <v>4</v>
      </c>
      <c r="J137" s="1" t="str">
        <f t="shared" si="125"/>
        <v>福興鄉</v>
      </c>
      <c r="K137" s="1" t="str">
        <f t="shared" si="126"/>
        <v>橋頭村彰鹿路7段558巷17弄40號</v>
      </c>
      <c r="L137" s="1" t="str">
        <f t="shared" si="133"/>
        <v>N</v>
      </c>
      <c r="M137" s="1" t="str">
        <f t="shared" si="134"/>
        <v/>
      </c>
      <c r="N137" s="1" t="str">
        <f t="shared" si="178"/>
        <v/>
      </c>
      <c r="O137" s="1" t="str">
        <f t="shared" si="135"/>
        <v>N</v>
      </c>
      <c r="P137" s="1" t="str">
        <f t="shared" si="136"/>
        <v/>
      </c>
      <c r="Q137" s="1" t="str">
        <f t="shared" si="137"/>
        <v/>
      </c>
      <c r="R137" s="1" t="str">
        <f t="shared" si="138"/>
        <v/>
      </c>
      <c r="S137" s="1" t="str">
        <f t="shared" si="139"/>
        <v>橋頭村彰鹿路7段558巷17弄40號</v>
      </c>
      <c r="T137" s="1" t="str">
        <f t="shared" si="140"/>
        <v>N</v>
      </c>
      <c r="U137" s="1" t="str">
        <f t="shared" si="141"/>
        <v>Y</v>
      </c>
      <c r="V137" s="1" t="str">
        <f t="shared" si="142"/>
        <v>Y</v>
      </c>
      <c r="W137" s="1">
        <f t="shared" si="143"/>
        <v>3</v>
      </c>
      <c r="X137" s="1" t="str">
        <f t="shared" si="144"/>
        <v>橋頭村</v>
      </c>
      <c r="Y137" s="1" t="str">
        <f t="shared" si="145"/>
        <v>彰鹿路7段558巷17弄40號</v>
      </c>
      <c r="Z137" s="1" t="str">
        <f t="shared" si="146"/>
        <v>Y</v>
      </c>
      <c r="AA137" s="1">
        <f t="shared" si="124"/>
        <v>3</v>
      </c>
      <c r="AB137" s="1" t="str">
        <f t="shared" si="147"/>
        <v>N</v>
      </c>
      <c r="AC137" s="1" t="str">
        <f t="shared" si="148"/>
        <v/>
      </c>
      <c r="AD137" s="1" t="str">
        <f t="shared" si="149"/>
        <v>彰鹿路</v>
      </c>
      <c r="AE137" s="1" t="str">
        <f t="shared" si="150"/>
        <v>7段558巷17弄40號</v>
      </c>
      <c r="AF137" s="1" t="str">
        <f t="shared" si="151"/>
        <v>Y</v>
      </c>
      <c r="AG137" s="1">
        <f t="shared" si="152"/>
        <v>2</v>
      </c>
      <c r="AH137" s="1" t="str">
        <f t="shared" si="153"/>
        <v>7段</v>
      </c>
      <c r="AI137" s="1" t="str">
        <f>IF(ISERROR(VLOOKUP(AH137,段別參照!A:B,2,0)),AH137,VLOOKUP(AH137,段別參照!A:B,2,0))</f>
        <v>七段</v>
      </c>
      <c r="AJ137" s="1" t="str">
        <f t="shared" si="154"/>
        <v>彰鹿路7段</v>
      </c>
      <c r="AK137" s="1" t="str">
        <f t="shared" si="155"/>
        <v>彰鹿路七段</v>
      </c>
      <c r="AL137" s="1" t="str">
        <f t="shared" si="156"/>
        <v>558巷17弄40號</v>
      </c>
      <c r="AM137" s="1" t="str">
        <f t="shared" si="157"/>
        <v>Y</v>
      </c>
      <c r="AN137" s="1">
        <f t="shared" si="158"/>
        <v>4</v>
      </c>
      <c r="AO137" s="1" t="str">
        <f t="shared" si="159"/>
        <v>558巷</v>
      </c>
      <c r="AP137" s="1" t="str">
        <f t="shared" si="160"/>
        <v>17弄40號</v>
      </c>
      <c r="AQ137" s="1" t="str">
        <f t="shared" si="161"/>
        <v>Y</v>
      </c>
      <c r="AR137" s="1">
        <f t="shared" si="162"/>
        <v>3</v>
      </c>
      <c r="AS137" s="1" t="str">
        <f t="shared" si="163"/>
        <v>17弄</v>
      </c>
      <c r="AT137" s="1" t="str">
        <f t="shared" si="164"/>
        <v>40號</v>
      </c>
      <c r="AU137" s="1" t="str">
        <f t="shared" si="165"/>
        <v>Y</v>
      </c>
      <c r="AV137" s="1">
        <f t="shared" si="166"/>
        <v>3</v>
      </c>
      <c r="AW137" s="1" t="str">
        <f t="shared" si="167"/>
        <v>40號</v>
      </c>
      <c r="AX137" s="1" t="str">
        <f t="shared" si="179"/>
        <v>40號</v>
      </c>
      <c r="AY137" s="1" t="str">
        <f t="shared" si="168"/>
        <v/>
      </c>
      <c r="AZ137" s="1" t="str">
        <f t="shared" si="169"/>
        <v>N</v>
      </c>
      <c r="BA137" s="1" t="str">
        <f t="shared" si="170"/>
        <v/>
      </c>
      <c r="BB137" s="1" t="str">
        <f t="shared" si="171"/>
        <v/>
      </c>
      <c r="BC137" s="1" t="str">
        <f t="shared" si="172"/>
        <v/>
      </c>
      <c r="BD137" s="1" t="str">
        <f>IF(ISERROR(VLOOKUP(BC137,樓別參照!A:B,2,0)),BC137,VLOOKUP(BC137,樓別參照!A:B,2,0))</f>
        <v/>
      </c>
      <c r="BE137" s="1" t="str">
        <f t="shared" si="173"/>
        <v/>
      </c>
      <c r="BF137" s="1" t="str">
        <f t="shared" si="174"/>
        <v/>
      </c>
      <c r="BG137" s="1" t="str">
        <f t="shared" si="175"/>
        <v>N</v>
      </c>
      <c r="BH137" s="1" t="str">
        <f t="shared" si="123"/>
        <v/>
      </c>
      <c r="BI137" s="1" t="str">
        <f t="shared" si="176"/>
        <v/>
      </c>
      <c r="BJ137" s="1" t="str">
        <f t="shared" si="127"/>
        <v>彰化縣</v>
      </c>
      <c r="BK137" s="1" t="str">
        <f t="shared" si="180"/>
        <v>福興鄉</v>
      </c>
      <c r="BL137" s="1" t="str">
        <f t="shared" si="181"/>
        <v>彰鹿路七段</v>
      </c>
      <c r="BM137" s="1" t="str">
        <f t="shared" si="182"/>
        <v>558巷</v>
      </c>
      <c r="BN137" s="1" t="str">
        <f t="shared" si="183"/>
        <v>17弄</v>
      </c>
      <c r="BO137" s="1" t="str">
        <f t="shared" si="177"/>
        <v>40號</v>
      </c>
      <c r="BP137" s="1" t="str">
        <f t="shared" si="128"/>
        <v>橋頭村</v>
      </c>
    </row>
    <row r="138" spans="1:68" x14ac:dyDescent="0.3">
      <c r="A138" s="1">
        <v>10008397</v>
      </c>
      <c r="B138" s="1" t="s">
        <v>133</v>
      </c>
      <c r="C138" s="1" t="s">
        <v>577</v>
      </c>
      <c r="D138" s="1" t="s">
        <v>571</v>
      </c>
      <c r="E138" s="1" t="s">
        <v>711</v>
      </c>
      <c r="F138" s="1" t="str">
        <f t="shared" si="129"/>
        <v>彰化縣 福興鄉 福興村1鄰福興路61之100號</v>
      </c>
      <c r="G138" s="1">
        <f t="shared" si="130"/>
        <v>4</v>
      </c>
      <c r="H138" s="1" t="str">
        <f t="shared" si="131"/>
        <v>彰化縣</v>
      </c>
      <c r="I138" s="1">
        <f t="shared" si="132"/>
        <v>4</v>
      </c>
      <c r="J138" s="1" t="str">
        <f t="shared" si="125"/>
        <v>福興鄉</v>
      </c>
      <c r="K138" s="1" t="str">
        <f t="shared" si="126"/>
        <v>福興村1鄰福興路61之100號</v>
      </c>
      <c r="L138" s="1" t="str">
        <f t="shared" si="133"/>
        <v>N</v>
      </c>
      <c r="M138" s="1" t="str">
        <f t="shared" si="134"/>
        <v/>
      </c>
      <c r="N138" s="1" t="str">
        <f t="shared" si="178"/>
        <v/>
      </c>
      <c r="O138" s="1" t="str">
        <f t="shared" si="135"/>
        <v>Y</v>
      </c>
      <c r="P138" s="1">
        <f t="shared" si="136"/>
        <v>5</v>
      </c>
      <c r="Q138" s="1" t="str">
        <f t="shared" si="137"/>
        <v>福興村1鄰</v>
      </c>
      <c r="R138" s="1" t="str">
        <f t="shared" si="138"/>
        <v>福興村1鄰</v>
      </c>
      <c r="S138" s="1" t="str">
        <f t="shared" si="139"/>
        <v>福興路61之100號</v>
      </c>
      <c r="T138" s="1" t="str">
        <f t="shared" si="140"/>
        <v>N</v>
      </c>
      <c r="U138" s="1" t="str">
        <f t="shared" si="141"/>
        <v>N</v>
      </c>
      <c r="V138" s="1" t="str">
        <f t="shared" si="142"/>
        <v>N</v>
      </c>
      <c r="W138" s="1" t="str">
        <f t="shared" si="143"/>
        <v/>
      </c>
      <c r="X138" s="1" t="str">
        <f t="shared" si="144"/>
        <v/>
      </c>
      <c r="Y138" s="1" t="str">
        <f t="shared" si="145"/>
        <v>福興路61之100號</v>
      </c>
      <c r="Z138" s="1" t="str">
        <f t="shared" si="146"/>
        <v>Y</v>
      </c>
      <c r="AA138" s="1">
        <f t="shared" si="124"/>
        <v>3</v>
      </c>
      <c r="AB138" s="1" t="str">
        <f t="shared" si="147"/>
        <v>N</v>
      </c>
      <c r="AC138" s="1" t="str">
        <f t="shared" si="148"/>
        <v/>
      </c>
      <c r="AD138" s="1" t="str">
        <f t="shared" si="149"/>
        <v>福興路</v>
      </c>
      <c r="AE138" s="1" t="str">
        <f t="shared" si="150"/>
        <v>61之100號</v>
      </c>
      <c r="AF138" s="1" t="str">
        <f t="shared" si="151"/>
        <v>N</v>
      </c>
      <c r="AG138" s="1" t="str">
        <f t="shared" si="152"/>
        <v/>
      </c>
      <c r="AH138" s="1" t="str">
        <f t="shared" si="153"/>
        <v/>
      </c>
      <c r="AI138" s="1" t="str">
        <f>IF(ISERROR(VLOOKUP(AH138,段別參照!A:B,2,0)),AH138,VLOOKUP(AH138,段別參照!A:B,2,0))</f>
        <v/>
      </c>
      <c r="AJ138" s="1" t="str">
        <f t="shared" si="154"/>
        <v>福興路</v>
      </c>
      <c r="AK138" s="1" t="str">
        <f t="shared" si="155"/>
        <v>福興路</v>
      </c>
      <c r="AL138" s="1" t="str">
        <f t="shared" si="156"/>
        <v>61之100號</v>
      </c>
      <c r="AM138" s="1" t="str">
        <f t="shared" si="157"/>
        <v>N</v>
      </c>
      <c r="AN138" s="1" t="str">
        <f t="shared" si="158"/>
        <v/>
      </c>
      <c r="AO138" s="1" t="str">
        <f t="shared" si="159"/>
        <v/>
      </c>
      <c r="AP138" s="1" t="str">
        <f t="shared" si="160"/>
        <v>61之100號</v>
      </c>
      <c r="AQ138" s="1" t="str">
        <f t="shared" si="161"/>
        <v>N</v>
      </c>
      <c r="AR138" s="1" t="str">
        <f t="shared" si="162"/>
        <v/>
      </c>
      <c r="AS138" s="1" t="str">
        <f t="shared" si="163"/>
        <v/>
      </c>
      <c r="AT138" s="1" t="str">
        <f t="shared" si="164"/>
        <v>61之100號</v>
      </c>
      <c r="AU138" s="1" t="str">
        <f t="shared" si="165"/>
        <v>Y</v>
      </c>
      <c r="AV138" s="1">
        <f t="shared" si="166"/>
        <v>7</v>
      </c>
      <c r="AW138" s="1" t="str">
        <f t="shared" si="167"/>
        <v>61之100號</v>
      </c>
      <c r="AX138" s="1" t="str">
        <f t="shared" si="179"/>
        <v>61-100號</v>
      </c>
      <c r="AY138" s="1" t="str">
        <f t="shared" si="168"/>
        <v/>
      </c>
      <c r="AZ138" s="1" t="str">
        <f t="shared" si="169"/>
        <v>N</v>
      </c>
      <c r="BA138" s="1" t="str">
        <f t="shared" si="170"/>
        <v/>
      </c>
      <c r="BB138" s="1" t="str">
        <f t="shared" si="171"/>
        <v/>
      </c>
      <c r="BC138" s="1" t="str">
        <f t="shared" si="172"/>
        <v/>
      </c>
      <c r="BD138" s="1" t="str">
        <f>IF(ISERROR(VLOOKUP(BC138,樓別參照!A:B,2,0)),BC138,VLOOKUP(BC138,樓別參照!A:B,2,0))</f>
        <v/>
      </c>
      <c r="BE138" s="1" t="str">
        <f t="shared" si="173"/>
        <v/>
      </c>
      <c r="BF138" s="1" t="str">
        <f t="shared" si="174"/>
        <v/>
      </c>
      <c r="BG138" s="1" t="str">
        <f t="shared" si="175"/>
        <v>N</v>
      </c>
      <c r="BH138" s="1" t="str">
        <f t="shared" si="123"/>
        <v/>
      </c>
      <c r="BI138" s="1" t="str">
        <f t="shared" si="176"/>
        <v/>
      </c>
      <c r="BJ138" s="1" t="str">
        <f t="shared" si="127"/>
        <v>彰化縣</v>
      </c>
      <c r="BK138" s="1" t="str">
        <f t="shared" si="180"/>
        <v>福興鄉</v>
      </c>
      <c r="BL138" s="1" t="str">
        <f t="shared" si="181"/>
        <v>福興路</v>
      </c>
      <c r="BM138" s="1" t="str">
        <f t="shared" si="182"/>
        <v/>
      </c>
      <c r="BN138" s="1" t="str">
        <f t="shared" si="183"/>
        <v/>
      </c>
      <c r="BO138" s="1" t="str">
        <f t="shared" si="177"/>
        <v>61-100號</v>
      </c>
      <c r="BP138" s="1" t="str">
        <f t="shared" si="128"/>
        <v/>
      </c>
    </row>
    <row r="139" spans="1:68" x14ac:dyDescent="0.3">
      <c r="A139" s="1">
        <v>6684981</v>
      </c>
      <c r="B139" s="1" t="s">
        <v>134</v>
      </c>
      <c r="C139" s="1" t="s">
        <v>566</v>
      </c>
      <c r="D139" s="1" t="s">
        <v>571</v>
      </c>
      <c r="E139" s="1" t="s">
        <v>712</v>
      </c>
      <c r="F139" s="1" t="str">
        <f t="shared" si="129"/>
        <v>彰化縣 福興鄉 番婆街55之33號-</v>
      </c>
      <c r="G139" s="1">
        <f t="shared" si="130"/>
        <v>4</v>
      </c>
      <c r="H139" s="1" t="str">
        <f t="shared" si="131"/>
        <v>彰化縣</v>
      </c>
      <c r="I139" s="1">
        <f t="shared" si="132"/>
        <v>4</v>
      </c>
      <c r="J139" s="1" t="str">
        <f t="shared" si="125"/>
        <v>福興鄉</v>
      </c>
      <c r="K139" s="1" t="str">
        <f t="shared" si="126"/>
        <v>番婆街55之33號-</v>
      </c>
      <c r="L139" s="1" t="str">
        <f t="shared" si="133"/>
        <v>N</v>
      </c>
      <c r="M139" s="1" t="str">
        <f t="shared" si="134"/>
        <v/>
      </c>
      <c r="N139" s="1" t="str">
        <f t="shared" si="178"/>
        <v/>
      </c>
      <c r="O139" s="1" t="str">
        <f t="shared" si="135"/>
        <v>N</v>
      </c>
      <c r="P139" s="1" t="str">
        <f t="shared" si="136"/>
        <v/>
      </c>
      <c r="Q139" s="1" t="str">
        <f t="shared" si="137"/>
        <v/>
      </c>
      <c r="R139" s="1" t="str">
        <f t="shared" si="138"/>
        <v/>
      </c>
      <c r="S139" s="1" t="str">
        <f t="shared" si="139"/>
        <v>番婆街55之33號-</v>
      </c>
      <c r="T139" s="1" t="str">
        <f t="shared" si="140"/>
        <v>N</v>
      </c>
      <c r="U139" s="1" t="str">
        <f t="shared" si="141"/>
        <v>N</v>
      </c>
      <c r="V139" s="1" t="str">
        <f t="shared" si="142"/>
        <v>N</v>
      </c>
      <c r="W139" s="1" t="str">
        <f t="shared" si="143"/>
        <v/>
      </c>
      <c r="X139" s="1" t="str">
        <f t="shared" si="144"/>
        <v/>
      </c>
      <c r="Y139" s="1" t="str">
        <f t="shared" si="145"/>
        <v>番婆街55之33號-</v>
      </c>
      <c r="Z139" s="1" t="str">
        <f t="shared" si="146"/>
        <v>N</v>
      </c>
      <c r="AA139" s="1" t="str">
        <f t="shared" si="124"/>
        <v/>
      </c>
      <c r="AB139" s="1" t="str">
        <f t="shared" si="147"/>
        <v>Y</v>
      </c>
      <c r="AC139" s="1">
        <f t="shared" si="148"/>
        <v>3</v>
      </c>
      <c r="AD139" s="1" t="str">
        <f t="shared" si="149"/>
        <v>番婆街</v>
      </c>
      <c r="AE139" s="1" t="str">
        <f t="shared" si="150"/>
        <v>55之33號-</v>
      </c>
      <c r="AF139" s="1" t="str">
        <f t="shared" si="151"/>
        <v>N</v>
      </c>
      <c r="AG139" s="1" t="str">
        <f t="shared" si="152"/>
        <v/>
      </c>
      <c r="AH139" s="1" t="str">
        <f t="shared" si="153"/>
        <v/>
      </c>
      <c r="AI139" s="1" t="str">
        <f>IF(ISERROR(VLOOKUP(AH139,段別參照!A:B,2,0)),AH139,VLOOKUP(AH139,段別參照!A:B,2,0))</f>
        <v/>
      </c>
      <c r="AJ139" s="1" t="str">
        <f t="shared" si="154"/>
        <v>番婆街</v>
      </c>
      <c r="AK139" s="1" t="str">
        <f t="shared" si="155"/>
        <v>番婆街</v>
      </c>
      <c r="AL139" s="1" t="str">
        <f t="shared" si="156"/>
        <v>55之33號-</v>
      </c>
      <c r="AM139" s="1" t="str">
        <f t="shared" si="157"/>
        <v>N</v>
      </c>
      <c r="AN139" s="1" t="str">
        <f t="shared" si="158"/>
        <v/>
      </c>
      <c r="AO139" s="1" t="str">
        <f t="shared" si="159"/>
        <v/>
      </c>
      <c r="AP139" s="1" t="str">
        <f t="shared" si="160"/>
        <v>55之33號-</v>
      </c>
      <c r="AQ139" s="1" t="str">
        <f t="shared" si="161"/>
        <v>N</v>
      </c>
      <c r="AR139" s="1" t="str">
        <f t="shared" si="162"/>
        <v/>
      </c>
      <c r="AS139" s="1" t="str">
        <f t="shared" si="163"/>
        <v/>
      </c>
      <c r="AT139" s="1" t="str">
        <f t="shared" si="164"/>
        <v>55之33號-</v>
      </c>
      <c r="AU139" s="1" t="str">
        <f t="shared" si="165"/>
        <v>Y</v>
      </c>
      <c r="AV139" s="1">
        <f t="shared" si="166"/>
        <v>6</v>
      </c>
      <c r="AW139" s="1" t="str">
        <f t="shared" si="167"/>
        <v>55之33號</v>
      </c>
      <c r="AX139" s="1" t="str">
        <f t="shared" si="179"/>
        <v>55-33號</v>
      </c>
      <c r="AY139" s="1" t="str">
        <f t="shared" si="168"/>
        <v>-</v>
      </c>
      <c r="AZ139" s="1" t="str">
        <f t="shared" si="169"/>
        <v>N</v>
      </c>
      <c r="BA139" s="1" t="str">
        <f t="shared" si="170"/>
        <v/>
      </c>
      <c r="BB139" s="1" t="str">
        <f t="shared" si="171"/>
        <v/>
      </c>
      <c r="BC139" s="1" t="str">
        <f t="shared" si="172"/>
        <v/>
      </c>
      <c r="BD139" s="1" t="str">
        <f>IF(ISERROR(VLOOKUP(BC139,樓別參照!A:B,2,0)),BC139,VLOOKUP(BC139,樓別參照!A:B,2,0))</f>
        <v/>
      </c>
      <c r="BE139" s="1" t="str">
        <f t="shared" si="173"/>
        <v/>
      </c>
      <c r="BF139" s="1" t="str">
        <f t="shared" si="174"/>
        <v>-</v>
      </c>
      <c r="BG139" s="1" t="str">
        <f t="shared" si="175"/>
        <v>N</v>
      </c>
      <c r="BH139" s="1" t="str">
        <f t="shared" si="123"/>
        <v/>
      </c>
      <c r="BI139" s="1" t="str">
        <f t="shared" si="176"/>
        <v/>
      </c>
      <c r="BJ139" s="1" t="str">
        <f t="shared" si="127"/>
        <v>彰化縣</v>
      </c>
      <c r="BK139" s="1" t="str">
        <f t="shared" si="180"/>
        <v>福興鄉</v>
      </c>
      <c r="BL139" s="1" t="str">
        <f t="shared" si="181"/>
        <v>番婆街</v>
      </c>
      <c r="BM139" s="1" t="str">
        <f t="shared" si="182"/>
        <v/>
      </c>
      <c r="BN139" s="1" t="str">
        <f t="shared" si="183"/>
        <v/>
      </c>
      <c r="BO139" s="1" t="str">
        <f t="shared" si="177"/>
        <v>55-33號</v>
      </c>
      <c r="BP139" s="1" t="str">
        <f t="shared" si="128"/>
        <v/>
      </c>
    </row>
    <row r="140" spans="1:68" x14ac:dyDescent="0.3">
      <c r="A140" s="1">
        <v>6371983</v>
      </c>
      <c r="B140" s="1" t="s">
        <v>135</v>
      </c>
      <c r="C140" s="1" t="s">
        <v>577</v>
      </c>
      <c r="D140" s="1" t="s">
        <v>571</v>
      </c>
      <c r="E140" s="1" t="s">
        <v>713</v>
      </c>
      <c r="F140" s="1" t="str">
        <f t="shared" si="129"/>
        <v>彰化縣 福興鄉 麥厝村15鄰沿海路1段639號</v>
      </c>
      <c r="G140" s="1">
        <f t="shared" si="130"/>
        <v>4</v>
      </c>
      <c r="H140" s="1" t="str">
        <f t="shared" si="131"/>
        <v>彰化縣</v>
      </c>
      <c r="I140" s="1">
        <f t="shared" si="132"/>
        <v>4</v>
      </c>
      <c r="J140" s="1" t="str">
        <f t="shared" si="125"/>
        <v>福興鄉</v>
      </c>
      <c r="K140" s="1" t="str">
        <f t="shared" si="126"/>
        <v>麥厝村15鄰沿海路1段639號</v>
      </c>
      <c r="L140" s="1" t="str">
        <f t="shared" si="133"/>
        <v>N</v>
      </c>
      <c r="M140" s="1" t="str">
        <f t="shared" si="134"/>
        <v/>
      </c>
      <c r="N140" s="1" t="str">
        <f t="shared" si="178"/>
        <v/>
      </c>
      <c r="O140" s="1" t="str">
        <f t="shared" si="135"/>
        <v>Y</v>
      </c>
      <c r="P140" s="1">
        <f t="shared" si="136"/>
        <v>6</v>
      </c>
      <c r="Q140" s="1" t="str">
        <f t="shared" si="137"/>
        <v>麥厝村15鄰</v>
      </c>
      <c r="R140" s="1" t="str">
        <f t="shared" si="138"/>
        <v>麥厝村15鄰</v>
      </c>
      <c r="S140" s="1" t="str">
        <f t="shared" si="139"/>
        <v>沿海路1段639號</v>
      </c>
      <c r="T140" s="1" t="str">
        <f t="shared" si="140"/>
        <v>N</v>
      </c>
      <c r="U140" s="1" t="str">
        <f t="shared" si="141"/>
        <v>N</v>
      </c>
      <c r="V140" s="1" t="str">
        <f t="shared" si="142"/>
        <v>N</v>
      </c>
      <c r="W140" s="1" t="str">
        <f t="shared" si="143"/>
        <v/>
      </c>
      <c r="X140" s="1" t="str">
        <f t="shared" si="144"/>
        <v/>
      </c>
      <c r="Y140" s="1" t="str">
        <f t="shared" si="145"/>
        <v>沿海路1段639號</v>
      </c>
      <c r="Z140" s="1" t="str">
        <f t="shared" si="146"/>
        <v>Y</v>
      </c>
      <c r="AA140" s="1">
        <f t="shared" si="124"/>
        <v>3</v>
      </c>
      <c r="AB140" s="1" t="str">
        <f t="shared" si="147"/>
        <v>N</v>
      </c>
      <c r="AC140" s="1" t="str">
        <f t="shared" si="148"/>
        <v/>
      </c>
      <c r="AD140" s="1" t="str">
        <f t="shared" si="149"/>
        <v>沿海路</v>
      </c>
      <c r="AE140" s="1" t="str">
        <f t="shared" si="150"/>
        <v>1段639號</v>
      </c>
      <c r="AF140" s="1" t="str">
        <f t="shared" si="151"/>
        <v>Y</v>
      </c>
      <c r="AG140" s="1">
        <f t="shared" si="152"/>
        <v>2</v>
      </c>
      <c r="AH140" s="1" t="str">
        <f t="shared" si="153"/>
        <v>1段</v>
      </c>
      <c r="AI140" s="1" t="str">
        <f>IF(ISERROR(VLOOKUP(AH140,段別參照!A:B,2,0)),AH140,VLOOKUP(AH140,段別參照!A:B,2,0))</f>
        <v>一段</v>
      </c>
      <c r="AJ140" s="1" t="str">
        <f t="shared" si="154"/>
        <v>沿海路1段</v>
      </c>
      <c r="AK140" s="1" t="str">
        <f t="shared" si="155"/>
        <v>沿海路一段</v>
      </c>
      <c r="AL140" s="1" t="str">
        <f t="shared" si="156"/>
        <v>639號</v>
      </c>
      <c r="AM140" s="1" t="str">
        <f t="shared" si="157"/>
        <v>N</v>
      </c>
      <c r="AN140" s="1" t="str">
        <f t="shared" si="158"/>
        <v/>
      </c>
      <c r="AO140" s="1" t="str">
        <f t="shared" si="159"/>
        <v/>
      </c>
      <c r="AP140" s="1" t="str">
        <f t="shared" si="160"/>
        <v>639號</v>
      </c>
      <c r="AQ140" s="1" t="str">
        <f t="shared" si="161"/>
        <v>N</v>
      </c>
      <c r="AR140" s="1" t="str">
        <f t="shared" si="162"/>
        <v/>
      </c>
      <c r="AS140" s="1" t="str">
        <f t="shared" si="163"/>
        <v/>
      </c>
      <c r="AT140" s="1" t="str">
        <f t="shared" si="164"/>
        <v>639號</v>
      </c>
      <c r="AU140" s="1" t="str">
        <f t="shared" si="165"/>
        <v>Y</v>
      </c>
      <c r="AV140" s="1">
        <f t="shared" si="166"/>
        <v>4</v>
      </c>
      <c r="AW140" s="1" t="str">
        <f t="shared" si="167"/>
        <v>639號</v>
      </c>
      <c r="AX140" s="1" t="str">
        <f t="shared" si="179"/>
        <v>639號</v>
      </c>
      <c r="AY140" s="1" t="str">
        <f t="shared" si="168"/>
        <v/>
      </c>
      <c r="AZ140" s="1" t="str">
        <f t="shared" si="169"/>
        <v>N</v>
      </c>
      <c r="BA140" s="1" t="str">
        <f t="shared" si="170"/>
        <v/>
      </c>
      <c r="BB140" s="1" t="str">
        <f t="shared" si="171"/>
        <v/>
      </c>
      <c r="BC140" s="1" t="str">
        <f t="shared" si="172"/>
        <v/>
      </c>
      <c r="BD140" s="1" t="str">
        <f>IF(ISERROR(VLOOKUP(BC140,樓別參照!A:B,2,0)),BC140,VLOOKUP(BC140,樓別參照!A:B,2,0))</f>
        <v/>
      </c>
      <c r="BE140" s="1" t="str">
        <f t="shared" si="173"/>
        <v/>
      </c>
      <c r="BF140" s="1" t="str">
        <f t="shared" si="174"/>
        <v/>
      </c>
      <c r="BG140" s="1" t="str">
        <f t="shared" si="175"/>
        <v>N</v>
      </c>
      <c r="BH140" s="1" t="str">
        <f t="shared" si="123"/>
        <v/>
      </c>
      <c r="BI140" s="1" t="str">
        <f t="shared" si="176"/>
        <v/>
      </c>
      <c r="BJ140" s="1" t="str">
        <f t="shared" si="127"/>
        <v>彰化縣</v>
      </c>
      <c r="BK140" s="1" t="str">
        <f t="shared" si="180"/>
        <v>福興鄉</v>
      </c>
      <c r="BL140" s="1" t="str">
        <f t="shared" si="181"/>
        <v>沿海路一段</v>
      </c>
      <c r="BM140" s="1" t="str">
        <f t="shared" si="182"/>
        <v/>
      </c>
      <c r="BN140" s="1" t="str">
        <f t="shared" si="183"/>
        <v/>
      </c>
      <c r="BO140" s="1" t="str">
        <f t="shared" si="177"/>
        <v>639號</v>
      </c>
      <c r="BP140" s="1" t="str">
        <f t="shared" si="128"/>
        <v/>
      </c>
    </row>
    <row r="141" spans="1:68" x14ac:dyDescent="0.3">
      <c r="A141" s="1">
        <v>10047998</v>
      </c>
      <c r="B141" s="1" t="s">
        <v>136</v>
      </c>
      <c r="C141" s="1" t="s">
        <v>577</v>
      </c>
      <c r="D141" s="1" t="s">
        <v>571</v>
      </c>
      <c r="E141" s="1" t="s">
        <v>714</v>
      </c>
      <c r="F141" s="1" t="str">
        <f t="shared" si="129"/>
        <v>彰化縣 福興鄉 頂粘街353號</v>
      </c>
      <c r="G141" s="1">
        <f t="shared" si="130"/>
        <v>4</v>
      </c>
      <c r="H141" s="1" t="str">
        <f t="shared" si="131"/>
        <v>彰化縣</v>
      </c>
      <c r="I141" s="1">
        <f t="shared" si="132"/>
        <v>4</v>
      </c>
      <c r="J141" s="1" t="str">
        <f t="shared" si="125"/>
        <v>福興鄉</v>
      </c>
      <c r="K141" s="1" t="str">
        <f t="shared" si="126"/>
        <v>頂粘街353號</v>
      </c>
      <c r="L141" s="1" t="str">
        <f t="shared" si="133"/>
        <v>N</v>
      </c>
      <c r="M141" s="1" t="str">
        <f t="shared" si="134"/>
        <v/>
      </c>
      <c r="N141" s="1" t="str">
        <f t="shared" si="178"/>
        <v/>
      </c>
      <c r="O141" s="1" t="str">
        <f t="shared" si="135"/>
        <v>N</v>
      </c>
      <c r="P141" s="1" t="str">
        <f t="shared" si="136"/>
        <v/>
      </c>
      <c r="Q141" s="1" t="str">
        <f t="shared" si="137"/>
        <v/>
      </c>
      <c r="R141" s="1" t="str">
        <f t="shared" si="138"/>
        <v/>
      </c>
      <c r="S141" s="1" t="str">
        <f t="shared" si="139"/>
        <v>頂粘街353號</v>
      </c>
      <c r="T141" s="1" t="str">
        <f t="shared" si="140"/>
        <v>N</v>
      </c>
      <c r="U141" s="1" t="str">
        <f t="shared" si="141"/>
        <v>N</v>
      </c>
      <c r="V141" s="1" t="str">
        <f t="shared" si="142"/>
        <v>N</v>
      </c>
      <c r="W141" s="1" t="str">
        <f t="shared" si="143"/>
        <v/>
      </c>
      <c r="X141" s="1" t="str">
        <f t="shared" si="144"/>
        <v/>
      </c>
      <c r="Y141" s="1" t="str">
        <f t="shared" si="145"/>
        <v>頂粘街353號</v>
      </c>
      <c r="Z141" s="1" t="str">
        <f t="shared" si="146"/>
        <v>N</v>
      </c>
      <c r="AA141" s="1" t="str">
        <f t="shared" si="124"/>
        <v/>
      </c>
      <c r="AB141" s="1" t="str">
        <f t="shared" si="147"/>
        <v>Y</v>
      </c>
      <c r="AC141" s="1">
        <f t="shared" si="148"/>
        <v>3</v>
      </c>
      <c r="AD141" s="1" t="str">
        <f t="shared" si="149"/>
        <v>頂粘街</v>
      </c>
      <c r="AE141" s="1" t="str">
        <f t="shared" si="150"/>
        <v>353號</v>
      </c>
      <c r="AF141" s="1" t="str">
        <f t="shared" si="151"/>
        <v>N</v>
      </c>
      <c r="AG141" s="1" t="str">
        <f t="shared" si="152"/>
        <v/>
      </c>
      <c r="AH141" s="1" t="str">
        <f t="shared" si="153"/>
        <v/>
      </c>
      <c r="AI141" s="1" t="str">
        <f>IF(ISERROR(VLOOKUP(AH141,段別參照!A:B,2,0)),AH141,VLOOKUP(AH141,段別參照!A:B,2,0))</f>
        <v/>
      </c>
      <c r="AJ141" s="1" t="str">
        <f t="shared" si="154"/>
        <v>頂粘街</v>
      </c>
      <c r="AK141" s="1" t="str">
        <f t="shared" si="155"/>
        <v>頂粘街</v>
      </c>
      <c r="AL141" s="1" t="str">
        <f t="shared" si="156"/>
        <v>353號</v>
      </c>
      <c r="AM141" s="1" t="str">
        <f t="shared" si="157"/>
        <v>N</v>
      </c>
      <c r="AN141" s="1" t="str">
        <f t="shared" si="158"/>
        <v/>
      </c>
      <c r="AO141" s="1" t="str">
        <f t="shared" si="159"/>
        <v/>
      </c>
      <c r="AP141" s="1" t="str">
        <f t="shared" si="160"/>
        <v>353號</v>
      </c>
      <c r="AQ141" s="1" t="str">
        <f t="shared" si="161"/>
        <v>N</v>
      </c>
      <c r="AR141" s="1" t="str">
        <f t="shared" si="162"/>
        <v/>
      </c>
      <c r="AS141" s="1" t="str">
        <f t="shared" si="163"/>
        <v/>
      </c>
      <c r="AT141" s="1" t="str">
        <f t="shared" si="164"/>
        <v>353號</v>
      </c>
      <c r="AU141" s="1" t="str">
        <f t="shared" si="165"/>
        <v>Y</v>
      </c>
      <c r="AV141" s="1">
        <f t="shared" si="166"/>
        <v>4</v>
      </c>
      <c r="AW141" s="1" t="str">
        <f t="shared" si="167"/>
        <v>353號</v>
      </c>
      <c r="AX141" s="1" t="str">
        <f t="shared" si="179"/>
        <v>353號</v>
      </c>
      <c r="AY141" s="1" t="str">
        <f t="shared" si="168"/>
        <v/>
      </c>
      <c r="AZ141" s="1" t="str">
        <f t="shared" si="169"/>
        <v>N</v>
      </c>
      <c r="BA141" s="1" t="str">
        <f t="shared" si="170"/>
        <v/>
      </c>
      <c r="BB141" s="1" t="str">
        <f t="shared" si="171"/>
        <v/>
      </c>
      <c r="BC141" s="1" t="str">
        <f t="shared" si="172"/>
        <v/>
      </c>
      <c r="BD141" s="1" t="str">
        <f>IF(ISERROR(VLOOKUP(BC141,樓別參照!A:B,2,0)),BC141,VLOOKUP(BC141,樓別參照!A:B,2,0))</f>
        <v/>
      </c>
      <c r="BE141" s="1" t="str">
        <f t="shared" si="173"/>
        <v/>
      </c>
      <c r="BF141" s="1" t="str">
        <f t="shared" si="174"/>
        <v/>
      </c>
      <c r="BG141" s="1" t="str">
        <f t="shared" si="175"/>
        <v>N</v>
      </c>
      <c r="BH141" s="1" t="str">
        <f t="shared" si="123"/>
        <v/>
      </c>
      <c r="BI141" s="1" t="str">
        <f t="shared" si="176"/>
        <v/>
      </c>
      <c r="BJ141" s="1" t="str">
        <f t="shared" si="127"/>
        <v>彰化縣</v>
      </c>
      <c r="BK141" s="1" t="str">
        <f t="shared" si="180"/>
        <v>福興鄉</v>
      </c>
      <c r="BL141" s="1" t="str">
        <f t="shared" si="181"/>
        <v>頂粘街</v>
      </c>
      <c r="BM141" s="1" t="str">
        <f t="shared" si="182"/>
        <v/>
      </c>
      <c r="BN141" s="1" t="str">
        <f t="shared" si="183"/>
        <v/>
      </c>
      <c r="BO141" s="1" t="str">
        <f t="shared" si="177"/>
        <v>353號</v>
      </c>
      <c r="BP141" s="1" t="str">
        <f t="shared" si="128"/>
        <v/>
      </c>
    </row>
    <row r="142" spans="1:68" x14ac:dyDescent="0.3">
      <c r="A142" s="1">
        <v>10354437</v>
      </c>
      <c r="B142" s="1" t="s">
        <v>137</v>
      </c>
      <c r="C142" s="1" t="s">
        <v>577</v>
      </c>
      <c r="D142" s="1" t="s">
        <v>571</v>
      </c>
      <c r="E142" s="1" t="s">
        <v>715</v>
      </c>
      <c r="F142" s="1" t="str">
        <f t="shared" si="129"/>
        <v>彰化縣 福興鄉 西勢村6鄰西勢街6號</v>
      </c>
      <c r="G142" s="1">
        <f t="shared" si="130"/>
        <v>4</v>
      </c>
      <c r="H142" s="1" t="str">
        <f t="shared" si="131"/>
        <v>彰化縣</v>
      </c>
      <c r="I142" s="1">
        <f t="shared" si="132"/>
        <v>4</v>
      </c>
      <c r="J142" s="1" t="str">
        <f t="shared" si="125"/>
        <v>福興鄉</v>
      </c>
      <c r="K142" s="1" t="str">
        <f t="shared" si="126"/>
        <v>西勢村6鄰西勢街6號</v>
      </c>
      <c r="L142" s="1" t="str">
        <f t="shared" si="133"/>
        <v>N</v>
      </c>
      <c r="M142" s="1" t="str">
        <f t="shared" si="134"/>
        <v/>
      </c>
      <c r="N142" s="1" t="str">
        <f t="shared" si="178"/>
        <v/>
      </c>
      <c r="O142" s="1" t="str">
        <f t="shared" si="135"/>
        <v>Y</v>
      </c>
      <c r="P142" s="1">
        <f t="shared" si="136"/>
        <v>5</v>
      </c>
      <c r="Q142" s="1" t="str">
        <f t="shared" si="137"/>
        <v>西勢村6鄰</v>
      </c>
      <c r="R142" s="1" t="str">
        <f t="shared" si="138"/>
        <v>西勢村6鄰</v>
      </c>
      <c r="S142" s="1" t="str">
        <f t="shared" si="139"/>
        <v>西勢街6號</v>
      </c>
      <c r="T142" s="1" t="str">
        <f t="shared" si="140"/>
        <v>N</v>
      </c>
      <c r="U142" s="1" t="str">
        <f t="shared" si="141"/>
        <v>N</v>
      </c>
      <c r="V142" s="1" t="str">
        <f t="shared" si="142"/>
        <v>N</v>
      </c>
      <c r="W142" s="1" t="str">
        <f t="shared" si="143"/>
        <v/>
      </c>
      <c r="X142" s="1" t="str">
        <f t="shared" si="144"/>
        <v/>
      </c>
      <c r="Y142" s="1" t="str">
        <f t="shared" si="145"/>
        <v>西勢街6號</v>
      </c>
      <c r="Z142" s="1" t="str">
        <f t="shared" si="146"/>
        <v>N</v>
      </c>
      <c r="AA142" s="1" t="str">
        <f t="shared" si="124"/>
        <v/>
      </c>
      <c r="AB142" s="1" t="str">
        <f t="shared" si="147"/>
        <v>Y</v>
      </c>
      <c r="AC142" s="1">
        <f t="shared" si="148"/>
        <v>3</v>
      </c>
      <c r="AD142" s="1" t="str">
        <f t="shared" si="149"/>
        <v>西勢街</v>
      </c>
      <c r="AE142" s="1" t="str">
        <f t="shared" si="150"/>
        <v>6號</v>
      </c>
      <c r="AF142" s="1" t="str">
        <f t="shared" si="151"/>
        <v>N</v>
      </c>
      <c r="AG142" s="1" t="str">
        <f t="shared" si="152"/>
        <v/>
      </c>
      <c r="AH142" s="1" t="str">
        <f t="shared" si="153"/>
        <v/>
      </c>
      <c r="AI142" s="1" t="str">
        <f>IF(ISERROR(VLOOKUP(AH142,段別參照!A:B,2,0)),AH142,VLOOKUP(AH142,段別參照!A:B,2,0))</f>
        <v/>
      </c>
      <c r="AJ142" s="1" t="str">
        <f t="shared" si="154"/>
        <v>西勢街</v>
      </c>
      <c r="AK142" s="1" t="str">
        <f t="shared" si="155"/>
        <v>西勢街</v>
      </c>
      <c r="AL142" s="1" t="str">
        <f t="shared" si="156"/>
        <v>6號</v>
      </c>
      <c r="AM142" s="1" t="str">
        <f t="shared" si="157"/>
        <v>N</v>
      </c>
      <c r="AN142" s="1" t="str">
        <f t="shared" si="158"/>
        <v/>
      </c>
      <c r="AO142" s="1" t="str">
        <f t="shared" si="159"/>
        <v/>
      </c>
      <c r="AP142" s="1" t="str">
        <f t="shared" si="160"/>
        <v>6號</v>
      </c>
      <c r="AQ142" s="1" t="str">
        <f t="shared" si="161"/>
        <v>N</v>
      </c>
      <c r="AR142" s="1" t="str">
        <f t="shared" si="162"/>
        <v/>
      </c>
      <c r="AS142" s="1" t="str">
        <f t="shared" si="163"/>
        <v/>
      </c>
      <c r="AT142" s="1" t="str">
        <f t="shared" si="164"/>
        <v>6號</v>
      </c>
      <c r="AU142" s="1" t="str">
        <f t="shared" si="165"/>
        <v>Y</v>
      </c>
      <c r="AV142" s="1">
        <f t="shared" si="166"/>
        <v>2</v>
      </c>
      <c r="AW142" s="1" t="str">
        <f t="shared" si="167"/>
        <v>6號</v>
      </c>
      <c r="AX142" s="1" t="str">
        <f t="shared" si="179"/>
        <v>6號</v>
      </c>
      <c r="AY142" s="1" t="str">
        <f t="shared" si="168"/>
        <v/>
      </c>
      <c r="AZ142" s="1" t="str">
        <f t="shared" si="169"/>
        <v>N</v>
      </c>
      <c r="BA142" s="1" t="str">
        <f t="shared" si="170"/>
        <v/>
      </c>
      <c r="BB142" s="1" t="str">
        <f t="shared" si="171"/>
        <v/>
      </c>
      <c r="BC142" s="1" t="str">
        <f t="shared" si="172"/>
        <v/>
      </c>
      <c r="BD142" s="1" t="str">
        <f>IF(ISERROR(VLOOKUP(BC142,樓別參照!A:B,2,0)),BC142,VLOOKUP(BC142,樓別參照!A:B,2,0))</f>
        <v/>
      </c>
      <c r="BE142" s="1" t="str">
        <f t="shared" si="173"/>
        <v/>
      </c>
      <c r="BF142" s="1" t="str">
        <f t="shared" si="174"/>
        <v/>
      </c>
      <c r="BG142" s="1" t="str">
        <f t="shared" si="175"/>
        <v>N</v>
      </c>
      <c r="BH142" s="1" t="str">
        <f t="shared" si="123"/>
        <v/>
      </c>
      <c r="BI142" s="1" t="str">
        <f t="shared" si="176"/>
        <v/>
      </c>
      <c r="BJ142" s="1" t="str">
        <f t="shared" si="127"/>
        <v>彰化縣</v>
      </c>
      <c r="BK142" s="1" t="str">
        <f t="shared" si="180"/>
        <v>福興鄉</v>
      </c>
      <c r="BL142" s="1" t="str">
        <f t="shared" si="181"/>
        <v>西勢街</v>
      </c>
      <c r="BM142" s="1" t="str">
        <f t="shared" si="182"/>
        <v/>
      </c>
      <c r="BN142" s="1" t="str">
        <f t="shared" si="183"/>
        <v/>
      </c>
      <c r="BO142" s="1" t="str">
        <f t="shared" si="177"/>
        <v>6號</v>
      </c>
      <c r="BP142" s="1" t="str">
        <f t="shared" si="128"/>
        <v/>
      </c>
    </row>
    <row r="143" spans="1:68" x14ac:dyDescent="0.3">
      <c r="A143" s="1">
        <v>6866853</v>
      </c>
      <c r="B143" s="1" t="s">
        <v>138</v>
      </c>
      <c r="C143" s="1" t="s">
        <v>577</v>
      </c>
      <c r="D143" s="1" t="s">
        <v>571</v>
      </c>
      <c r="E143" s="1" t="s">
        <v>716</v>
      </c>
      <c r="F143" s="1" t="str">
        <f t="shared" si="129"/>
        <v>彰化縣 福興鄉 外埔村8鄰復興路27號之64</v>
      </c>
      <c r="G143" s="1">
        <f t="shared" si="130"/>
        <v>4</v>
      </c>
      <c r="H143" s="1" t="str">
        <f t="shared" si="131"/>
        <v>彰化縣</v>
      </c>
      <c r="I143" s="1">
        <f t="shared" si="132"/>
        <v>4</v>
      </c>
      <c r="J143" s="1" t="str">
        <f t="shared" si="125"/>
        <v>福興鄉</v>
      </c>
      <c r="K143" s="1" t="str">
        <f t="shared" si="126"/>
        <v>外埔村8鄰復興路27號之64</v>
      </c>
      <c r="L143" s="1" t="str">
        <f t="shared" si="133"/>
        <v>N</v>
      </c>
      <c r="M143" s="1" t="str">
        <f t="shared" si="134"/>
        <v/>
      </c>
      <c r="N143" s="1" t="str">
        <f t="shared" si="178"/>
        <v/>
      </c>
      <c r="O143" s="1" t="str">
        <f t="shared" si="135"/>
        <v>Y</v>
      </c>
      <c r="P143" s="1">
        <f t="shared" si="136"/>
        <v>5</v>
      </c>
      <c r="Q143" s="1" t="str">
        <f t="shared" si="137"/>
        <v>外埔村8鄰</v>
      </c>
      <c r="R143" s="1" t="str">
        <f t="shared" si="138"/>
        <v>外埔村8鄰</v>
      </c>
      <c r="S143" s="1" t="str">
        <f t="shared" si="139"/>
        <v>復興路27號之64</v>
      </c>
      <c r="T143" s="1" t="str">
        <f t="shared" si="140"/>
        <v>N</v>
      </c>
      <c r="U143" s="1" t="str">
        <f t="shared" si="141"/>
        <v>N</v>
      </c>
      <c r="V143" s="1" t="str">
        <f t="shared" si="142"/>
        <v>N</v>
      </c>
      <c r="W143" s="1" t="str">
        <f t="shared" si="143"/>
        <v/>
      </c>
      <c r="X143" s="1" t="str">
        <f t="shared" si="144"/>
        <v/>
      </c>
      <c r="Y143" s="1" t="str">
        <f t="shared" si="145"/>
        <v>復興路27號之64</v>
      </c>
      <c r="Z143" s="1" t="str">
        <f t="shared" si="146"/>
        <v>Y</v>
      </c>
      <c r="AA143" s="1">
        <f t="shared" si="124"/>
        <v>3</v>
      </c>
      <c r="AB143" s="1" t="str">
        <f t="shared" si="147"/>
        <v>N</v>
      </c>
      <c r="AC143" s="1" t="str">
        <f t="shared" si="148"/>
        <v/>
      </c>
      <c r="AD143" s="1" t="str">
        <f t="shared" si="149"/>
        <v>復興路</v>
      </c>
      <c r="AE143" s="1" t="str">
        <f t="shared" si="150"/>
        <v>27號之64</v>
      </c>
      <c r="AF143" s="1" t="str">
        <f t="shared" si="151"/>
        <v>N</v>
      </c>
      <c r="AG143" s="1" t="str">
        <f t="shared" si="152"/>
        <v/>
      </c>
      <c r="AH143" s="1" t="str">
        <f t="shared" si="153"/>
        <v/>
      </c>
      <c r="AI143" s="1" t="str">
        <f>IF(ISERROR(VLOOKUP(AH143,段別參照!A:B,2,0)),AH143,VLOOKUP(AH143,段別參照!A:B,2,0))</f>
        <v/>
      </c>
      <c r="AJ143" s="1" t="str">
        <f t="shared" si="154"/>
        <v>復興路</v>
      </c>
      <c r="AK143" s="1" t="str">
        <f t="shared" si="155"/>
        <v>復興路</v>
      </c>
      <c r="AL143" s="1" t="str">
        <f t="shared" si="156"/>
        <v>27號之64</v>
      </c>
      <c r="AM143" s="1" t="str">
        <f t="shared" si="157"/>
        <v>N</v>
      </c>
      <c r="AN143" s="1" t="str">
        <f t="shared" si="158"/>
        <v/>
      </c>
      <c r="AO143" s="1" t="str">
        <f t="shared" si="159"/>
        <v/>
      </c>
      <c r="AP143" s="1" t="str">
        <f t="shared" si="160"/>
        <v>27號之64</v>
      </c>
      <c r="AQ143" s="1" t="str">
        <f t="shared" si="161"/>
        <v>N</v>
      </c>
      <c r="AR143" s="1" t="str">
        <f t="shared" si="162"/>
        <v/>
      </c>
      <c r="AS143" s="1" t="str">
        <f t="shared" si="163"/>
        <v/>
      </c>
      <c r="AT143" s="1" t="str">
        <f t="shared" si="164"/>
        <v>27號之64</v>
      </c>
      <c r="AU143" s="1" t="str">
        <f t="shared" si="165"/>
        <v>Y</v>
      </c>
      <c r="AV143" s="1">
        <f t="shared" si="166"/>
        <v>3</v>
      </c>
      <c r="AW143" s="1" t="str">
        <f t="shared" si="167"/>
        <v>27號</v>
      </c>
      <c r="AX143" s="1" t="str">
        <f t="shared" si="179"/>
        <v>27號</v>
      </c>
      <c r="AY143" s="1" t="str">
        <f t="shared" si="168"/>
        <v>之64</v>
      </c>
      <c r="AZ143" s="1" t="str">
        <f t="shared" si="169"/>
        <v>N</v>
      </c>
      <c r="BA143" s="1" t="str">
        <f t="shared" si="170"/>
        <v/>
      </c>
      <c r="BB143" s="1" t="str">
        <f t="shared" si="171"/>
        <v/>
      </c>
      <c r="BC143" s="1" t="str">
        <f t="shared" si="172"/>
        <v/>
      </c>
      <c r="BD143" s="1" t="str">
        <f>IF(ISERROR(VLOOKUP(BC143,樓別參照!A:B,2,0)),BC143,VLOOKUP(BC143,樓別參照!A:B,2,0))</f>
        <v/>
      </c>
      <c r="BE143" s="1" t="str">
        <f t="shared" si="173"/>
        <v/>
      </c>
      <c r="BF143" s="1" t="str">
        <f t="shared" si="174"/>
        <v>之64</v>
      </c>
      <c r="BG143" s="1" t="str">
        <f t="shared" si="175"/>
        <v>Y</v>
      </c>
      <c r="BH143" s="1">
        <f t="shared" si="123"/>
        <v>1</v>
      </c>
      <c r="BI143" s="1" t="str">
        <f t="shared" si="176"/>
        <v>之64</v>
      </c>
      <c r="BJ143" s="1" t="str">
        <f t="shared" si="127"/>
        <v>彰化縣</v>
      </c>
      <c r="BK143" s="1" t="str">
        <f t="shared" si="180"/>
        <v>福興鄉</v>
      </c>
      <c r="BL143" s="1" t="str">
        <f t="shared" si="181"/>
        <v>復興路</v>
      </c>
      <c r="BM143" s="1" t="str">
        <f t="shared" si="182"/>
        <v/>
      </c>
      <c r="BN143" s="1" t="str">
        <f t="shared" si="183"/>
        <v/>
      </c>
      <c r="BO143" s="1" t="str">
        <f t="shared" si="177"/>
        <v>27號之64</v>
      </c>
      <c r="BP143" s="1" t="str">
        <f t="shared" si="128"/>
        <v/>
      </c>
    </row>
    <row r="144" spans="1:68" x14ac:dyDescent="0.3">
      <c r="A144" s="1">
        <v>8977307</v>
      </c>
      <c r="B144" s="1" t="s">
        <v>139</v>
      </c>
      <c r="C144" s="1" t="s">
        <v>570</v>
      </c>
      <c r="D144" s="1" t="s">
        <v>571</v>
      </c>
      <c r="E144" s="1" t="s">
        <v>717</v>
      </c>
      <c r="F144" s="1" t="str">
        <f t="shared" si="129"/>
        <v>彰化縣 福興鄉 三和村7鄰南興街26號</v>
      </c>
      <c r="G144" s="1">
        <f t="shared" si="130"/>
        <v>4</v>
      </c>
      <c r="H144" s="1" t="str">
        <f t="shared" si="131"/>
        <v>彰化縣</v>
      </c>
      <c r="I144" s="1">
        <f t="shared" si="132"/>
        <v>4</v>
      </c>
      <c r="J144" s="1" t="str">
        <f t="shared" si="125"/>
        <v>福興鄉</v>
      </c>
      <c r="K144" s="1" t="str">
        <f t="shared" si="126"/>
        <v>三和村7鄰南興街26號</v>
      </c>
      <c r="L144" s="1" t="str">
        <f t="shared" si="133"/>
        <v>N</v>
      </c>
      <c r="M144" s="1" t="str">
        <f t="shared" si="134"/>
        <v/>
      </c>
      <c r="N144" s="1" t="str">
        <f t="shared" si="178"/>
        <v/>
      </c>
      <c r="O144" s="1" t="str">
        <f t="shared" si="135"/>
        <v>Y</v>
      </c>
      <c r="P144" s="1">
        <f t="shared" si="136"/>
        <v>5</v>
      </c>
      <c r="Q144" s="1" t="str">
        <f t="shared" si="137"/>
        <v>三和村7鄰</v>
      </c>
      <c r="R144" s="1" t="str">
        <f t="shared" si="138"/>
        <v>三和村7鄰</v>
      </c>
      <c r="S144" s="1" t="str">
        <f t="shared" si="139"/>
        <v>南興街26號</v>
      </c>
      <c r="T144" s="1" t="str">
        <f t="shared" si="140"/>
        <v>N</v>
      </c>
      <c r="U144" s="1" t="str">
        <f t="shared" si="141"/>
        <v>N</v>
      </c>
      <c r="V144" s="1" t="str">
        <f t="shared" si="142"/>
        <v>N</v>
      </c>
      <c r="W144" s="1" t="str">
        <f t="shared" si="143"/>
        <v/>
      </c>
      <c r="X144" s="1" t="str">
        <f t="shared" si="144"/>
        <v/>
      </c>
      <c r="Y144" s="1" t="str">
        <f t="shared" si="145"/>
        <v>南興街26號</v>
      </c>
      <c r="Z144" s="1" t="str">
        <f t="shared" si="146"/>
        <v>N</v>
      </c>
      <c r="AA144" s="1" t="str">
        <f t="shared" si="124"/>
        <v/>
      </c>
      <c r="AB144" s="1" t="str">
        <f t="shared" si="147"/>
        <v>Y</v>
      </c>
      <c r="AC144" s="1">
        <f t="shared" si="148"/>
        <v>3</v>
      </c>
      <c r="AD144" s="1" t="str">
        <f t="shared" si="149"/>
        <v>南興街</v>
      </c>
      <c r="AE144" s="1" t="str">
        <f t="shared" si="150"/>
        <v>26號</v>
      </c>
      <c r="AF144" s="1" t="str">
        <f t="shared" si="151"/>
        <v>N</v>
      </c>
      <c r="AG144" s="1" t="str">
        <f t="shared" si="152"/>
        <v/>
      </c>
      <c r="AH144" s="1" t="str">
        <f t="shared" si="153"/>
        <v/>
      </c>
      <c r="AI144" s="1" t="str">
        <f>IF(ISERROR(VLOOKUP(AH144,段別參照!A:B,2,0)),AH144,VLOOKUP(AH144,段別參照!A:B,2,0))</f>
        <v/>
      </c>
      <c r="AJ144" s="1" t="str">
        <f t="shared" si="154"/>
        <v>南興街</v>
      </c>
      <c r="AK144" s="1" t="str">
        <f t="shared" si="155"/>
        <v>南興街</v>
      </c>
      <c r="AL144" s="1" t="str">
        <f t="shared" si="156"/>
        <v>26號</v>
      </c>
      <c r="AM144" s="1" t="str">
        <f t="shared" si="157"/>
        <v>N</v>
      </c>
      <c r="AN144" s="1" t="str">
        <f t="shared" si="158"/>
        <v/>
      </c>
      <c r="AO144" s="1" t="str">
        <f t="shared" si="159"/>
        <v/>
      </c>
      <c r="AP144" s="1" t="str">
        <f t="shared" si="160"/>
        <v>26號</v>
      </c>
      <c r="AQ144" s="1" t="str">
        <f t="shared" si="161"/>
        <v>N</v>
      </c>
      <c r="AR144" s="1" t="str">
        <f t="shared" si="162"/>
        <v/>
      </c>
      <c r="AS144" s="1" t="str">
        <f t="shared" si="163"/>
        <v/>
      </c>
      <c r="AT144" s="1" t="str">
        <f t="shared" si="164"/>
        <v>26號</v>
      </c>
      <c r="AU144" s="1" t="str">
        <f t="shared" si="165"/>
        <v>Y</v>
      </c>
      <c r="AV144" s="1">
        <f t="shared" si="166"/>
        <v>3</v>
      </c>
      <c r="AW144" s="1" t="str">
        <f t="shared" si="167"/>
        <v>26號</v>
      </c>
      <c r="AX144" s="1" t="str">
        <f t="shared" si="179"/>
        <v>26號</v>
      </c>
      <c r="AY144" s="1" t="str">
        <f t="shared" si="168"/>
        <v/>
      </c>
      <c r="AZ144" s="1" t="str">
        <f t="shared" si="169"/>
        <v>N</v>
      </c>
      <c r="BA144" s="1" t="str">
        <f t="shared" si="170"/>
        <v/>
      </c>
      <c r="BB144" s="1" t="str">
        <f t="shared" si="171"/>
        <v/>
      </c>
      <c r="BC144" s="1" t="str">
        <f t="shared" si="172"/>
        <v/>
      </c>
      <c r="BD144" s="1" t="str">
        <f>IF(ISERROR(VLOOKUP(BC144,樓別參照!A:B,2,0)),BC144,VLOOKUP(BC144,樓別參照!A:B,2,0))</f>
        <v/>
      </c>
      <c r="BE144" s="1" t="str">
        <f t="shared" si="173"/>
        <v/>
      </c>
      <c r="BF144" s="1" t="str">
        <f t="shared" si="174"/>
        <v/>
      </c>
      <c r="BG144" s="1" t="str">
        <f t="shared" si="175"/>
        <v>N</v>
      </c>
      <c r="BH144" s="1" t="str">
        <f t="shared" si="123"/>
        <v/>
      </c>
      <c r="BI144" s="1" t="str">
        <f t="shared" si="176"/>
        <v/>
      </c>
      <c r="BJ144" s="1" t="str">
        <f t="shared" si="127"/>
        <v>彰化縣</v>
      </c>
      <c r="BK144" s="1" t="str">
        <f t="shared" si="180"/>
        <v>福興鄉</v>
      </c>
      <c r="BL144" s="1" t="str">
        <f t="shared" si="181"/>
        <v>南興街</v>
      </c>
      <c r="BM144" s="1" t="str">
        <f t="shared" si="182"/>
        <v/>
      </c>
      <c r="BN144" s="1" t="str">
        <f t="shared" si="183"/>
        <v/>
      </c>
      <c r="BO144" s="1" t="str">
        <f t="shared" si="177"/>
        <v>26號</v>
      </c>
      <c r="BP144" s="1" t="str">
        <f t="shared" si="128"/>
        <v/>
      </c>
    </row>
    <row r="145" spans="1:68" x14ac:dyDescent="0.3">
      <c r="A145" s="1">
        <v>10354495</v>
      </c>
      <c r="B145" s="1" t="s">
        <v>140</v>
      </c>
      <c r="C145" s="1" t="s">
        <v>577</v>
      </c>
      <c r="D145" s="1" t="s">
        <v>571</v>
      </c>
      <c r="E145" s="1" t="s">
        <v>718</v>
      </c>
      <c r="F145" s="1" t="str">
        <f t="shared" si="129"/>
        <v>彰化縣 鹿港鎮 頭南里3鄰頭庄巷132號</v>
      </c>
      <c r="G145" s="1">
        <f t="shared" si="130"/>
        <v>4</v>
      </c>
      <c r="H145" s="1" t="str">
        <f t="shared" si="131"/>
        <v>彰化縣</v>
      </c>
      <c r="I145" s="1">
        <f t="shared" si="132"/>
        <v>4</v>
      </c>
      <c r="J145" s="1" t="str">
        <f t="shared" si="125"/>
        <v>鹿港鎮</v>
      </c>
      <c r="K145" s="1" t="str">
        <f t="shared" si="126"/>
        <v>頭南里3鄰頭庄巷132號</v>
      </c>
      <c r="L145" s="1" t="str">
        <f t="shared" si="133"/>
        <v>Y</v>
      </c>
      <c r="M145" s="1">
        <f t="shared" si="134"/>
        <v>3</v>
      </c>
      <c r="N145" s="1" t="str">
        <f t="shared" si="178"/>
        <v>頭南里</v>
      </c>
      <c r="O145" s="1" t="str">
        <f t="shared" si="135"/>
        <v>Y</v>
      </c>
      <c r="P145" s="1">
        <f t="shared" si="136"/>
        <v>5</v>
      </c>
      <c r="Q145" s="1" t="str">
        <f t="shared" si="137"/>
        <v>頭南里3鄰</v>
      </c>
      <c r="R145" s="1" t="str">
        <f t="shared" si="138"/>
        <v>頭南里3鄰</v>
      </c>
      <c r="S145" s="1" t="str">
        <f t="shared" si="139"/>
        <v>頭庄巷132號</v>
      </c>
      <c r="T145" s="1" t="str">
        <f t="shared" si="140"/>
        <v>N</v>
      </c>
      <c r="U145" s="1" t="str">
        <f t="shared" si="141"/>
        <v>N</v>
      </c>
      <c r="V145" s="1" t="str">
        <f t="shared" si="142"/>
        <v>N</v>
      </c>
      <c r="W145" s="1" t="str">
        <f t="shared" si="143"/>
        <v/>
      </c>
      <c r="X145" s="1" t="str">
        <f t="shared" si="144"/>
        <v/>
      </c>
      <c r="Y145" s="1" t="str">
        <f t="shared" si="145"/>
        <v>頭庄巷132號</v>
      </c>
      <c r="Z145" s="1" t="str">
        <f t="shared" si="146"/>
        <v>N</v>
      </c>
      <c r="AA145" s="1" t="str">
        <f t="shared" si="124"/>
        <v/>
      </c>
      <c r="AB145" s="1" t="str">
        <f t="shared" si="147"/>
        <v>N</v>
      </c>
      <c r="AC145" s="1" t="str">
        <f t="shared" si="148"/>
        <v/>
      </c>
      <c r="AD145" s="1" t="str">
        <f t="shared" si="149"/>
        <v/>
      </c>
      <c r="AE145" s="1" t="str">
        <f t="shared" si="150"/>
        <v>頭庄巷132號</v>
      </c>
      <c r="AF145" s="1" t="str">
        <f t="shared" si="151"/>
        <v>N</v>
      </c>
      <c r="AG145" s="1" t="str">
        <f t="shared" si="152"/>
        <v/>
      </c>
      <c r="AH145" s="1" t="str">
        <f t="shared" si="153"/>
        <v/>
      </c>
      <c r="AI145" s="1" t="str">
        <f>IF(ISERROR(VLOOKUP(AH145,段別參照!A:B,2,0)),AH145,VLOOKUP(AH145,段別參照!A:B,2,0))</f>
        <v/>
      </c>
      <c r="AJ145" s="1" t="str">
        <f t="shared" si="154"/>
        <v/>
      </c>
      <c r="AK145" s="1" t="str">
        <f t="shared" si="155"/>
        <v/>
      </c>
      <c r="AL145" s="1" t="str">
        <f t="shared" si="156"/>
        <v>頭庄巷132號</v>
      </c>
      <c r="AM145" s="1" t="str">
        <f t="shared" si="157"/>
        <v>Y</v>
      </c>
      <c r="AN145" s="1">
        <f t="shared" si="158"/>
        <v>3</v>
      </c>
      <c r="AO145" s="1" t="str">
        <f t="shared" si="159"/>
        <v>頭庄巷</v>
      </c>
      <c r="AP145" s="1" t="str">
        <f t="shared" si="160"/>
        <v>132號</v>
      </c>
      <c r="AQ145" s="1" t="str">
        <f t="shared" si="161"/>
        <v>N</v>
      </c>
      <c r="AR145" s="1" t="str">
        <f t="shared" si="162"/>
        <v/>
      </c>
      <c r="AS145" s="1" t="str">
        <f t="shared" si="163"/>
        <v/>
      </c>
      <c r="AT145" s="1" t="str">
        <f t="shared" si="164"/>
        <v>132號</v>
      </c>
      <c r="AU145" s="1" t="str">
        <f t="shared" si="165"/>
        <v>Y</v>
      </c>
      <c r="AV145" s="1">
        <f t="shared" si="166"/>
        <v>4</v>
      </c>
      <c r="AW145" s="1" t="str">
        <f t="shared" si="167"/>
        <v>132號</v>
      </c>
      <c r="AX145" s="1" t="str">
        <f t="shared" si="179"/>
        <v>132號</v>
      </c>
      <c r="AY145" s="1" t="str">
        <f t="shared" si="168"/>
        <v/>
      </c>
      <c r="AZ145" s="1" t="str">
        <f t="shared" si="169"/>
        <v>N</v>
      </c>
      <c r="BA145" s="1" t="str">
        <f t="shared" si="170"/>
        <v/>
      </c>
      <c r="BB145" s="1" t="str">
        <f t="shared" si="171"/>
        <v/>
      </c>
      <c r="BC145" s="1" t="str">
        <f t="shared" si="172"/>
        <v/>
      </c>
      <c r="BD145" s="1" t="str">
        <f>IF(ISERROR(VLOOKUP(BC145,樓別參照!A:B,2,0)),BC145,VLOOKUP(BC145,樓別參照!A:B,2,0))</f>
        <v/>
      </c>
      <c r="BE145" s="1" t="str">
        <f t="shared" si="173"/>
        <v/>
      </c>
      <c r="BF145" s="1" t="str">
        <f t="shared" si="174"/>
        <v/>
      </c>
      <c r="BG145" s="1" t="str">
        <f t="shared" si="175"/>
        <v>N</v>
      </c>
      <c r="BH145" s="1" t="str">
        <f t="shared" si="123"/>
        <v/>
      </c>
      <c r="BI145" s="1" t="str">
        <f t="shared" si="176"/>
        <v/>
      </c>
      <c r="BJ145" s="1" t="str">
        <f t="shared" si="127"/>
        <v>彰化縣</v>
      </c>
      <c r="BK145" s="1" t="str">
        <f t="shared" si="180"/>
        <v>鹿港鎮</v>
      </c>
      <c r="BL145" s="1" t="str">
        <f t="shared" si="181"/>
        <v/>
      </c>
      <c r="BM145" s="1" t="str">
        <f t="shared" si="182"/>
        <v>頭庄巷</v>
      </c>
      <c r="BN145" s="1" t="str">
        <f t="shared" si="183"/>
        <v/>
      </c>
      <c r="BO145" s="1" t="str">
        <f t="shared" si="177"/>
        <v>132號</v>
      </c>
      <c r="BP145" s="1" t="str">
        <f t="shared" si="128"/>
        <v/>
      </c>
    </row>
    <row r="146" spans="1:68" x14ac:dyDescent="0.3">
      <c r="A146" s="1">
        <v>7418181</v>
      </c>
      <c r="B146" s="1" t="s">
        <v>141</v>
      </c>
      <c r="C146" s="1" t="s">
        <v>566</v>
      </c>
      <c r="D146" s="1" t="s">
        <v>630</v>
      </c>
      <c r="E146" s="1" t="s">
        <v>719</v>
      </c>
      <c r="F146" s="1" t="str">
        <f t="shared" si="129"/>
        <v>彰化縣 鹿港鎮 樹義里45鄰永靖路62號</v>
      </c>
      <c r="G146" s="1">
        <f t="shared" si="130"/>
        <v>4</v>
      </c>
      <c r="H146" s="1" t="str">
        <f t="shared" si="131"/>
        <v>彰化縣</v>
      </c>
      <c r="I146" s="1">
        <f t="shared" si="132"/>
        <v>4</v>
      </c>
      <c r="J146" s="1" t="str">
        <f t="shared" si="125"/>
        <v>鹿港鎮</v>
      </c>
      <c r="K146" s="1" t="str">
        <f t="shared" si="126"/>
        <v>樹義里45鄰永靖路62號</v>
      </c>
      <c r="L146" s="1" t="str">
        <f t="shared" si="133"/>
        <v>Y</v>
      </c>
      <c r="M146" s="1">
        <f t="shared" si="134"/>
        <v>3</v>
      </c>
      <c r="N146" s="1" t="str">
        <f t="shared" si="178"/>
        <v>樹義里</v>
      </c>
      <c r="O146" s="1" t="str">
        <f t="shared" si="135"/>
        <v>Y</v>
      </c>
      <c r="P146" s="1">
        <f t="shared" si="136"/>
        <v>6</v>
      </c>
      <c r="Q146" s="1" t="str">
        <f t="shared" si="137"/>
        <v>樹義里45鄰</v>
      </c>
      <c r="R146" s="1" t="str">
        <f t="shared" si="138"/>
        <v>樹義里45鄰</v>
      </c>
      <c r="S146" s="1" t="str">
        <f t="shared" si="139"/>
        <v>永靖路62號</v>
      </c>
      <c r="T146" s="1" t="str">
        <f t="shared" si="140"/>
        <v>N</v>
      </c>
      <c r="U146" s="1" t="str">
        <f t="shared" si="141"/>
        <v>N</v>
      </c>
      <c r="V146" s="1" t="str">
        <f t="shared" si="142"/>
        <v>N</v>
      </c>
      <c r="W146" s="1" t="str">
        <f t="shared" si="143"/>
        <v/>
      </c>
      <c r="X146" s="1" t="str">
        <f t="shared" si="144"/>
        <v/>
      </c>
      <c r="Y146" s="1" t="str">
        <f t="shared" si="145"/>
        <v>永靖路62號</v>
      </c>
      <c r="Z146" s="1" t="str">
        <f t="shared" si="146"/>
        <v>Y</v>
      </c>
      <c r="AA146" s="1">
        <f t="shared" si="124"/>
        <v>3</v>
      </c>
      <c r="AB146" s="1" t="str">
        <f t="shared" si="147"/>
        <v>N</v>
      </c>
      <c r="AC146" s="1" t="str">
        <f t="shared" si="148"/>
        <v/>
      </c>
      <c r="AD146" s="1" t="str">
        <f t="shared" si="149"/>
        <v>永靖路</v>
      </c>
      <c r="AE146" s="1" t="str">
        <f t="shared" si="150"/>
        <v>62號</v>
      </c>
      <c r="AF146" s="1" t="str">
        <f t="shared" si="151"/>
        <v>N</v>
      </c>
      <c r="AG146" s="1" t="str">
        <f t="shared" si="152"/>
        <v/>
      </c>
      <c r="AH146" s="1" t="str">
        <f t="shared" si="153"/>
        <v/>
      </c>
      <c r="AI146" s="1" t="str">
        <f>IF(ISERROR(VLOOKUP(AH146,段別參照!A:B,2,0)),AH146,VLOOKUP(AH146,段別參照!A:B,2,0))</f>
        <v/>
      </c>
      <c r="AJ146" s="1" t="str">
        <f t="shared" si="154"/>
        <v>永靖路</v>
      </c>
      <c r="AK146" s="1" t="str">
        <f t="shared" si="155"/>
        <v>永靖路</v>
      </c>
      <c r="AL146" s="1" t="str">
        <f t="shared" si="156"/>
        <v>62號</v>
      </c>
      <c r="AM146" s="1" t="str">
        <f t="shared" si="157"/>
        <v>N</v>
      </c>
      <c r="AN146" s="1" t="str">
        <f t="shared" si="158"/>
        <v/>
      </c>
      <c r="AO146" s="1" t="str">
        <f t="shared" si="159"/>
        <v/>
      </c>
      <c r="AP146" s="1" t="str">
        <f t="shared" si="160"/>
        <v>62號</v>
      </c>
      <c r="AQ146" s="1" t="str">
        <f t="shared" si="161"/>
        <v>N</v>
      </c>
      <c r="AR146" s="1" t="str">
        <f t="shared" si="162"/>
        <v/>
      </c>
      <c r="AS146" s="1" t="str">
        <f t="shared" si="163"/>
        <v/>
      </c>
      <c r="AT146" s="1" t="str">
        <f t="shared" si="164"/>
        <v>62號</v>
      </c>
      <c r="AU146" s="1" t="str">
        <f t="shared" si="165"/>
        <v>Y</v>
      </c>
      <c r="AV146" s="1">
        <f t="shared" si="166"/>
        <v>3</v>
      </c>
      <c r="AW146" s="1" t="str">
        <f t="shared" si="167"/>
        <v>62號</v>
      </c>
      <c r="AX146" s="1" t="str">
        <f t="shared" si="179"/>
        <v>62號</v>
      </c>
      <c r="AY146" s="1" t="str">
        <f t="shared" si="168"/>
        <v/>
      </c>
      <c r="AZ146" s="1" t="str">
        <f t="shared" si="169"/>
        <v>N</v>
      </c>
      <c r="BA146" s="1" t="str">
        <f t="shared" si="170"/>
        <v/>
      </c>
      <c r="BB146" s="1" t="str">
        <f t="shared" si="171"/>
        <v/>
      </c>
      <c r="BC146" s="1" t="str">
        <f t="shared" si="172"/>
        <v/>
      </c>
      <c r="BD146" s="1" t="str">
        <f>IF(ISERROR(VLOOKUP(BC146,樓別參照!A:B,2,0)),BC146,VLOOKUP(BC146,樓別參照!A:B,2,0))</f>
        <v/>
      </c>
      <c r="BE146" s="1" t="str">
        <f t="shared" si="173"/>
        <v/>
      </c>
      <c r="BF146" s="1" t="str">
        <f t="shared" si="174"/>
        <v/>
      </c>
      <c r="BG146" s="1" t="str">
        <f t="shared" si="175"/>
        <v>N</v>
      </c>
      <c r="BH146" s="1" t="str">
        <f t="shared" si="123"/>
        <v/>
      </c>
      <c r="BI146" s="1" t="str">
        <f t="shared" si="176"/>
        <v/>
      </c>
      <c r="BJ146" s="1" t="str">
        <f t="shared" si="127"/>
        <v>彰化縣</v>
      </c>
      <c r="BK146" s="1" t="str">
        <f t="shared" si="180"/>
        <v>鹿港鎮</v>
      </c>
      <c r="BL146" s="1" t="str">
        <f t="shared" si="181"/>
        <v>永靖路</v>
      </c>
      <c r="BM146" s="1" t="str">
        <f t="shared" si="182"/>
        <v/>
      </c>
      <c r="BN146" s="1" t="str">
        <f t="shared" si="183"/>
        <v/>
      </c>
      <c r="BO146" s="1" t="str">
        <f t="shared" si="177"/>
        <v>62號</v>
      </c>
      <c r="BP146" s="1" t="str">
        <f t="shared" si="128"/>
        <v/>
      </c>
    </row>
    <row r="147" spans="1:68" x14ac:dyDescent="0.3">
      <c r="A147" s="1">
        <v>8233192</v>
      </c>
      <c r="B147" s="1" t="s">
        <v>142</v>
      </c>
      <c r="C147" s="1" t="s">
        <v>720</v>
      </c>
      <c r="D147" s="1" t="s">
        <v>578</v>
      </c>
      <c r="E147" s="1" t="s">
        <v>721</v>
      </c>
      <c r="F147" s="1" t="str">
        <f t="shared" si="129"/>
        <v>彰化縣 鹿港鎮 順興里宮後巷54號</v>
      </c>
      <c r="G147" s="1">
        <f t="shared" si="130"/>
        <v>4</v>
      </c>
      <c r="H147" s="1" t="str">
        <f t="shared" si="131"/>
        <v>彰化縣</v>
      </c>
      <c r="I147" s="1">
        <f t="shared" si="132"/>
        <v>4</v>
      </c>
      <c r="J147" s="1" t="str">
        <f t="shared" si="125"/>
        <v>鹿港鎮</v>
      </c>
      <c r="K147" s="1" t="str">
        <f t="shared" si="126"/>
        <v>順興里宮後巷54號</v>
      </c>
      <c r="L147" s="1" t="str">
        <f t="shared" si="133"/>
        <v>Y</v>
      </c>
      <c r="M147" s="1">
        <f t="shared" si="134"/>
        <v>3</v>
      </c>
      <c r="N147" s="1" t="str">
        <f t="shared" si="178"/>
        <v>順興里</v>
      </c>
      <c r="O147" s="1" t="str">
        <f t="shared" si="135"/>
        <v>N</v>
      </c>
      <c r="P147" s="1" t="str">
        <f t="shared" si="136"/>
        <v/>
      </c>
      <c r="Q147" s="1" t="str">
        <f t="shared" si="137"/>
        <v/>
      </c>
      <c r="R147" s="1" t="str">
        <f t="shared" si="138"/>
        <v>順興里</v>
      </c>
      <c r="S147" s="1" t="str">
        <f t="shared" si="139"/>
        <v>宮後巷54號</v>
      </c>
      <c r="T147" s="1" t="str">
        <f t="shared" si="140"/>
        <v>N</v>
      </c>
      <c r="U147" s="1" t="str">
        <f t="shared" si="141"/>
        <v>N</v>
      </c>
      <c r="V147" s="1" t="str">
        <f t="shared" si="142"/>
        <v>N</v>
      </c>
      <c r="W147" s="1" t="str">
        <f t="shared" si="143"/>
        <v/>
      </c>
      <c r="X147" s="1" t="str">
        <f t="shared" si="144"/>
        <v/>
      </c>
      <c r="Y147" s="1" t="str">
        <f t="shared" si="145"/>
        <v>宮後巷54號</v>
      </c>
      <c r="Z147" s="1" t="str">
        <f t="shared" si="146"/>
        <v>N</v>
      </c>
      <c r="AA147" s="1" t="str">
        <f t="shared" si="124"/>
        <v/>
      </c>
      <c r="AB147" s="1" t="str">
        <f t="shared" si="147"/>
        <v>N</v>
      </c>
      <c r="AC147" s="1" t="str">
        <f t="shared" si="148"/>
        <v/>
      </c>
      <c r="AD147" s="1" t="str">
        <f t="shared" si="149"/>
        <v/>
      </c>
      <c r="AE147" s="1" t="str">
        <f t="shared" si="150"/>
        <v>宮後巷54號</v>
      </c>
      <c r="AF147" s="1" t="str">
        <f t="shared" si="151"/>
        <v>N</v>
      </c>
      <c r="AG147" s="1" t="str">
        <f t="shared" si="152"/>
        <v/>
      </c>
      <c r="AH147" s="1" t="str">
        <f t="shared" si="153"/>
        <v/>
      </c>
      <c r="AI147" s="1" t="str">
        <f>IF(ISERROR(VLOOKUP(AH147,段別參照!A:B,2,0)),AH147,VLOOKUP(AH147,段別參照!A:B,2,0))</f>
        <v/>
      </c>
      <c r="AJ147" s="1" t="str">
        <f t="shared" si="154"/>
        <v/>
      </c>
      <c r="AK147" s="1" t="str">
        <f t="shared" si="155"/>
        <v/>
      </c>
      <c r="AL147" s="1" t="str">
        <f t="shared" si="156"/>
        <v>宮後巷54號</v>
      </c>
      <c r="AM147" s="1" t="str">
        <f t="shared" si="157"/>
        <v>Y</v>
      </c>
      <c r="AN147" s="1">
        <f t="shared" si="158"/>
        <v>3</v>
      </c>
      <c r="AO147" s="1" t="str">
        <f t="shared" si="159"/>
        <v>宮後巷</v>
      </c>
      <c r="AP147" s="1" t="str">
        <f t="shared" si="160"/>
        <v>54號</v>
      </c>
      <c r="AQ147" s="1" t="str">
        <f t="shared" si="161"/>
        <v>N</v>
      </c>
      <c r="AR147" s="1" t="str">
        <f t="shared" si="162"/>
        <v/>
      </c>
      <c r="AS147" s="1" t="str">
        <f t="shared" si="163"/>
        <v/>
      </c>
      <c r="AT147" s="1" t="str">
        <f t="shared" si="164"/>
        <v>54號</v>
      </c>
      <c r="AU147" s="1" t="str">
        <f t="shared" si="165"/>
        <v>Y</v>
      </c>
      <c r="AV147" s="1">
        <f t="shared" si="166"/>
        <v>3</v>
      </c>
      <c r="AW147" s="1" t="str">
        <f t="shared" si="167"/>
        <v>54號</v>
      </c>
      <c r="AX147" s="1" t="str">
        <f t="shared" si="179"/>
        <v>54號</v>
      </c>
      <c r="AY147" s="1" t="str">
        <f t="shared" si="168"/>
        <v/>
      </c>
      <c r="AZ147" s="1" t="str">
        <f t="shared" si="169"/>
        <v>N</v>
      </c>
      <c r="BA147" s="1" t="str">
        <f t="shared" si="170"/>
        <v/>
      </c>
      <c r="BB147" s="1" t="str">
        <f t="shared" si="171"/>
        <v/>
      </c>
      <c r="BC147" s="1" t="str">
        <f t="shared" si="172"/>
        <v/>
      </c>
      <c r="BD147" s="1" t="str">
        <f>IF(ISERROR(VLOOKUP(BC147,樓別參照!A:B,2,0)),BC147,VLOOKUP(BC147,樓別參照!A:B,2,0))</f>
        <v/>
      </c>
      <c r="BE147" s="1" t="str">
        <f t="shared" si="173"/>
        <v/>
      </c>
      <c r="BF147" s="1" t="str">
        <f t="shared" si="174"/>
        <v/>
      </c>
      <c r="BG147" s="1" t="str">
        <f t="shared" si="175"/>
        <v>N</v>
      </c>
      <c r="BH147" s="1" t="str">
        <f t="shared" si="123"/>
        <v/>
      </c>
      <c r="BI147" s="1" t="str">
        <f t="shared" si="176"/>
        <v/>
      </c>
      <c r="BJ147" s="1" t="str">
        <f t="shared" si="127"/>
        <v>彰化縣</v>
      </c>
      <c r="BK147" s="1" t="str">
        <f t="shared" si="180"/>
        <v>鹿港鎮</v>
      </c>
      <c r="BL147" s="1" t="str">
        <f t="shared" si="181"/>
        <v/>
      </c>
      <c r="BM147" s="1" t="str">
        <f t="shared" si="182"/>
        <v>宮後巷</v>
      </c>
      <c r="BN147" s="1" t="str">
        <f t="shared" si="183"/>
        <v/>
      </c>
      <c r="BO147" s="1" t="str">
        <f t="shared" si="177"/>
        <v>54號</v>
      </c>
      <c r="BP147" s="1" t="str">
        <f t="shared" si="128"/>
        <v/>
      </c>
    </row>
    <row r="148" spans="1:68" x14ac:dyDescent="0.3">
      <c r="A148" s="1">
        <v>9378467</v>
      </c>
      <c r="B148" s="1" t="s">
        <v>143</v>
      </c>
      <c r="C148" s="1" t="s">
        <v>577</v>
      </c>
      <c r="D148" s="1" t="s">
        <v>571</v>
      </c>
      <c r="E148" s="1" t="s">
        <v>722</v>
      </c>
      <c r="F148" s="1" t="str">
        <f t="shared" si="129"/>
        <v>彰化縣 鹿港鎮 復興路695號</v>
      </c>
      <c r="G148" s="1">
        <f t="shared" si="130"/>
        <v>4</v>
      </c>
      <c r="H148" s="1" t="str">
        <f t="shared" si="131"/>
        <v>彰化縣</v>
      </c>
      <c r="I148" s="1">
        <f t="shared" si="132"/>
        <v>4</v>
      </c>
      <c r="J148" s="1" t="str">
        <f t="shared" si="125"/>
        <v>鹿港鎮</v>
      </c>
      <c r="K148" s="1" t="str">
        <f t="shared" si="126"/>
        <v>復興路695號</v>
      </c>
      <c r="L148" s="1" t="str">
        <f t="shared" si="133"/>
        <v>N</v>
      </c>
      <c r="M148" s="1" t="str">
        <f t="shared" si="134"/>
        <v/>
      </c>
      <c r="N148" s="1" t="str">
        <f t="shared" si="178"/>
        <v/>
      </c>
      <c r="O148" s="1" t="str">
        <f t="shared" si="135"/>
        <v>N</v>
      </c>
      <c r="P148" s="1" t="str">
        <f t="shared" si="136"/>
        <v/>
      </c>
      <c r="Q148" s="1" t="str">
        <f t="shared" si="137"/>
        <v/>
      </c>
      <c r="R148" s="1" t="str">
        <f t="shared" si="138"/>
        <v/>
      </c>
      <c r="S148" s="1" t="str">
        <f t="shared" si="139"/>
        <v>復興路695號</v>
      </c>
      <c r="T148" s="1" t="str">
        <f t="shared" si="140"/>
        <v>N</v>
      </c>
      <c r="U148" s="1" t="str">
        <f t="shared" si="141"/>
        <v>N</v>
      </c>
      <c r="V148" s="1" t="str">
        <f t="shared" si="142"/>
        <v>N</v>
      </c>
      <c r="W148" s="1" t="str">
        <f t="shared" si="143"/>
        <v/>
      </c>
      <c r="X148" s="1" t="str">
        <f t="shared" si="144"/>
        <v/>
      </c>
      <c r="Y148" s="1" t="str">
        <f t="shared" si="145"/>
        <v>復興路695號</v>
      </c>
      <c r="Z148" s="1" t="str">
        <f t="shared" si="146"/>
        <v>Y</v>
      </c>
      <c r="AA148" s="1">
        <f t="shared" si="124"/>
        <v>3</v>
      </c>
      <c r="AB148" s="1" t="str">
        <f t="shared" si="147"/>
        <v>N</v>
      </c>
      <c r="AC148" s="1" t="str">
        <f t="shared" si="148"/>
        <v/>
      </c>
      <c r="AD148" s="1" t="str">
        <f t="shared" si="149"/>
        <v>復興路</v>
      </c>
      <c r="AE148" s="1" t="str">
        <f t="shared" si="150"/>
        <v>695號</v>
      </c>
      <c r="AF148" s="1" t="str">
        <f t="shared" si="151"/>
        <v>N</v>
      </c>
      <c r="AG148" s="1" t="str">
        <f t="shared" si="152"/>
        <v/>
      </c>
      <c r="AH148" s="1" t="str">
        <f t="shared" si="153"/>
        <v/>
      </c>
      <c r="AI148" s="1" t="str">
        <f>IF(ISERROR(VLOOKUP(AH148,段別參照!A:B,2,0)),AH148,VLOOKUP(AH148,段別參照!A:B,2,0))</f>
        <v/>
      </c>
      <c r="AJ148" s="1" t="str">
        <f t="shared" si="154"/>
        <v>復興路</v>
      </c>
      <c r="AK148" s="1" t="str">
        <f t="shared" si="155"/>
        <v>復興路</v>
      </c>
      <c r="AL148" s="1" t="str">
        <f t="shared" si="156"/>
        <v>695號</v>
      </c>
      <c r="AM148" s="1" t="str">
        <f t="shared" si="157"/>
        <v>N</v>
      </c>
      <c r="AN148" s="1" t="str">
        <f t="shared" si="158"/>
        <v/>
      </c>
      <c r="AO148" s="1" t="str">
        <f t="shared" si="159"/>
        <v/>
      </c>
      <c r="AP148" s="1" t="str">
        <f t="shared" si="160"/>
        <v>695號</v>
      </c>
      <c r="AQ148" s="1" t="str">
        <f t="shared" si="161"/>
        <v>N</v>
      </c>
      <c r="AR148" s="1" t="str">
        <f t="shared" si="162"/>
        <v/>
      </c>
      <c r="AS148" s="1" t="str">
        <f t="shared" si="163"/>
        <v/>
      </c>
      <c r="AT148" s="1" t="str">
        <f t="shared" si="164"/>
        <v>695號</v>
      </c>
      <c r="AU148" s="1" t="str">
        <f t="shared" si="165"/>
        <v>Y</v>
      </c>
      <c r="AV148" s="1">
        <f t="shared" si="166"/>
        <v>4</v>
      </c>
      <c r="AW148" s="1" t="str">
        <f t="shared" si="167"/>
        <v>695號</v>
      </c>
      <c r="AX148" s="1" t="str">
        <f t="shared" si="179"/>
        <v>695號</v>
      </c>
      <c r="AY148" s="1" t="str">
        <f t="shared" si="168"/>
        <v/>
      </c>
      <c r="AZ148" s="1" t="str">
        <f t="shared" si="169"/>
        <v>N</v>
      </c>
      <c r="BA148" s="1" t="str">
        <f t="shared" si="170"/>
        <v/>
      </c>
      <c r="BB148" s="1" t="str">
        <f t="shared" si="171"/>
        <v/>
      </c>
      <c r="BC148" s="1" t="str">
        <f t="shared" si="172"/>
        <v/>
      </c>
      <c r="BD148" s="1" t="str">
        <f>IF(ISERROR(VLOOKUP(BC148,樓別參照!A:B,2,0)),BC148,VLOOKUP(BC148,樓別參照!A:B,2,0))</f>
        <v/>
      </c>
      <c r="BE148" s="1" t="str">
        <f t="shared" si="173"/>
        <v/>
      </c>
      <c r="BF148" s="1" t="str">
        <f t="shared" si="174"/>
        <v/>
      </c>
      <c r="BG148" s="1" t="str">
        <f t="shared" si="175"/>
        <v>N</v>
      </c>
      <c r="BH148" s="1" t="str">
        <f t="shared" ref="BH148:BH211" si="184">IF(BG148="Y",FIND("之",BF148),"")</f>
        <v/>
      </c>
      <c r="BI148" s="1" t="str">
        <f t="shared" si="176"/>
        <v/>
      </c>
      <c r="BJ148" s="1" t="str">
        <f t="shared" si="127"/>
        <v>彰化縣</v>
      </c>
      <c r="BK148" s="1" t="str">
        <f t="shared" si="180"/>
        <v>鹿港鎮</v>
      </c>
      <c r="BL148" s="1" t="str">
        <f t="shared" si="181"/>
        <v>復興路</v>
      </c>
      <c r="BM148" s="1" t="str">
        <f t="shared" si="182"/>
        <v/>
      </c>
      <c r="BN148" s="1" t="str">
        <f t="shared" si="183"/>
        <v/>
      </c>
      <c r="BO148" s="1" t="str">
        <f t="shared" si="177"/>
        <v>695號</v>
      </c>
      <c r="BP148" s="1" t="str">
        <f t="shared" si="128"/>
        <v/>
      </c>
    </row>
    <row r="149" spans="1:68" x14ac:dyDescent="0.3">
      <c r="A149" s="1">
        <v>10467355</v>
      </c>
      <c r="B149" s="1" t="s">
        <v>144</v>
      </c>
      <c r="C149" s="1" t="s">
        <v>570</v>
      </c>
      <c r="D149" s="1" t="s">
        <v>571</v>
      </c>
      <c r="E149" s="1" t="s">
        <v>723</v>
      </c>
      <c r="F149" s="1" t="str">
        <f t="shared" si="129"/>
        <v>彰化縣 鹿港鎮 頂厝里22鄰鹿東路298號</v>
      </c>
      <c r="G149" s="1">
        <f t="shared" si="130"/>
        <v>4</v>
      </c>
      <c r="H149" s="1" t="str">
        <f t="shared" si="131"/>
        <v>彰化縣</v>
      </c>
      <c r="I149" s="1">
        <f t="shared" si="132"/>
        <v>4</v>
      </c>
      <c r="J149" s="1" t="str">
        <f t="shared" si="125"/>
        <v>鹿港鎮</v>
      </c>
      <c r="K149" s="1" t="str">
        <f t="shared" si="126"/>
        <v>頂厝里22鄰鹿東路298號</v>
      </c>
      <c r="L149" s="1" t="str">
        <f t="shared" si="133"/>
        <v>Y</v>
      </c>
      <c r="M149" s="1">
        <f t="shared" si="134"/>
        <v>3</v>
      </c>
      <c r="N149" s="1" t="str">
        <f t="shared" si="178"/>
        <v>頂厝里</v>
      </c>
      <c r="O149" s="1" t="str">
        <f t="shared" si="135"/>
        <v>Y</v>
      </c>
      <c r="P149" s="1">
        <f t="shared" si="136"/>
        <v>6</v>
      </c>
      <c r="Q149" s="1" t="str">
        <f t="shared" si="137"/>
        <v>頂厝里22鄰</v>
      </c>
      <c r="R149" s="1" t="str">
        <f t="shared" si="138"/>
        <v>頂厝里22鄰</v>
      </c>
      <c r="S149" s="1" t="str">
        <f t="shared" si="139"/>
        <v>鹿東路298號</v>
      </c>
      <c r="T149" s="1" t="str">
        <f t="shared" si="140"/>
        <v>N</v>
      </c>
      <c r="U149" s="1" t="str">
        <f t="shared" si="141"/>
        <v>N</v>
      </c>
      <c r="V149" s="1" t="str">
        <f t="shared" si="142"/>
        <v>N</v>
      </c>
      <c r="W149" s="1" t="str">
        <f t="shared" si="143"/>
        <v/>
      </c>
      <c r="X149" s="1" t="str">
        <f t="shared" si="144"/>
        <v/>
      </c>
      <c r="Y149" s="1" t="str">
        <f t="shared" si="145"/>
        <v>鹿東路298號</v>
      </c>
      <c r="Z149" s="1" t="str">
        <f t="shared" si="146"/>
        <v>Y</v>
      </c>
      <c r="AA149" s="1">
        <f t="shared" si="124"/>
        <v>3</v>
      </c>
      <c r="AB149" s="1" t="str">
        <f t="shared" si="147"/>
        <v>N</v>
      </c>
      <c r="AC149" s="1" t="str">
        <f t="shared" si="148"/>
        <v/>
      </c>
      <c r="AD149" s="1" t="str">
        <f t="shared" si="149"/>
        <v>鹿東路</v>
      </c>
      <c r="AE149" s="1" t="str">
        <f t="shared" si="150"/>
        <v>298號</v>
      </c>
      <c r="AF149" s="1" t="str">
        <f t="shared" si="151"/>
        <v>N</v>
      </c>
      <c r="AG149" s="1" t="str">
        <f t="shared" si="152"/>
        <v/>
      </c>
      <c r="AH149" s="1" t="str">
        <f t="shared" si="153"/>
        <v/>
      </c>
      <c r="AI149" s="1" t="str">
        <f>IF(ISERROR(VLOOKUP(AH149,段別參照!A:B,2,0)),AH149,VLOOKUP(AH149,段別參照!A:B,2,0))</f>
        <v/>
      </c>
      <c r="AJ149" s="1" t="str">
        <f t="shared" si="154"/>
        <v>鹿東路</v>
      </c>
      <c r="AK149" s="1" t="str">
        <f t="shared" si="155"/>
        <v>鹿東路</v>
      </c>
      <c r="AL149" s="1" t="str">
        <f t="shared" si="156"/>
        <v>298號</v>
      </c>
      <c r="AM149" s="1" t="str">
        <f t="shared" si="157"/>
        <v>N</v>
      </c>
      <c r="AN149" s="1" t="str">
        <f t="shared" si="158"/>
        <v/>
      </c>
      <c r="AO149" s="1" t="str">
        <f t="shared" si="159"/>
        <v/>
      </c>
      <c r="AP149" s="1" t="str">
        <f t="shared" si="160"/>
        <v>298號</v>
      </c>
      <c r="AQ149" s="1" t="str">
        <f t="shared" si="161"/>
        <v>N</v>
      </c>
      <c r="AR149" s="1" t="str">
        <f t="shared" si="162"/>
        <v/>
      </c>
      <c r="AS149" s="1" t="str">
        <f t="shared" si="163"/>
        <v/>
      </c>
      <c r="AT149" s="1" t="str">
        <f t="shared" si="164"/>
        <v>298號</v>
      </c>
      <c r="AU149" s="1" t="str">
        <f t="shared" si="165"/>
        <v>Y</v>
      </c>
      <c r="AV149" s="1">
        <f t="shared" si="166"/>
        <v>4</v>
      </c>
      <c r="AW149" s="1" t="str">
        <f t="shared" si="167"/>
        <v>298號</v>
      </c>
      <c r="AX149" s="1" t="str">
        <f t="shared" si="179"/>
        <v>298號</v>
      </c>
      <c r="AY149" s="1" t="str">
        <f t="shared" si="168"/>
        <v/>
      </c>
      <c r="AZ149" s="1" t="str">
        <f t="shared" si="169"/>
        <v>N</v>
      </c>
      <c r="BA149" s="1" t="str">
        <f t="shared" si="170"/>
        <v/>
      </c>
      <c r="BB149" s="1" t="str">
        <f t="shared" si="171"/>
        <v/>
      </c>
      <c r="BC149" s="1" t="str">
        <f t="shared" si="172"/>
        <v/>
      </c>
      <c r="BD149" s="1" t="str">
        <f>IF(ISERROR(VLOOKUP(BC149,樓別參照!A:B,2,0)),BC149,VLOOKUP(BC149,樓別參照!A:B,2,0))</f>
        <v/>
      </c>
      <c r="BE149" s="1" t="str">
        <f t="shared" si="173"/>
        <v/>
      </c>
      <c r="BF149" s="1" t="str">
        <f t="shared" si="174"/>
        <v/>
      </c>
      <c r="BG149" s="1" t="str">
        <f t="shared" si="175"/>
        <v>N</v>
      </c>
      <c r="BH149" s="1" t="str">
        <f t="shared" si="184"/>
        <v/>
      </c>
      <c r="BI149" s="1" t="str">
        <f t="shared" si="176"/>
        <v/>
      </c>
      <c r="BJ149" s="1" t="str">
        <f t="shared" si="127"/>
        <v>彰化縣</v>
      </c>
      <c r="BK149" s="1" t="str">
        <f t="shared" si="180"/>
        <v>鹿港鎮</v>
      </c>
      <c r="BL149" s="1" t="str">
        <f t="shared" si="181"/>
        <v>鹿東路</v>
      </c>
      <c r="BM149" s="1" t="str">
        <f t="shared" si="182"/>
        <v/>
      </c>
      <c r="BN149" s="1" t="str">
        <f t="shared" si="183"/>
        <v/>
      </c>
      <c r="BO149" s="1" t="str">
        <f t="shared" si="177"/>
        <v>298號</v>
      </c>
      <c r="BP149" s="1" t="str">
        <f t="shared" si="128"/>
        <v/>
      </c>
    </row>
    <row r="150" spans="1:68" x14ac:dyDescent="0.3">
      <c r="A150" s="1">
        <v>9424119</v>
      </c>
      <c r="B150" s="1" t="s">
        <v>145</v>
      </c>
      <c r="C150" s="1" t="s">
        <v>570</v>
      </c>
      <c r="D150" s="1" t="s">
        <v>567</v>
      </c>
      <c r="E150" s="1" t="s">
        <v>724</v>
      </c>
      <c r="F150" s="1" t="str">
        <f t="shared" si="129"/>
        <v>彰化縣 鹿港鎮 頂厝里10鄰治平街臨96號</v>
      </c>
      <c r="G150" s="1">
        <f t="shared" si="130"/>
        <v>4</v>
      </c>
      <c r="H150" s="1" t="str">
        <f t="shared" si="131"/>
        <v>彰化縣</v>
      </c>
      <c r="I150" s="1">
        <f t="shared" si="132"/>
        <v>4</v>
      </c>
      <c r="J150" s="1" t="str">
        <f t="shared" si="125"/>
        <v>鹿港鎮</v>
      </c>
      <c r="K150" s="1" t="str">
        <f t="shared" si="126"/>
        <v>頂厝里10鄰治平街臨96號</v>
      </c>
      <c r="L150" s="1" t="str">
        <f t="shared" si="133"/>
        <v>Y</v>
      </c>
      <c r="M150" s="1">
        <f t="shared" si="134"/>
        <v>3</v>
      </c>
      <c r="N150" s="1" t="str">
        <f t="shared" si="178"/>
        <v>頂厝里</v>
      </c>
      <c r="O150" s="1" t="str">
        <f t="shared" si="135"/>
        <v>Y</v>
      </c>
      <c r="P150" s="1">
        <f t="shared" si="136"/>
        <v>6</v>
      </c>
      <c r="Q150" s="1" t="str">
        <f t="shared" si="137"/>
        <v>頂厝里10鄰</v>
      </c>
      <c r="R150" s="1" t="str">
        <f t="shared" si="138"/>
        <v>頂厝里10鄰</v>
      </c>
      <c r="S150" s="1" t="str">
        <f t="shared" si="139"/>
        <v>治平街臨96號</v>
      </c>
      <c r="T150" s="1" t="str">
        <f t="shared" si="140"/>
        <v>N</v>
      </c>
      <c r="U150" s="1" t="str">
        <f t="shared" si="141"/>
        <v>N</v>
      </c>
      <c r="V150" s="1" t="str">
        <f t="shared" si="142"/>
        <v>N</v>
      </c>
      <c r="W150" s="1" t="str">
        <f t="shared" si="143"/>
        <v/>
      </c>
      <c r="X150" s="1" t="str">
        <f t="shared" si="144"/>
        <v/>
      </c>
      <c r="Y150" s="1" t="str">
        <f t="shared" si="145"/>
        <v>治平街臨96號</v>
      </c>
      <c r="Z150" s="1" t="str">
        <f t="shared" si="146"/>
        <v>N</v>
      </c>
      <c r="AA150" s="1" t="str">
        <f t="shared" si="124"/>
        <v/>
      </c>
      <c r="AB150" s="1" t="str">
        <f t="shared" si="147"/>
        <v>Y</v>
      </c>
      <c r="AC150" s="1">
        <f t="shared" si="148"/>
        <v>3</v>
      </c>
      <c r="AD150" s="1" t="str">
        <f t="shared" si="149"/>
        <v>治平街</v>
      </c>
      <c r="AE150" s="1" t="str">
        <f t="shared" si="150"/>
        <v>臨96號</v>
      </c>
      <c r="AF150" s="1" t="str">
        <f t="shared" si="151"/>
        <v>N</v>
      </c>
      <c r="AG150" s="1" t="str">
        <f t="shared" si="152"/>
        <v/>
      </c>
      <c r="AH150" s="1" t="str">
        <f t="shared" si="153"/>
        <v/>
      </c>
      <c r="AI150" s="1" t="str">
        <f>IF(ISERROR(VLOOKUP(AH150,段別參照!A:B,2,0)),AH150,VLOOKUP(AH150,段別參照!A:B,2,0))</f>
        <v/>
      </c>
      <c r="AJ150" s="1" t="str">
        <f t="shared" si="154"/>
        <v>治平街</v>
      </c>
      <c r="AK150" s="1" t="str">
        <f t="shared" si="155"/>
        <v>治平街</v>
      </c>
      <c r="AL150" s="1" t="str">
        <f t="shared" si="156"/>
        <v>臨96號</v>
      </c>
      <c r="AM150" s="1" t="str">
        <f t="shared" si="157"/>
        <v>N</v>
      </c>
      <c r="AN150" s="1" t="str">
        <f t="shared" si="158"/>
        <v/>
      </c>
      <c r="AO150" s="1" t="str">
        <f t="shared" si="159"/>
        <v/>
      </c>
      <c r="AP150" s="1" t="str">
        <f t="shared" si="160"/>
        <v>臨96號</v>
      </c>
      <c r="AQ150" s="1" t="str">
        <f t="shared" si="161"/>
        <v>N</v>
      </c>
      <c r="AR150" s="1" t="str">
        <f t="shared" si="162"/>
        <v/>
      </c>
      <c r="AS150" s="1" t="str">
        <f t="shared" si="163"/>
        <v/>
      </c>
      <c r="AT150" s="1" t="str">
        <f t="shared" si="164"/>
        <v>臨96號</v>
      </c>
      <c r="AU150" s="1" t="str">
        <f t="shared" si="165"/>
        <v>Y</v>
      </c>
      <c r="AV150" s="1">
        <f t="shared" si="166"/>
        <v>4</v>
      </c>
      <c r="AW150" s="1" t="str">
        <f t="shared" si="167"/>
        <v>臨96號</v>
      </c>
      <c r="AX150" s="1" t="str">
        <f t="shared" si="179"/>
        <v>臨96號</v>
      </c>
      <c r="AY150" s="1" t="str">
        <f t="shared" si="168"/>
        <v/>
      </c>
      <c r="AZ150" s="1" t="str">
        <f t="shared" si="169"/>
        <v>N</v>
      </c>
      <c r="BA150" s="1" t="str">
        <f t="shared" si="170"/>
        <v/>
      </c>
      <c r="BB150" s="1" t="str">
        <f t="shared" si="171"/>
        <v/>
      </c>
      <c r="BC150" s="1" t="str">
        <f t="shared" si="172"/>
        <v/>
      </c>
      <c r="BD150" s="1" t="str">
        <f>IF(ISERROR(VLOOKUP(BC150,樓別參照!A:B,2,0)),BC150,VLOOKUP(BC150,樓別參照!A:B,2,0))</f>
        <v/>
      </c>
      <c r="BE150" s="1" t="str">
        <f t="shared" si="173"/>
        <v/>
      </c>
      <c r="BF150" s="1" t="str">
        <f t="shared" si="174"/>
        <v/>
      </c>
      <c r="BG150" s="1" t="str">
        <f t="shared" si="175"/>
        <v>N</v>
      </c>
      <c r="BH150" s="1" t="str">
        <f t="shared" si="184"/>
        <v/>
      </c>
      <c r="BI150" s="1" t="str">
        <f t="shared" si="176"/>
        <v/>
      </c>
      <c r="BJ150" s="1" t="str">
        <f t="shared" si="127"/>
        <v>彰化縣</v>
      </c>
      <c r="BK150" s="1" t="str">
        <f t="shared" si="180"/>
        <v>鹿港鎮</v>
      </c>
      <c r="BL150" s="1" t="str">
        <f t="shared" si="181"/>
        <v>治平街</v>
      </c>
      <c r="BM150" s="1" t="str">
        <f t="shared" si="182"/>
        <v/>
      </c>
      <c r="BN150" s="1" t="str">
        <f t="shared" si="183"/>
        <v/>
      </c>
      <c r="BO150" s="1" t="str">
        <f t="shared" si="177"/>
        <v>臨96號</v>
      </c>
      <c r="BP150" s="1" t="str">
        <f t="shared" si="128"/>
        <v/>
      </c>
    </row>
    <row r="151" spans="1:68" x14ac:dyDescent="0.3">
      <c r="A151" s="1">
        <v>10467339</v>
      </c>
      <c r="B151" s="1" t="s">
        <v>146</v>
      </c>
      <c r="C151" s="1" t="s">
        <v>570</v>
      </c>
      <c r="D151" s="1" t="s">
        <v>571</v>
      </c>
      <c r="E151" s="1" t="s">
        <v>725</v>
      </c>
      <c r="F151" s="1" t="str">
        <f t="shared" si="129"/>
        <v>彰化縣 鹿港鎮 洋厝里14鄰新厝巷81之1號</v>
      </c>
      <c r="G151" s="1">
        <f t="shared" si="130"/>
        <v>4</v>
      </c>
      <c r="H151" s="1" t="str">
        <f t="shared" si="131"/>
        <v>彰化縣</v>
      </c>
      <c r="I151" s="1">
        <f t="shared" si="132"/>
        <v>4</v>
      </c>
      <c r="J151" s="1" t="str">
        <f t="shared" si="125"/>
        <v>鹿港鎮</v>
      </c>
      <c r="K151" s="1" t="str">
        <f t="shared" si="126"/>
        <v>洋厝里14鄰新厝巷81之1號</v>
      </c>
      <c r="L151" s="1" t="str">
        <f t="shared" si="133"/>
        <v>Y</v>
      </c>
      <c r="M151" s="1">
        <f t="shared" si="134"/>
        <v>3</v>
      </c>
      <c r="N151" s="1" t="str">
        <f t="shared" si="178"/>
        <v>洋厝里</v>
      </c>
      <c r="O151" s="1" t="str">
        <f t="shared" si="135"/>
        <v>Y</v>
      </c>
      <c r="P151" s="1">
        <f t="shared" si="136"/>
        <v>6</v>
      </c>
      <c r="Q151" s="1" t="str">
        <f t="shared" si="137"/>
        <v>洋厝里14鄰</v>
      </c>
      <c r="R151" s="1" t="str">
        <f t="shared" si="138"/>
        <v>洋厝里14鄰</v>
      </c>
      <c r="S151" s="1" t="str">
        <f t="shared" si="139"/>
        <v>新厝巷81之1號</v>
      </c>
      <c r="T151" s="1" t="str">
        <f t="shared" si="140"/>
        <v>N</v>
      </c>
      <c r="U151" s="1" t="str">
        <f t="shared" si="141"/>
        <v>N</v>
      </c>
      <c r="V151" s="1" t="str">
        <f t="shared" si="142"/>
        <v>N</v>
      </c>
      <c r="W151" s="1" t="str">
        <f t="shared" si="143"/>
        <v/>
      </c>
      <c r="X151" s="1" t="str">
        <f t="shared" si="144"/>
        <v/>
      </c>
      <c r="Y151" s="1" t="str">
        <f t="shared" si="145"/>
        <v>新厝巷81之1號</v>
      </c>
      <c r="Z151" s="1" t="str">
        <f t="shared" si="146"/>
        <v>N</v>
      </c>
      <c r="AA151" s="1" t="str">
        <f t="shared" si="124"/>
        <v/>
      </c>
      <c r="AB151" s="1" t="str">
        <f t="shared" si="147"/>
        <v>N</v>
      </c>
      <c r="AC151" s="1" t="str">
        <f t="shared" si="148"/>
        <v/>
      </c>
      <c r="AD151" s="1" t="str">
        <f t="shared" si="149"/>
        <v/>
      </c>
      <c r="AE151" s="1" t="str">
        <f t="shared" si="150"/>
        <v>新厝巷81之1號</v>
      </c>
      <c r="AF151" s="1" t="str">
        <f t="shared" si="151"/>
        <v>N</v>
      </c>
      <c r="AG151" s="1" t="str">
        <f t="shared" si="152"/>
        <v/>
      </c>
      <c r="AH151" s="1" t="str">
        <f t="shared" si="153"/>
        <v/>
      </c>
      <c r="AI151" s="1" t="str">
        <f>IF(ISERROR(VLOOKUP(AH151,段別參照!A:B,2,0)),AH151,VLOOKUP(AH151,段別參照!A:B,2,0))</f>
        <v/>
      </c>
      <c r="AJ151" s="1" t="str">
        <f t="shared" si="154"/>
        <v/>
      </c>
      <c r="AK151" s="1" t="str">
        <f t="shared" si="155"/>
        <v/>
      </c>
      <c r="AL151" s="1" t="str">
        <f t="shared" si="156"/>
        <v>新厝巷81之1號</v>
      </c>
      <c r="AM151" s="1" t="str">
        <f t="shared" si="157"/>
        <v>Y</v>
      </c>
      <c r="AN151" s="1">
        <f t="shared" si="158"/>
        <v>3</v>
      </c>
      <c r="AO151" s="1" t="str">
        <f t="shared" si="159"/>
        <v>新厝巷</v>
      </c>
      <c r="AP151" s="1" t="str">
        <f t="shared" si="160"/>
        <v>81之1號</v>
      </c>
      <c r="AQ151" s="1" t="str">
        <f t="shared" si="161"/>
        <v>N</v>
      </c>
      <c r="AR151" s="1" t="str">
        <f t="shared" si="162"/>
        <v/>
      </c>
      <c r="AS151" s="1" t="str">
        <f t="shared" si="163"/>
        <v/>
      </c>
      <c r="AT151" s="1" t="str">
        <f t="shared" si="164"/>
        <v>81之1號</v>
      </c>
      <c r="AU151" s="1" t="str">
        <f t="shared" si="165"/>
        <v>Y</v>
      </c>
      <c r="AV151" s="1">
        <f t="shared" si="166"/>
        <v>5</v>
      </c>
      <c r="AW151" s="1" t="str">
        <f t="shared" si="167"/>
        <v>81之1號</v>
      </c>
      <c r="AX151" s="1" t="str">
        <f t="shared" si="179"/>
        <v>81-1號</v>
      </c>
      <c r="AY151" s="1" t="str">
        <f t="shared" si="168"/>
        <v/>
      </c>
      <c r="AZ151" s="1" t="str">
        <f t="shared" si="169"/>
        <v>N</v>
      </c>
      <c r="BA151" s="1" t="str">
        <f t="shared" si="170"/>
        <v/>
      </c>
      <c r="BB151" s="1" t="str">
        <f t="shared" si="171"/>
        <v/>
      </c>
      <c r="BC151" s="1" t="str">
        <f t="shared" si="172"/>
        <v/>
      </c>
      <c r="BD151" s="1" t="str">
        <f>IF(ISERROR(VLOOKUP(BC151,樓別參照!A:B,2,0)),BC151,VLOOKUP(BC151,樓別參照!A:B,2,0))</f>
        <v/>
      </c>
      <c r="BE151" s="1" t="str">
        <f t="shared" si="173"/>
        <v/>
      </c>
      <c r="BF151" s="1" t="str">
        <f t="shared" si="174"/>
        <v/>
      </c>
      <c r="BG151" s="1" t="str">
        <f t="shared" si="175"/>
        <v>N</v>
      </c>
      <c r="BH151" s="1" t="str">
        <f t="shared" si="184"/>
        <v/>
      </c>
      <c r="BI151" s="1" t="str">
        <f t="shared" si="176"/>
        <v/>
      </c>
      <c r="BJ151" s="1" t="str">
        <f t="shared" si="127"/>
        <v>彰化縣</v>
      </c>
      <c r="BK151" s="1" t="str">
        <f t="shared" si="180"/>
        <v>鹿港鎮</v>
      </c>
      <c r="BL151" s="1" t="str">
        <f t="shared" si="181"/>
        <v/>
      </c>
      <c r="BM151" s="1" t="str">
        <f t="shared" si="182"/>
        <v>新厝巷</v>
      </c>
      <c r="BN151" s="1" t="str">
        <f t="shared" si="183"/>
        <v/>
      </c>
      <c r="BO151" s="1" t="str">
        <f t="shared" si="177"/>
        <v>81-1號</v>
      </c>
      <c r="BP151" s="1" t="str">
        <f t="shared" si="128"/>
        <v/>
      </c>
    </row>
    <row r="152" spans="1:68" x14ac:dyDescent="0.3">
      <c r="A152" s="1">
        <v>10008399</v>
      </c>
      <c r="B152" s="1" t="s">
        <v>147</v>
      </c>
      <c r="C152" s="1" t="s">
        <v>570</v>
      </c>
      <c r="D152" s="1" t="s">
        <v>571</v>
      </c>
      <c r="E152" s="1" t="s">
        <v>726</v>
      </c>
      <c r="F152" s="1" t="str">
        <f t="shared" si="129"/>
        <v>彰化縣 鹿港鎮 大有里6鄰後宅巷8之1號</v>
      </c>
      <c r="G152" s="1">
        <f t="shared" si="130"/>
        <v>4</v>
      </c>
      <c r="H152" s="1" t="str">
        <f t="shared" si="131"/>
        <v>彰化縣</v>
      </c>
      <c r="I152" s="1">
        <f t="shared" si="132"/>
        <v>4</v>
      </c>
      <c r="J152" s="1" t="str">
        <f t="shared" si="125"/>
        <v>鹿港鎮</v>
      </c>
      <c r="K152" s="1" t="str">
        <f t="shared" si="126"/>
        <v>大有里6鄰後宅巷8之1號</v>
      </c>
      <c r="L152" s="1" t="str">
        <f t="shared" si="133"/>
        <v>Y</v>
      </c>
      <c r="M152" s="1">
        <f t="shared" si="134"/>
        <v>3</v>
      </c>
      <c r="N152" s="1" t="str">
        <f t="shared" si="178"/>
        <v>大有里</v>
      </c>
      <c r="O152" s="1" t="str">
        <f t="shared" si="135"/>
        <v>Y</v>
      </c>
      <c r="P152" s="1">
        <f t="shared" si="136"/>
        <v>5</v>
      </c>
      <c r="Q152" s="1" t="str">
        <f t="shared" si="137"/>
        <v>大有里6鄰</v>
      </c>
      <c r="R152" s="1" t="str">
        <f t="shared" si="138"/>
        <v>大有里6鄰</v>
      </c>
      <c r="S152" s="1" t="str">
        <f t="shared" si="139"/>
        <v>後宅巷8之1號</v>
      </c>
      <c r="T152" s="1" t="str">
        <f t="shared" si="140"/>
        <v>N</v>
      </c>
      <c r="U152" s="1" t="str">
        <f t="shared" si="141"/>
        <v>N</v>
      </c>
      <c r="V152" s="1" t="str">
        <f t="shared" si="142"/>
        <v>N</v>
      </c>
      <c r="W152" s="1" t="str">
        <f t="shared" si="143"/>
        <v/>
      </c>
      <c r="X152" s="1" t="str">
        <f t="shared" si="144"/>
        <v/>
      </c>
      <c r="Y152" s="1" t="str">
        <f t="shared" si="145"/>
        <v>後宅巷8之1號</v>
      </c>
      <c r="Z152" s="1" t="str">
        <f t="shared" si="146"/>
        <v>N</v>
      </c>
      <c r="AA152" s="1" t="str">
        <f t="shared" si="124"/>
        <v/>
      </c>
      <c r="AB152" s="1" t="str">
        <f t="shared" si="147"/>
        <v>N</v>
      </c>
      <c r="AC152" s="1" t="str">
        <f t="shared" si="148"/>
        <v/>
      </c>
      <c r="AD152" s="1" t="str">
        <f t="shared" si="149"/>
        <v/>
      </c>
      <c r="AE152" s="1" t="str">
        <f t="shared" si="150"/>
        <v>後宅巷8之1號</v>
      </c>
      <c r="AF152" s="1" t="str">
        <f t="shared" si="151"/>
        <v>N</v>
      </c>
      <c r="AG152" s="1" t="str">
        <f t="shared" si="152"/>
        <v/>
      </c>
      <c r="AH152" s="1" t="str">
        <f t="shared" si="153"/>
        <v/>
      </c>
      <c r="AI152" s="1" t="str">
        <f>IF(ISERROR(VLOOKUP(AH152,段別參照!A:B,2,0)),AH152,VLOOKUP(AH152,段別參照!A:B,2,0))</f>
        <v/>
      </c>
      <c r="AJ152" s="1" t="str">
        <f t="shared" si="154"/>
        <v/>
      </c>
      <c r="AK152" s="1" t="str">
        <f t="shared" si="155"/>
        <v/>
      </c>
      <c r="AL152" s="1" t="str">
        <f t="shared" si="156"/>
        <v>後宅巷8之1號</v>
      </c>
      <c r="AM152" s="1" t="str">
        <f t="shared" si="157"/>
        <v>Y</v>
      </c>
      <c r="AN152" s="1">
        <f t="shared" si="158"/>
        <v>3</v>
      </c>
      <c r="AO152" s="1" t="str">
        <f t="shared" si="159"/>
        <v>後宅巷</v>
      </c>
      <c r="AP152" s="1" t="str">
        <f t="shared" si="160"/>
        <v>8之1號</v>
      </c>
      <c r="AQ152" s="1" t="str">
        <f t="shared" si="161"/>
        <v>N</v>
      </c>
      <c r="AR152" s="1" t="str">
        <f t="shared" si="162"/>
        <v/>
      </c>
      <c r="AS152" s="1" t="str">
        <f t="shared" si="163"/>
        <v/>
      </c>
      <c r="AT152" s="1" t="str">
        <f t="shared" si="164"/>
        <v>8之1號</v>
      </c>
      <c r="AU152" s="1" t="str">
        <f t="shared" si="165"/>
        <v>Y</v>
      </c>
      <c r="AV152" s="1">
        <f t="shared" si="166"/>
        <v>4</v>
      </c>
      <c r="AW152" s="1" t="str">
        <f t="shared" si="167"/>
        <v>8之1號</v>
      </c>
      <c r="AX152" s="1" t="str">
        <f t="shared" si="179"/>
        <v>8-1號</v>
      </c>
      <c r="AY152" s="1" t="str">
        <f t="shared" si="168"/>
        <v/>
      </c>
      <c r="AZ152" s="1" t="str">
        <f t="shared" si="169"/>
        <v>N</v>
      </c>
      <c r="BA152" s="1" t="str">
        <f t="shared" si="170"/>
        <v/>
      </c>
      <c r="BB152" s="1" t="str">
        <f t="shared" si="171"/>
        <v/>
      </c>
      <c r="BC152" s="1" t="str">
        <f t="shared" si="172"/>
        <v/>
      </c>
      <c r="BD152" s="1" t="str">
        <f>IF(ISERROR(VLOOKUP(BC152,樓別參照!A:B,2,0)),BC152,VLOOKUP(BC152,樓別參照!A:B,2,0))</f>
        <v/>
      </c>
      <c r="BE152" s="1" t="str">
        <f t="shared" si="173"/>
        <v/>
      </c>
      <c r="BF152" s="1" t="str">
        <f t="shared" si="174"/>
        <v/>
      </c>
      <c r="BG152" s="1" t="str">
        <f t="shared" si="175"/>
        <v>N</v>
      </c>
      <c r="BH152" s="1" t="str">
        <f t="shared" si="184"/>
        <v/>
      </c>
      <c r="BI152" s="1" t="str">
        <f t="shared" si="176"/>
        <v/>
      </c>
      <c r="BJ152" s="1" t="str">
        <f t="shared" si="127"/>
        <v>彰化縣</v>
      </c>
      <c r="BK152" s="1" t="str">
        <f t="shared" si="180"/>
        <v>鹿港鎮</v>
      </c>
      <c r="BL152" s="1" t="str">
        <f t="shared" si="181"/>
        <v/>
      </c>
      <c r="BM152" s="1" t="str">
        <f t="shared" si="182"/>
        <v>後宅巷</v>
      </c>
      <c r="BN152" s="1" t="str">
        <f t="shared" si="183"/>
        <v/>
      </c>
      <c r="BO152" s="1" t="str">
        <f t="shared" si="177"/>
        <v>8-1號</v>
      </c>
      <c r="BP152" s="1" t="str">
        <f t="shared" si="128"/>
        <v/>
      </c>
    </row>
    <row r="153" spans="1:68" x14ac:dyDescent="0.3">
      <c r="A153" s="1">
        <v>9413065</v>
      </c>
      <c r="B153" s="1" t="s">
        <v>148</v>
      </c>
      <c r="C153" s="1" t="s">
        <v>577</v>
      </c>
      <c r="D153" s="1" t="s">
        <v>567</v>
      </c>
      <c r="E153" s="1" t="s">
        <v>727</v>
      </c>
      <c r="F153" s="1" t="str">
        <f t="shared" si="129"/>
        <v>彰化縣 秀水鄉 彰水路2段423巷74號</v>
      </c>
      <c r="G153" s="1">
        <f t="shared" si="130"/>
        <v>4</v>
      </c>
      <c r="H153" s="1" t="str">
        <f t="shared" si="131"/>
        <v>彰化縣</v>
      </c>
      <c r="I153" s="1">
        <f t="shared" si="132"/>
        <v>4</v>
      </c>
      <c r="J153" s="1" t="str">
        <f t="shared" si="125"/>
        <v>秀水鄉</v>
      </c>
      <c r="K153" s="1" t="str">
        <f t="shared" si="126"/>
        <v>彰水路2段423巷74號</v>
      </c>
      <c r="L153" s="1" t="str">
        <f t="shared" si="133"/>
        <v>N</v>
      </c>
      <c r="M153" s="1" t="str">
        <f t="shared" si="134"/>
        <v/>
      </c>
      <c r="N153" s="1" t="str">
        <f t="shared" si="178"/>
        <v/>
      </c>
      <c r="O153" s="1" t="str">
        <f t="shared" si="135"/>
        <v>N</v>
      </c>
      <c r="P153" s="1" t="str">
        <f t="shared" si="136"/>
        <v/>
      </c>
      <c r="Q153" s="1" t="str">
        <f t="shared" si="137"/>
        <v/>
      </c>
      <c r="R153" s="1" t="str">
        <f t="shared" si="138"/>
        <v/>
      </c>
      <c r="S153" s="1" t="str">
        <f t="shared" si="139"/>
        <v>彰水路2段423巷74號</v>
      </c>
      <c r="T153" s="1" t="str">
        <f t="shared" si="140"/>
        <v>N</v>
      </c>
      <c r="U153" s="1" t="str">
        <f t="shared" si="141"/>
        <v>N</v>
      </c>
      <c r="V153" s="1" t="str">
        <f t="shared" si="142"/>
        <v>N</v>
      </c>
      <c r="W153" s="1" t="str">
        <f t="shared" si="143"/>
        <v/>
      </c>
      <c r="X153" s="1" t="str">
        <f t="shared" si="144"/>
        <v/>
      </c>
      <c r="Y153" s="1" t="str">
        <f t="shared" si="145"/>
        <v>彰水路2段423巷74號</v>
      </c>
      <c r="Z153" s="1" t="str">
        <f t="shared" si="146"/>
        <v>Y</v>
      </c>
      <c r="AA153" s="1">
        <f t="shared" si="124"/>
        <v>3</v>
      </c>
      <c r="AB153" s="1" t="str">
        <f t="shared" si="147"/>
        <v>N</v>
      </c>
      <c r="AC153" s="1" t="str">
        <f t="shared" si="148"/>
        <v/>
      </c>
      <c r="AD153" s="1" t="str">
        <f t="shared" si="149"/>
        <v>彰水路</v>
      </c>
      <c r="AE153" s="1" t="str">
        <f t="shared" si="150"/>
        <v>2段423巷74號</v>
      </c>
      <c r="AF153" s="1" t="str">
        <f t="shared" si="151"/>
        <v>Y</v>
      </c>
      <c r="AG153" s="1">
        <f t="shared" si="152"/>
        <v>2</v>
      </c>
      <c r="AH153" s="1" t="str">
        <f t="shared" si="153"/>
        <v>2段</v>
      </c>
      <c r="AI153" s="1" t="str">
        <f>IF(ISERROR(VLOOKUP(AH153,段別參照!A:B,2,0)),AH153,VLOOKUP(AH153,段別參照!A:B,2,0))</f>
        <v>二段</v>
      </c>
      <c r="AJ153" s="1" t="str">
        <f t="shared" si="154"/>
        <v>彰水路2段</v>
      </c>
      <c r="AK153" s="1" t="str">
        <f t="shared" si="155"/>
        <v>彰水路二段</v>
      </c>
      <c r="AL153" s="1" t="str">
        <f t="shared" si="156"/>
        <v>423巷74號</v>
      </c>
      <c r="AM153" s="1" t="str">
        <f t="shared" si="157"/>
        <v>Y</v>
      </c>
      <c r="AN153" s="1">
        <f t="shared" si="158"/>
        <v>4</v>
      </c>
      <c r="AO153" s="1" t="str">
        <f t="shared" si="159"/>
        <v>423巷</v>
      </c>
      <c r="AP153" s="1" t="str">
        <f t="shared" si="160"/>
        <v>74號</v>
      </c>
      <c r="AQ153" s="1" t="str">
        <f t="shared" si="161"/>
        <v>N</v>
      </c>
      <c r="AR153" s="1" t="str">
        <f t="shared" si="162"/>
        <v/>
      </c>
      <c r="AS153" s="1" t="str">
        <f t="shared" si="163"/>
        <v/>
      </c>
      <c r="AT153" s="1" t="str">
        <f t="shared" si="164"/>
        <v>74號</v>
      </c>
      <c r="AU153" s="1" t="str">
        <f t="shared" si="165"/>
        <v>Y</v>
      </c>
      <c r="AV153" s="1">
        <f t="shared" si="166"/>
        <v>3</v>
      </c>
      <c r="AW153" s="1" t="str">
        <f t="shared" si="167"/>
        <v>74號</v>
      </c>
      <c r="AX153" s="1" t="str">
        <f t="shared" si="179"/>
        <v>74號</v>
      </c>
      <c r="AY153" s="1" t="str">
        <f t="shared" si="168"/>
        <v/>
      </c>
      <c r="AZ153" s="1" t="str">
        <f t="shared" si="169"/>
        <v>N</v>
      </c>
      <c r="BA153" s="1" t="str">
        <f t="shared" si="170"/>
        <v/>
      </c>
      <c r="BB153" s="1" t="str">
        <f t="shared" si="171"/>
        <v/>
      </c>
      <c r="BC153" s="1" t="str">
        <f t="shared" si="172"/>
        <v/>
      </c>
      <c r="BD153" s="1" t="str">
        <f>IF(ISERROR(VLOOKUP(BC153,樓別參照!A:B,2,0)),BC153,VLOOKUP(BC153,樓別參照!A:B,2,0))</f>
        <v/>
      </c>
      <c r="BE153" s="1" t="str">
        <f t="shared" si="173"/>
        <v/>
      </c>
      <c r="BF153" s="1" t="str">
        <f t="shared" si="174"/>
        <v/>
      </c>
      <c r="BG153" s="1" t="str">
        <f t="shared" si="175"/>
        <v>N</v>
      </c>
      <c r="BH153" s="1" t="str">
        <f t="shared" si="184"/>
        <v/>
      </c>
      <c r="BI153" s="1" t="str">
        <f t="shared" si="176"/>
        <v/>
      </c>
      <c r="BJ153" s="1" t="str">
        <f t="shared" si="127"/>
        <v>彰化縣</v>
      </c>
      <c r="BK153" s="1" t="str">
        <f t="shared" si="180"/>
        <v>秀水鄉</v>
      </c>
      <c r="BL153" s="1" t="str">
        <f t="shared" si="181"/>
        <v>彰水路二段</v>
      </c>
      <c r="BM153" s="1" t="str">
        <f t="shared" si="182"/>
        <v>423巷</v>
      </c>
      <c r="BN153" s="1" t="str">
        <f t="shared" si="183"/>
        <v/>
      </c>
      <c r="BO153" s="1" t="str">
        <f t="shared" si="177"/>
        <v>74號</v>
      </c>
      <c r="BP153" s="1" t="str">
        <f t="shared" si="128"/>
        <v/>
      </c>
    </row>
    <row r="154" spans="1:68" x14ac:dyDescent="0.3">
      <c r="A154" s="1">
        <v>9423986</v>
      </c>
      <c r="B154" s="1" t="s">
        <v>149</v>
      </c>
      <c r="C154" s="1" t="s">
        <v>570</v>
      </c>
      <c r="D154" s="1" t="s">
        <v>571</v>
      </c>
      <c r="E154" s="1" t="s">
        <v>728</v>
      </c>
      <c r="F154" s="1" t="str">
        <f t="shared" si="129"/>
        <v>彰化縣 秀水鄉 義興街198號</v>
      </c>
      <c r="G154" s="1">
        <f t="shared" si="130"/>
        <v>4</v>
      </c>
      <c r="H154" s="1" t="str">
        <f t="shared" si="131"/>
        <v>彰化縣</v>
      </c>
      <c r="I154" s="1">
        <f t="shared" si="132"/>
        <v>4</v>
      </c>
      <c r="J154" s="1" t="str">
        <f t="shared" si="125"/>
        <v>秀水鄉</v>
      </c>
      <c r="K154" s="1" t="str">
        <f t="shared" si="126"/>
        <v>義興街198號</v>
      </c>
      <c r="L154" s="1" t="str">
        <f t="shared" si="133"/>
        <v>N</v>
      </c>
      <c r="M154" s="1" t="str">
        <f t="shared" si="134"/>
        <v/>
      </c>
      <c r="N154" s="1" t="str">
        <f t="shared" si="178"/>
        <v/>
      </c>
      <c r="O154" s="1" t="str">
        <f t="shared" si="135"/>
        <v>N</v>
      </c>
      <c r="P154" s="1" t="str">
        <f t="shared" si="136"/>
        <v/>
      </c>
      <c r="Q154" s="1" t="str">
        <f t="shared" si="137"/>
        <v/>
      </c>
      <c r="R154" s="1" t="str">
        <f t="shared" si="138"/>
        <v/>
      </c>
      <c r="S154" s="1" t="str">
        <f t="shared" si="139"/>
        <v>義興街198號</v>
      </c>
      <c r="T154" s="1" t="str">
        <f t="shared" si="140"/>
        <v>N</v>
      </c>
      <c r="U154" s="1" t="str">
        <f t="shared" si="141"/>
        <v>N</v>
      </c>
      <c r="V154" s="1" t="str">
        <f t="shared" si="142"/>
        <v>N</v>
      </c>
      <c r="W154" s="1" t="str">
        <f t="shared" si="143"/>
        <v/>
      </c>
      <c r="X154" s="1" t="str">
        <f t="shared" si="144"/>
        <v/>
      </c>
      <c r="Y154" s="1" t="str">
        <f t="shared" si="145"/>
        <v>義興街198號</v>
      </c>
      <c r="Z154" s="1" t="str">
        <f t="shared" si="146"/>
        <v>N</v>
      </c>
      <c r="AA154" s="1" t="str">
        <f t="shared" si="124"/>
        <v/>
      </c>
      <c r="AB154" s="1" t="str">
        <f t="shared" si="147"/>
        <v>Y</v>
      </c>
      <c r="AC154" s="1">
        <f t="shared" si="148"/>
        <v>3</v>
      </c>
      <c r="AD154" s="1" t="str">
        <f t="shared" si="149"/>
        <v>義興街</v>
      </c>
      <c r="AE154" s="1" t="str">
        <f t="shared" si="150"/>
        <v>198號</v>
      </c>
      <c r="AF154" s="1" t="str">
        <f t="shared" si="151"/>
        <v>N</v>
      </c>
      <c r="AG154" s="1" t="str">
        <f t="shared" si="152"/>
        <v/>
      </c>
      <c r="AH154" s="1" t="str">
        <f t="shared" si="153"/>
        <v/>
      </c>
      <c r="AI154" s="1" t="str">
        <f>IF(ISERROR(VLOOKUP(AH154,段別參照!A:B,2,0)),AH154,VLOOKUP(AH154,段別參照!A:B,2,0))</f>
        <v/>
      </c>
      <c r="AJ154" s="1" t="str">
        <f t="shared" si="154"/>
        <v>義興街</v>
      </c>
      <c r="AK154" s="1" t="str">
        <f t="shared" si="155"/>
        <v>義興街</v>
      </c>
      <c r="AL154" s="1" t="str">
        <f t="shared" si="156"/>
        <v>198號</v>
      </c>
      <c r="AM154" s="1" t="str">
        <f t="shared" si="157"/>
        <v>N</v>
      </c>
      <c r="AN154" s="1" t="str">
        <f t="shared" si="158"/>
        <v/>
      </c>
      <c r="AO154" s="1" t="str">
        <f t="shared" si="159"/>
        <v/>
      </c>
      <c r="AP154" s="1" t="str">
        <f t="shared" si="160"/>
        <v>198號</v>
      </c>
      <c r="AQ154" s="1" t="str">
        <f t="shared" si="161"/>
        <v>N</v>
      </c>
      <c r="AR154" s="1" t="str">
        <f t="shared" si="162"/>
        <v/>
      </c>
      <c r="AS154" s="1" t="str">
        <f t="shared" si="163"/>
        <v/>
      </c>
      <c r="AT154" s="1" t="str">
        <f t="shared" si="164"/>
        <v>198號</v>
      </c>
      <c r="AU154" s="1" t="str">
        <f t="shared" si="165"/>
        <v>Y</v>
      </c>
      <c r="AV154" s="1">
        <f t="shared" si="166"/>
        <v>4</v>
      </c>
      <c r="AW154" s="1" t="str">
        <f t="shared" si="167"/>
        <v>198號</v>
      </c>
      <c r="AX154" s="1" t="str">
        <f t="shared" si="179"/>
        <v>198號</v>
      </c>
      <c r="AY154" s="1" t="str">
        <f t="shared" si="168"/>
        <v/>
      </c>
      <c r="AZ154" s="1" t="str">
        <f t="shared" si="169"/>
        <v>N</v>
      </c>
      <c r="BA154" s="1" t="str">
        <f t="shared" si="170"/>
        <v/>
      </c>
      <c r="BB154" s="1" t="str">
        <f t="shared" si="171"/>
        <v/>
      </c>
      <c r="BC154" s="1" t="str">
        <f t="shared" si="172"/>
        <v/>
      </c>
      <c r="BD154" s="1" t="str">
        <f>IF(ISERROR(VLOOKUP(BC154,樓別參照!A:B,2,0)),BC154,VLOOKUP(BC154,樓別參照!A:B,2,0))</f>
        <v/>
      </c>
      <c r="BE154" s="1" t="str">
        <f t="shared" si="173"/>
        <v/>
      </c>
      <c r="BF154" s="1" t="str">
        <f t="shared" si="174"/>
        <v/>
      </c>
      <c r="BG154" s="1" t="str">
        <f t="shared" si="175"/>
        <v>N</v>
      </c>
      <c r="BH154" s="1" t="str">
        <f t="shared" si="184"/>
        <v/>
      </c>
      <c r="BI154" s="1" t="str">
        <f t="shared" si="176"/>
        <v/>
      </c>
      <c r="BJ154" s="1" t="str">
        <f t="shared" si="127"/>
        <v>彰化縣</v>
      </c>
      <c r="BK154" s="1" t="str">
        <f t="shared" si="180"/>
        <v>秀水鄉</v>
      </c>
      <c r="BL154" s="1" t="str">
        <f t="shared" si="181"/>
        <v>義興街</v>
      </c>
      <c r="BM154" s="1" t="str">
        <f t="shared" si="182"/>
        <v/>
      </c>
      <c r="BN154" s="1" t="str">
        <f t="shared" si="183"/>
        <v/>
      </c>
      <c r="BO154" s="1" t="str">
        <f t="shared" si="177"/>
        <v>198號</v>
      </c>
      <c r="BP154" s="1" t="str">
        <f t="shared" si="128"/>
        <v/>
      </c>
    </row>
    <row r="155" spans="1:68" x14ac:dyDescent="0.3">
      <c r="A155" s="1">
        <v>9423901</v>
      </c>
      <c r="B155" s="1" t="s">
        <v>150</v>
      </c>
      <c r="C155" s="1" t="s">
        <v>577</v>
      </c>
      <c r="D155" s="1" t="s">
        <v>571</v>
      </c>
      <c r="E155" s="1" t="s">
        <v>729</v>
      </c>
      <c r="F155" s="1" t="str">
        <f t="shared" si="129"/>
        <v>彰化縣 秀水鄉 義興村1鄰義興街20號</v>
      </c>
      <c r="G155" s="1">
        <f t="shared" si="130"/>
        <v>4</v>
      </c>
      <c r="H155" s="1" t="str">
        <f t="shared" si="131"/>
        <v>彰化縣</v>
      </c>
      <c r="I155" s="1">
        <f t="shared" si="132"/>
        <v>4</v>
      </c>
      <c r="J155" s="1" t="str">
        <f t="shared" si="125"/>
        <v>秀水鄉</v>
      </c>
      <c r="K155" s="1" t="str">
        <f t="shared" si="126"/>
        <v>義興村1鄰義興街20號</v>
      </c>
      <c r="L155" s="1" t="str">
        <f t="shared" si="133"/>
        <v>N</v>
      </c>
      <c r="M155" s="1" t="str">
        <f t="shared" si="134"/>
        <v/>
      </c>
      <c r="N155" s="1" t="str">
        <f t="shared" si="178"/>
        <v/>
      </c>
      <c r="O155" s="1" t="str">
        <f t="shared" si="135"/>
        <v>Y</v>
      </c>
      <c r="P155" s="1">
        <f t="shared" si="136"/>
        <v>5</v>
      </c>
      <c r="Q155" s="1" t="str">
        <f t="shared" si="137"/>
        <v>義興村1鄰</v>
      </c>
      <c r="R155" s="1" t="str">
        <f t="shared" si="138"/>
        <v>義興村1鄰</v>
      </c>
      <c r="S155" s="1" t="str">
        <f t="shared" si="139"/>
        <v>義興街20號</v>
      </c>
      <c r="T155" s="1" t="str">
        <f t="shared" si="140"/>
        <v>N</v>
      </c>
      <c r="U155" s="1" t="str">
        <f t="shared" si="141"/>
        <v>N</v>
      </c>
      <c r="V155" s="1" t="str">
        <f t="shared" si="142"/>
        <v>N</v>
      </c>
      <c r="W155" s="1" t="str">
        <f t="shared" si="143"/>
        <v/>
      </c>
      <c r="X155" s="1" t="str">
        <f t="shared" si="144"/>
        <v/>
      </c>
      <c r="Y155" s="1" t="str">
        <f t="shared" si="145"/>
        <v>義興街20號</v>
      </c>
      <c r="Z155" s="1" t="str">
        <f t="shared" si="146"/>
        <v>N</v>
      </c>
      <c r="AA155" s="1" t="str">
        <f t="shared" si="124"/>
        <v/>
      </c>
      <c r="AB155" s="1" t="str">
        <f t="shared" si="147"/>
        <v>Y</v>
      </c>
      <c r="AC155" s="1">
        <f t="shared" si="148"/>
        <v>3</v>
      </c>
      <c r="AD155" s="1" t="str">
        <f t="shared" si="149"/>
        <v>義興街</v>
      </c>
      <c r="AE155" s="1" t="str">
        <f t="shared" si="150"/>
        <v>20號</v>
      </c>
      <c r="AF155" s="1" t="str">
        <f t="shared" si="151"/>
        <v>N</v>
      </c>
      <c r="AG155" s="1" t="str">
        <f t="shared" si="152"/>
        <v/>
      </c>
      <c r="AH155" s="1" t="str">
        <f t="shared" si="153"/>
        <v/>
      </c>
      <c r="AI155" s="1" t="str">
        <f>IF(ISERROR(VLOOKUP(AH155,段別參照!A:B,2,0)),AH155,VLOOKUP(AH155,段別參照!A:B,2,0))</f>
        <v/>
      </c>
      <c r="AJ155" s="1" t="str">
        <f t="shared" si="154"/>
        <v>義興街</v>
      </c>
      <c r="AK155" s="1" t="str">
        <f t="shared" si="155"/>
        <v>義興街</v>
      </c>
      <c r="AL155" s="1" t="str">
        <f t="shared" si="156"/>
        <v>20號</v>
      </c>
      <c r="AM155" s="1" t="str">
        <f t="shared" si="157"/>
        <v>N</v>
      </c>
      <c r="AN155" s="1" t="str">
        <f t="shared" si="158"/>
        <v/>
      </c>
      <c r="AO155" s="1" t="str">
        <f t="shared" si="159"/>
        <v/>
      </c>
      <c r="AP155" s="1" t="str">
        <f t="shared" si="160"/>
        <v>20號</v>
      </c>
      <c r="AQ155" s="1" t="str">
        <f t="shared" si="161"/>
        <v>N</v>
      </c>
      <c r="AR155" s="1" t="str">
        <f t="shared" si="162"/>
        <v/>
      </c>
      <c r="AS155" s="1" t="str">
        <f t="shared" si="163"/>
        <v/>
      </c>
      <c r="AT155" s="1" t="str">
        <f t="shared" si="164"/>
        <v>20號</v>
      </c>
      <c r="AU155" s="1" t="str">
        <f t="shared" si="165"/>
        <v>Y</v>
      </c>
      <c r="AV155" s="1">
        <f t="shared" si="166"/>
        <v>3</v>
      </c>
      <c r="AW155" s="1" t="str">
        <f t="shared" si="167"/>
        <v>20號</v>
      </c>
      <c r="AX155" s="1" t="str">
        <f t="shared" si="179"/>
        <v>20號</v>
      </c>
      <c r="AY155" s="1" t="str">
        <f t="shared" si="168"/>
        <v/>
      </c>
      <c r="AZ155" s="1" t="str">
        <f t="shared" si="169"/>
        <v>N</v>
      </c>
      <c r="BA155" s="1" t="str">
        <f t="shared" si="170"/>
        <v/>
      </c>
      <c r="BB155" s="1" t="str">
        <f t="shared" si="171"/>
        <v/>
      </c>
      <c r="BC155" s="1" t="str">
        <f t="shared" si="172"/>
        <v/>
      </c>
      <c r="BD155" s="1" t="str">
        <f>IF(ISERROR(VLOOKUP(BC155,樓別參照!A:B,2,0)),BC155,VLOOKUP(BC155,樓別參照!A:B,2,0))</f>
        <v/>
      </c>
      <c r="BE155" s="1" t="str">
        <f t="shared" si="173"/>
        <v/>
      </c>
      <c r="BF155" s="1" t="str">
        <f t="shared" si="174"/>
        <v/>
      </c>
      <c r="BG155" s="1" t="str">
        <f t="shared" si="175"/>
        <v>N</v>
      </c>
      <c r="BH155" s="1" t="str">
        <f t="shared" si="184"/>
        <v/>
      </c>
      <c r="BI155" s="1" t="str">
        <f t="shared" si="176"/>
        <v/>
      </c>
      <c r="BJ155" s="1" t="str">
        <f t="shared" si="127"/>
        <v>彰化縣</v>
      </c>
      <c r="BK155" s="1" t="str">
        <f t="shared" si="180"/>
        <v>秀水鄉</v>
      </c>
      <c r="BL155" s="1" t="str">
        <f t="shared" si="181"/>
        <v>義興街</v>
      </c>
      <c r="BM155" s="1" t="str">
        <f t="shared" si="182"/>
        <v/>
      </c>
      <c r="BN155" s="1" t="str">
        <f t="shared" si="183"/>
        <v/>
      </c>
      <c r="BO155" s="1" t="str">
        <f t="shared" si="177"/>
        <v>20號</v>
      </c>
      <c r="BP155" s="1" t="str">
        <f t="shared" si="128"/>
        <v/>
      </c>
    </row>
    <row r="156" spans="1:68" x14ac:dyDescent="0.3">
      <c r="A156" s="1">
        <v>10467348</v>
      </c>
      <c r="B156" s="1" t="s">
        <v>151</v>
      </c>
      <c r="C156" s="1" t="s">
        <v>615</v>
      </c>
      <c r="D156" s="1" t="s">
        <v>567</v>
      </c>
      <c r="E156" s="1" t="s">
        <v>730</v>
      </c>
      <c r="F156" s="1" t="str">
        <f t="shared" si="129"/>
        <v>彰化縣 秀水鄉 民生街775號</v>
      </c>
      <c r="G156" s="1">
        <f t="shared" si="130"/>
        <v>4</v>
      </c>
      <c r="H156" s="1" t="str">
        <f t="shared" si="131"/>
        <v>彰化縣</v>
      </c>
      <c r="I156" s="1">
        <f t="shared" si="132"/>
        <v>4</v>
      </c>
      <c r="J156" s="1" t="str">
        <f t="shared" si="125"/>
        <v>秀水鄉</v>
      </c>
      <c r="K156" s="1" t="str">
        <f t="shared" si="126"/>
        <v>民生街775號</v>
      </c>
      <c r="L156" s="1" t="str">
        <f t="shared" si="133"/>
        <v>N</v>
      </c>
      <c r="M156" s="1" t="str">
        <f t="shared" si="134"/>
        <v/>
      </c>
      <c r="N156" s="1" t="str">
        <f t="shared" si="178"/>
        <v/>
      </c>
      <c r="O156" s="1" t="str">
        <f t="shared" si="135"/>
        <v>N</v>
      </c>
      <c r="P156" s="1" t="str">
        <f t="shared" si="136"/>
        <v/>
      </c>
      <c r="Q156" s="1" t="str">
        <f t="shared" si="137"/>
        <v/>
      </c>
      <c r="R156" s="1" t="str">
        <f t="shared" si="138"/>
        <v/>
      </c>
      <c r="S156" s="1" t="str">
        <f t="shared" si="139"/>
        <v>民生街775號</v>
      </c>
      <c r="T156" s="1" t="str">
        <f t="shared" si="140"/>
        <v>N</v>
      </c>
      <c r="U156" s="1" t="str">
        <f t="shared" si="141"/>
        <v>N</v>
      </c>
      <c r="V156" s="1" t="str">
        <f t="shared" si="142"/>
        <v>N</v>
      </c>
      <c r="W156" s="1" t="str">
        <f t="shared" si="143"/>
        <v/>
      </c>
      <c r="X156" s="1" t="str">
        <f t="shared" si="144"/>
        <v/>
      </c>
      <c r="Y156" s="1" t="str">
        <f t="shared" si="145"/>
        <v>民生街775號</v>
      </c>
      <c r="Z156" s="1" t="str">
        <f t="shared" si="146"/>
        <v>N</v>
      </c>
      <c r="AA156" s="1" t="str">
        <f t="shared" si="124"/>
        <v/>
      </c>
      <c r="AB156" s="1" t="str">
        <f t="shared" si="147"/>
        <v>Y</v>
      </c>
      <c r="AC156" s="1">
        <f t="shared" si="148"/>
        <v>3</v>
      </c>
      <c r="AD156" s="1" t="str">
        <f t="shared" si="149"/>
        <v>民生街</v>
      </c>
      <c r="AE156" s="1" t="str">
        <f t="shared" si="150"/>
        <v>775號</v>
      </c>
      <c r="AF156" s="1" t="str">
        <f t="shared" si="151"/>
        <v>N</v>
      </c>
      <c r="AG156" s="1" t="str">
        <f t="shared" si="152"/>
        <v/>
      </c>
      <c r="AH156" s="1" t="str">
        <f t="shared" si="153"/>
        <v/>
      </c>
      <c r="AI156" s="1" t="str">
        <f>IF(ISERROR(VLOOKUP(AH156,段別參照!A:B,2,0)),AH156,VLOOKUP(AH156,段別參照!A:B,2,0))</f>
        <v/>
      </c>
      <c r="AJ156" s="1" t="str">
        <f t="shared" si="154"/>
        <v>民生街</v>
      </c>
      <c r="AK156" s="1" t="str">
        <f t="shared" si="155"/>
        <v>民生街</v>
      </c>
      <c r="AL156" s="1" t="str">
        <f t="shared" si="156"/>
        <v>775號</v>
      </c>
      <c r="AM156" s="1" t="str">
        <f t="shared" si="157"/>
        <v>N</v>
      </c>
      <c r="AN156" s="1" t="str">
        <f t="shared" si="158"/>
        <v/>
      </c>
      <c r="AO156" s="1" t="str">
        <f t="shared" si="159"/>
        <v/>
      </c>
      <c r="AP156" s="1" t="str">
        <f t="shared" si="160"/>
        <v>775號</v>
      </c>
      <c r="AQ156" s="1" t="str">
        <f t="shared" si="161"/>
        <v>N</v>
      </c>
      <c r="AR156" s="1" t="str">
        <f t="shared" si="162"/>
        <v/>
      </c>
      <c r="AS156" s="1" t="str">
        <f t="shared" si="163"/>
        <v/>
      </c>
      <c r="AT156" s="1" t="str">
        <f t="shared" si="164"/>
        <v>775號</v>
      </c>
      <c r="AU156" s="1" t="str">
        <f t="shared" si="165"/>
        <v>Y</v>
      </c>
      <c r="AV156" s="1">
        <f t="shared" si="166"/>
        <v>4</v>
      </c>
      <c r="AW156" s="1" t="str">
        <f t="shared" si="167"/>
        <v>775號</v>
      </c>
      <c r="AX156" s="1" t="str">
        <f t="shared" si="179"/>
        <v>775號</v>
      </c>
      <c r="AY156" s="1" t="str">
        <f t="shared" si="168"/>
        <v/>
      </c>
      <c r="AZ156" s="1" t="str">
        <f t="shared" si="169"/>
        <v>N</v>
      </c>
      <c r="BA156" s="1" t="str">
        <f t="shared" si="170"/>
        <v/>
      </c>
      <c r="BB156" s="1" t="str">
        <f t="shared" si="171"/>
        <v/>
      </c>
      <c r="BC156" s="1" t="str">
        <f t="shared" si="172"/>
        <v/>
      </c>
      <c r="BD156" s="1" t="str">
        <f>IF(ISERROR(VLOOKUP(BC156,樓別參照!A:B,2,0)),BC156,VLOOKUP(BC156,樓別參照!A:B,2,0))</f>
        <v/>
      </c>
      <c r="BE156" s="1" t="str">
        <f t="shared" si="173"/>
        <v/>
      </c>
      <c r="BF156" s="1" t="str">
        <f t="shared" si="174"/>
        <v/>
      </c>
      <c r="BG156" s="1" t="str">
        <f t="shared" si="175"/>
        <v>N</v>
      </c>
      <c r="BH156" s="1" t="str">
        <f t="shared" si="184"/>
        <v/>
      </c>
      <c r="BI156" s="1" t="str">
        <f t="shared" si="176"/>
        <v/>
      </c>
      <c r="BJ156" s="1" t="str">
        <f t="shared" si="127"/>
        <v>彰化縣</v>
      </c>
      <c r="BK156" s="1" t="str">
        <f t="shared" si="180"/>
        <v>秀水鄉</v>
      </c>
      <c r="BL156" s="1" t="str">
        <f t="shared" si="181"/>
        <v>民生街</v>
      </c>
      <c r="BM156" s="1" t="str">
        <f t="shared" si="182"/>
        <v/>
      </c>
      <c r="BN156" s="1" t="str">
        <f t="shared" si="183"/>
        <v/>
      </c>
      <c r="BO156" s="1" t="str">
        <f t="shared" si="177"/>
        <v>775號</v>
      </c>
      <c r="BP156" s="1" t="str">
        <f t="shared" si="128"/>
        <v/>
      </c>
    </row>
    <row r="157" spans="1:68" x14ac:dyDescent="0.3">
      <c r="A157" s="1">
        <v>9172362</v>
      </c>
      <c r="B157" s="1" t="s">
        <v>152</v>
      </c>
      <c r="C157" s="1" t="s">
        <v>577</v>
      </c>
      <c r="D157" s="1" t="s">
        <v>630</v>
      </c>
      <c r="E157" s="1" t="s">
        <v>731</v>
      </c>
      <c r="F157" s="1" t="str">
        <f t="shared" si="129"/>
        <v>彰化縣 秀水鄉 下崙村15鄰育英巷1號</v>
      </c>
      <c r="G157" s="1">
        <f t="shared" si="130"/>
        <v>4</v>
      </c>
      <c r="H157" s="1" t="str">
        <f t="shared" si="131"/>
        <v>彰化縣</v>
      </c>
      <c r="I157" s="1">
        <f t="shared" si="132"/>
        <v>4</v>
      </c>
      <c r="J157" s="1" t="str">
        <f t="shared" si="125"/>
        <v>秀水鄉</v>
      </c>
      <c r="K157" s="1" t="str">
        <f t="shared" si="126"/>
        <v>下崙村15鄰育英巷1號</v>
      </c>
      <c r="L157" s="1" t="str">
        <f t="shared" si="133"/>
        <v>N</v>
      </c>
      <c r="M157" s="1" t="str">
        <f t="shared" si="134"/>
        <v/>
      </c>
      <c r="N157" s="1" t="str">
        <f t="shared" si="178"/>
        <v/>
      </c>
      <c r="O157" s="1" t="str">
        <f t="shared" si="135"/>
        <v>Y</v>
      </c>
      <c r="P157" s="1">
        <f t="shared" si="136"/>
        <v>6</v>
      </c>
      <c r="Q157" s="1" t="str">
        <f t="shared" si="137"/>
        <v>下崙村15鄰</v>
      </c>
      <c r="R157" s="1" t="str">
        <f t="shared" si="138"/>
        <v>下崙村15鄰</v>
      </c>
      <c r="S157" s="1" t="str">
        <f t="shared" si="139"/>
        <v>育英巷1號</v>
      </c>
      <c r="T157" s="1" t="str">
        <f t="shared" si="140"/>
        <v>N</v>
      </c>
      <c r="U157" s="1" t="str">
        <f t="shared" si="141"/>
        <v>N</v>
      </c>
      <c r="V157" s="1" t="str">
        <f t="shared" si="142"/>
        <v>N</v>
      </c>
      <c r="W157" s="1" t="str">
        <f t="shared" si="143"/>
        <v/>
      </c>
      <c r="X157" s="1" t="str">
        <f t="shared" si="144"/>
        <v/>
      </c>
      <c r="Y157" s="1" t="str">
        <f t="shared" si="145"/>
        <v>育英巷1號</v>
      </c>
      <c r="Z157" s="1" t="str">
        <f t="shared" si="146"/>
        <v>N</v>
      </c>
      <c r="AA157" s="1" t="str">
        <f t="shared" si="124"/>
        <v/>
      </c>
      <c r="AB157" s="1" t="str">
        <f t="shared" si="147"/>
        <v>N</v>
      </c>
      <c r="AC157" s="1" t="str">
        <f t="shared" si="148"/>
        <v/>
      </c>
      <c r="AD157" s="1" t="str">
        <f t="shared" si="149"/>
        <v/>
      </c>
      <c r="AE157" s="1" t="str">
        <f t="shared" si="150"/>
        <v>育英巷1號</v>
      </c>
      <c r="AF157" s="1" t="str">
        <f t="shared" si="151"/>
        <v>N</v>
      </c>
      <c r="AG157" s="1" t="str">
        <f t="shared" si="152"/>
        <v/>
      </c>
      <c r="AH157" s="1" t="str">
        <f t="shared" si="153"/>
        <v/>
      </c>
      <c r="AI157" s="1" t="str">
        <f>IF(ISERROR(VLOOKUP(AH157,段別參照!A:B,2,0)),AH157,VLOOKUP(AH157,段別參照!A:B,2,0))</f>
        <v/>
      </c>
      <c r="AJ157" s="1" t="str">
        <f t="shared" si="154"/>
        <v/>
      </c>
      <c r="AK157" s="1" t="str">
        <f t="shared" si="155"/>
        <v/>
      </c>
      <c r="AL157" s="1" t="str">
        <f t="shared" si="156"/>
        <v>育英巷1號</v>
      </c>
      <c r="AM157" s="1" t="str">
        <f t="shared" si="157"/>
        <v>Y</v>
      </c>
      <c r="AN157" s="1">
        <f t="shared" si="158"/>
        <v>3</v>
      </c>
      <c r="AO157" s="1" t="str">
        <f t="shared" si="159"/>
        <v>育英巷</v>
      </c>
      <c r="AP157" s="1" t="str">
        <f t="shared" si="160"/>
        <v>1號</v>
      </c>
      <c r="AQ157" s="1" t="str">
        <f t="shared" si="161"/>
        <v>N</v>
      </c>
      <c r="AR157" s="1" t="str">
        <f t="shared" si="162"/>
        <v/>
      </c>
      <c r="AS157" s="1" t="str">
        <f t="shared" si="163"/>
        <v/>
      </c>
      <c r="AT157" s="1" t="str">
        <f t="shared" si="164"/>
        <v>1號</v>
      </c>
      <c r="AU157" s="1" t="str">
        <f t="shared" si="165"/>
        <v>Y</v>
      </c>
      <c r="AV157" s="1">
        <f t="shared" si="166"/>
        <v>2</v>
      </c>
      <c r="AW157" s="1" t="str">
        <f t="shared" si="167"/>
        <v>1號</v>
      </c>
      <c r="AX157" s="1" t="str">
        <f t="shared" si="179"/>
        <v>1號</v>
      </c>
      <c r="AY157" s="1" t="str">
        <f t="shared" si="168"/>
        <v/>
      </c>
      <c r="AZ157" s="1" t="str">
        <f t="shared" si="169"/>
        <v>N</v>
      </c>
      <c r="BA157" s="1" t="str">
        <f t="shared" si="170"/>
        <v/>
      </c>
      <c r="BB157" s="1" t="str">
        <f t="shared" si="171"/>
        <v/>
      </c>
      <c r="BC157" s="1" t="str">
        <f t="shared" si="172"/>
        <v/>
      </c>
      <c r="BD157" s="1" t="str">
        <f>IF(ISERROR(VLOOKUP(BC157,樓別參照!A:B,2,0)),BC157,VLOOKUP(BC157,樓別參照!A:B,2,0))</f>
        <v/>
      </c>
      <c r="BE157" s="1" t="str">
        <f t="shared" si="173"/>
        <v/>
      </c>
      <c r="BF157" s="1" t="str">
        <f t="shared" si="174"/>
        <v/>
      </c>
      <c r="BG157" s="1" t="str">
        <f t="shared" si="175"/>
        <v>N</v>
      </c>
      <c r="BH157" s="1" t="str">
        <f t="shared" si="184"/>
        <v/>
      </c>
      <c r="BI157" s="1" t="str">
        <f t="shared" si="176"/>
        <v/>
      </c>
      <c r="BJ157" s="1" t="str">
        <f t="shared" si="127"/>
        <v>彰化縣</v>
      </c>
      <c r="BK157" s="1" t="str">
        <f t="shared" si="180"/>
        <v>秀水鄉</v>
      </c>
      <c r="BL157" s="1" t="str">
        <f t="shared" si="181"/>
        <v/>
      </c>
      <c r="BM157" s="1" t="str">
        <f t="shared" si="182"/>
        <v>育英巷</v>
      </c>
      <c r="BN157" s="1" t="str">
        <f t="shared" si="183"/>
        <v/>
      </c>
      <c r="BO157" s="1" t="str">
        <f t="shared" si="177"/>
        <v>1號</v>
      </c>
      <c r="BP157" s="1" t="str">
        <f t="shared" si="128"/>
        <v/>
      </c>
    </row>
    <row r="158" spans="1:68" x14ac:dyDescent="0.3">
      <c r="A158" s="1">
        <v>9143484</v>
      </c>
      <c r="B158" s="1" t="s">
        <v>153</v>
      </c>
      <c r="C158" s="1" t="s">
        <v>577</v>
      </c>
      <c r="D158" s="1" t="s">
        <v>571</v>
      </c>
      <c r="E158" s="1" t="s">
        <v>732</v>
      </c>
      <c r="F158" s="1" t="str">
        <f t="shared" si="129"/>
        <v>彰化縣 花壇鄉 彰員路一段186巷10號</v>
      </c>
      <c r="G158" s="1">
        <f t="shared" si="130"/>
        <v>4</v>
      </c>
      <c r="H158" s="1" t="str">
        <f t="shared" si="131"/>
        <v>彰化縣</v>
      </c>
      <c r="I158" s="1">
        <f t="shared" si="132"/>
        <v>4</v>
      </c>
      <c r="J158" s="1" t="str">
        <f t="shared" si="125"/>
        <v>花壇鄉</v>
      </c>
      <c r="K158" s="1" t="str">
        <f t="shared" si="126"/>
        <v>彰員路一段186巷10號</v>
      </c>
      <c r="L158" s="1" t="str">
        <f t="shared" si="133"/>
        <v>N</v>
      </c>
      <c r="M158" s="1" t="str">
        <f t="shared" si="134"/>
        <v/>
      </c>
      <c r="N158" s="1" t="str">
        <f t="shared" si="178"/>
        <v/>
      </c>
      <c r="O158" s="1" t="str">
        <f t="shared" si="135"/>
        <v>N</v>
      </c>
      <c r="P158" s="1" t="str">
        <f t="shared" si="136"/>
        <v/>
      </c>
      <c r="Q158" s="1" t="str">
        <f t="shared" si="137"/>
        <v/>
      </c>
      <c r="R158" s="1" t="str">
        <f t="shared" si="138"/>
        <v/>
      </c>
      <c r="S158" s="1" t="str">
        <f t="shared" si="139"/>
        <v>彰員路一段186巷10號</v>
      </c>
      <c r="T158" s="1" t="str">
        <f t="shared" si="140"/>
        <v>N</v>
      </c>
      <c r="U158" s="1" t="str">
        <f t="shared" si="141"/>
        <v>N</v>
      </c>
      <c r="V158" s="1" t="str">
        <f t="shared" si="142"/>
        <v>N</v>
      </c>
      <c r="W158" s="1" t="str">
        <f t="shared" si="143"/>
        <v/>
      </c>
      <c r="X158" s="1" t="str">
        <f t="shared" si="144"/>
        <v/>
      </c>
      <c r="Y158" s="1" t="str">
        <f t="shared" si="145"/>
        <v>彰員路一段186巷10號</v>
      </c>
      <c r="Z158" s="1" t="str">
        <f t="shared" si="146"/>
        <v>Y</v>
      </c>
      <c r="AA158" s="1">
        <f t="shared" si="124"/>
        <v>3</v>
      </c>
      <c r="AB158" s="1" t="str">
        <f t="shared" si="147"/>
        <v>N</v>
      </c>
      <c r="AC158" s="1" t="str">
        <f t="shared" si="148"/>
        <v/>
      </c>
      <c r="AD158" s="1" t="str">
        <f t="shared" si="149"/>
        <v>彰員路</v>
      </c>
      <c r="AE158" s="1" t="str">
        <f t="shared" si="150"/>
        <v>一段186巷10號</v>
      </c>
      <c r="AF158" s="1" t="str">
        <f t="shared" si="151"/>
        <v>Y</v>
      </c>
      <c r="AG158" s="1">
        <f t="shared" si="152"/>
        <v>2</v>
      </c>
      <c r="AH158" s="1" t="str">
        <f t="shared" si="153"/>
        <v>一段</v>
      </c>
      <c r="AI158" s="1" t="str">
        <f>IF(ISERROR(VLOOKUP(AH158,段別參照!A:B,2,0)),AH158,VLOOKUP(AH158,段別參照!A:B,2,0))</f>
        <v>一段</v>
      </c>
      <c r="AJ158" s="1" t="str">
        <f t="shared" si="154"/>
        <v>彰員路一段</v>
      </c>
      <c r="AK158" s="1" t="str">
        <f t="shared" si="155"/>
        <v>彰員路一段</v>
      </c>
      <c r="AL158" s="1" t="str">
        <f t="shared" si="156"/>
        <v>186巷10號</v>
      </c>
      <c r="AM158" s="1" t="str">
        <f t="shared" si="157"/>
        <v>Y</v>
      </c>
      <c r="AN158" s="1">
        <f t="shared" si="158"/>
        <v>4</v>
      </c>
      <c r="AO158" s="1" t="str">
        <f t="shared" si="159"/>
        <v>186巷</v>
      </c>
      <c r="AP158" s="1" t="str">
        <f t="shared" si="160"/>
        <v>10號</v>
      </c>
      <c r="AQ158" s="1" t="str">
        <f t="shared" si="161"/>
        <v>N</v>
      </c>
      <c r="AR158" s="1" t="str">
        <f t="shared" si="162"/>
        <v/>
      </c>
      <c r="AS158" s="1" t="str">
        <f t="shared" si="163"/>
        <v/>
      </c>
      <c r="AT158" s="1" t="str">
        <f t="shared" si="164"/>
        <v>10號</v>
      </c>
      <c r="AU158" s="1" t="str">
        <f t="shared" si="165"/>
        <v>Y</v>
      </c>
      <c r="AV158" s="1">
        <f t="shared" si="166"/>
        <v>3</v>
      </c>
      <c r="AW158" s="1" t="str">
        <f t="shared" si="167"/>
        <v>10號</v>
      </c>
      <c r="AX158" s="1" t="str">
        <f t="shared" si="179"/>
        <v>10號</v>
      </c>
      <c r="AY158" s="1" t="str">
        <f t="shared" si="168"/>
        <v/>
      </c>
      <c r="AZ158" s="1" t="str">
        <f t="shared" si="169"/>
        <v>N</v>
      </c>
      <c r="BA158" s="1" t="str">
        <f t="shared" si="170"/>
        <v/>
      </c>
      <c r="BB158" s="1" t="str">
        <f t="shared" si="171"/>
        <v/>
      </c>
      <c r="BC158" s="1" t="str">
        <f t="shared" si="172"/>
        <v/>
      </c>
      <c r="BD158" s="1" t="str">
        <f>IF(ISERROR(VLOOKUP(BC158,樓別參照!A:B,2,0)),BC158,VLOOKUP(BC158,樓別參照!A:B,2,0))</f>
        <v/>
      </c>
      <c r="BE158" s="1" t="str">
        <f t="shared" si="173"/>
        <v/>
      </c>
      <c r="BF158" s="1" t="str">
        <f t="shared" si="174"/>
        <v/>
      </c>
      <c r="BG158" s="1" t="str">
        <f t="shared" si="175"/>
        <v>N</v>
      </c>
      <c r="BH158" s="1" t="str">
        <f t="shared" si="184"/>
        <v/>
      </c>
      <c r="BI158" s="1" t="str">
        <f t="shared" si="176"/>
        <v/>
      </c>
      <c r="BJ158" s="1" t="str">
        <f t="shared" si="127"/>
        <v>彰化縣</v>
      </c>
      <c r="BK158" s="1" t="str">
        <f t="shared" si="180"/>
        <v>花壇鄉</v>
      </c>
      <c r="BL158" s="1" t="str">
        <f t="shared" si="181"/>
        <v>彰員路一段</v>
      </c>
      <c r="BM158" s="1" t="str">
        <f t="shared" si="182"/>
        <v>186巷</v>
      </c>
      <c r="BN158" s="1" t="str">
        <f t="shared" si="183"/>
        <v/>
      </c>
      <c r="BO158" s="1" t="str">
        <f t="shared" si="177"/>
        <v>10號</v>
      </c>
      <c r="BP158" s="1" t="str">
        <f t="shared" si="128"/>
        <v/>
      </c>
    </row>
    <row r="159" spans="1:68" x14ac:dyDescent="0.3">
      <c r="A159" s="1">
        <v>6123090</v>
      </c>
      <c r="B159" s="1" t="s">
        <v>154</v>
      </c>
      <c r="C159" s="1" t="s">
        <v>577</v>
      </c>
      <c r="D159" s="1" t="s">
        <v>567</v>
      </c>
      <c r="E159" s="1" t="s">
        <v>733</v>
      </c>
      <c r="F159" s="1" t="str">
        <f t="shared" si="129"/>
        <v xml:space="preserve">彰化縣 花壇鄉 彰員路34號 </v>
      </c>
      <c r="G159" s="1">
        <f t="shared" si="130"/>
        <v>4</v>
      </c>
      <c r="H159" s="1" t="str">
        <f t="shared" si="131"/>
        <v>彰化縣</v>
      </c>
      <c r="I159" s="1">
        <f t="shared" si="132"/>
        <v>4</v>
      </c>
      <c r="J159" s="1" t="str">
        <f t="shared" si="125"/>
        <v>花壇鄉</v>
      </c>
      <c r="K159" s="1" t="str">
        <f t="shared" si="126"/>
        <v>彰員路34號</v>
      </c>
      <c r="L159" s="1" t="str">
        <f t="shared" si="133"/>
        <v>N</v>
      </c>
      <c r="M159" s="1" t="str">
        <f t="shared" si="134"/>
        <v/>
      </c>
      <c r="N159" s="1" t="str">
        <f t="shared" si="178"/>
        <v/>
      </c>
      <c r="O159" s="1" t="str">
        <f t="shared" si="135"/>
        <v>N</v>
      </c>
      <c r="P159" s="1" t="str">
        <f t="shared" si="136"/>
        <v/>
      </c>
      <c r="Q159" s="1" t="str">
        <f t="shared" si="137"/>
        <v/>
      </c>
      <c r="R159" s="1" t="str">
        <f t="shared" si="138"/>
        <v/>
      </c>
      <c r="S159" s="1" t="str">
        <f t="shared" si="139"/>
        <v>彰員路34號</v>
      </c>
      <c r="T159" s="1" t="str">
        <f t="shared" si="140"/>
        <v>N</v>
      </c>
      <c r="U159" s="1" t="str">
        <f t="shared" si="141"/>
        <v>N</v>
      </c>
      <c r="V159" s="1" t="str">
        <f t="shared" si="142"/>
        <v>N</v>
      </c>
      <c r="W159" s="1" t="str">
        <f t="shared" si="143"/>
        <v/>
      </c>
      <c r="X159" s="1" t="str">
        <f t="shared" si="144"/>
        <v/>
      </c>
      <c r="Y159" s="1" t="str">
        <f t="shared" si="145"/>
        <v>彰員路34號</v>
      </c>
      <c r="Z159" s="1" t="str">
        <f t="shared" si="146"/>
        <v>Y</v>
      </c>
      <c r="AA159" s="1">
        <f t="shared" si="124"/>
        <v>3</v>
      </c>
      <c r="AB159" s="1" t="str">
        <f t="shared" si="147"/>
        <v>N</v>
      </c>
      <c r="AC159" s="1" t="str">
        <f t="shared" si="148"/>
        <v/>
      </c>
      <c r="AD159" s="1" t="str">
        <f t="shared" si="149"/>
        <v>彰員路</v>
      </c>
      <c r="AE159" s="1" t="str">
        <f t="shared" si="150"/>
        <v>34號</v>
      </c>
      <c r="AF159" s="1" t="str">
        <f t="shared" si="151"/>
        <v>N</v>
      </c>
      <c r="AG159" s="1" t="str">
        <f t="shared" si="152"/>
        <v/>
      </c>
      <c r="AH159" s="1" t="str">
        <f t="shared" si="153"/>
        <v/>
      </c>
      <c r="AI159" s="1" t="str">
        <f>IF(ISERROR(VLOOKUP(AH159,段別參照!A:B,2,0)),AH159,VLOOKUP(AH159,段別參照!A:B,2,0))</f>
        <v/>
      </c>
      <c r="AJ159" s="1" t="str">
        <f t="shared" si="154"/>
        <v>彰員路</v>
      </c>
      <c r="AK159" s="1" t="str">
        <f t="shared" si="155"/>
        <v>彰員路</v>
      </c>
      <c r="AL159" s="1" t="str">
        <f t="shared" si="156"/>
        <v>34號</v>
      </c>
      <c r="AM159" s="1" t="str">
        <f t="shared" si="157"/>
        <v>N</v>
      </c>
      <c r="AN159" s="1" t="str">
        <f t="shared" si="158"/>
        <v/>
      </c>
      <c r="AO159" s="1" t="str">
        <f t="shared" si="159"/>
        <v/>
      </c>
      <c r="AP159" s="1" t="str">
        <f t="shared" si="160"/>
        <v>34號</v>
      </c>
      <c r="AQ159" s="1" t="str">
        <f t="shared" si="161"/>
        <v>N</v>
      </c>
      <c r="AR159" s="1" t="str">
        <f t="shared" si="162"/>
        <v/>
      </c>
      <c r="AS159" s="1" t="str">
        <f t="shared" si="163"/>
        <v/>
      </c>
      <c r="AT159" s="1" t="str">
        <f t="shared" si="164"/>
        <v>34號</v>
      </c>
      <c r="AU159" s="1" t="str">
        <f t="shared" si="165"/>
        <v>Y</v>
      </c>
      <c r="AV159" s="1">
        <f t="shared" si="166"/>
        <v>3</v>
      </c>
      <c r="AW159" s="1" t="str">
        <f t="shared" si="167"/>
        <v>34號</v>
      </c>
      <c r="AX159" s="1" t="str">
        <f t="shared" si="179"/>
        <v>34號</v>
      </c>
      <c r="AY159" s="1" t="str">
        <f t="shared" si="168"/>
        <v/>
      </c>
      <c r="AZ159" s="1" t="str">
        <f t="shared" si="169"/>
        <v>N</v>
      </c>
      <c r="BA159" s="1" t="str">
        <f t="shared" si="170"/>
        <v/>
      </c>
      <c r="BB159" s="1" t="str">
        <f t="shared" si="171"/>
        <v/>
      </c>
      <c r="BC159" s="1" t="str">
        <f t="shared" si="172"/>
        <v/>
      </c>
      <c r="BD159" s="1" t="str">
        <f>IF(ISERROR(VLOOKUP(BC159,樓別參照!A:B,2,0)),BC159,VLOOKUP(BC159,樓別參照!A:B,2,0))</f>
        <v/>
      </c>
      <c r="BE159" s="1" t="str">
        <f t="shared" si="173"/>
        <v/>
      </c>
      <c r="BF159" s="1" t="str">
        <f t="shared" si="174"/>
        <v/>
      </c>
      <c r="BG159" s="1" t="str">
        <f t="shared" si="175"/>
        <v>N</v>
      </c>
      <c r="BH159" s="1" t="str">
        <f t="shared" si="184"/>
        <v/>
      </c>
      <c r="BI159" s="1" t="str">
        <f t="shared" si="176"/>
        <v/>
      </c>
      <c r="BJ159" s="1" t="str">
        <f t="shared" si="127"/>
        <v>彰化縣</v>
      </c>
      <c r="BK159" s="1" t="str">
        <f t="shared" si="180"/>
        <v>花壇鄉</v>
      </c>
      <c r="BL159" s="1" t="str">
        <f t="shared" si="181"/>
        <v>彰員路</v>
      </c>
      <c r="BM159" s="1" t="str">
        <f t="shared" si="182"/>
        <v/>
      </c>
      <c r="BN159" s="1" t="str">
        <f t="shared" si="183"/>
        <v/>
      </c>
      <c r="BO159" s="1" t="str">
        <f t="shared" si="177"/>
        <v>34號</v>
      </c>
      <c r="BP159" s="1" t="str">
        <f t="shared" si="128"/>
        <v/>
      </c>
    </row>
    <row r="160" spans="1:68" x14ac:dyDescent="0.3">
      <c r="A160" s="1">
        <v>9376431</v>
      </c>
      <c r="B160" s="1" t="s">
        <v>155</v>
      </c>
      <c r="C160" s="1" t="s">
        <v>577</v>
      </c>
      <c r="D160" s="1" t="s">
        <v>571</v>
      </c>
      <c r="E160" s="1" t="s">
        <v>734</v>
      </c>
      <c r="F160" s="1" t="str">
        <f t="shared" si="129"/>
        <v>彰化縣 花壇鄉 南口村3鄰中山路2段380號</v>
      </c>
      <c r="G160" s="1">
        <f t="shared" si="130"/>
        <v>4</v>
      </c>
      <c r="H160" s="1" t="str">
        <f t="shared" si="131"/>
        <v>彰化縣</v>
      </c>
      <c r="I160" s="1">
        <f t="shared" si="132"/>
        <v>4</v>
      </c>
      <c r="J160" s="1" t="str">
        <f t="shared" si="125"/>
        <v>花壇鄉</v>
      </c>
      <c r="K160" s="1" t="str">
        <f t="shared" si="126"/>
        <v>南口村3鄰中山路2段380號</v>
      </c>
      <c r="L160" s="1" t="str">
        <f t="shared" si="133"/>
        <v>N</v>
      </c>
      <c r="M160" s="1" t="str">
        <f t="shared" si="134"/>
        <v/>
      </c>
      <c r="N160" s="1" t="str">
        <f t="shared" si="178"/>
        <v/>
      </c>
      <c r="O160" s="1" t="str">
        <f t="shared" si="135"/>
        <v>Y</v>
      </c>
      <c r="P160" s="1">
        <f t="shared" si="136"/>
        <v>5</v>
      </c>
      <c r="Q160" s="1" t="str">
        <f t="shared" si="137"/>
        <v>南口村3鄰</v>
      </c>
      <c r="R160" s="1" t="str">
        <f t="shared" si="138"/>
        <v>南口村3鄰</v>
      </c>
      <c r="S160" s="1" t="str">
        <f t="shared" si="139"/>
        <v>中山路2段380號</v>
      </c>
      <c r="T160" s="1" t="str">
        <f t="shared" si="140"/>
        <v>N</v>
      </c>
      <c r="U160" s="1" t="str">
        <f t="shared" si="141"/>
        <v>N</v>
      </c>
      <c r="V160" s="1" t="str">
        <f t="shared" si="142"/>
        <v>N</v>
      </c>
      <c r="W160" s="1" t="str">
        <f t="shared" si="143"/>
        <v/>
      </c>
      <c r="X160" s="1" t="str">
        <f t="shared" si="144"/>
        <v/>
      </c>
      <c r="Y160" s="1" t="str">
        <f t="shared" si="145"/>
        <v>中山路2段380號</v>
      </c>
      <c r="Z160" s="1" t="str">
        <f t="shared" si="146"/>
        <v>Y</v>
      </c>
      <c r="AA160" s="1">
        <f t="shared" si="124"/>
        <v>3</v>
      </c>
      <c r="AB160" s="1" t="str">
        <f t="shared" si="147"/>
        <v>N</v>
      </c>
      <c r="AC160" s="1" t="str">
        <f t="shared" si="148"/>
        <v/>
      </c>
      <c r="AD160" s="1" t="str">
        <f t="shared" si="149"/>
        <v>中山路</v>
      </c>
      <c r="AE160" s="1" t="str">
        <f t="shared" si="150"/>
        <v>2段380號</v>
      </c>
      <c r="AF160" s="1" t="str">
        <f t="shared" si="151"/>
        <v>Y</v>
      </c>
      <c r="AG160" s="1">
        <f t="shared" si="152"/>
        <v>2</v>
      </c>
      <c r="AH160" s="1" t="str">
        <f t="shared" si="153"/>
        <v>2段</v>
      </c>
      <c r="AI160" s="1" t="str">
        <f>IF(ISERROR(VLOOKUP(AH160,段別參照!A:B,2,0)),AH160,VLOOKUP(AH160,段別參照!A:B,2,0))</f>
        <v>二段</v>
      </c>
      <c r="AJ160" s="1" t="str">
        <f t="shared" si="154"/>
        <v>中山路2段</v>
      </c>
      <c r="AK160" s="1" t="str">
        <f t="shared" si="155"/>
        <v>中山路二段</v>
      </c>
      <c r="AL160" s="1" t="str">
        <f t="shared" si="156"/>
        <v>380號</v>
      </c>
      <c r="AM160" s="1" t="str">
        <f t="shared" si="157"/>
        <v>N</v>
      </c>
      <c r="AN160" s="1" t="str">
        <f t="shared" si="158"/>
        <v/>
      </c>
      <c r="AO160" s="1" t="str">
        <f t="shared" si="159"/>
        <v/>
      </c>
      <c r="AP160" s="1" t="str">
        <f t="shared" si="160"/>
        <v>380號</v>
      </c>
      <c r="AQ160" s="1" t="str">
        <f t="shared" si="161"/>
        <v>N</v>
      </c>
      <c r="AR160" s="1" t="str">
        <f t="shared" si="162"/>
        <v/>
      </c>
      <c r="AS160" s="1" t="str">
        <f t="shared" si="163"/>
        <v/>
      </c>
      <c r="AT160" s="1" t="str">
        <f t="shared" si="164"/>
        <v>380號</v>
      </c>
      <c r="AU160" s="1" t="str">
        <f t="shared" si="165"/>
        <v>Y</v>
      </c>
      <c r="AV160" s="1">
        <f t="shared" si="166"/>
        <v>4</v>
      </c>
      <c r="AW160" s="1" t="str">
        <f t="shared" si="167"/>
        <v>380號</v>
      </c>
      <c r="AX160" s="1" t="str">
        <f t="shared" si="179"/>
        <v>380號</v>
      </c>
      <c r="AY160" s="1" t="str">
        <f t="shared" si="168"/>
        <v/>
      </c>
      <c r="AZ160" s="1" t="str">
        <f t="shared" si="169"/>
        <v>N</v>
      </c>
      <c r="BA160" s="1" t="str">
        <f t="shared" si="170"/>
        <v/>
      </c>
      <c r="BB160" s="1" t="str">
        <f t="shared" si="171"/>
        <v/>
      </c>
      <c r="BC160" s="1" t="str">
        <f t="shared" si="172"/>
        <v/>
      </c>
      <c r="BD160" s="1" t="str">
        <f>IF(ISERROR(VLOOKUP(BC160,樓別參照!A:B,2,0)),BC160,VLOOKUP(BC160,樓別參照!A:B,2,0))</f>
        <v/>
      </c>
      <c r="BE160" s="1" t="str">
        <f t="shared" si="173"/>
        <v/>
      </c>
      <c r="BF160" s="1" t="str">
        <f t="shared" si="174"/>
        <v/>
      </c>
      <c r="BG160" s="1" t="str">
        <f t="shared" si="175"/>
        <v>N</v>
      </c>
      <c r="BH160" s="1" t="str">
        <f t="shared" si="184"/>
        <v/>
      </c>
      <c r="BI160" s="1" t="str">
        <f t="shared" si="176"/>
        <v/>
      </c>
      <c r="BJ160" s="1" t="str">
        <f t="shared" si="127"/>
        <v>彰化縣</v>
      </c>
      <c r="BK160" s="1" t="str">
        <f t="shared" si="180"/>
        <v>花壇鄉</v>
      </c>
      <c r="BL160" s="1" t="str">
        <f t="shared" si="181"/>
        <v>中山路二段</v>
      </c>
      <c r="BM160" s="1" t="str">
        <f t="shared" si="182"/>
        <v/>
      </c>
      <c r="BN160" s="1" t="str">
        <f t="shared" si="183"/>
        <v/>
      </c>
      <c r="BO160" s="1" t="str">
        <f t="shared" si="177"/>
        <v>380號</v>
      </c>
      <c r="BP160" s="1" t="str">
        <f t="shared" si="128"/>
        <v/>
      </c>
    </row>
    <row r="161" spans="1:68" x14ac:dyDescent="0.3">
      <c r="A161" s="1">
        <v>7921047</v>
      </c>
      <c r="B161" s="1" t="s">
        <v>156</v>
      </c>
      <c r="C161" s="1" t="s">
        <v>570</v>
      </c>
      <c r="D161" s="1" t="s">
        <v>571</v>
      </c>
      <c r="E161" s="1" t="s">
        <v>735</v>
      </c>
      <c r="F161" s="1" t="str">
        <f t="shared" si="129"/>
        <v>彰化縣 花壇鄉 長昇街204號</v>
      </c>
      <c r="G161" s="1">
        <f t="shared" si="130"/>
        <v>4</v>
      </c>
      <c r="H161" s="1" t="str">
        <f t="shared" si="131"/>
        <v>彰化縣</v>
      </c>
      <c r="I161" s="1">
        <f t="shared" si="132"/>
        <v>4</v>
      </c>
      <c r="J161" s="1" t="str">
        <f t="shared" si="125"/>
        <v>花壇鄉</v>
      </c>
      <c r="K161" s="1" t="str">
        <f t="shared" si="126"/>
        <v>長昇街204號</v>
      </c>
      <c r="L161" s="1" t="str">
        <f t="shared" si="133"/>
        <v>N</v>
      </c>
      <c r="M161" s="1" t="str">
        <f t="shared" si="134"/>
        <v/>
      </c>
      <c r="N161" s="1" t="str">
        <f t="shared" si="178"/>
        <v/>
      </c>
      <c r="O161" s="1" t="str">
        <f t="shared" si="135"/>
        <v>N</v>
      </c>
      <c r="P161" s="1" t="str">
        <f t="shared" si="136"/>
        <v/>
      </c>
      <c r="Q161" s="1" t="str">
        <f t="shared" si="137"/>
        <v/>
      </c>
      <c r="R161" s="1" t="str">
        <f t="shared" si="138"/>
        <v/>
      </c>
      <c r="S161" s="1" t="str">
        <f t="shared" si="139"/>
        <v>長昇街204號</v>
      </c>
      <c r="T161" s="1" t="str">
        <f t="shared" si="140"/>
        <v>N</v>
      </c>
      <c r="U161" s="1" t="str">
        <f t="shared" si="141"/>
        <v>N</v>
      </c>
      <c r="V161" s="1" t="str">
        <f t="shared" si="142"/>
        <v>N</v>
      </c>
      <c r="W161" s="1" t="str">
        <f t="shared" si="143"/>
        <v/>
      </c>
      <c r="X161" s="1" t="str">
        <f t="shared" si="144"/>
        <v/>
      </c>
      <c r="Y161" s="1" t="str">
        <f t="shared" si="145"/>
        <v>長昇街204號</v>
      </c>
      <c r="Z161" s="1" t="str">
        <f t="shared" si="146"/>
        <v>N</v>
      </c>
      <c r="AA161" s="1" t="str">
        <f t="shared" si="124"/>
        <v/>
      </c>
      <c r="AB161" s="1" t="str">
        <f t="shared" si="147"/>
        <v>Y</v>
      </c>
      <c r="AC161" s="1">
        <f t="shared" si="148"/>
        <v>3</v>
      </c>
      <c r="AD161" s="1" t="str">
        <f t="shared" si="149"/>
        <v>長昇街</v>
      </c>
      <c r="AE161" s="1" t="str">
        <f t="shared" si="150"/>
        <v>204號</v>
      </c>
      <c r="AF161" s="1" t="str">
        <f t="shared" si="151"/>
        <v>N</v>
      </c>
      <c r="AG161" s="1" t="str">
        <f t="shared" si="152"/>
        <v/>
      </c>
      <c r="AH161" s="1" t="str">
        <f t="shared" si="153"/>
        <v/>
      </c>
      <c r="AI161" s="1" t="str">
        <f>IF(ISERROR(VLOOKUP(AH161,段別參照!A:B,2,0)),AH161,VLOOKUP(AH161,段別參照!A:B,2,0))</f>
        <v/>
      </c>
      <c r="AJ161" s="1" t="str">
        <f t="shared" si="154"/>
        <v>長昇街</v>
      </c>
      <c r="AK161" s="1" t="str">
        <f t="shared" si="155"/>
        <v>長昇街</v>
      </c>
      <c r="AL161" s="1" t="str">
        <f t="shared" si="156"/>
        <v>204號</v>
      </c>
      <c r="AM161" s="1" t="str">
        <f t="shared" si="157"/>
        <v>N</v>
      </c>
      <c r="AN161" s="1" t="str">
        <f t="shared" si="158"/>
        <v/>
      </c>
      <c r="AO161" s="1" t="str">
        <f t="shared" si="159"/>
        <v/>
      </c>
      <c r="AP161" s="1" t="str">
        <f t="shared" si="160"/>
        <v>204號</v>
      </c>
      <c r="AQ161" s="1" t="str">
        <f t="shared" si="161"/>
        <v>N</v>
      </c>
      <c r="AR161" s="1" t="str">
        <f t="shared" si="162"/>
        <v/>
      </c>
      <c r="AS161" s="1" t="str">
        <f t="shared" si="163"/>
        <v/>
      </c>
      <c r="AT161" s="1" t="str">
        <f t="shared" si="164"/>
        <v>204號</v>
      </c>
      <c r="AU161" s="1" t="str">
        <f t="shared" si="165"/>
        <v>Y</v>
      </c>
      <c r="AV161" s="1">
        <f t="shared" si="166"/>
        <v>4</v>
      </c>
      <c r="AW161" s="1" t="str">
        <f t="shared" si="167"/>
        <v>204號</v>
      </c>
      <c r="AX161" s="1" t="str">
        <f t="shared" si="179"/>
        <v>204號</v>
      </c>
      <c r="AY161" s="1" t="str">
        <f t="shared" si="168"/>
        <v/>
      </c>
      <c r="AZ161" s="1" t="str">
        <f t="shared" si="169"/>
        <v>N</v>
      </c>
      <c r="BA161" s="1" t="str">
        <f t="shared" si="170"/>
        <v/>
      </c>
      <c r="BB161" s="1" t="str">
        <f t="shared" si="171"/>
        <v/>
      </c>
      <c r="BC161" s="1" t="str">
        <f t="shared" si="172"/>
        <v/>
      </c>
      <c r="BD161" s="1" t="str">
        <f>IF(ISERROR(VLOOKUP(BC161,樓別參照!A:B,2,0)),BC161,VLOOKUP(BC161,樓別參照!A:B,2,0))</f>
        <v/>
      </c>
      <c r="BE161" s="1" t="str">
        <f t="shared" si="173"/>
        <v/>
      </c>
      <c r="BF161" s="1" t="str">
        <f t="shared" si="174"/>
        <v/>
      </c>
      <c r="BG161" s="1" t="str">
        <f t="shared" si="175"/>
        <v>N</v>
      </c>
      <c r="BH161" s="1" t="str">
        <f t="shared" si="184"/>
        <v/>
      </c>
      <c r="BI161" s="1" t="str">
        <f t="shared" si="176"/>
        <v/>
      </c>
      <c r="BJ161" s="1" t="str">
        <f t="shared" si="127"/>
        <v>彰化縣</v>
      </c>
      <c r="BK161" s="1" t="str">
        <f t="shared" si="180"/>
        <v>花壇鄉</v>
      </c>
      <c r="BL161" s="1" t="str">
        <f t="shared" si="181"/>
        <v>長昇街</v>
      </c>
      <c r="BM161" s="1" t="str">
        <f t="shared" si="182"/>
        <v/>
      </c>
      <c r="BN161" s="1" t="str">
        <f t="shared" si="183"/>
        <v/>
      </c>
      <c r="BO161" s="1" t="str">
        <f t="shared" si="177"/>
        <v>204號</v>
      </c>
      <c r="BP161" s="1" t="str">
        <f t="shared" si="128"/>
        <v/>
      </c>
    </row>
    <row r="162" spans="1:68" x14ac:dyDescent="0.3">
      <c r="A162" s="1">
        <v>9380158</v>
      </c>
      <c r="B162" s="1" t="s">
        <v>157</v>
      </c>
      <c r="C162" s="1" t="s">
        <v>577</v>
      </c>
      <c r="D162" s="1" t="s">
        <v>571</v>
      </c>
      <c r="E162" s="1" t="s">
        <v>736</v>
      </c>
      <c r="F162" s="1" t="str">
        <f t="shared" si="129"/>
        <v>彰化縣 花壇鄉 金墩村16鄰金城街162巷30號</v>
      </c>
      <c r="G162" s="1">
        <f t="shared" si="130"/>
        <v>4</v>
      </c>
      <c r="H162" s="1" t="str">
        <f t="shared" si="131"/>
        <v>彰化縣</v>
      </c>
      <c r="I162" s="1">
        <f t="shared" si="132"/>
        <v>4</v>
      </c>
      <c r="J162" s="1" t="str">
        <f t="shared" si="125"/>
        <v>花壇鄉</v>
      </c>
      <c r="K162" s="1" t="str">
        <f t="shared" si="126"/>
        <v>金墩村16鄰金城街162巷30號</v>
      </c>
      <c r="L162" s="1" t="str">
        <f t="shared" si="133"/>
        <v>N</v>
      </c>
      <c r="M162" s="1" t="str">
        <f t="shared" si="134"/>
        <v/>
      </c>
      <c r="N162" s="1" t="str">
        <f t="shared" si="178"/>
        <v/>
      </c>
      <c r="O162" s="1" t="str">
        <f t="shared" si="135"/>
        <v>Y</v>
      </c>
      <c r="P162" s="1">
        <f t="shared" si="136"/>
        <v>6</v>
      </c>
      <c r="Q162" s="1" t="str">
        <f t="shared" si="137"/>
        <v>金墩村16鄰</v>
      </c>
      <c r="R162" s="1" t="str">
        <f t="shared" si="138"/>
        <v>金墩村16鄰</v>
      </c>
      <c r="S162" s="1" t="str">
        <f t="shared" si="139"/>
        <v>金城街162巷30號</v>
      </c>
      <c r="T162" s="1" t="str">
        <f t="shared" si="140"/>
        <v>N</v>
      </c>
      <c r="U162" s="1" t="str">
        <f t="shared" si="141"/>
        <v>N</v>
      </c>
      <c r="V162" s="1" t="str">
        <f t="shared" si="142"/>
        <v>N</v>
      </c>
      <c r="W162" s="1" t="str">
        <f t="shared" si="143"/>
        <v/>
      </c>
      <c r="X162" s="1" t="str">
        <f t="shared" si="144"/>
        <v/>
      </c>
      <c r="Y162" s="1" t="str">
        <f t="shared" si="145"/>
        <v>金城街162巷30號</v>
      </c>
      <c r="Z162" s="1" t="str">
        <f t="shared" si="146"/>
        <v>N</v>
      </c>
      <c r="AA162" s="1" t="str">
        <f t="shared" si="124"/>
        <v/>
      </c>
      <c r="AB162" s="1" t="str">
        <f t="shared" si="147"/>
        <v>Y</v>
      </c>
      <c r="AC162" s="1">
        <f t="shared" si="148"/>
        <v>3</v>
      </c>
      <c r="AD162" s="1" t="str">
        <f t="shared" si="149"/>
        <v>金城街</v>
      </c>
      <c r="AE162" s="1" t="str">
        <f t="shared" si="150"/>
        <v>162巷30號</v>
      </c>
      <c r="AF162" s="1" t="str">
        <f t="shared" si="151"/>
        <v>N</v>
      </c>
      <c r="AG162" s="1" t="str">
        <f t="shared" si="152"/>
        <v/>
      </c>
      <c r="AH162" s="1" t="str">
        <f t="shared" si="153"/>
        <v/>
      </c>
      <c r="AI162" s="1" t="str">
        <f>IF(ISERROR(VLOOKUP(AH162,段別參照!A:B,2,0)),AH162,VLOOKUP(AH162,段別參照!A:B,2,0))</f>
        <v/>
      </c>
      <c r="AJ162" s="1" t="str">
        <f t="shared" si="154"/>
        <v>金城街</v>
      </c>
      <c r="AK162" s="1" t="str">
        <f t="shared" si="155"/>
        <v>金城街</v>
      </c>
      <c r="AL162" s="1" t="str">
        <f t="shared" si="156"/>
        <v>162巷30號</v>
      </c>
      <c r="AM162" s="1" t="str">
        <f t="shared" si="157"/>
        <v>Y</v>
      </c>
      <c r="AN162" s="1">
        <f t="shared" si="158"/>
        <v>4</v>
      </c>
      <c r="AO162" s="1" t="str">
        <f t="shared" si="159"/>
        <v>162巷</v>
      </c>
      <c r="AP162" s="1" t="str">
        <f t="shared" si="160"/>
        <v>30號</v>
      </c>
      <c r="AQ162" s="1" t="str">
        <f t="shared" si="161"/>
        <v>N</v>
      </c>
      <c r="AR162" s="1" t="str">
        <f t="shared" si="162"/>
        <v/>
      </c>
      <c r="AS162" s="1" t="str">
        <f t="shared" si="163"/>
        <v/>
      </c>
      <c r="AT162" s="1" t="str">
        <f t="shared" si="164"/>
        <v>30號</v>
      </c>
      <c r="AU162" s="1" t="str">
        <f t="shared" si="165"/>
        <v>Y</v>
      </c>
      <c r="AV162" s="1">
        <f t="shared" si="166"/>
        <v>3</v>
      </c>
      <c r="AW162" s="1" t="str">
        <f t="shared" si="167"/>
        <v>30號</v>
      </c>
      <c r="AX162" s="1" t="str">
        <f t="shared" si="179"/>
        <v>30號</v>
      </c>
      <c r="AY162" s="1" t="str">
        <f t="shared" si="168"/>
        <v/>
      </c>
      <c r="AZ162" s="1" t="str">
        <f t="shared" si="169"/>
        <v>N</v>
      </c>
      <c r="BA162" s="1" t="str">
        <f t="shared" si="170"/>
        <v/>
      </c>
      <c r="BB162" s="1" t="str">
        <f t="shared" si="171"/>
        <v/>
      </c>
      <c r="BC162" s="1" t="str">
        <f t="shared" si="172"/>
        <v/>
      </c>
      <c r="BD162" s="1" t="str">
        <f>IF(ISERROR(VLOOKUP(BC162,樓別參照!A:B,2,0)),BC162,VLOOKUP(BC162,樓別參照!A:B,2,0))</f>
        <v/>
      </c>
      <c r="BE162" s="1" t="str">
        <f t="shared" si="173"/>
        <v/>
      </c>
      <c r="BF162" s="1" t="str">
        <f t="shared" si="174"/>
        <v/>
      </c>
      <c r="BG162" s="1" t="str">
        <f t="shared" si="175"/>
        <v>N</v>
      </c>
      <c r="BH162" s="1" t="str">
        <f t="shared" si="184"/>
        <v/>
      </c>
      <c r="BI162" s="1" t="str">
        <f t="shared" si="176"/>
        <v/>
      </c>
      <c r="BJ162" s="1" t="str">
        <f t="shared" si="127"/>
        <v>彰化縣</v>
      </c>
      <c r="BK162" s="1" t="str">
        <f t="shared" si="180"/>
        <v>花壇鄉</v>
      </c>
      <c r="BL162" s="1" t="str">
        <f t="shared" si="181"/>
        <v>金城街</v>
      </c>
      <c r="BM162" s="1" t="str">
        <f t="shared" si="182"/>
        <v>162巷</v>
      </c>
      <c r="BN162" s="1" t="str">
        <f t="shared" si="183"/>
        <v/>
      </c>
      <c r="BO162" s="1" t="str">
        <f t="shared" si="177"/>
        <v>30號</v>
      </c>
      <c r="BP162" s="1" t="str">
        <f t="shared" si="128"/>
        <v/>
      </c>
    </row>
    <row r="163" spans="1:68" x14ac:dyDescent="0.3">
      <c r="A163" s="1">
        <v>8349403</v>
      </c>
      <c r="B163" s="1" t="s">
        <v>158</v>
      </c>
      <c r="C163" s="1" t="s">
        <v>594</v>
      </c>
      <c r="D163" s="1" t="s">
        <v>571</v>
      </c>
      <c r="E163" s="1" t="s">
        <v>737</v>
      </c>
      <c r="F163" s="1" t="str">
        <f t="shared" si="129"/>
        <v>彰化縣 花壇鄉 白沙村14鄰溪北街145號</v>
      </c>
      <c r="G163" s="1">
        <f t="shared" si="130"/>
        <v>4</v>
      </c>
      <c r="H163" s="1" t="str">
        <f t="shared" si="131"/>
        <v>彰化縣</v>
      </c>
      <c r="I163" s="1">
        <f t="shared" si="132"/>
        <v>4</v>
      </c>
      <c r="J163" s="1" t="str">
        <f t="shared" si="125"/>
        <v>花壇鄉</v>
      </c>
      <c r="K163" s="1" t="str">
        <f t="shared" si="126"/>
        <v>白沙村14鄰溪北街145號</v>
      </c>
      <c r="L163" s="1" t="str">
        <f t="shared" si="133"/>
        <v>N</v>
      </c>
      <c r="M163" s="1" t="str">
        <f t="shared" si="134"/>
        <v/>
      </c>
      <c r="N163" s="1" t="str">
        <f t="shared" si="178"/>
        <v/>
      </c>
      <c r="O163" s="1" t="str">
        <f t="shared" si="135"/>
        <v>Y</v>
      </c>
      <c r="P163" s="1">
        <f t="shared" si="136"/>
        <v>6</v>
      </c>
      <c r="Q163" s="1" t="str">
        <f t="shared" si="137"/>
        <v>白沙村14鄰</v>
      </c>
      <c r="R163" s="1" t="str">
        <f t="shared" si="138"/>
        <v>白沙村14鄰</v>
      </c>
      <c r="S163" s="1" t="str">
        <f t="shared" si="139"/>
        <v>溪北街145號</v>
      </c>
      <c r="T163" s="1" t="str">
        <f t="shared" si="140"/>
        <v>N</v>
      </c>
      <c r="U163" s="1" t="str">
        <f t="shared" si="141"/>
        <v>N</v>
      </c>
      <c r="V163" s="1" t="str">
        <f t="shared" si="142"/>
        <v>N</v>
      </c>
      <c r="W163" s="1" t="str">
        <f t="shared" si="143"/>
        <v/>
      </c>
      <c r="X163" s="1" t="str">
        <f t="shared" si="144"/>
        <v/>
      </c>
      <c r="Y163" s="1" t="str">
        <f t="shared" si="145"/>
        <v>溪北街145號</v>
      </c>
      <c r="Z163" s="1" t="str">
        <f t="shared" si="146"/>
        <v>N</v>
      </c>
      <c r="AA163" s="1" t="str">
        <f t="shared" si="124"/>
        <v/>
      </c>
      <c r="AB163" s="1" t="str">
        <f t="shared" si="147"/>
        <v>Y</v>
      </c>
      <c r="AC163" s="1">
        <f t="shared" si="148"/>
        <v>3</v>
      </c>
      <c r="AD163" s="1" t="str">
        <f t="shared" si="149"/>
        <v>溪北街</v>
      </c>
      <c r="AE163" s="1" t="str">
        <f t="shared" si="150"/>
        <v>145號</v>
      </c>
      <c r="AF163" s="1" t="str">
        <f t="shared" si="151"/>
        <v>N</v>
      </c>
      <c r="AG163" s="1" t="str">
        <f t="shared" si="152"/>
        <v/>
      </c>
      <c r="AH163" s="1" t="str">
        <f t="shared" si="153"/>
        <v/>
      </c>
      <c r="AI163" s="1" t="str">
        <f>IF(ISERROR(VLOOKUP(AH163,段別參照!A:B,2,0)),AH163,VLOOKUP(AH163,段別參照!A:B,2,0))</f>
        <v/>
      </c>
      <c r="AJ163" s="1" t="str">
        <f t="shared" si="154"/>
        <v>溪北街</v>
      </c>
      <c r="AK163" s="1" t="str">
        <f t="shared" si="155"/>
        <v>溪北街</v>
      </c>
      <c r="AL163" s="1" t="str">
        <f t="shared" si="156"/>
        <v>145號</v>
      </c>
      <c r="AM163" s="1" t="str">
        <f t="shared" si="157"/>
        <v>N</v>
      </c>
      <c r="AN163" s="1" t="str">
        <f t="shared" si="158"/>
        <v/>
      </c>
      <c r="AO163" s="1" t="str">
        <f t="shared" si="159"/>
        <v/>
      </c>
      <c r="AP163" s="1" t="str">
        <f t="shared" si="160"/>
        <v>145號</v>
      </c>
      <c r="AQ163" s="1" t="str">
        <f t="shared" si="161"/>
        <v>N</v>
      </c>
      <c r="AR163" s="1" t="str">
        <f t="shared" si="162"/>
        <v/>
      </c>
      <c r="AS163" s="1" t="str">
        <f t="shared" si="163"/>
        <v/>
      </c>
      <c r="AT163" s="1" t="str">
        <f t="shared" si="164"/>
        <v>145號</v>
      </c>
      <c r="AU163" s="1" t="str">
        <f t="shared" si="165"/>
        <v>Y</v>
      </c>
      <c r="AV163" s="1">
        <f t="shared" si="166"/>
        <v>4</v>
      </c>
      <c r="AW163" s="1" t="str">
        <f t="shared" si="167"/>
        <v>145號</v>
      </c>
      <c r="AX163" s="1" t="str">
        <f t="shared" si="179"/>
        <v>145號</v>
      </c>
      <c r="AY163" s="1" t="str">
        <f t="shared" si="168"/>
        <v/>
      </c>
      <c r="AZ163" s="1" t="str">
        <f t="shared" si="169"/>
        <v>N</v>
      </c>
      <c r="BA163" s="1" t="str">
        <f t="shared" si="170"/>
        <v/>
      </c>
      <c r="BB163" s="1" t="str">
        <f t="shared" si="171"/>
        <v/>
      </c>
      <c r="BC163" s="1" t="str">
        <f t="shared" si="172"/>
        <v/>
      </c>
      <c r="BD163" s="1" t="str">
        <f>IF(ISERROR(VLOOKUP(BC163,樓別參照!A:B,2,0)),BC163,VLOOKUP(BC163,樓別參照!A:B,2,0))</f>
        <v/>
      </c>
      <c r="BE163" s="1" t="str">
        <f t="shared" si="173"/>
        <v/>
      </c>
      <c r="BF163" s="1" t="str">
        <f t="shared" si="174"/>
        <v/>
      </c>
      <c r="BG163" s="1" t="str">
        <f t="shared" si="175"/>
        <v>N</v>
      </c>
      <c r="BH163" s="1" t="str">
        <f t="shared" si="184"/>
        <v/>
      </c>
      <c r="BI163" s="1" t="str">
        <f t="shared" si="176"/>
        <v/>
      </c>
      <c r="BJ163" s="1" t="str">
        <f t="shared" si="127"/>
        <v>彰化縣</v>
      </c>
      <c r="BK163" s="1" t="str">
        <f t="shared" si="180"/>
        <v>花壇鄉</v>
      </c>
      <c r="BL163" s="1" t="str">
        <f t="shared" si="181"/>
        <v>溪北街</v>
      </c>
      <c r="BM163" s="1" t="str">
        <f t="shared" si="182"/>
        <v/>
      </c>
      <c r="BN163" s="1" t="str">
        <f t="shared" si="183"/>
        <v/>
      </c>
      <c r="BO163" s="1" t="str">
        <f t="shared" si="177"/>
        <v>145號</v>
      </c>
      <c r="BP163" s="1" t="str">
        <f t="shared" si="128"/>
        <v/>
      </c>
    </row>
    <row r="164" spans="1:68" x14ac:dyDescent="0.3">
      <c r="A164" s="1">
        <v>9423903</v>
      </c>
      <c r="B164" s="1" t="s">
        <v>159</v>
      </c>
      <c r="C164" s="1" t="s">
        <v>577</v>
      </c>
      <c r="D164" s="1" t="s">
        <v>571</v>
      </c>
      <c r="E164" s="1" t="s">
        <v>738</v>
      </c>
      <c r="F164" s="1" t="str">
        <f t="shared" si="129"/>
        <v>彰化縣 花壇鄉 文德村15鄰溪南街66巷35號</v>
      </c>
      <c r="G164" s="1">
        <f t="shared" si="130"/>
        <v>4</v>
      </c>
      <c r="H164" s="1" t="str">
        <f t="shared" si="131"/>
        <v>彰化縣</v>
      </c>
      <c r="I164" s="1">
        <f t="shared" si="132"/>
        <v>4</v>
      </c>
      <c r="J164" s="1" t="str">
        <f t="shared" si="125"/>
        <v>花壇鄉</v>
      </c>
      <c r="K164" s="1" t="str">
        <f t="shared" si="126"/>
        <v>文德村15鄰溪南街66巷35號</v>
      </c>
      <c r="L164" s="1" t="str">
        <f t="shared" si="133"/>
        <v>N</v>
      </c>
      <c r="M164" s="1" t="str">
        <f t="shared" si="134"/>
        <v/>
      </c>
      <c r="N164" s="1" t="str">
        <f t="shared" si="178"/>
        <v/>
      </c>
      <c r="O164" s="1" t="str">
        <f t="shared" si="135"/>
        <v>Y</v>
      </c>
      <c r="P164" s="1">
        <f t="shared" si="136"/>
        <v>6</v>
      </c>
      <c r="Q164" s="1" t="str">
        <f t="shared" si="137"/>
        <v>文德村15鄰</v>
      </c>
      <c r="R164" s="1" t="str">
        <f t="shared" si="138"/>
        <v>文德村15鄰</v>
      </c>
      <c r="S164" s="1" t="str">
        <f t="shared" si="139"/>
        <v>溪南街66巷35號</v>
      </c>
      <c r="T164" s="1" t="str">
        <f t="shared" si="140"/>
        <v>N</v>
      </c>
      <c r="U164" s="1" t="str">
        <f t="shared" si="141"/>
        <v>N</v>
      </c>
      <c r="V164" s="1" t="str">
        <f t="shared" si="142"/>
        <v>N</v>
      </c>
      <c r="W164" s="1" t="str">
        <f t="shared" si="143"/>
        <v/>
      </c>
      <c r="X164" s="1" t="str">
        <f t="shared" si="144"/>
        <v/>
      </c>
      <c r="Y164" s="1" t="str">
        <f t="shared" si="145"/>
        <v>溪南街66巷35號</v>
      </c>
      <c r="Z164" s="1" t="str">
        <f t="shared" si="146"/>
        <v>N</v>
      </c>
      <c r="AA164" s="1" t="str">
        <f t="shared" si="124"/>
        <v/>
      </c>
      <c r="AB164" s="1" t="str">
        <f t="shared" si="147"/>
        <v>Y</v>
      </c>
      <c r="AC164" s="1">
        <f t="shared" si="148"/>
        <v>3</v>
      </c>
      <c r="AD164" s="1" t="str">
        <f t="shared" si="149"/>
        <v>溪南街</v>
      </c>
      <c r="AE164" s="1" t="str">
        <f t="shared" si="150"/>
        <v>66巷35號</v>
      </c>
      <c r="AF164" s="1" t="str">
        <f t="shared" si="151"/>
        <v>N</v>
      </c>
      <c r="AG164" s="1" t="str">
        <f t="shared" si="152"/>
        <v/>
      </c>
      <c r="AH164" s="1" t="str">
        <f t="shared" si="153"/>
        <v/>
      </c>
      <c r="AI164" s="1" t="str">
        <f>IF(ISERROR(VLOOKUP(AH164,段別參照!A:B,2,0)),AH164,VLOOKUP(AH164,段別參照!A:B,2,0))</f>
        <v/>
      </c>
      <c r="AJ164" s="1" t="str">
        <f t="shared" si="154"/>
        <v>溪南街</v>
      </c>
      <c r="AK164" s="1" t="str">
        <f t="shared" si="155"/>
        <v>溪南街</v>
      </c>
      <c r="AL164" s="1" t="str">
        <f t="shared" si="156"/>
        <v>66巷35號</v>
      </c>
      <c r="AM164" s="1" t="str">
        <f t="shared" si="157"/>
        <v>Y</v>
      </c>
      <c r="AN164" s="1">
        <f t="shared" si="158"/>
        <v>3</v>
      </c>
      <c r="AO164" s="1" t="str">
        <f t="shared" si="159"/>
        <v>66巷</v>
      </c>
      <c r="AP164" s="1" t="str">
        <f t="shared" si="160"/>
        <v>35號</v>
      </c>
      <c r="AQ164" s="1" t="str">
        <f t="shared" si="161"/>
        <v>N</v>
      </c>
      <c r="AR164" s="1" t="str">
        <f t="shared" si="162"/>
        <v/>
      </c>
      <c r="AS164" s="1" t="str">
        <f t="shared" si="163"/>
        <v/>
      </c>
      <c r="AT164" s="1" t="str">
        <f t="shared" si="164"/>
        <v>35號</v>
      </c>
      <c r="AU164" s="1" t="str">
        <f t="shared" si="165"/>
        <v>Y</v>
      </c>
      <c r="AV164" s="1">
        <f t="shared" si="166"/>
        <v>3</v>
      </c>
      <c r="AW164" s="1" t="str">
        <f t="shared" si="167"/>
        <v>35號</v>
      </c>
      <c r="AX164" s="1" t="str">
        <f t="shared" si="179"/>
        <v>35號</v>
      </c>
      <c r="AY164" s="1" t="str">
        <f t="shared" si="168"/>
        <v/>
      </c>
      <c r="AZ164" s="1" t="str">
        <f t="shared" si="169"/>
        <v>N</v>
      </c>
      <c r="BA164" s="1" t="str">
        <f t="shared" si="170"/>
        <v/>
      </c>
      <c r="BB164" s="1" t="str">
        <f t="shared" si="171"/>
        <v/>
      </c>
      <c r="BC164" s="1" t="str">
        <f t="shared" si="172"/>
        <v/>
      </c>
      <c r="BD164" s="1" t="str">
        <f>IF(ISERROR(VLOOKUP(BC164,樓別參照!A:B,2,0)),BC164,VLOOKUP(BC164,樓別參照!A:B,2,0))</f>
        <v/>
      </c>
      <c r="BE164" s="1" t="str">
        <f t="shared" si="173"/>
        <v/>
      </c>
      <c r="BF164" s="1" t="str">
        <f t="shared" si="174"/>
        <v/>
      </c>
      <c r="BG164" s="1" t="str">
        <f t="shared" si="175"/>
        <v>N</v>
      </c>
      <c r="BH164" s="1" t="str">
        <f t="shared" si="184"/>
        <v/>
      </c>
      <c r="BI164" s="1" t="str">
        <f t="shared" si="176"/>
        <v/>
      </c>
      <c r="BJ164" s="1" t="str">
        <f t="shared" si="127"/>
        <v>彰化縣</v>
      </c>
      <c r="BK164" s="1" t="str">
        <f t="shared" si="180"/>
        <v>花壇鄉</v>
      </c>
      <c r="BL164" s="1" t="str">
        <f t="shared" si="181"/>
        <v>溪南街</v>
      </c>
      <c r="BM164" s="1" t="str">
        <f t="shared" si="182"/>
        <v>66巷</v>
      </c>
      <c r="BN164" s="1" t="str">
        <f t="shared" si="183"/>
        <v/>
      </c>
      <c r="BO164" s="1" t="str">
        <f t="shared" si="177"/>
        <v>35號</v>
      </c>
      <c r="BP164" s="1" t="str">
        <f t="shared" si="128"/>
        <v/>
      </c>
    </row>
    <row r="165" spans="1:68" x14ac:dyDescent="0.3">
      <c r="A165" s="1">
        <v>10038712</v>
      </c>
      <c r="B165" s="1" t="s">
        <v>160</v>
      </c>
      <c r="C165" s="1" t="s">
        <v>577</v>
      </c>
      <c r="D165" s="1" t="s">
        <v>567</v>
      </c>
      <c r="E165" s="1" t="s">
        <v>739</v>
      </c>
      <c r="F165" s="1" t="str">
        <f t="shared" si="129"/>
        <v>彰化縣 芬園鄉 舊社村11鄰德興路2段8號</v>
      </c>
      <c r="G165" s="1">
        <f t="shared" si="130"/>
        <v>4</v>
      </c>
      <c r="H165" s="1" t="str">
        <f t="shared" si="131"/>
        <v>彰化縣</v>
      </c>
      <c r="I165" s="1">
        <f t="shared" si="132"/>
        <v>4</v>
      </c>
      <c r="J165" s="1" t="str">
        <f t="shared" si="125"/>
        <v>芬園鄉</v>
      </c>
      <c r="K165" s="1" t="str">
        <f t="shared" si="126"/>
        <v>舊社村11鄰德興路2段8號</v>
      </c>
      <c r="L165" s="1" t="str">
        <f t="shared" si="133"/>
        <v>N</v>
      </c>
      <c r="M165" s="1" t="str">
        <f t="shared" si="134"/>
        <v/>
      </c>
      <c r="N165" s="1" t="str">
        <f t="shared" si="178"/>
        <v/>
      </c>
      <c r="O165" s="1" t="str">
        <f t="shared" si="135"/>
        <v>Y</v>
      </c>
      <c r="P165" s="1">
        <f t="shared" si="136"/>
        <v>6</v>
      </c>
      <c r="Q165" s="1" t="str">
        <f t="shared" si="137"/>
        <v>舊社村11鄰</v>
      </c>
      <c r="R165" s="1" t="str">
        <f t="shared" si="138"/>
        <v>舊社村11鄰</v>
      </c>
      <c r="S165" s="1" t="str">
        <f t="shared" si="139"/>
        <v>德興路2段8號</v>
      </c>
      <c r="T165" s="1" t="str">
        <f t="shared" si="140"/>
        <v>N</v>
      </c>
      <c r="U165" s="1" t="str">
        <f t="shared" si="141"/>
        <v>N</v>
      </c>
      <c r="V165" s="1" t="str">
        <f t="shared" si="142"/>
        <v>N</v>
      </c>
      <c r="W165" s="1" t="str">
        <f t="shared" si="143"/>
        <v/>
      </c>
      <c r="X165" s="1" t="str">
        <f t="shared" si="144"/>
        <v/>
      </c>
      <c r="Y165" s="1" t="str">
        <f t="shared" si="145"/>
        <v>德興路2段8號</v>
      </c>
      <c r="Z165" s="1" t="str">
        <f t="shared" si="146"/>
        <v>Y</v>
      </c>
      <c r="AA165" s="1">
        <f t="shared" si="124"/>
        <v>3</v>
      </c>
      <c r="AB165" s="1" t="str">
        <f t="shared" si="147"/>
        <v>N</v>
      </c>
      <c r="AC165" s="1" t="str">
        <f t="shared" si="148"/>
        <v/>
      </c>
      <c r="AD165" s="1" t="str">
        <f t="shared" si="149"/>
        <v>德興路</v>
      </c>
      <c r="AE165" s="1" t="str">
        <f t="shared" si="150"/>
        <v>2段8號</v>
      </c>
      <c r="AF165" s="1" t="str">
        <f t="shared" si="151"/>
        <v>Y</v>
      </c>
      <c r="AG165" s="1">
        <f t="shared" si="152"/>
        <v>2</v>
      </c>
      <c r="AH165" s="1" t="str">
        <f t="shared" si="153"/>
        <v>2段</v>
      </c>
      <c r="AI165" s="1" t="str">
        <f>IF(ISERROR(VLOOKUP(AH165,段別參照!A:B,2,0)),AH165,VLOOKUP(AH165,段別參照!A:B,2,0))</f>
        <v>二段</v>
      </c>
      <c r="AJ165" s="1" t="str">
        <f t="shared" si="154"/>
        <v>德興路2段</v>
      </c>
      <c r="AK165" s="1" t="str">
        <f t="shared" si="155"/>
        <v>德興路二段</v>
      </c>
      <c r="AL165" s="1" t="str">
        <f t="shared" si="156"/>
        <v>8號</v>
      </c>
      <c r="AM165" s="1" t="str">
        <f t="shared" si="157"/>
        <v>N</v>
      </c>
      <c r="AN165" s="1" t="str">
        <f t="shared" si="158"/>
        <v/>
      </c>
      <c r="AO165" s="1" t="str">
        <f t="shared" si="159"/>
        <v/>
      </c>
      <c r="AP165" s="1" t="str">
        <f t="shared" si="160"/>
        <v>8號</v>
      </c>
      <c r="AQ165" s="1" t="str">
        <f t="shared" si="161"/>
        <v>N</v>
      </c>
      <c r="AR165" s="1" t="str">
        <f t="shared" si="162"/>
        <v/>
      </c>
      <c r="AS165" s="1" t="str">
        <f t="shared" si="163"/>
        <v/>
      </c>
      <c r="AT165" s="1" t="str">
        <f t="shared" si="164"/>
        <v>8號</v>
      </c>
      <c r="AU165" s="1" t="str">
        <f t="shared" si="165"/>
        <v>Y</v>
      </c>
      <c r="AV165" s="1">
        <f t="shared" si="166"/>
        <v>2</v>
      </c>
      <c r="AW165" s="1" t="str">
        <f t="shared" si="167"/>
        <v>8號</v>
      </c>
      <c r="AX165" s="1" t="str">
        <f t="shared" si="179"/>
        <v>8號</v>
      </c>
      <c r="AY165" s="1" t="str">
        <f t="shared" si="168"/>
        <v/>
      </c>
      <c r="AZ165" s="1" t="str">
        <f t="shared" si="169"/>
        <v>N</v>
      </c>
      <c r="BA165" s="1" t="str">
        <f t="shared" si="170"/>
        <v/>
      </c>
      <c r="BB165" s="1" t="str">
        <f t="shared" si="171"/>
        <v/>
      </c>
      <c r="BC165" s="1" t="str">
        <f t="shared" si="172"/>
        <v/>
      </c>
      <c r="BD165" s="1" t="str">
        <f>IF(ISERROR(VLOOKUP(BC165,樓別參照!A:B,2,0)),BC165,VLOOKUP(BC165,樓別參照!A:B,2,0))</f>
        <v/>
      </c>
      <c r="BE165" s="1" t="str">
        <f t="shared" si="173"/>
        <v/>
      </c>
      <c r="BF165" s="1" t="str">
        <f t="shared" si="174"/>
        <v/>
      </c>
      <c r="BG165" s="1" t="str">
        <f t="shared" si="175"/>
        <v>N</v>
      </c>
      <c r="BH165" s="1" t="str">
        <f t="shared" si="184"/>
        <v/>
      </c>
      <c r="BI165" s="1" t="str">
        <f t="shared" si="176"/>
        <v/>
      </c>
      <c r="BJ165" s="1" t="str">
        <f t="shared" si="127"/>
        <v>彰化縣</v>
      </c>
      <c r="BK165" s="1" t="str">
        <f t="shared" si="180"/>
        <v>芬園鄉</v>
      </c>
      <c r="BL165" s="1" t="str">
        <f t="shared" si="181"/>
        <v>德興路二段</v>
      </c>
      <c r="BM165" s="1" t="str">
        <f t="shared" si="182"/>
        <v/>
      </c>
      <c r="BN165" s="1" t="str">
        <f t="shared" si="183"/>
        <v/>
      </c>
      <c r="BO165" s="1" t="str">
        <f t="shared" si="177"/>
        <v>8號</v>
      </c>
      <c r="BP165" s="1" t="str">
        <f t="shared" si="128"/>
        <v/>
      </c>
    </row>
    <row r="166" spans="1:68" x14ac:dyDescent="0.3">
      <c r="A166" s="1">
        <v>10467376</v>
      </c>
      <c r="B166" s="1" t="s">
        <v>161</v>
      </c>
      <c r="C166" s="1" t="s">
        <v>570</v>
      </c>
      <c r="D166" s="1" t="s">
        <v>567</v>
      </c>
      <c r="E166" s="1" t="s">
        <v>740</v>
      </c>
      <c r="F166" s="1" t="str">
        <f t="shared" si="129"/>
        <v>彰化縣 芬園鄉 彰南路2段143巷34號</v>
      </c>
      <c r="G166" s="1">
        <f t="shared" si="130"/>
        <v>4</v>
      </c>
      <c r="H166" s="1" t="str">
        <f t="shared" si="131"/>
        <v>彰化縣</v>
      </c>
      <c r="I166" s="1">
        <f t="shared" si="132"/>
        <v>4</v>
      </c>
      <c r="J166" s="1" t="str">
        <f t="shared" si="125"/>
        <v>芬園鄉</v>
      </c>
      <c r="K166" s="1" t="str">
        <f t="shared" si="126"/>
        <v>彰南路2段143巷34號</v>
      </c>
      <c r="L166" s="1" t="str">
        <f t="shared" si="133"/>
        <v>N</v>
      </c>
      <c r="M166" s="1" t="str">
        <f t="shared" si="134"/>
        <v/>
      </c>
      <c r="N166" s="1" t="str">
        <f t="shared" si="178"/>
        <v/>
      </c>
      <c r="O166" s="1" t="str">
        <f t="shared" si="135"/>
        <v>N</v>
      </c>
      <c r="P166" s="1" t="str">
        <f t="shared" si="136"/>
        <v/>
      </c>
      <c r="Q166" s="1" t="str">
        <f t="shared" si="137"/>
        <v/>
      </c>
      <c r="R166" s="1" t="str">
        <f t="shared" si="138"/>
        <v/>
      </c>
      <c r="S166" s="1" t="str">
        <f t="shared" si="139"/>
        <v>彰南路2段143巷34號</v>
      </c>
      <c r="T166" s="1" t="str">
        <f t="shared" si="140"/>
        <v>N</v>
      </c>
      <c r="U166" s="1" t="str">
        <f t="shared" si="141"/>
        <v>N</v>
      </c>
      <c r="V166" s="1" t="str">
        <f t="shared" si="142"/>
        <v>N</v>
      </c>
      <c r="W166" s="1" t="str">
        <f t="shared" si="143"/>
        <v/>
      </c>
      <c r="X166" s="1" t="str">
        <f t="shared" si="144"/>
        <v/>
      </c>
      <c r="Y166" s="1" t="str">
        <f t="shared" si="145"/>
        <v>彰南路2段143巷34號</v>
      </c>
      <c r="Z166" s="1" t="str">
        <f t="shared" si="146"/>
        <v>Y</v>
      </c>
      <c r="AA166" s="1">
        <f t="shared" si="124"/>
        <v>3</v>
      </c>
      <c r="AB166" s="1" t="str">
        <f t="shared" si="147"/>
        <v>N</v>
      </c>
      <c r="AC166" s="1" t="str">
        <f t="shared" si="148"/>
        <v/>
      </c>
      <c r="AD166" s="1" t="str">
        <f t="shared" si="149"/>
        <v>彰南路</v>
      </c>
      <c r="AE166" s="1" t="str">
        <f t="shared" si="150"/>
        <v>2段143巷34號</v>
      </c>
      <c r="AF166" s="1" t="str">
        <f t="shared" si="151"/>
        <v>Y</v>
      </c>
      <c r="AG166" s="1">
        <f t="shared" si="152"/>
        <v>2</v>
      </c>
      <c r="AH166" s="1" t="str">
        <f t="shared" si="153"/>
        <v>2段</v>
      </c>
      <c r="AI166" s="1" t="str">
        <f>IF(ISERROR(VLOOKUP(AH166,段別參照!A:B,2,0)),AH166,VLOOKUP(AH166,段別參照!A:B,2,0))</f>
        <v>二段</v>
      </c>
      <c r="AJ166" s="1" t="str">
        <f t="shared" si="154"/>
        <v>彰南路2段</v>
      </c>
      <c r="AK166" s="1" t="str">
        <f t="shared" si="155"/>
        <v>彰南路二段</v>
      </c>
      <c r="AL166" s="1" t="str">
        <f t="shared" si="156"/>
        <v>143巷34號</v>
      </c>
      <c r="AM166" s="1" t="str">
        <f t="shared" si="157"/>
        <v>Y</v>
      </c>
      <c r="AN166" s="1">
        <f t="shared" si="158"/>
        <v>4</v>
      </c>
      <c r="AO166" s="1" t="str">
        <f t="shared" si="159"/>
        <v>143巷</v>
      </c>
      <c r="AP166" s="1" t="str">
        <f t="shared" si="160"/>
        <v>34號</v>
      </c>
      <c r="AQ166" s="1" t="str">
        <f t="shared" si="161"/>
        <v>N</v>
      </c>
      <c r="AR166" s="1" t="str">
        <f t="shared" si="162"/>
        <v/>
      </c>
      <c r="AS166" s="1" t="str">
        <f t="shared" si="163"/>
        <v/>
      </c>
      <c r="AT166" s="1" t="str">
        <f t="shared" si="164"/>
        <v>34號</v>
      </c>
      <c r="AU166" s="1" t="str">
        <f t="shared" si="165"/>
        <v>Y</v>
      </c>
      <c r="AV166" s="1">
        <f t="shared" si="166"/>
        <v>3</v>
      </c>
      <c r="AW166" s="1" t="str">
        <f t="shared" si="167"/>
        <v>34號</v>
      </c>
      <c r="AX166" s="1" t="str">
        <f t="shared" si="179"/>
        <v>34號</v>
      </c>
      <c r="AY166" s="1" t="str">
        <f t="shared" si="168"/>
        <v/>
      </c>
      <c r="AZ166" s="1" t="str">
        <f t="shared" si="169"/>
        <v>N</v>
      </c>
      <c r="BA166" s="1" t="str">
        <f t="shared" si="170"/>
        <v/>
      </c>
      <c r="BB166" s="1" t="str">
        <f t="shared" si="171"/>
        <v/>
      </c>
      <c r="BC166" s="1" t="str">
        <f t="shared" si="172"/>
        <v/>
      </c>
      <c r="BD166" s="1" t="str">
        <f>IF(ISERROR(VLOOKUP(BC166,樓別參照!A:B,2,0)),BC166,VLOOKUP(BC166,樓別參照!A:B,2,0))</f>
        <v/>
      </c>
      <c r="BE166" s="1" t="str">
        <f t="shared" si="173"/>
        <v/>
      </c>
      <c r="BF166" s="1" t="str">
        <f t="shared" si="174"/>
        <v/>
      </c>
      <c r="BG166" s="1" t="str">
        <f t="shared" si="175"/>
        <v>N</v>
      </c>
      <c r="BH166" s="1" t="str">
        <f t="shared" si="184"/>
        <v/>
      </c>
      <c r="BI166" s="1" t="str">
        <f t="shared" si="176"/>
        <v/>
      </c>
      <c r="BJ166" s="1" t="str">
        <f t="shared" si="127"/>
        <v>彰化縣</v>
      </c>
      <c r="BK166" s="1" t="str">
        <f t="shared" si="180"/>
        <v>芬園鄉</v>
      </c>
      <c r="BL166" s="1" t="str">
        <f t="shared" si="181"/>
        <v>彰南路二段</v>
      </c>
      <c r="BM166" s="1" t="str">
        <f t="shared" si="182"/>
        <v>143巷</v>
      </c>
      <c r="BN166" s="1" t="str">
        <f t="shared" si="183"/>
        <v/>
      </c>
      <c r="BO166" s="1" t="str">
        <f t="shared" si="177"/>
        <v>34號</v>
      </c>
      <c r="BP166" s="1" t="str">
        <f t="shared" si="128"/>
        <v/>
      </c>
    </row>
    <row r="167" spans="1:68" x14ac:dyDescent="0.3">
      <c r="A167" s="1">
        <v>9380110</v>
      </c>
      <c r="B167" s="1" t="s">
        <v>162</v>
      </c>
      <c r="C167" s="1" t="s">
        <v>594</v>
      </c>
      <c r="D167" s="1" t="s">
        <v>630</v>
      </c>
      <c r="E167" s="1" t="s">
        <v>741</v>
      </c>
      <c r="F167" s="1" t="str">
        <f t="shared" si="129"/>
        <v>彰化縣 芬園鄉 溪頭村3鄰彰南路1段103巷35號</v>
      </c>
      <c r="G167" s="1">
        <f t="shared" si="130"/>
        <v>4</v>
      </c>
      <c r="H167" s="1" t="str">
        <f t="shared" si="131"/>
        <v>彰化縣</v>
      </c>
      <c r="I167" s="1">
        <f t="shared" si="132"/>
        <v>4</v>
      </c>
      <c r="J167" s="1" t="str">
        <f t="shared" si="125"/>
        <v>芬園鄉</v>
      </c>
      <c r="K167" s="1" t="str">
        <f t="shared" si="126"/>
        <v>溪頭村3鄰彰南路1段103巷35號</v>
      </c>
      <c r="L167" s="1" t="str">
        <f t="shared" si="133"/>
        <v>N</v>
      </c>
      <c r="M167" s="1" t="str">
        <f t="shared" si="134"/>
        <v/>
      </c>
      <c r="N167" s="1" t="str">
        <f t="shared" si="178"/>
        <v/>
      </c>
      <c r="O167" s="1" t="str">
        <f t="shared" si="135"/>
        <v>Y</v>
      </c>
      <c r="P167" s="1">
        <f t="shared" si="136"/>
        <v>5</v>
      </c>
      <c r="Q167" s="1" t="str">
        <f t="shared" si="137"/>
        <v>溪頭村3鄰</v>
      </c>
      <c r="R167" s="1" t="str">
        <f t="shared" si="138"/>
        <v>溪頭村3鄰</v>
      </c>
      <c r="S167" s="1" t="str">
        <f t="shared" si="139"/>
        <v>彰南路1段103巷35號</v>
      </c>
      <c r="T167" s="1" t="str">
        <f t="shared" si="140"/>
        <v>N</v>
      </c>
      <c r="U167" s="1" t="str">
        <f t="shared" si="141"/>
        <v>N</v>
      </c>
      <c r="V167" s="1" t="str">
        <f t="shared" si="142"/>
        <v>N</v>
      </c>
      <c r="W167" s="1" t="str">
        <f t="shared" si="143"/>
        <v/>
      </c>
      <c r="X167" s="1" t="str">
        <f t="shared" si="144"/>
        <v/>
      </c>
      <c r="Y167" s="1" t="str">
        <f t="shared" si="145"/>
        <v>彰南路1段103巷35號</v>
      </c>
      <c r="Z167" s="1" t="str">
        <f t="shared" si="146"/>
        <v>Y</v>
      </c>
      <c r="AA167" s="1">
        <f t="shared" si="124"/>
        <v>3</v>
      </c>
      <c r="AB167" s="1" t="str">
        <f t="shared" si="147"/>
        <v>N</v>
      </c>
      <c r="AC167" s="1" t="str">
        <f t="shared" si="148"/>
        <v/>
      </c>
      <c r="AD167" s="1" t="str">
        <f t="shared" si="149"/>
        <v>彰南路</v>
      </c>
      <c r="AE167" s="1" t="str">
        <f t="shared" si="150"/>
        <v>1段103巷35號</v>
      </c>
      <c r="AF167" s="1" t="str">
        <f t="shared" si="151"/>
        <v>Y</v>
      </c>
      <c r="AG167" s="1">
        <f t="shared" si="152"/>
        <v>2</v>
      </c>
      <c r="AH167" s="1" t="str">
        <f t="shared" si="153"/>
        <v>1段</v>
      </c>
      <c r="AI167" s="1" t="str">
        <f>IF(ISERROR(VLOOKUP(AH167,段別參照!A:B,2,0)),AH167,VLOOKUP(AH167,段別參照!A:B,2,0))</f>
        <v>一段</v>
      </c>
      <c r="AJ167" s="1" t="str">
        <f t="shared" si="154"/>
        <v>彰南路1段</v>
      </c>
      <c r="AK167" s="1" t="str">
        <f t="shared" si="155"/>
        <v>彰南路一段</v>
      </c>
      <c r="AL167" s="1" t="str">
        <f t="shared" si="156"/>
        <v>103巷35號</v>
      </c>
      <c r="AM167" s="1" t="str">
        <f t="shared" si="157"/>
        <v>Y</v>
      </c>
      <c r="AN167" s="1">
        <f t="shared" si="158"/>
        <v>4</v>
      </c>
      <c r="AO167" s="1" t="str">
        <f t="shared" si="159"/>
        <v>103巷</v>
      </c>
      <c r="AP167" s="1" t="str">
        <f t="shared" si="160"/>
        <v>35號</v>
      </c>
      <c r="AQ167" s="1" t="str">
        <f t="shared" si="161"/>
        <v>N</v>
      </c>
      <c r="AR167" s="1" t="str">
        <f t="shared" si="162"/>
        <v/>
      </c>
      <c r="AS167" s="1" t="str">
        <f t="shared" si="163"/>
        <v/>
      </c>
      <c r="AT167" s="1" t="str">
        <f t="shared" si="164"/>
        <v>35號</v>
      </c>
      <c r="AU167" s="1" t="str">
        <f t="shared" si="165"/>
        <v>Y</v>
      </c>
      <c r="AV167" s="1">
        <f t="shared" si="166"/>
        <v>3</v>
      </c>
      <c r="AW167" s="1" t="str">
        <f t="shared" si="167"/>
        <v>35號</v>
      </c>
      <c r="AX167" s="1" t="str">
        <f t="shared" si="179"/>
        <v>35號</v>
      </c>
      <c r="AY167" s="1" t="str">
        <f t="shared" si="168"/>
        <v/>
      </c>
      <c r="AZ167" s="1" t="str">
        <f t="shared" si="169"/>
        <v>N</v>
      </c>
      <c r="BA167" s="1" t="str">
        <f t="shared" si="170"/>
        <v/>
      </c>
      <c r="BB167" s="1" t="str">
        <f t="shared" si="171"/>
        <v/>
      </c>
      <c r="BC167" s="1" t="str">
        <f t="shared" si="172"/>
        <v/>
      </c>
      <c r="BD167" s="1" t="str">
        <f>IF(ISERROR(VLOOKUP(BC167,樓別參照!A:B,2,0)),BC167,VLOOKUP(BC167,樓別參照!A:B,2,0))</f>
        <v/>
      </c>
      <c r="BE167" s="1" t="str">
        <f t="shared" si="173"/>
        <v/>
      </c>
      <c r="BF167" s="1" t="str">
        <f t="shared" si="174"/>
        <v/>
      </c>
      <c r="BG167" s="1" t="str">
        <f t="shared" si="175"/>
        <v>N</v>
      </c>
      <c r="BH167" s="1" t="str">
        <f t="shared" si="184"/>
        <v/>
      </c>
      <c r="BI167" s="1" t="str">
        <f t="shared" si="176"/>
        <v/>
      </c>
      <c r="BJ167" s="1" t="str">
        <f t="shared" si="127"/>
        <v>彰化縣</v>
      </c>
      <c r="BK167" s="1" t="str">
        <f t="shared" si="180"/>
        <v>芬園鄉</v>
      </c>
      <c r="BL167" s="1" t="str">
        <f t="shared" si="181"/>
        <v>彰南路一段</v>
      </c>
      <c r="BM167" s="1" t="str">
        <f t="shared" si="182"/>
        <v>103巷</v>
      </c>
      <c r="BN167" s="1" t="str">
        <f t="shared" si="183"/>
        <v/>
      </c>
      <c r="BO167" s="1" t="str">
        <f t="shared" si="177"/>
        <v>35號</v>
      </c>
      <c r="BP167" s="1" t="str">
        <f t="shared" si="128"/>
        <v/>
      </c>
    </row>
    <row r="168" spans="1:68" x14ac:dyDescent="0.3">
      <c r="A168" s="1">
        <v>10038741</v>
      </c>
      <c r="B168" s="1" t="s">
        <v>163</v>
      </c>
      <c r="C168" s="1" t="s">
        <v>570</v>
      </c>
      <c r="D168" s="1" t="s">
        <v>567</v>
      </c>
      <c r="E168" s="1" t="s">
        <v>742</v>
      </c>
      <c r="F168" s="1" t="str">
        <f t="shared" si="129"/>
        <v>彰化縣 芬園鄉 竹林村12鄰民族路245巷18號</v>
      </c>
      <c r="G168" s="1">
        <f t="shared" si="130"/>
        <v>4</v>
      </c>
      <c r="H168" s="1" t="str">
        <f t="shared" si="131"/>
        <v>彰化縣</v>
      </c>
      <c r="I168" s="1">
        <f t="shared" si="132"/>
        <v>4</v>
      </c>
      <c r="J168" s="1" t="str">
        <f t="shared" si="125"/>
        <v>芬園鄉</v>
      </c>
      <c r="K168" s="1" t="str">
        <f t="shared" si="126"/>
        <v>竹林村12鄰民族路245巷18號</v>
      </c>
      <c r="L168" s="1" t="str">
        <f t="shared" si="133"/>
        <v>N</v>
      </c>
      <c r="M168" s="1" t="str">
        <f t="shared" si="134"/>
        <v/>
      </c>
      <c r="N168" s="1" t="str">
        <f t="shared" si="178"/>
        <v/>
      </c>
      <c r="O168" s="1" t="str">
        <f t="shared" si="135"/>
        <v>Y</v>
      </c>
      <c r="P168" s="1">
        <f t="shared" si="136"/>
        <v>6</v>
      </c>
      <c r="Q168" s="1" t="str">
        <f t="shared" si="137"/>
        <v>竹林村12鄰</v>
      </c>
      <c r="R168" s="1" t="str">
        <f t="shared" si="138"/>
        <v>竹林村12鄰</v>
      </c>
      <c r="S168" s="1" t="str">
        <f t="shared" si="139"/>
        <v>民族路245巷18號</v>
      </c>
      <c r="T168" s="1" t="str">
        <f t="shared" si="140"/>
        <v>N</v>
      </c>
      <c r="U168" s="1" t="str">
        <f t="shared" si="141"/>
        <v>N</v>
      </c>
      <c r="V168" s="1" t="str">
        <f t="shared" si="142"/>
        <v>N</v>
      </c>
      <c r="W168" s="1" t="str">
        <f t="shared" si="143"/>
        <v/>
      </c>
      <c r="X168" s="1" t="str">
        <f t="shared" si="144"/>
        <v/>
      </c>
      <c r="Y168" s="1" t="str">
        <f t="shared" si="145"/>
        <v>民族路245巷18號</v>
      </c>
      <c r="Z168" s="1" t="str">
        <f t="shared" si="146"/>
        <v>Y</v>
      </c>
      <c r="AA168" s="1">
        <f t="shared" si="124"/>
        <v>3</v>
      </c>
      <c r="AB168" s="1" t="str">
        <f t="shared" si="147"/>
        <v>N</v>
      </c>
      <c r="AC168" s="1" t="str">
        <f t="shared" si="148"/>
        <v/>
      </c>
      <c r="AD168" s="1" t="str">
        <f t="shared" si="149"/>
        <v>民族路</v>
      </c>
      <c r="AE168" s="1" t="str">
        <f t="shared" si="150"/>
        <v>245巷18號</v>
      </c>
      <c r="AF168" s="1" t="str">
        <f t="shared" si="151"/>
        <v>N</v>
      </c>
      <c r="AG168" s="1" t="str">
        <f t="shared" si="152"/>
        <v/>
      </c>
      <c r="AH168" s="1" t="str">
        <f t="shared" si="153"/>
        <v/>
      </c>
      <c r="AI168" s="1" t="str">
        <f>IF(ISERROR(VLOOKUP(AH168,段別參照!A:B,2,0)),AH168,VLOOKUP(AH168,段別參照!A:B,2,0))</f>
        <v/>
      </c>
      <c r="AJ168" s="1" t="str">
        <f t="shared" si="154"/>
        <v>民族路</v>
      </c>
      <c r="AK168" s="1" t="str">
        <f t="shared" si="155"/>
        <v>民族路</v>
      </c>
      <c r="AL168" s="1" t="str">
        <f t="shared" si="156"/>
        <v>245巷18號</v>
      </c>
      <c r="AM168" s="1" t="str">
        <f t="shared" si="157"/>
        <v>Y</v>
      </c>
      <c r="AN168" s="1">
        <f t="shared" si="158"/>
        <v>4</v>
      </c>
      <c r="AO168" s="1" t="str">
        <f t="shared" si="159"/>
        <v>245巷</v>
      </c>
      <c r="AP168" s="1" t="str">
        <f t="shared" si="160"/>
        <v>18號</v>
      </c>
      <c r="AQ168" s="1" t="str">
        <f t="shared" si="161"/>
        <v>N</v>
      </c>
      <c r="AR168" s="1" t="str">
        <f t="shared" si="162"/>
        <v/>
      </c>
      <c r="AS168" s="1" t="str">
        <f t="shared" si="163"/>
        <v/>
      </c>
      <c r="AT168" s="1" t="str">
        <f t="shared" si="164"/>
        <v>18號</v>
      </c>
      <c r="AU168" s="1" t="str">
        <f t="shared" si="165"/>
        <v>Y</v>
      </c>
      <c r="AV168" s="1">
        <f t="shared" si="166"/>
        <v>3</v>
      </c>
      <c r="AW168" s="1" t="str">
        <f t="shared" si="167"/>
        <v>18號</v>
      </c>
      <c r="AX168" s="1" t="str">
        <f t="shared" si="179"/>
        <v>18號</v>
      </c>
      <c r="AY168" s="1" t="str">
        <f t="shared" si="168"/>
        <v/>
      </c>
      <c r="AZ168" s="1" t="str">
        <f t="shared" si="169"/>
        <v>N</v>
      </c>
      <c r="BA168" s="1" t="str">
        <f t="shared" si="170"/>
        <v/>
      </c>
      <c r="BB168" s="1" t="str">
        <f t="shared" si="171"/>
        <v/>
      </c>
      <c r="BC168" s="1" t="str">
        <f t="shared" si="172"/>
        <v/>
      </c>
      <c r="BD168" s="1" t="str">
        <f>IF(ISERROR(VLOOKUP(BC168,樓別參照!A:B,2,0)),BC168,VLOOKUP(BC168,樓別參照!A:B,2,0))</f>
        <v/>
      </c>
      <c r="BE168" s="1" t="str">
        <f t="shared" si="173"/>
        <v/>
      </c>
      <c r="BF168" s="1" t="str">
        <f t="shared" si="174"/>
        <v/>
      </c>
      <c r="BG168" s="1" t="str">
        <f t="shared" si="175"/>
        <v>N</v>
      </c>
      <c r="BH168" s="1" t="str">
        <f t="shared" si="184"/>
        <v/>
      </c>
      <c r="BI168" s="1" t="str">
        <f t="shared" si="176"/>
        <v/>
      </c>
      <c r="BJ168" s="1" t="str">
        <f t="shared" si="127"/>
        <v>彰化縣</v>
      </c>
      <c r="BK168" s="1" t="str">
        <f t="shared" si="180"/>
        <v>芬園鄉</v>
      </c>
      <c r="BL168" s="1" t="str">
        <f t="shared" si="181"/>
        <v>民族路</v>
      </c>
      <c r="BM168" s="1" t="str">
        <f t="shared" si="182"/>
        <v>245巷</v>
      </c>
      <c r="BN168" s="1" t="str">
        <f t="shared" si="183"/>
        <v/>
      </c>
      <c r="BO168" s="1" t="str">
        <f t="shared" si="177"/>
        <v>18號</v>
      </c>
      <c r="BP168" s="1" t="str">
        <f t="shared" si="128"/>
        <v/>
      </c>
    </row>
    <row r="169" spans="1:68" x14ac:dyDescent="0.3">
      <c r="A169" s="1">
        <v>10354539</v>
      </c>
      <c r="B169" s="1" t="s">
        <v>164</v>
      </c>
      <c r="C169" s="1" t="s">
        <v>570</v>
      </c>
      <c r="D169" s="1" t="s">
        <v>571</v>
      </c>
      <c r="E169" s="1" t="s">
        <v>743</v>
      </c>
      <c r="F169" s="1" t="str">
        <f t="shared" si="129"/>
        <v>彰化縣 芬園鄉 大竹村大彰路1段50巷196號</v>
      </c>
      <c r="G169" s="1">
        <f t="shared" si="130"/>
        <v>4</v>
      </c>
      <c r="H169" s="1" t="str">
        <f t="shared" si="131"/>
        <v>彰化縣</v>
      </c>
      <c r="I169" s="1">
        <f t="shared" si="132"/>
        <v>4</v>
      </c>
      <c r="J169" s="1" t="str">
        <f t="shared" si="125"/>
        <v>芬園鄉</v>
      </c>
      <c r="K169" s="1" t="str">
        <f t="shared" si="126"/>
        <v>大竹村大彰路1段50巷196號</v>
      </c>
      <c r="L169" s="1" t="str">
        <f t="shared" si="133"/>
        <v>N</v>
      </c>
      <c r="M169" s="1" t="str">
        <f t="shared" si="134"/>
        <v/>
      </c>
      <c r="N169" s="1" t="str">
        <f t="shared" si="178"/>
        <v/>
      </c>
      <c r="O169" s="1" t="str">
        <f t="shared" si="135"/>
        <v>N</v>
      </c>
      <c r="P169" s="1" t="str">
        <f t="shared" si="136"/>
        <v/>
      </c>
      <c r="Q169" s="1" t="str">
        <f t="shared" si="137"/>
        <v/>
      </c>
      <c r="R169" s="1" t="str">
        <f t="shared" si="138"/>
        <v/>
      </c>
      <c r="S169" s="1" t="str">
        <f t="shared" si="139"/>
        <v>大竹村大彰路1段50巷196號</v>
      </c>
      <c r="T169" s="1" t="str">
        <f t="shared" si="140"/>
        <v>N</v>
      </c>
      <c r="U169" s="1" t="str">
        <f t="shared" si="141"/>
        <v>Y</v>
      </c>
      <c r="V169" s="1" t="str">
        <f t="shared" si="142"/>
        <v>Y</v>
      </c>
      <c r="W169" s="1">
        <f t="shared" si="143"/>
        <v>3</v>
      </c>
      <c r="X169" s="1" t="str">
        <f t="shared" si="144"/>
        <v>大竹村</v>
      </c>
      <c r="Y169" s="1" t="str">
        <f t="shared" si="145"/>
        <v>大彰路1段50巷196號</v>
      </c>
      <c r="Z169" s="1" t="str">
        <f t="shared" si="146"/>
        <v>Y</v>
      </c>
      <c r="AA169" s="1">
        <f t="shared" si="124"/>
        <v>3</v>
      </c>
      <c r="AB169" s="1" t="str">
        <f t="shared" si="147"/>
        <v>N</v>
      </c>
      <c r="AC169" s="1" t="str">
        <f t="shared" si="148"/>
        <v/>
      </c>
      <c r="AD169" s="1" t="str">
        <f t="shared" si="149"/>
        <v>大彰路</v>
      </c>
      <c r="AE169" s="1" t="str">
        <f t="shared" si="150"/>
        <v>1段50巷196號</v>
      </c>
      <c r="AF169" s="1" t="str">
        <f t="shared" si="151"/>
        <v>Y</v>
      </c>
      <c r="AG169" s="1">
        <f t="shared" si="152"/>
        <v>2</v>
      </c>
      <c r="AH169" s="1" t="str">
        <f t="shared" si="153"/>
        <v>1段</v>
      </c>
      <c r="AI169" s="1" t="str">
        <f>IF(ISERROR(VLOOKUP(AH169,段別參照!A:B,2,0)),AH169,VLOOKUP(AH169,段別參照!A:B,2,0))</f>
        <v>一段</v>
      </c>
      <c r="AJ169" s="1" t="str">
        <f t="shared" si="154"/>
        <v>大彰路1段</v>
      </c>
      <c r="AK169" s="1" t="str">
        <f t="shared" si="155"/>
        <v>大彰路一段</v>
      </c>
      <c r="AL169" s="1" t="str">
        <f t="shared" si="156"/>
        <v>50巷196號</v>
      </c>
      <c r="AM169" s="1" t="str">
        <f t="shared" si="157"/>
        <v>Y</v>
      </c>
      <c r="AN169" s="1">
        <f t="shared" si="158"/>
        <v>3</v>
      </c>
      <c r="AO169" s="1" t="str">
        <f t="shared" si="159"/>
        <v>50巷</v>
      </c>
      <c r="AP169" s="1" t="str">
        <f t="shared" si="160"/>
        <v>196號</v>
      </c>
      <c r="AQ169" s="1" t="str">
        <f t="shared" si="161"/>
        <v>N</v>
      </c>
      <c r="AR169" s="1" t="str">
        <f t="shared" si="162"/>
        <v/>
      </c>
      <c r="AS169" s="1" t="str">
        <f t="shared" si="163"/>
        <v/>
      </c>
      <c r="AT169" s="1" t="str">
        <f t="shared" si="164"/>
        <v>196號</v>
      </c>
      <c r="AU169" s="1" t="str">
        <f t="shared" si="165"/>
        <v>Y</v>
      </c>
      <c r="AV169" s="1">
        <f t="shared" si="166"/>
        <v>4</v>
      </c>
      <c r="AW169" s="1" t="str">
        <f t="shared" si="167"/>
        <v>196號</v>
      </c>
      <c r="AX169" s="1" t="str">
        <f t="shared" si="179"/>
        <v>196號</v>
      </c>
      <c r="AY169" s="1" t="str">
        <f t="shared" si="168"/>
        <v/>
      </c>
      <c r="AZ169" s="1" t="str">
        <f t="shared" si="169"/>
        <v>N</v>
      </c>
      <c r="BA169" s="1" t="str">
        <f t="shared" si="170"/>
        <v/>
      </c>
      <c r="BB169" s="1" t="str">
        <f t="shared" si="171"/>
        <v/>
      </c>
      <c r="BC169" s="1" t="str">
        <f t="shared" si="172"/>
        <v/>
      </c>
      <c r="BD169" s="1" t="str">
        <f>IF(ISERROR(VLOOKUP(BC169,樓別參照!A:B,2,0)),BC169,VLOOKUP(BC169,樓別參照!A:B,2,0))</f>
        <v/>
      </c>
      <c r="BE169" s="1" t="str">
        <f t="shared" si="173"/>
        <v/>
      </c>
      <c r="BF169" s="1" t="str">
        <f t="shared" si="174"/>
        <v/>
      </c>
      <c r="BG169" s="1" t="str">
        <f t="shared" si="175"/>
        <v>N</v>
      </c>
      <c r="BH169" s="1" t="str">
        <f t="shared" si="184"/>
        <v/>
      </c>
      <c r="BI169" s="1" t="str">
        <f t="shared" si="176"/>
        <v/>
      </c>
      <c r="BJ169" s="1" t="str">
        <f t="shared" si="127"/>
        <v>彰化縣</v>
      </c>
      <c r="BK169" s="1" t="str">
        <f t="shared" si="180"/>
        <v>芬園鄉</v>
      </c>
      <c r="BL169" s="1" t="str">
        <f t="shared" si="181"/>
        <v>大彰路一段</v>
      </c>
      <c r="BM169" s="1" t="str">
        <f t="shared" si="182"/>
        <v>50巷</v>
      </c>
      <c r="BN169" s="1" t="str">
        <f t="shared" si="183"/>
        <v/>
      </c>
      <c r="BO169" s="1" t="str">
        <f t="shared" si="177"/>
        <v>196號</v>
      </c>
      <c r="BP169" s="1" t="str">
        <f t="shared" si="128"/>
        <v>大竹村</v>
      </c>
    </row>
    <row r="170" spans="1:68" x14ac:dyDescent="0.3">
      <c r="A170" s="1">
        <v>10062918</v>
      </c>
      <c r="B170" s="1" t="s">
        <v>165</v>
      </c>
      <c r="C170" s="1" t="s">
        <v>615</v>
      </c>
      <c r="D170" s="1" t="s">
        <v>571</v>
      </c>
      <c r="E170" s="1" t="s">
        <v>744</v>
      </c>
      <c r="F170" s="1" t="str">
        <f t="shared" si="129"/>
        <v>彰化縣 彰化市 辭修路112號</v>
      </c>
      <c r="G170" s="1">
        <f t="shared" si="130"/>
        <v>4</v>
      </c>
      <c r="H170" s="1" t="str">
        <f t="shared" si="131"/>
        <v>彰化縣</v>
      </c>
      <c r="I170" s="1">
        <f t="shared" si="132"/>
        <v>4</v>
      </c>
      <c r="J170" s="1" t="str">
        <f t="shared" si="125"/>
        <v>彰化市</v>
      </c>
      <c r="K170" s="1" t="str">
        <f t="shared" si="126"/>
        <v>辭修路112號</v>
      </c>
      <c r="L170" s="1" t="str">
        <f t="shared" si="133"/>
        <v>N</v>
      </c>
      <c r="M170" s="1" t="str">
        <f t="shared" si="134"/>
        <v/>
      </c>
      <c r="N170" s="1" t="str">
        <f t="shared" si="178"/>
        <v/>
      </c>
      <c r="O170" s="1" t="str">
        <f t="shared" si="135"/>
        <v>N</v>
      </c>
      <c r="P170" s="1" t="str">
        <f t="shared" si="136"/>
        <v/>
      </c>
      <c r="Q170" s="1" t="str">
        <f t="shared" si="137"/>
        <v/>
      </c>
      <c r="R170" s="1" t="str">
        <f t="shared" si="138"/>
        <v/>
      </c>
      <c r="S170" s="1" t="str">
        <f t="shared" si="139"/>
        <v>辭修路112號</v>
      </c>
      <c r="T170" s="1" t="str">
        <f t="shared" si="140"/>
        <v>N</v>
      </c>
      <c r="U170" s="1" t="str">
        <f t="shared" si="141"/>
        <v>N</v>
      </c>
      <c r="V170" s="1" t="str">
        <f t="shared" si="142"/>
        <v>N</v>
      </c>
      <c r="W170" s="1" t="str">
        <f t="shared" si="143"/>
        <v/>
      </c>
      <c r="X170" s="1" t="str">
        <f t="shared" si="144"/>
        <v/>
      </c>
      <c r="Y170" s="1" t="str">
        <f t="shared" si="145"/>
        <v>辭修路112號</v>
      </c>
      <c r="Z170" s="1" t="str">
        <f t="shared" si="146"/>
        <v>Y</v>
      </c>
      <c r="AA170" s="1">
        <f t="shared" si="124"/>
        <v>3</v>
      </c>
      <c r="AB170" s="1" t="str">
        <f t="shared" si="147"/>
        <v>N</v>
      </c>
      <c r="AC170" s="1" t="str">
        <f t="shared" si="148"/>
        <v/>
      </c>
      <c r="AD170" s="1" t="str">
        <f t="shared" si="149"/>
        <v>辭修路</v>
      </c>
      <c r="AE170" s="1" t="str">
        <f t="shared" si="150"/>
        <v>112號</v>
      </c>
      <c r="AF170" s="1" t="str">
        <f t="shared" si="151"/>
        <v>N</v>
      </c>
      <c r="AG170" s="1" t="str">
        <f t="shared" si="152"/>
        <v/>
      </c>
      <c r="AH170" s="1" t="str">
        <f t="shared" si="153"/>
        <v/>
      </c>
      <c r="AI170" s="1" t="str">
        <f>IF(ISERROR(VLOOKUP(AH170,段別參照!A:B,2,0)),AH170,VLOOKUP(AH170,段別參照!A:B,2,0))</f>
        <v/>
      </c>
      <c r="AJ170" s="1" t="str">
        <f t="shared" si="154"/>
        <v>辭修路</v>
      </c>
      <c r="AK170" s="1" t="str">
        <f t="shared" si="155"/>
        <v>辭修路</v>
      </c>
      <c r="AL170" s="1" t="str">
        <f t="shared" si="156"/>
        <v>112號</v>
      </c>
      <c r="AM170" s="1" t="str">
        <f t="shared" si="157"/>
        <v>N</v>
      </c>
      <c r="AN170" s="1" t="str">
        <f t="shared" si="158"/>
        <v/>
      </c>
      <c r="AO170" s="1" t="str">
        <f t="shared" si="159"/>
        <v/>
      </c>
      <c r="AP170" s="1" t="str">
        <f t="shared" si="160"/>
        <v>112號</v>
      </c>
      <c r="AQ170" s="1" t="str">
        <f t="shared" si="161"/>
        <v>N</v>
      </c>
      <c r="AR170" s="1" t="str">
        <f t="shared" si="162"/>
        <v/>
      </c>
      <c r="AS170" s="1" t="str">
        <f t="shared" si="163"/>
        <v/>
      </c>
      <c r="AT170" s="1" t="str">
        <f t="shared" si="164"/>
        <v>112號</v>
      </c>
      <c r="AU170" s="1" t="str">
        <f t="shared" si="165"/>
        <v>Y</v>
      </c>
      <c r="AV170" s="1">
        <f t="shared" si="166"/>
        <v>4</v>
      </c>
      <c r="AW170" s="1" t="str">
        <f t="shared" si="167"/>
        <v>112號</v>
      </c>
      <c r="AX170" s="1" t="str">
        <f t="shared" si="179"/>
        <v>112號</v>
      </c>
      <c r="AY170" s="1" t="str">
        <f t="shared" si="168"/>
        <v/>
      </c>
      <c r="AZ170" s="1" t="str">
        <f t="shared" si="169"/>
        <v>N</v>
      </c>
      <c r="BA170" s="1" t="str">
        <f t="shared" si="170"/>
        <v/>
      </c>
      <c r="BB170" s="1" t="str">
        <f t="shared" si="171"/>
        <v/>
      </c>
      <c r="BC170" s="1" t="str">
        <f t="shared" si="172"/>
        <v/>
      </c>
      <c r="BD170" s="1" t="str">
        <f>IF(ISERROR(VLOOKUP(BC170,樓別參照!A:B,2,0)),BC170,VLOOKUP(BC170,樓別參照!A:B,2,0))</f>
        <v/>
      </c>
      <c r="BE170" s="1" t="str">
        <f t="shared" si="173"/>
        <v/>
      </c>
      <c r="BF170" s="1" t="str">
        <f t="shared" si="174"/>
        <v/>
      </c>
      <c r="BG170" s="1" t="str">
        <f t="shared" si="175"/>
        <v>N</v>
      </c>
      <c r="BH170" s="1" t="str">
        <f t="shared" si="184"/>
        <v/>
      </c>
      <c r="BI170" s="1" t="str">
        <f t="shared" si="176"/>
        <v/>
      </c>
      <c r="BJ170" s="1" t="str">
        <f t="shared" si="127"/>
        <v>彰化縣</v>
      </c>
      <c r="BK170" s="1" t="str">
        <f t="shared" si="180"/>
        <v>彰化市</v>
      </c>
      <c r="BL170" s="1" t="str">
        <f t="shared" si="181"/>
        <v>辭修路</v>
      </c>
      <c r="BM170" s="1" t="str">
        <f t="shared" si="182"/>
        <v/>
      </c>
      <c r="BN170" s="1" t="str">
        <f t="shared" si="183"/>
        <v/>
      </c>
      <c r="BO170" s="1" t="str">
        <f t="shared" si="177"/>
        <v>112號</v>
      </c>
      <c r="BP170" s="1" t="str">
        <f t="shared" si="128"/>
        <v/>
      </c>
    </row>
    <row r="171" spans="1:68" x14ac:dyDescent="0.3">
      <c r="A171" s="1">
        <v>8977288</v>
      </c>
      <c r="B171" s="1" t="s">
        <v>166</v>
      </c>
      <c r="C171" s="1" t="s">
        <v>577</v>
      </c>
      <c r="D171" s="1" t="s">
        <v>571</v>
      </c>
      <c r="E171" s="1" t="s">
        <v>745</v>
      </c>
      <c r="F171" s="1" t="str">
        <f t="shared" si="129"/>
        <v>彰化縣 彰化市 龍涎路130號</v>
      </c>
      <c r="G171" s="1">
        <f t="shared" si="130"/>
        <v>4</v>
      </c>
      <c r="H171" s="1" t="str">
        <f t="shared" si="131"/>
        <v>彰化縣</v>
      </c>
      <c r="I171" s="1">
        <f t="shared" si="132"/>
        <v>4</v>
      </c>
      <c r="J171" s="1" t="str">
        <f t="shared" si="125"/>
        <v>彰化市</v>
      </c>
      <c r="K171" s="1" t="str">
        <f t="shared" si="126"/>
        <v>龍涎路130號</v>
      </c>
      <c r="L171" s="1" t="str">
        <f t="shared" si="133"/>
        <v>N</v>
      </c>
      <c r="M171" s="1" t="str">
        <f t="shared" si="134"/>
        <v/>
      </c>
      <c r="N171" s="1" t="str">
        <f t="shared" si="178"/>
        <v/>
      </c>
      <c r="O171" s="1" t="str">
        <f t="shared" si="135"/>
        <v>N</v>
      </c>
      <c r="P171" s="1" t="str">
        <f t="shared" si="136"/>
        <v/>
      </c>
      <c r="Q171" s="1" t="str">
        <f t="shared" si="137"/>
        <v/>
      </c>
      <c r="R171" s="1" t="str">
        <f t="shared" si="138"/>
        <v/>
      </c>
      <c r="S171" s="1" t="str">
        <f t="shared" si="139"/>
        <v>龍涎路130號</v>
      </c>
      <c r="T171" s="1" t="str">
        <f t="shared" si="140"/>
        <v>N</v>
      </c>
      <c r="U171" s="1" t="str">
        <f t="shared" si="141"/>
        <v>N</v>
      </c>
      <c r="V171" s="1" t="str">
        <f t="shared" si="142"/>
        <v>N</v>
      </c>
      <c r="W171" s="1" t="str">
        <f t="shared" si="143"/>
        <v/>
      </c>
      <c r="X171" s="1" t="str">
        <f t="shared" si="144"/>
        <v/>
      </c>
      <c r="Y171" s="1" t="str">
        <f t="shared" si="145"/>
        <v>龍涎路130號</v>
      </c>
      <c r="Z171" s="1" t="str">
        <f t="shared" si="146"/>
        <v>Y</v>
      </c>
      <c r="AA171" s="1">
        <f t="shared" si="124"/>
        <v>3</v>
      </c>
      <c r="AB171" s="1" t="str">
        <f t="shared" si="147"/>
        <v>N</v>
      </c>
      <c r="AC171" s="1" t="str">
        <f t="shared" si="148"/>
        <v/>
      </c>
      <c r="AD171" s="1" t="str">
        <f t="shared" si="149"/>
        <v>龍涎路</v>
      </c>
      <c r="AE171" s="1" t="str">
        <f t="shared" si="150"/>
        <v>130號</v>
      </c>
      <c r="AF171" s="1" t="str">
        <f t="shared" si="151"/>
        <v>N</v>
      </c>
      <c r="AG171" s="1" t="str">
        <f t="shared" si="152"/>
        <v/>
      </c>
      <c r="AH171" s="1" t="str">
        <f t="shared" si="153"/>
        <v/>
      </c>
      <c r="AI171" s="1" t="str">
        <f>IF(ISERROR(VLOOKUP(AH171,段別參照!A:B,2,0)),AH171,VLOOKUP(AH171,段別參照!A:B,2,0))</f>
        <v/>
      </c>
      <c r="AJ171" s="1" t="str">
        <f t="shared" si="154"/>
        <v>龍涎路</v>
      </c>
      <c r="AK171" s="1" t="str">
        <f t="shared" si="155"/>
        <v>龍涎路</v>
      </c>
      <c r="AL171" s="1" t="str">
        <f t="shared" si="156"/>
        <v>130號</v>
      </c>
      <c r="AM171" s="1" t="str">
        <f t="shared" si="157"/>
        <v>N</v>
      </c>
      <c r="AN171" s="1" t="str">
        <f t="shared" si="158"/>
        <v/>
      </c>
      <c r="AO171" s="1" t="str">
        <f t="shared" si="159"/>
        <v/>
      </c>
      <c r="AP171" s="1" t="str">
        <f t="shared" si="160"/>
        <v>130號</v>
      </c>
      <c r="AQ171" s="1" t="str">
        <f t="shared" si="161"/>
        <v>N</v>
      </c>
      <c r="AR171" s="1" t="str">
        <f t="shared" si="162"/>
        <v/>
      </c>
      <c r="AS171" s="1" t="str">
        <f t="shared" si="163"/>
        <v/>
      </c>
      <c r="AT171" s="1" t="str">
        <f t="shared" si="164"/>
        <v>130號</v>
      </c>
      <c r="AU171" s="1" t="str">
        <f t="shared" si="165"/>
        <v>Y</v>
      </c>
      <c r="AV171" s="1">
        <f t="shared" si="166"/>
        <v>4</v>
      </c>
      <c r="AW171" s="1" t="str">
        <f t="shared" si="167"/>
        <v>130號</v>
      </c>
      <c r="AX171" s="1" t="str">
        <f t="shared" si="179"/>
        <v>130號</v>
      </c>
      <c r="AY171" s="1" t="str">
        <f t="shared" si="168"/>
        <v/>
      </c>
      <c r="AZ171" s="1" t="str">
        <f t="shared" si="169"/>
        <v>N</v>
      </c>
      <c r="BA171" s="1" t="str">
        <f t="shared" si="170"/>
        <v/>
      </c>
      <c r="BB171" s="1" t="str">
        <f t="shared" si="171"/>
        <v/>
      </c>
      <c r="BC171" s="1" t="str">
        <f t="shared" si="172"/>
        <v/>
      </c>
      <c r="BD171" s="1" t="str">
        <f>IF(ISERROR(VLOOKUP(BC171,樓別參照!A:B,2,0)),BC171,VLOOKUP(BC171,樓別參照!A:B,2,0))</f>
        <v/>
      </c>
      <c r="BE171" s="1" t="str">
        <f t="shared" si="173"/>
        <v/>
      </c>
      <c r="BF171" s="1" t="str">
        <f t="shared" si="174"/>
        <v/>
      </c>
      <c r="BG171" s="1" t="str">
        <f t="shared" si="175"/>
        <v>N</v>
      </c>
      <c r="BH171" s="1" t="str">
        <f t="shared" si="184"/>
        <v/>
      </c>
      <c r="BI171" s="1" t="str">
        <f t="shared" si="176"/>
        <v/>
      </c>
      <c r="BJ171" s="1" t="str">
        <f t="shared" si="127"/>
        <v>彰化縣</v>
      </c>
      <c r="BK171" s="1" t="str">
        <f t="shared" si="180"/>
        <v>彰化市</v>
      </c>
      <c r="BL171" s="1" t="str">
        <f t="shared" si="181"/>
        <v>龍涎路</v>
      </c>
      <c r="BM171" s="1" t="str">
        <f t="shared" si="182"/>
        <v/>
      </c>
      <c r="BN171" s="1" t="str">
        <f t="shared" si="183"/>
        <v/>
      </c>
      <c r="BO171" s="1" t="str">
        <f t="shared" si="177"/>
        <v>130號</v>
      </c>
      <c r="BP171" s="1" t="str">
        <f t="shared" si="128"/>
        <v/>
      </c>
    </row>
    <row r="172" spans="1:68" x14ac:dyDescent="0.3">
      <c r="A172" s="1">
        <v>8349419</v>
      </c>
      <c r="B172" s="1" t="s">
        <v>167</v>
      </c>
      <c r="C172" s="1" t="s">
        <v>577</v>
      </c>
      <c r="D172" s="1" t="s">
        <v>571</v>
      </c>
      <c r="E172" s="1" t="s">
        <v>746</v>
      </c>
      <c r="F172" s="1" t="str">
        <f t="shared" si="129"/>
        <v>彰化縣 彰化市 磚里水尾莊　119之26號</v>
      </c>
      <c r="G172" s="1">
        <f t="shared" si="130"/>
        <v>4</v>
      </c>
      <c r="H172" s="1" t="str">
        <f t="shared" si="131"/>
        <v>彰化縣</v>
      </c>
      <c r="I172" s="1">
        <f t="shared" si="132"/>
        <v>4</v>
      </c>
      <c r="J172" s="1" t="str">
        <f t="shared" si="125"/>
        <v>彰化市</v>
      </c>
      <c r="K172" s="1" t="str">
        <f t="shared" si="126"/>
        <v>磚里水尾莊　119之26號</v>
      </c>
      <c r="L172" s="1" t="str">
        <f t="shared" si="133"/>
        <v>Y</v>
      </c>
      <c r="M172" s="1">
        <f t="shared" si="134"/>
        <v>3</v>
      </c>
      <c r="N172" s="1" t="str">
        <f t="shared" si="178"/>
        <v>磚里</v>
      </c>
      <c r="O172" s="1" t="str">
        <f t="shared" si="135"/>
        <v>N</v>
      </c>
      <c r="P172" s="1" t="str">
        <f t="shared" si="136"/>
        <v/>
      </c>
      <c r="Q172" s="1" t="str">
        <f t="shared" si="137"/>
        <v/>
      </c>
      <c r="R172" s="1" t="str">
        <f t="shared" si="138"/>
        <v>磚里</v>
      </c>
      <c r="S172" s="1" t="str">
        <f t="shared" si="139"/>
        <v>水尾莊　119之26號</v>
      </c>
      <c r="T172" s="1" t="str">
        <f t="shared" si="140"/>
        <v>N</v>
      </c>
      <c r="U172" s="1" t="str">
        <f t="shared" si="141"/>
        <v>N</v>
      </c>
      <c r="V172" s="1" t="str">
        <f t="shared" si="142"/>
        <v>N</v>
      </c>
      <c r="W172" s="1" t="str">
        <f t="shared" si="143"/>
        <v/>
      </c>
      <c r="X172" s="1" t="str">
        <f t="shared" si="144"/>
        <v/>
      </c>
      <c r="Y172" s="1" t="str">
        <f t="shared" si="145"/>
        <v>水尾莊　119之26號</v>
      </c>
      <c r="Z172" s="1" t="str">
        <f t="shared" si="146"/>
        <v>N</v>
      </c>
      <c r="AA172" s="1" t="str">
        <f t="shared" si="124"/>
        <v/>
      </c>
      <c r="AB172" s="1" t="str">
        <f t="shared" si="147"/>
        <v>N</v>
      </c>
      <c r="AC172" s="1" t="str">
        <f t="shared" si="148"/>
        <v/>
      </c>
      <c r="AD172" s="1" t="str">
        <f t="shared" si="149"/>
        <v/>
      </c>
      <c r="AE172" s="1" t="str">
        <f t="shared" si="150"/>
        <v>水尾莊　119之26號</v>
      </c>
      <c r="AF172" s="1" t="str">
        <f t="shared" si="151"/>
        <v>N</v>
      </c>
      <c r="AG172" s="1" t="str">
        <f t="shared" si="152"/>
        <v/>
      </c>
      <c r="AH172" s="1" t="str">
        <f t="shared" si="153"/>
        <v/>
      </c>
      <c r="AI172" s="1" t="str">
        <f>IF(ISERROR(VLOOKUP(AH172,段別參照!A:B,2,0)),AH172,VLOOKUP(AH172,段別參照!A:B,2,0))</f>
        <v/>
      </c>
      <c r="AJ172" s="1" t="str">
        <f t="shared" si="154"/>
        <v/>
      </c>
      <c r="AK172" s="1" t="str">
        <f t="shared" si="155"/>
        <v/>
      </c>
      <c r="AL172" s="1" t="str">
        <f t="shared" si="156"/>
        <v>水尾莊　119之26號</v>
      </c>
      <c r="AM172" s="1" t="str">
        <f t="shared" si="157"/>
        <v>N</v>
      </c>
      <c r="AN172" s="1" t="str">
        <f t="shared" si="158"/>
        <v/>
      </c>
      <c r="AO172" s="1" t="str">
        <f t="shared" si="159"/>
        <v/>
      </c>
      <c r="AP172" s="1" t="str">
        <f t="shared" si="160"/>
        <v>水尾莊　119之26號</v>
      </c>
      <c r="AQ172" s="1" t="str">
        <f t="shared" si="161"/>
        <v>N</v>
      </c>
      <c r="AR172" s="1" t="str">
        <f t="shared" si="162"/>
        <v/>
      </c>
      <c r="AS172" s="1" t="str">
        <f t="shared" si="163"/>
        <v/>
      </c>
      <c r="AT172" s="1" t="str">
        <f t="shared" si="164"/>
        <v>水尾莊　119之26號</v>
      </c>
      <c r="AU172" s="1" t="str">
        <f t="shared" si="165"/>
        <v>Y</v>
      </c>
      <c r="AV172" s="1">
        <f t="shared" si="166"/>
        <v>11</v>
      </c>
      <c r="AW172" s="1" t="str">
        <f t="shared" si="167"/>
        <v>水尾莊　119之26號</v>
      </c>
      <c r="AX172" s="1" t="str">
        <f t="shared" si="179"/>
        <v>水尾莊　119-26號</v>
      </c>
      <c r="AY172" s="1" t="str">
        <f t="shared" si="168"/>
        <v/>
      </c>
      <c r="AZ172" s="1" t="str">
        <f t="shared" si="169"/>
        <v>N</v>
      </c>
      <c r="BA172" s="1" t="str">
        <f t="shared" si="170"/>
        <v/>
      </c>
      <c r="BB172" s="1" t="str">
        <f t="shared" si="171"/>
        <v/>
      </c>
      <c r="BC172" s="1" t="str">
        <f t="shared" si="172"/>
        <v/>
      </c>
      <c r="BD172" s="1" t="str">
        <f>IF(ISERROR(VLOOKUP(BC172,樓別參照!A:B,2,0)),BC172,VLOOKUP(BC172,樓別參照!A:B,2,0))</f>
        <v/>
      </c>
      <c r="BE172" s="1" t="str">
        <f t="shared" si="173"/>
        <v/>
      </c>
      <c r="BF172" s="1" t="str">
        <f t="shared" si="174"/>
        <v/>
      </c>
      <c r="BG172" s="1" t="str">
        <f t="shared" si="175"/>
        <v>N</v>
      </c>
      <c r="BH172" s="1" t="str">
        <f t="shared" si="184"/>
        <v/>
      </c>
      <c r="BI172" s="1" t="str">
        <f t="shared" si="176"/>
        <v/>
      </c>
      <c r="BJ172" s="1" t="str">
        <f t="shared" si="127"/>
        <v>彰化縣</v>
      </c>
      <c r="BK172" s="1" t="str">
        <f t="shared" si="180"/>
        <v>彰化市</v>
      </c>
      <c r="BL172" s="1" t="str">
        <f>SUBSTITUTE(AK172,"　","")</f>
        <v/>
      </c>
      <c r="BM172" s="1" t="str">
        <f t="shared" si="182"/>
        <v/>
      </c>
      <c r="BN172" s="1" t="str">
        <f t="shared" si="183"/>
        <v/>
      </c>
      <c r="BO172" s="1" t="str">
        <f t="shared" si="177"/>
        <v>水尾莊119-26號</v>
      </c>
      <c r="BP172" s="1" t="str">
        <f t="shared" si="128"/>
        <v/>
      </c>
    </row>
    <row r="173" spans="1:68" x14ac:dyDescent="0.3">
      <c r="A173" s="1">
        <v>8977349</v>
      </c>
      <c r="B173" s="1" t="s">
        <v>168</v>
      </c>
      <c r="C173" s="1" t="s">
        <v>570</v>
      </c>
      <c r="D173" s="1" t="s">
        <v>571</v>
      </c>
      <c r="E173" s="1" t="s">
        <v>747</v>
      </c>
      <c r="F173" s="1" t="str">
        <f t="shared" si="129"/>
        <v>彰化縣 彰化市 曉陽路263巷3號</v>
      </c>
      <c r="G173" s="1">
        <f t="shared" si="130"/>
        <v>4</v>
      </c>
      <c r="H173" s="1" t="str">
        <f t="shared" si="131"/>
        <v>彰化縣</v>
      </c>
      <c r="I173" s="1">
        <f t="shared" si="132"/>
        <v>4</v>
      </c>
      <c r="J173" s="1" t="str">
        <f t="shared" si="125"/>
        <v>彰化市</v>
      </c>
      <c r="K173" s="1" t="str">
        <f t="shared" si="126"/>
        <v>曉陽路263巷3號</v>
      </c>
      <c r="L173" s="1" t="str">
        <f t="shared" si="133"/>
        <v>N</v>
      </c>
      <c r="M173" s="1" t="str">
        <f t="shared" si="134"/>
        <v/>
      </c>
      <c r="N173" s="1" t="str">
        <f t="shared" si="178"/>
        <v/>
      </c>
      <c r="O173" s="1" t="str">
        <f t="shared" si="135"/>
        <v>N</v>
      </c>
      <c r="P173" s="1" t="str">
        <f t="shared" si="136"/>
        <v/>
      </c>
      <c r="Q173" s="1" t="str">
        <f t="shared" si="137"/>
        <v/>
      </c>
      <c r="R173" s="1" t="str">
        <f t="shared" si="138"/>
        <v/>
      </c>
      <c r="S173" s="1" t="str">
        <f t="shared" si="139"/>
        <v>曉陽路263巷3號</v>
      </c>
      <c r="T173" s="1" t="str">
        <f t="shared" si="140"/>
        <v>N</v>
      </c>
      <c r="U173" s="1" t="str">
        <f t="shared" si="141"/>
        <v>N</v>
      </c>
      <c r="V173" s="1" t="str">
        <f t="shared" si="142"/>
        <v>N</v>
      </c>
      <c r="W173" s="1" t="str">
        <f t="shared" si="143"/>
        <v/>
      </c>
      <c r="X173" s="1" t="str">
        <f t="shared" si="144"/>
        <v/>
      </c>
      <c r="Y173" s="1" t="str">
        <f t="shared" si="145"/>
        <v>曉陽路263巷3號</v>
      </c>
      <c r="Z173" s="1" t="str">
        <f t="shared" si="146"/>
        <v>Y</v>
      </c>
      <c r="AA173" s="1">
        <f t="shared" si="124"/>
        <v>3</v>
      </c>
      <c r="AB173" s="1" t="str">
        <f t="shared" si="147"/>
        <v>N</v>
      </c>
      <c r="AC173" s="1" t="str">
        <f t="shared" si="148"/>
        <v/>
      </c>
      <c r="AD173" s="1" t="str">
        <f t="shared" si="149"/>
        <v>曉陽路</v>
      </c>
      <c r="AE173" s="1" t="str">
        <f t="shared" si="150"/>
        <v>263巷3號</v>
      </c>
      <c r="AF173" s="1" t="str">
        <f t="shared" si="151"/>
        <v>N</v>
      </c>
      <c r="AG173" s="1" t="str">
        <f t="shared" si="152"/>
        <v/>
      </c>
      <c r="AH173" s="1" t="str">
        <f t="shared" si="153"/>
        <v/>
      </c>
      <c r="AI173" s="1" t="str">
        <f>IF(ISERROR(VLOOKUP(AH173,段別參照!A:B,2,0)),AH173,VLOOKUP(AH173,段別參照!A:B,2,0))</f>
        <v/>
      </c>
      <c r="AJ173" s="1" t="str">
        <f t="shared" si="154"/>
        <v>曉陽路</v>
      </c>
      <c r="AK173" s="1" t="str">
        <f t="shared" si="155"/>
        <v>曉陽路</v>
      </c>
      <c r="AL173" s="1" t="str">
        <f t="shared" si="156"/>
        <v>263巷3號</v>
      </c>
      <c r="AM173" s="1" t="str">
        <f t="shared" si="157"/>
        <v>Y</v>
      </c>
      <c r="AN173" s="1">
        <f t="shared" si="158"/>
        <v>4</v>
      </c>
      <c r="AO173" s="1" t="str">
        <f t="shared" si="159"/>
        <v>263巷</v>
      </c>
      <c r="AP173" s="1" t="str">
        <f t="shared" si="160"/>
        <v>3號</v>
      </c>
      <c r="AQ173" s="1" t="str">
        <f t="shared" si="161"/>
        <v>N</v>
      </c>
      <c r="AR173" s="1" t="str">
        <f t="shared" si="162"/>
        <v/>
      </c>
      <c r="AS173" s="1" t="str">
        <f t="shared" si="163"/>
        <v/>
      </c>
      <c r="AT173" s="1" t="str">
        <f t="shared" si="164"/>
        <v>3號</v>
      </c>
      <c r="AU173" s="1" t="str">
        <f t="shared" si="165"/>
        <v>Y</v>
      </c>
      <c r="AV173" s="1">
        <f t="shared" si="166"/>
        <v>2</v>
      </c>
      <c r="AW173" s="1" t="str">
        <f t="shared" si="167"/>
        <v>3號</v>
      </c>
      <c r="AX173" s="1" t="str">
        <f t="shared" si="179"/>
        <v>3號</v>
      </c>
      <c r="AY173" s="1" t="str">
        <f t="shared" si="168"/>
        <v/>
      </c>
      <c r="AZ173" s="1" t="str">
        <f t="shared" si="169"/>
        <v>N</v>
      </c>
      <c r="BA173" s="1" t="str">
        <f t="shared" si="170"/>
        <v/>
      </c>
      <c r="BB173" s="1" t="str">
        <f t="shared" si="171"/>
        <v/>
      </c>
      <c r="BC173" s="1" t="str">
        <f t="shared" si="172"/>
        <v/>
      </c>
      <c r="BD173" s="1" t="str">
        <f>IF(ISERROR(VLOOKUP(BC173,樓別參照!A:B,2,0)),BC173,VLOOKUP(BC173,樓別參照!A:B,2,0))</f>
        <v/>
      </c>
      <c r="BE173" s="1" t="str">
        <f t="shared" si="173"/>
        <v/>
      </c>
      <c r="BF173" s="1" t="str">
        <f t="shared" si="174"/>
        <v/>
      </c>
      <c r="BG173" s="1" t="str">
        <f t="shared" si="175"/>
        <v>N</v>
      </c>
      <c r="BH173" s="1" t="str">
        <f t="shared" si="184"/>
        <v/>
      </c>
      <c r="BI173" s="1" t="str">
        <f t="shared" si="176"/>
        <v/>
      </c>
      <c r="BJ173" s="1" t="str">
        <f t="shared" si="127"/>
        <v>彰化縣</v>
      </c>
      <c r="BK173" s="1" t="str">
        <f t="shared" si="180"/>
        <v>彰化市</v>
      </c>
      <c r="BL173" s="1" t="str">
        <f t="shared" si="181"/>
        <v>曉陽路</v>
      </c>
      <c r="BM173" s="1" t="str">
        <f t="shared" si="182"/>
        <v>263巷</v>
      </c>
      <c r="BN173" s="1" t="str">
        <f t="shared" si="183"/>
        <v/>
      </c>
      <c r="BO173" s="1" t="str">
        <f t="shared" si="177"/>
        <v>3號</v>
      </c>
      <c r="BP173" s="1" t="str">
        <f t="shared" si="128"/>
        <v/>
      </c>
    </row>
    <row r="174" spans="1:68" x14ac:dyDescent="0.3">
      <c r="A174" s="1">
        <v>9424109</v>
      </c>
      <c r="B174" s="1" t="s">
        <v>169</v>
      </c>
      <c r="C174" s="1" t="s">
        <v>577</v>
      </c>
      <c r="D174" s="1" t="s">
        <v>571</v>
      </c>
      <c r="E174" s="1" t="s">
        <v>748</v>
      </c>
      <c r="F174" s="1" t="str">
        <f t="shared" si="129"/>
        <v>彰化縣 彰化市 彰鹿路168巷59號</v>
      </c>
      <c r="G174" s="1">
        <f t="shared" si="130"/>
        <v>4</v>
      </c>
      <c r="H174" s="1" t="str">
        <f t="shared" si="131"/>
        <v>彰化縣</v>
      </c>
      <c r="I174" s="1">
        <f t="shared" si="132"/>
        <v>4</v>
      </c>
      <c r="J174" s="1" t="str">
        <f t="shared" si="125"/>
        <v>彰化市</v>
      </c>
      <c r="K174" s="1" t="str">
        <f t="shared" si="126"/>
        <v>彰鹿路168巷59號</v>
      </c>
      <c r="L174" s="1" t="str">
        <f t="shared" si="133"/>
        <v>N</v>
      </c>
      <c r="M174" s="1" t="str">
        <f t="shared" si="134"/>
        <v/>
      </c>
      <c r="N174" s="1" t="str">
        <f t="shared" si="178"/>
        <v/>
      </c>
      <c r="O174" s="1" t="str">
        <f t="shared" si="135"/>
        <v>N</v>
      </c>
      <c r="P174" s="1" t="str">
        <f t="shared" si="136"/>
        <v/>
      </c>
      <c r="Q174" s="1" t="str">
        <f t="shared" si="137"/>
        <v/>
      </c>
      <c r="R174" s="1" t="str">
        <f t="shared" si="138"/>
        <v/>
      </c>
      <c r="S174" s="1" t="str">
        <f t="shared" si="139"/>
        <v>彰鹿路168巷59號</v>
      </c>
      <c r="T174" s="1" t="str">
        <f t="shared" si="140"/>
        <v>N</v>
      </c>
      <c r="U174" s="1" t="str">
        <f t="shared" si="141"/>
        <v>N</v>
      </c>
      <c r="V174" s="1" t="str">
        <f t="shared" si="142"/>
        <v>N</v>
      </c>
      <c r="W174" s="1" t="str">
        <f t="shared" si="143"/>
        <v/>
      </c>
      <c r="X174" s="1" t="str">
        <f t="shared" si="144"/>
        <v/>
      </c>
      <c r="Y174" s="1" t="str">
        <f t="shared" si="145"/>
        <v>彰鹿路168巷59號</v>
      </c>
      <c r="Z174" s="1" t="str">
        <f t="shared" si="146"/>
        <v>Y</v>
      </c>
      <c r="AA174" s="1">
        <f t="shared" si="124"/>
        <v>3</v>
      </c>
      <c r="AB174" s="1" t="str">
        <f t="shared" si="147"/>
        <v>N</v>
      </c>
      <c r="AC174" s="1" t="str">
        <f t="shared" si="148"/>
        <v/>
      </c>
      <c r="AD174" s="1" t="str">
        <f t="shared" si="149"/>
        <v>彰鹿路</v>
      </c>
      <c r="AE174" s="1" t="str">
        <f t="shared" si="150"/>
        <v>168巷59號</v>
      </c>
      <c r="AF174" s="1" t="str">
        <f t="shared" si="151"/>
        <v>N</v>
      </c>
      <c r="AG174" s="1" t="str">
        <f t="shared" si="152"/>
        <v/>
      </c>
      <c r="AH174" s="1" t="str">
        <f t="shared" si="153"/>
        <v/>
      </c>
      <c r="AI174" s="1" t="str">
        <f>IF(ISERROR(VLOOKUP(AH174,段別參照!A:B,2,0)),AH174,VLOOKUP(AH174,段別參照!A:B,2,0))</f>
        <v/>
      </c>
      <c r="AJ174" s="1" t="str">
        <f t="shared" si="154"/>
        <v>彰鹿路</v>
      </c>
      <c r="AK174" s="1" t="str">
        <f t="shared" si="155"/>
        <v>彰鹿路</v>
      </c>
      <c r="AL174" s="1" t="str">
        <f t="shared" si="156"/>
        <v>168巷59號</v>
      </c>
      <c r="AM174" s="1" t="str">
        <f t="shared" si="157"/>
        <v>Y</v>
      </c>
      <c r="AN174" s="1">
        <f t="shared" si="158"/>
        <v>4</v>
      </c>
      <c r="AO174" s="1" t="str">
        <f t="shared" si="159"/>
        <v>168巷</v>
      </c>
      <c r="AP174" s="1" t="str">
        <f t="shared" si="160"/>
        <v>59號</v>
      </c>
      <c r="AQ174" s="1" t="str">
        <f t="shared" si="161"/>
        <v>N</v>
      </c>
      <c r="AR174" s="1" t="str">
        <f t="shared" si="162"/>
        <v/>
      </c>
      <c r="AS174" s="1" t="str">
        <f t="shared" si="163"/>
        <v/>
      </c>
      <c r="AT174" s="1" t="str">
        <f t="shared" si="164"/>
        <v>59號</v>
      </c>
      <c r="AU174" s="1" t="str">
        <f t="shared" si="165"/>
        <v>Y</v>
      </c>
      <c r="AV174" s="1">
        <f t="shared" si="166"/>
        <v>3</v>
      </c>
      <c r="AW174" s="1" t="str">
        <f t="shared" si="167"/>
        <v>59號</v>
      </c>
      <c r="AX174" s="1" t="str">
        <f t="shared" si="179"/>
        <v>59號</v>
      </c>
      <c r="AY174" s="1" t="str">
        <f t="shared" si="168"/>
        <v/>
      </c>
      <c r="AZ174" s="1" t="str">
        <f t="shared" si="169"/>
        <v>N</v>
      </c>
      <c r="BA174" s="1" t="str">
        <f t="shared" si="170"/>
        <v/>
      </c>
      <c r="BB174" s="1" t="str">
        <f t="shared" si="171"/>
        <v/>
      </c>
      <c r="BC174" s="1" t="str">
        <f t="shared" si="172"/>
        <v/>
      </c>
      <c r="BD174" s="1" t="str">
        <f>IF(ISERROR(VLOOKUP(BC174,樓別參照!A:B,2,0)),BC174,VLOOKUP(BC174,樓別參照!A:B,2,0))</f>
        <v/>
      </c>
      <c r="BE174" s="1" t="str">
        <f t="shared" si="173"/>
        <v/>
      </c>
      <c r="BF174" s="1" t="str">
        <f t="shared" si="174"/>
        <v/>
      </c>
      <c r="BG174" s="1" t="str">
        <f t="shared" si="175"/>
        <v>N</v>
      </c>
      <c r="BH174" s="1" t="str">
        <f t="shared" si="184"/>
        <v/>
      </c>
      <c r="BI174" s="1" t="str">
        <f t="shared" si="176"/>
        <v/>
      </c>
      <c r="BJ174" s="1" t="str">
        <f t="shared" si="127"/>
        <v>彰化縣</v>
      </c>
      <c r="BK174" s="1" t="str">
        <f t="shared" si="180"/>
        <v>彰化市</v>
      </c>
      <c r="BL174" s="1" t="str">
        <f t="shared" si="181"/>
        <v>彰鹿路</v>
      </c>
      <c r="BM174" s="1" t="str">
        <f t="shared" si="182"/>
        <v>168巷</v>
      </c>
      <c r="BN174" s="1" t="str">
        <f t="shared" si="183"/>
        <v/>
      </c>
      <c r="BO174" s="1" t="str">
        <f t="shared" si="177"/>
        <v>59號</v>
      </c>
      <c r="BP174" s="1" t="str">
        <f t="shared" si="128"/>
        <v/>
      </c>
    </row>
    <row r="175" spans="1:68" x14ac:dyDescent="0.3">
      <c r="A175" s="1">
        <v>10467423</v>
      </c>
      <c r="B175" s="1" t="s">
        <v>170</v>
      </c>
      <c r="C175" s="1" t="s">
        <v>570</v>
      </c>
      <c r="D175" s="1" t="s">
        <v>571</v>
      </c>
      <c r="E175" s="1" t="s">
        <v>749</v>
      </c>
      <c r="F175" s="1" t="str">
        <f t="shared" si="129"/>
        <v>彰化縣 彰化市 彰馬路189巷19弄30號</v>
      </c>
      <c r="G175" s="1">
        <f t="shared" si="130"/>
        <v>4</v>
      </c>
      <c r="H175" s="1" t="str">
        <f t="shared" si="131"/>
        <v>彰化縣</v>
      </c>
      <c r="I175" s="1">
        <f t="shared" si="132"/>
        <v>4</v>
      </c>
      <c r="J175" s="1" t="str">
        <f t="shared" si="125"/>
        <v>彰化市</v>
      </c>
      <c r="K175" s="1" t="str">
        <f t="shared" si="126"/>
        <v>彰馬路189巷19弄30號</v>
      </c>
      <c r="L175" s="1" t="str">
        <f t="shared" si="133"/>
        <v>N</v>
      </c>
      <c r="M175" s="1" t="str">
        <f t="shared" si="134"/>
        <v/>
      </c>
      <c r="N175" s="1" t="str">
        <f t="shared" si="178"/>
        <v/>
      </c>
      <c r="O175" s="1" t="str">
        <f t="shared" si="135"/>
        <v>N</v>
      </c>
      <c r="P175" s="1" t="str">
        <f t="shared" si="136"/>
        <v/>
      </c>
      <c r="Q175" s="1" t="str">
        <f t="shared" si="137"/>
        <v/>
      </c>
      <c r="R175" s="1" t="str">
        <f t="shared" si="138"/>
        <v/>
      </c>
      <c r="S175" s="1" t="str">
        <f t="shared" si="139"/>
        <v>彰馬路189巷19弄30號</v>
      </c>
      <c r="T175" s="1" t="str">
        <f t="shared" si="140"/>
        <v>N</v>
      </c>
      <c r="U175" s="1" t="str">
        <f t="shared" si="141"/>
        <v>N</v>
      </c>
      <c r="V175" s="1" t="str">
        <f t="shared" si="142"/>
        <v>N</v>
      </c>
      <c r="W175" s="1" t="str">
        <f t="shared" si="143"/>
        <v/>
      </c>
      <c r="X175" s="1" t="str">
        <f t="shared" si="144"/>
        <v/>
      </c>
      <c r="Y175" s="1" t="str">
        <f t="shared" si="145"/>
        <v>彰馬路189巷19弄30號</v>
      </c>
      <c r="Z175" s="1" t="str">
        <f t="shared" si="146"/>
        <v>Y</v>
      </c>
      <c r="AA175" s="1">
        <f t="shared" si="124"/>
        <v>3</v>
      </c>
      <c r="AB175" s="1" t="str">
        <f t="shared" si="147"/>
        <v>N</v>
      </c>
      <c r="AC175" s="1" t="str">
        <f t="shared" si="148"/>
        <v/>
      </c>
      <c r="AD175" s="1" t="str">
        <f t="shared" si="149"/>
        <v>彰馬路</v>
      </c>
      <c r="AE175" s="1" t="str">
        <f t="shared" si="150"/>
        <v>189巷19弄30號</v>
      </c>
      <c r="AF175" s="1" t="str">
        <f t="shared" si="151"/>
        <v>N</v>
      </c>
      <c r="AG175" s="1" t="str">
        <f t="shared" si="152"/>
        <v/>
      </c>
      <c r="AH175" s="1" t="str">
        <f t="shared" si="153"/>
        <v/>
      </c>
      <c r="AI175" s="1" t="str">
        <f>IF(ISERROR(VLOOKUP(AH175,段別參照!A:B,2,0)),AH175,VLOOKUP(AH175,段別參照!A:B,2,0))</f>
        <v/>
      </c>
      <c r="AJ175" s="1" t="str">
        <f t="shared" si="154"/>
        <v>彰馬路</v>
      </c>
      <c r="AK175" s="1" t="str">
        <f t="shared" si="155"/>
        <v>彰馬路</v>
      </c>
      <c r="AL175" s="1" t="str">
        <f t="shared" si="156"/>
        <v>189巷19弄30號</v>
      </c>
      <c r="AM175" s="1" t="str">
        <f t="shared" si="157"/>
        <v>Y</v>
      </c>
      <c r="AN175" s="1">
        <f t="shared" si="158"/>
        <v>4</v>
      </c>
      <c r="AO175" s="1" t="str">
        <f t="shared" si="159"/>
        <v>189巷</v>
      </c>
      <c r="AP175" s="1" t="str">
        <f t="shared" si="160"/>
        <v>19弄30號</v>
      </c>
      <c r="AQ175" s="1" t="str">
        <f t="shared" si="161"/>
        <v>Y</v>
      </c>
      <c r="AR175" s="1">
        <f t="shared" si="162"/>
        <v>3</v>
      </c>
      <c r="AS175" s="1" t="str">
        <f t="shared" si="163"/>
        <v>19弄</v>
      </c>
      <c r="AT175" s="1" t="str">
        <f t="shared" si="164"/>
        <v>30號</v>
      </c>
      <c r="AU175" s="1" t="str">
        <f t="shared" si="165"/>
        <v>Y</v>
      </c>
      <c r="AV175" s="1">
        <f t="shared" si="166"/>
        <v>3</v>
      </c>
      <c r="AW175" s="1" t="str">
        <f t="shared" si="167"/>
        <v>30號</v>
      </c>
      <c r="AX175" s="1" t="str">
        <f t="shared" si="179"/>
        <v>30號</v>
      </c>
      <c r="AY175" s="1" t="str">
        <f t="shared" si="168"/>
        <v/>
      </c>
      <c r="AZ175" s="1" t="str">
        <f t="shared" si="169"/>
        <v>N</v>
      </c>
      <c r="BA175" s="1" t="str">
        <f t="shared" si="170"/>
        <v/>
      </c>
      <c r="BB175" s="1" t="str">
        <f t="shared" si="171"/>
        <v/>
      </c>
      <c r="BC175" s="1" t="str">
        <f t="shared" si="172"/>
        <v/>
      </c>
      <c r="BD175" s="1" t="str">
        <f>IF(ISERROR(VLOOKUP(BC175,樓別參照!A:B,2,0)),BC175,VLOOKUP(BC175,樓別參照!A:B,2,0))</f>
        <v/>
      </c>
      <c r="BE175" s="1" t="str">
        <f t="shared" si="173"/>
        <v/>
      </c>
      <c r="BF175" s="1" t="str">
        <f t="shared" si="174"/>
        <v/>
      </c>
      <c r="BG175" s="1" t="str">
        <f t="shared" si="175"/>
        <v>N</v>
      </c>
      <c r="BH175" s="1" t="str">
        <f t="shared" si="184"/>
        <v/>
      </c>
      <c r="BI175" s="1" t="str">
        <f t="shared" si="176"/>
        <v/>
      </c>
      <c r="BJ175" s="1" t="str">
        <f t="shared" si="127"/>
        <v>彰化縣</v>
      </c>
      <c r="BK175" s="1" t="str">
        <f t="shared" si="180"/>
        <v>彰化市</v>
      </c>
      <c r="BL175" s="1" t="str">
        <f t="shared" si="181"/>
        <v>彰馬路</v>
      </c>
      <c r="BM175" s="1" t="str">
        <f t="shared" si="182"/>
        <v>189巷</v>
      </c>
      <c r="BN175" s="1" t="str">
        <f t="shared" si="183"/>
        <v>19弄</v>
      </c>
      <c r="BO175" s="1" t="str">
        <f t="shared" si="177"/>
        <v>30號</v>
      </c>
      <c r="BP175" s="1" t="str">
        <f t="shared" si="128"/>
        <v/>
      </c>
    </row>
    <row r="176" spans="1:68" x14ac:dyDescent="0.3">
      <c r="A176" s="1">
        <v>10467345</v>
      </c>
      <c r="B176" s="1" t="s">
        <v>171</v>
      </c>
      <c r="C176" s="1" t="s">
        <v>577</v>
      </c>
      <c r="D176" s="1" t="s">
        <v>567</v>
      </c>
      <c r="E176" s="1" t="s">
        <v>750</v>
      </c>
      <c r="F176" s="1" t="str">
        <f t="shared" si="129"/>
        <v>彰化縣 彰化市 彰美路1段149巷27號</v>
      </c>
      <c r="G176" s="1">
        <f t="shared" si="130"/>
        <v>4</v>
      </c>
      <c r="H176" s="1" t="str">
        <f t="shared" si="131"/>
        <v>彰化縣</v>
      </c>
      <c r="I176" s="1">
        <f t="shared" si="132"/>
        <v>4</v>
      </c>
      <c r="J176" s="1" t="str">
        <f t="shared" si="125"/>
        <v>彰化市</v>
      </c>
      <c r="K176" s="1" t="str">
        <f t="shared" si="126"/>
        <v>彰美路1段149巷27號</v>
      </c>
      <c r="L176" s="1" t="str">
        <f t="shared" si="133"/>
        <v>N</v>
      </c>
      <c r="M176" s="1" t="str">
        <f t="shared" si="134"/>
        <v/>
      </c>
      <c r="N176" s="1" t="str">
        <f t="shared" si="178"/>
        <v/>
      </c>
      <c r="O176" s="1" t="str">
        <f t="shared" si="135"/>
        <v>N</v>
      </c>
      <c r="P176" s="1" t="str">
        <f t="shared" si="136"/>
        <v/>
      </c>
      <c r="Q176" s="1" t="str">
        <f t="shared" si="137"/>
        <v/>
      </c>
      <c r="R176" s="1" t="str">
        <f t="shared" si="138"/>
        <v/>
      </c>
      <c r="S176" s="1" t="str">
        <f t="shared" si="139"/>
        <v>彰美路1段149巷27號</v>
      </c>
      <c r="T176" s="1" t="str">
        <f t="shared" si="140"/>
        <v>N</v>
      </c>
      <c r="U176" s="1" t="str">
        <f t="shared" si="141"/>
        <v>N</v>
      </c>
      <c r="V176" s="1" t="str">
        <f t="shared" si="142"/>
        <v>N</v>
      </c>
      <c r="W176" s="1" t="str">
        <f t="shared" si="143"/>
        <v/>
      </c>
      <c r="X176" s="1" t="str">
        <f t="shared" si="144"/>
        <v/>
      </c>
      <c r="Y176" s="1" t="str">
        <f t="shared" si="145"/>
        <v>彰美路1段149巷27號</v>
      </c>
      <c r="Z176" s="1" t="str">
        <f t="shared" si="146"/>
        <v>Y</v>
      </c>
      <c r="AA176" s="1">
        <f t="shared" si="124"/>
        <v>3</v>
      </c>
      <c r="AB176" s="1" t="str">
        <f t="shared" si="147"/>
        <v>N</v>
      </c>
      <c r="AC176" s="1" t="str">
        <f t="shared" si="148"/>
        <v/>
      </c>
      <c r="AD176" s="1" t="str">
        <f t="shared" si="149"/>
        <v>彰美路</v>
      </c>
      <c r="AE176" s="1" t="str">
        <f t="shared" si="150"/>
        <v>1段149巷27號</v>
      </c>
      <c r="AF176" s="1" t="str">
        <f t="shared" si="151"/>
        <v>Y</v>
      </c>
      <c r="AG176" s="1">
        <f t="shared" si="152"/>
        <v>2</v>
      </c>
      <c r="AH176" s="1" t="str">
        <f t="shared" si="153"/>
        <v>1段</v>
      </c>
      <c r="AI176" s="1" t="str">
        <f>IF(ISERROR(VLOOKUP(AH176,段別參照!A:B,2,0)),AH176,VLOOKUP(AH176,段別參照!A:B,2,0))</f>
        <v>一段</v>
      </c>
      <c r="AJ176" s="1" t="str">
        <f t="shared" si="154"/>
        <v>彰美路1段</v>
      </c>
      <c r="AK176" s="1" t="str">
        <f t="shared" si="155"/>
        <v>彰美路一段</v>
      </c>
      <c r="AL176" s="1" t="str">
        <f t="shared" si="156"/>
        <v>149巷27號</v>
      </c>
      <c r="AM176" s="1" t="str">
        <f t="shared" si="157"/>
        <v>Y</v>
      </c>
      <c r="AN176" s="1">
        <f t="shared" si="158"/>
        <v>4</v>
      </c>
      <c r="AO176" s="1" t="str">
        <f t="shared" si="159"/>
        <v>149巷</v>
      </c>
      <c r="AP176" s="1" t="str">
        <f t="shared" si="160"/>
        <v>27號</v>
      </c>
      <c r="AQ176" s="1" t="str">
        <f t="shared" si="161"/>
        <v>N</v>
      </c>
      <c r="AR176" s="1" t="str">
        <f t="shared" si="162"/>
        <v/>
      </c>
      <c r="AS176" s="1" t="str">
        <f t="shared" si="163"/>
        <v/>
      </c>
      <c r="AT176" s="1" t="str">
        <f t="shared" si="164"/>
        <v>27號</v>
      </c>
      <c r="AU176" s="1" t="str">
        <f t="shared" si="165"/>
        <v>Y</v>
      </c>
      <c r="AV176" s="1">
        <f t="shared" si="166"/>
        <v>3</v>
      </c>
      <c r="AW176" s="1" t="str">
        <f t="shared" si="167"/>
        <v>27號</v>
      </c>
      <c r="AX176" s="1" t="str">
        <f t="shared" si="179"/>
        <v>27號</v>
      </c>
      <c r="AY176" s="1" t="str">
        <f t="shared" si="168"/>
        <v/>
      </c>
      <c r="AZ176" s="1" t="str">
        <f t="shared" si="169"/>
        <v>N</v>
      </c>
      <c r="BA176" s="1" t="str">
        <f t="shared" si="170"/>
        <v/>
      </c>
      <c r="BB176" s="1" t="str">
        <f t="shared" si="171"/>
        <v/>
      </c>
      <c r="BC176" s="1" t="str">
        <f t="shared" si="172"/>
        <v/>
      </c>
      <c r="BD176" s="1" t="str">
        <f>IF(ISERROR(VLOOKUP(BC176,樓別參照!A:B,2,0)),BC176,VLOOKUP(BC176,樓別參照!A:B,2,0))</f>
        <v/>
      </c>
      <c r="BE176" s="1" t="str">
        <f t="shared" si="173"/>
        <v/>
      </c>
      <c r="BF176" s="1" t="str">
        <f t="shared" si="174"/>
        <v/>
      </c>
      <c r="BG176" s="1" t="str">
        <f t="shared" si="175"/>
        <v>N</v>
      </c>
      <c r="BH176" s="1" t="str">
        <f t="shared" si="184"/>
        <v/>
      </c>
      <c r="BI176" s="1" t="str">
        <f t="shared" si="176"/>
        <v/>
      </c>
      <c r="BJ176" s="1" t="str">
        <f t="shared" si="127"/>
        <v>彰化縣</v>
      </c>
      <c r="BK176" s="1" t="str">
        <f t="shared" si="180"/>
        <v>彰化市</v>
      </c>
      <c r="BL176" s="1" t="str">
        <f t="shared" si="181"/>
        <v>彰美路一段</v>
      </c>
      <c r="BM176" s="1" t="str">
        <f t="shared" si="182"/>
        <v>149巷</v>
      </c>
      <c r="BN176" s="1" t="str">
        <f t="shared" si="183"/>
        <v/>
      </c>
      <c r="BO176" s="1" t="str">
        <f t="shared" si="177"/>
        <v>27號</v>
      </c>
      <c r="BP176" s="1" t="str">
        <f t="shared" si="128"/>
        <v/>
      </c>
    </row>
    <row r="177" spans="1:68" x14ac:dyDescent="0.3">
      <c r="A177" s="1">
        <v>7326132</v>
      </c>
      <c r="B177" s="1" t="s">
        <v>172</v>
      </c>
      <c r="C177" s="1" t="s">
        <v>577</v>
      </c>
      <c r="D177" s="1" t="s">
        <v>571</v>
      </c>
      <c r="E177" s="1" t="s">
        <v>751</v>
      </c>
      <c r="F177" s="1" t="str">
        <f t="shared" si="129"/>
        <v>彰化縣 彰化市 彰南路五段155號</v>
      </c>
      <c r="G177" s="1">
        <f t="shared" si="130"/>
        <v>4</v>
      </c>
      <c r="H177" s="1" t="str">
        <f t="shared" si="131"/>
        <v>彰化縣</v>
      </c>
      <c r="I177" s="1">
        <f t="shared" si="132"/>
        <v>4</v>
      </c>
      <c r="J177" s="1" t="str">
        <f t="shared" si="125"/>
        <v>彰化市</v>
      </c>
      <c r="K177" s="1" t="str">
        <f t="shared" si="126"/>
        <v>彰南路五段155號</v>
      </c>
      <c r="L177" s="1" t="str">
        <f t="shared" si="133"/>
        <v>N</v>
      </c>
      <c r="M177" s="1" t="str">
        <f t="shared" si="134"/>
        <v/>
      </c>
      <c r="N177" s="1" t="str">
        <f t="shared" si="178"/>
        <v/>
      </c>
      <c r="O177" s="1" t="str">
        <f t="shared" si="135"/>
        <v>N</v>
      </c>
      <c r="P177" s="1" t="str">
        <f t="shared" si="136"/>
        <v/>
      </c>
      <c r="Q177" s="1" t="str">
        <f t="shared" si="137"/>
        <v/>
      </c>
      <c r="R177" s="1" t="str">
        <f t="shared" si="138"/>
        <v/>
      </c>
      <c r="S177" s="1" t="str">
        <f t="shared" si="139"/>
        <v>彰南路五段155號</v>
      </c>
      <c r="T177" s="1" t="str">
        <f t="shared" si="140"/>
        <v>N</v>
      </c>
      <c r="U177" s="1" t="str">
        <f t="shared" si="141"/>
        <v>N</v>
      </c>
      <c r="V177" s="1" t="str">
        <f t="shared" si="142"/>
        <v>N</v>
      </c>
      <c r="W177" s="1" t="str">
        <f t="shared" si="143"/>
        <v/>
      </c>
      <c r="X177" s="1" t="str">
        <f t="shared" si="144"/>
        <v/>
      </c>
      <c r="Y177" s="1" t="str">
        <f t="shared" si="145"/>
        <v>彰南路五段155號</v>
      </c>
      <c r="Z177" s="1" t="str">
        <f t="shared" si="146"/>
        <v>Y</v>
      </c>
      <c r="AA177" s="1">
        <f t="shared" si="124"/>
        <v>3</v>
      </c>
      <c r="AB177" s="1" t="str">
        <f t="shared" si="147"/>
        <v>N</v>
      </c>
      <c r="AC177" s="1" t="str">
        <f t="shared" si="148"/>
        <v/>
      </c>
      <c r="AD177" s="1" t="str">
        <f t="shared" si="149"/>
        <v>彰南路</v>
      </c>
      <c r="AE177" s="1" t="str">
        <f t="shared" si="150"/>
        <v>五段155號</v>
      </c>
      <c r="AF177" s="1" t="str">
        <f t="shared" si="151"/>
        <v>Y</v>
      </c>
      <c r="AG177" s="1">
        <f t="shared" si="152"/>
        <v>2</v>
      </c>
      <c r="AH177" s="1" t="str">
        <f t="shared" si="153"/>
        <v>五段</v>
      </c>
      <c r="AI177" s="1" t="str">
        <f>IF(ISERROR(VLOOKUP(AH177,段別參照!A:B,2,0)),AH177,VLOOKUP(AH177,段別參照!A:B,2,0))</f>
        <v>五段</v>
      </c>
      <c r="AJ177" s="1" t="str">
        <f t="shared" si="154"/>
        <v>彰南路五段</v>
      </c>
      <c r="AK177" s="1" t="str">
        <f t="shared" si="155"/>
        <v>彰南路五段</v>
      </c>
      <c r="AL177" s="1" t="str">
        <f t="shared" si="156"/>
        <v>155號</v>
      </c>
      <c r="AM177" s="1" t="str">
        <f t="shared" si="157"/>
        <v>N</v>
      </c>
      <c r="AN177" s="1" t="str">
        <f t="shared" si="158"/>
        <v/>
      </c>
      <c r="AO177" s="1" t="str">
        <f t="shared" si="159"/>
        <v/>
      </c>
      <c r="AP177" s="1" t="str">
        <f t="shared" si="160"/>
        <v>155號</v>
      </c>
      <c r="AQ177" s="1" t="str">
        <f t="shared" si="161"/>
        <v>N</v>
      </c>
      <c r="AR177" s="1" t="str">
        <f t="shared" si="162"/>
        <v/>
      </c>
      <c r="AS177" s="1" t="str">
        <f t="shared" si="163"/>
        <v/>
      </c>
      <c r="AT177" s="1" t="str">
        <f t="shared" si="164"/>
        <v>155號</v>
      </c>
      <c r="AU177" s="1" t="str">
        <f t="shared" si="165"/>
        <v>Y</v>
      </c>
      <c r="AV177" s="1">
        <f t="shared" si="166"/>
        <v>4</v>
      </c>
      <c r="AW177" s="1" t="str">
        <f t="shared" si="167"/>
        <v>155號</v>
      </c>
      <c r="AX177" s="1" t="str">
        <f t="shared" si="179"/>
        <v>155號</v>
      </c>
      <c r="AY177" s="1" t="str">
        <f t="shared" si="168"/>
        <v/>
      </c>
      <c r="AZ177" s="1" t="str">
        <f t="shared" si="169"/>
        <v>N</v>
      </c>
      <c r="BA177" s="1" t="str">
        <f t="shared" si="170"/>
        <v/>
      </c>
      <c r="BB177" s="1" t="str">
        <f t="shared" si="171"/>
        <v/>
      </c>
      <c r="BC177" s="1" t="str">
        <f t="shared" si="172"/>
        <v/>
      </c>
      <c r="BD177" s="1" t="str">
        <f>IF(ISERROR(VLOOKUP(BC177,樓別參照!A:B,2,0)),BC177,VLOOKUP(BC177,樓別參照!A:B,2,0))</f>
        <v/>
      </c>
      <c r="BE177" s="1" t="str">
        <f t="shared" si="173"/>
        <v/>
      </c>
      <c r="BF177" s="1" t="str">
        <f t="shared" si="174"/>
        <v/>
      </c>
      <c r="BG177" s="1" t="str">
        <f t="shared" si="175"/>
        <v>N</v>
      </c>
      <c r="BH177" s="1" t="str">
        <f t="shared" si="184"/>
        <v/>
      </c>
      <c r="BI177" s="1" t="str">
        <f t="shared" si="176"/>
        <v/>
      </c>
      <c r="BJ177" s="1" t="str">
        <f t="shared" si="127"/>
        <v>彰化縣</v>
      </c>
      <c r="BK177" s="1" t="str">
        <f t="shared" si="180"/>
        <v>彰化市</v>
      </c>
      <c r="BL177" s="1" t="str">
        <f t="shared" si="181"/>
        <v>彰南路五段</v>
      </c>
      <c r="BM177" s="1" t="str">
        <f t="shared" si="182"/>
        <v/>
      </c>
      <c r="BN177" s="1" t="str">
        <f t="shared" si="183"/>
        <v/>
      </c>
      <c r="BO177" s="1" t="str">
        <f t="shared" si="177"/>
        <v>155號</v>
      </c>
      <c r="BP177" s="1" t="str">
        <f t="shared" si="128"/>
        <v/>
      </c>
    </row>
    <row r="178" spans="1:68" x14ac:dyDescent="0.3">
      <c r="A178" s="1">
        <v>9197666</v>
      </c>
      <c r="B178" s="1" t="s">
        <v>173</v>
      </c>
      <c r="C178" s="1" t="s">
        <v>594</v>
      </c>
      <c r="D178" s="1" t="s">
        <v>571</v>
      </c>
      <c r="E178" s="1" t="s">
        <v>752</v>
      </c>
      <c r="F178" s="1" t="str">
        <f t="shared" si="129"/>
        <v>彰化縣 彰化市 彰南路2段590巷19號</v>
      </c>
      <c r="G178" s="1">
        <f t="shared" si="130"/>
        <v>4</v>
      </c>
      <c r="H178" s="1" t="str">
        <f t="shared" si="131"/>
        <v>彰化縣</v>
      </c>
      <c r="I178" s="1">
        <f t="shared" si="132"/>
        <v>4</v>
      </c>
      <c r="J178" s="1" t="str">
        <f t="shared" si="125"/>
        <v>彰化市</v>
      </c>
      <c r="K178" s="1" t="str">
        <f t="shared" si="126"/>
        <v>彰南路2段590巷19號</v>
      </c>
      <c r="L178" s="1" t="str">
        <f t="shared" si="133"/>
        <v>N</v>
      </c>
      <c r="M178" s="1" t="str">
        <f t="shared" si="134"/>
        <v/>
      </c>
      <c r="N178" s="1" t="str">
        <f t="shared" si="178"/>
        <v/>
      </c>
      <c r="O178" s="1" t="str">
        <f t="shared" si="135"/>
        <v>N</v>
      </c>
      <c r="P178" s="1" t="str">
        <f t="shared" si="136"/>
        <v/>
      </c>
      <c r="Q178" s="1" t="str">
        <f t="shared" si="137"/>
        <v/>
      </c>
      <c r="R178" s="1" t="str">
        <f t="shared" si="138"/>
        <v/>
      </c>
      <c r="S178" s="1" t="str">
        <f t="shared" si="139"/>
        <v>彰南路2段590巷19號</v>
      </c>
      <c r="T178" s="1" t="str">
        <f t="shared" si="140"/>
        <v>N</v>
      </c>
      <c r="U178" s="1" t="str">
        <f t="shared" si="141"/>
        <v>N</v>
      </c>
      <c r="V178" s="1" t="str">
        <f t="shared" si="142"/>
        <v>N</v>
      </c>
      <c r="W178" s="1" t="str">
        <f t="shared" si="143"/>
        <v/>
      </c>
      <c r="X178" s="1" t="str">
        <f t="shared" si="144"/>
        <v/>
      </c>
      <c r="Y178" s="1" t="str">
        <f t="shared" si="145"/>
        <v>彰南路2段590巷19號</v>
      </c>
      <c r="Z178" s="1" t="str">
        <f t="shared" si="146"/>
        <v>Y</v>
      </c>
      <c r="AA178" s="1">
        <f t="shared" si="124"/>
        <v>3</v>
      </c>
      <c r="AB178" s="1" t="str">
        <f t="shared" si="147"/>
        <v>N</v>
      </c>
      <c r="AC178" s="1" t="str">
        <f t="shared" si="148"/>
        <v/>
      </c>
      <c r="AD178" s="1" t="str">
        <f t="shared" si="149"/>
        <v>彰南路</v>
      </c>
      <c r="AE178" s="1" t="str">
        <f t="shared" si="150"/>
        <v>2段590巷19號</v>
      </c>
      <c r="AF178" s="1" t="str">
        <f t="shared" si="151"/>
        <v>Y</v>
      </c>
      <c r="AG178" s="1">
        <f t="shared" si="152"/>
        <v>2</v>
      </c>
      <c r="AH178" s="1" t="str">
        <f t="shared" si="153"/>
        <v>2段</v>
      </c>
      <c r="AI178" s="1" t="str">
        <f>IF(ISERROR(VLOOKUP(AH178,段別參照!A:B,2,0)),AH178,VLOOKUP(AH178,段別參照!A:B,2,0))</f>
        <v>二段</v>
      </c>
      <c r="AJ178" s="1" t="str">
        <f t="shared" si="154"/>
        <v>彰南路2段</v>
      </c>
      <c r="AK178" s="1" t="str">
        <f t="shared" si="155"/>
        <v>彰南路二段</v>
      </c>
      <c r="AL178" s="1" t="str">
        <f t="shared" si="156"/>
        <v>590巷19號</v>
      </c>
      <c r="AM178" s="1" t="str">
        <f t="shared" si="157"/>
        <v>Y</v>
      </c>
      <c r="AN178" s="1">
        <f t="shared" si="158"/>
        <v>4</v>
      </c>
      <c r="AO178" s="1" t="str">
        <f t="shared" si="159"/>
        <v>590巷</v>
      </c>
      <c r="AP178" s="1" t="str">
        <f t="shared" si="160"/>
        <v>19號</v>
      </c>
      <c r="AQ178" s="1" t="str">
        <f t="shared" si="161"/>
        <v>N</v>
      </c>
      <c r="AR178" s="1" t="str">
        <f t="shared" si="162"/>
        <v/>
      </c>
      <c r="AS178" s="1" t="str">
        <f t="shared" si="163"/>
        <v/>
      </c>
      <c r="AT178" s="1" t="str">
        <f t="shared" si="164"/>
        <v>19號</v>
      </c>
      <c r="AU178" s="1" t="str">
        <f t="shared" si="165"/>
        <v>Y</v>
      </c>
      <c r="AV178" s="1">
        <f t="shared" si="166"/>
        <v>3</v>
      </c>
      <c r="AW178" s="1" t="str">
        <f t="shared" si="167"/>
        <v>19號</v>
      </c>
      <c r="AX178" s="1" t="str">
        <f t="shared" si="179"/>
        <v>19號</v>
      </c>
      <c r="AY178" s="1" t="str">
        <f t="shared" si="168"/>
        <v/>
      </c>
      <c r="AZ178" s="1" t="str">
        <f t="shared" si="169"/>
        <v>N</v>
      </c>
      <c r="BA178" s="1" t="str">
        <f t="shared" si="170"/>
        <v/>
      </c>
      <c r="BB178" s="1" t="str">
        <f t="shared" si="171"/>
        <v/>
      </c>
      <c r="BC178" s="1" t="str">
        <f t="shared" si="172"/>
        <v/>
      </c>
      <c r="BD178" s="1" t="str">
        <f>IF(ISERROR(VLOOKUP(BC178,樓別參照!A:B,2,0)),BC178,VLOOKUP(BC178,樓別參照!A:B,2,0))</f>
        <v/>
      </c>
      <c r="BE178" s="1" t="str">
        <f t="shared" si="173"/>
        <v/>
      </c>
      <c r="BF178" s="1" t="str">
        <f t="shared" si="174"/>
        <v/>
      </c>
      <c r="BG178" s="1" t="str">
        <f t="shared" si="175"/>
        <v>N</v>
      </c>
      <c r="BH178" s="1" t="str">
        <f t="shared" si="184"/>
        <v/>
      </c>
      <c r="BI178" s="1" t="str">
        <f t="shared" si="176"/>
        <v/>
      </c>
      <c r="BJ178" s="1" t="str">
        <f t="shared" si="127"/>
        <v>彰化縣</v>
      </c>
      <c r="BK178" s="1" t="str">
        <f t="shared" si="180"/>
        <v>彰化市</v>
      </c>
      <c r="BL178" s="1" t="str">
        <f t="shared" si="181"/>
        <v>彰南路二段</v>
      </c>
      <c r="BM178" s="1" t="str">
        <f t="shared" si="182"/>
        <v>590巷</v>
      </c>
      <c r="BN178" s="1" t="str">
        <f t="shared" si="183"/>
        <v/>
      </c>
      <c r="BO178" s="1" t="str">
        <f t="shared" si="177"/>
        <v>19號</v>
      </c>
      <c r="BP178" s="1" t="str">
        <f t="shared" si="128"/>
        <v/>
      </c>
    </row>
    <row r="179" spans="1:68" x14ac:dyDescent="0.3">
      <c r="A179" s="1">
        <v>8949122</v>
      </c>
      <c r="B179" s="1" t="s">
        <v>174</v>
      </c>
      <c r="C179" s="1" t="s">
        <v>577</v>
      </c>
      <c r="D179" s="1" t="s">
        <v>571</v>
      </c>
      <c r="E179" s="1" t="s">
        <v>753</v>
      </c>
      <c r="F179" s="1" t="str">
        <f t="shared" si="129"/>
        <v>彰化縣 彰化市 彰南路1段117巷15之7號</v>
      </c>
      <c r="G179" s="1">
        <f t="shared" si="130"/>
        <v>4</v>
      </c>
      <c r="H179" s="1" t="str">
        <f t="shared" si="131"/>
        <v>彰化縣</v>
      </c>
      <c r="I179" s="1">
        <f t="shared" si="132"/>
        <v>4</v>
      </c>
      <c r="J179" s="1" t="str">
        <f t="shared" si="125"/>
        <v>彰化市</v>
      </c>
      <c r="K179" s="1" t="str">
        <f t="shared" si="126"/>
        <v>彰南路1段117巷15之7號</v>
      </c>
      <c r="L179" s="1" t="str">
        <f t="shared" si="133"/>
        <v>N</v>
      </c>
      <c r="M179" s="1" t="str">
        <f t="shared" si="134"/>
        <v/>
      </c>
      <c r="N179" s="1" t="str">
        <f t="shared" si="178"/>
        <v/>
      </c>
      <c r="O179" s="1" t="str">
        <f t="shared" si="135"/>
        <v>N</v>
      </c>
      <c r="P179" s="1" t="str">
        <f t="shared" si="136"/>
        <v/>
      </c>
      <c r="Q179" s="1" t="str">
        <f t="shared" si="137"/>
        <v/>
      </c>
      <c r="R179" s="1" t="str">
        <f t="shared" si="138"/>
        <v/>
      </c>
      <c r="S179" s="1" t="str">
        <f t="shared" si="139"/>
        <v>彰南路1段117巷15之7號</v>
      </c>
      <c r="T179" s="1" t="str">
        <f t="shared" si="140"/>
        <v>N</v>
      </c>
      <c r="U179" s="1" t="str">
        <f t="shared" si="141"/>
        <v>N</v>
      </c>
      <c r="V179" s="1" t="str">
        <f t="shared" si="142"/>
        <v>N</v>
      </c>
      <c r="W179" s="1" t="str">
        <f t="shared" si="143"/>
        <v/>
      </c>
      <c r="X179" s="1" t="str">
        <f t="shared" si="144"/>
        <v/>
      </c>
      <c r="Y179" s="1" t="str">
        <f t="shared" si="145"/>
        <v>彰南路1段117巷15之7號</v>
      </c>
      <c r="Z179" s="1" t="str">
        <f t="shared" si="146"/>
        <v>Y</v>
      </c>
      <c r="AA179" s="1">
        <f t="shared" si="124"/>
        <v>3</v>
      </c>
      <c r="AB179" s="1" t="str">
        <f t="shared" si="147"/>
        <v>N</v>
      </c>
      <c r="AC179" s="1" t="str">
        <f t="shared" si="148"/>
        <v/>
      </c>
      <c r="AD179" s="1" t="str">
        <f t="shared" si="149"/>
        <v>彰南路</v>
      </c>
      <c r="AE179" s="1" t="str">
        <f t="shared" si="150"/>
        <v>1段117巷15之7號</v>
      </c>
      <c r="AF179" s="1" t="str">
        <f t="shared" si="151"/>
        <v>Y</v>
      </c>
      <c r="AG179" s="1">
        <f t="shared" si="152"/>
        <v>2</v>
      </c>
      <c r="AH179" s="1" t="str">
        <f t="shared" si="153"/>
        <v>1段</v>
      </c>
      <c r="AI179" s="1" t="str">
        <f>IF(ISERROR(VLOOKUP(AH179,段別參照!A:B,2,0)),AH179,VLOOKUP(AH179,段別參照!A:B,2,0))</f>
        <v>一段</v>
      </c>
      <c r="AJ179" s="1" t="str">
        <f t="shared" si="154"/>
        <v>彰南路1段</v>
      </c>
      <c r="AK179" s="1" t="str">
        <f t="shared" si="155"/>
        <v>彰南路一段</v>
      </c>
      <c r="AL179" s="1" t="str">
        <f t="shared" si="156"/>
        <v>117巷15之7號</v>
      </c>
      <c r="AM179" s="1" t="str">
        <f t="shared" si="157"/>
        <v>Y</v>
      </c>
      <c r="AN179" s="1">
        <f t="shared" si="158"/>
        <v>4</v>
      </c>
      <c r="AO179" s="1" t="str">
        <f t="shared" si="159"/>
        <v>117巷</v>
      </c>
      <c r="AP179" s="1" t="str">
        <f t="shared" si="160"/>
        <v>15之7號</v>
      </c>
      <c r="AQ179" s="1" t="str">
        <f t="shared" si="161"/>
        <v>N</v>
      </c>
      <c r="AR179" s="1" t="str">
        <f t="shared" si="162"/>
        <v/>
      </c>
      <c r="AS179" s="1" t="str">
        <f t="shared" si="163"/>
        <v/>
      </c>
      <c r="AT179" s="1" t="str">
        <f t="shared" si="164"/>
        <v>15之7號</v>
      </c>
      <c r="AU179" s="1" t="str">
        <f t="shared" si="165"/>
        <v>Y</v>
      </c>
      <c r="AV179" s="1">
        <f t="shared" si="166"/>
        <v>5</v>
      </c>
      <c r="AW179" s="1" t="str">
        <f t="shared" si="167"/>
        <v>15之7號</v>
      </c>
      <c r="AX179" s="1" t="str">
        <f t="shared" si="179"/>
        <v>15-7號</v>
      </c>
      <c r="AY179" s="1" t="str">
        <f t="shared" si="168"/>
        <v/>
      </c>
      <c r="AZ179" s="1" t="str">
        <f t="shared" si="169"/>
        <v>N</v>
      </c>
      <c r="BA179" s="1" t="str">
        <f t="shared" si="170"/>
        <v/>
      </c>
      <c r="BB179" s="1" t="str">
        <f t="shared" si="171"/>
        <v/>
      </c>
      <c r="BC179" s="1" t="str">
        <f t="shared" si="172"/>
        <v/>
      </c>
      <c r="BD179" s="1" t="str">
        <f>IF(ISERROR(VLOOKUP(BC179,樓別參照!A:B,2,0)),BC179,VLOOKUP(BC179,樓別參照!A:B,2,0))</f>
        <v/>
      </c>
      <c r="BE179" s="1" t="str">
        <f t="shared" si="173"/>
        <v/>
      </c>
      <c r="BF179" s="1" t="str">
        <f t="shared" si="174"/>
        <v/>
      </c>
      <c r="BG179" s="1" t="str">
        <f t="shared" si="175"/>
        <v>N</v>
      </c>
      <c r="BH179" s="1" t="str">
        <f t="shared" si="184"/>
        <v/>
      </c>
      <c r="BI179" s="1" t="str">
        <f t="shared" si="176"/>
        <v/>
      </c>
      <c r="BJ179" s="1" t="str">
        <f t="shared" si="127"/>
        <v>彰化縣</v>
      </c>
      <c r="BK179" s="1" t="str">
        <f t="shared" si="180"/>
        <v>彰化市</v>
      </c>
      <c r="BL179" s="1" t="str">
        <f t="shared" si="181"/>
        <v>彰南路一段</v>
      </c>
      <c r="BM179" s="1" t="str">
        <f t="shared" si="182"/>
        <v>117巷</v>
      </c>
      <c r="BN179" s="1" t="str">
        <f t="shared" si="183"/>
        <v/>
      </c>
      <c r="BO179" s="1" t="str">
        <f t="shared" si="177"/>
        <v>15-7號</v>
      </c>
      <c r="BP179" s="1" t="str">
        <f t="shared" si="128"/>
        <v/>
      </c>
    </row>
    <row r="180" spans="1:68" x14ac:dyDescent="0.3">
      <c r="A180" s="1">
        <v>6123056</v>
      </c>
      <c r="B180" s="1" t="s">
        <v>175</v>
      </c>
      <c r="C180" s="1" t="s">
        <v>577</v>
      </c>
      <c r="D180" s="1" t="s">
        <v>571</v>
      </c>
      <c r="E180" s="1" t="s">
        <v>754</v>
      </c>
      <c r="F180" s="1" t="str">
        <f t="shared" si="129"/>
        <v>彰化縣 彰化市 彰和路一段30號</v>
      </c>
      <c r="G180" s="1">
        <f t="shared" si="130"/>
        <v>4</v>
      </c>
      <c r="H180" s="1" t="str">
        <f t="shared" si="131"/>
        <v>彰化縣</v>
      </c>
      <c r="I180" s="1">
        <f t="shared" si="132"/>
        <v>4</v>
      </c>
      <c r="J180" s="1" t="str">
        <f t="shared" si="125"/>
        <v>彰化市</v>
      </c>
      <c r="K180" s="1" t="str">
        <f t="shared" si="126"/>
        <v>彰和路一段30號</v>
      </c>
      <c r="L180" s="1" t="str">
        <f t="shared" si="133"/>
        <v>N</v>
      </c>
      <c r="M180" s="1" t="str">
        <f t="shared" si="134"/>
        <v/>
      </c>
      <c r="N180" s="1" t="str">
        <f t="shared" si="178"/>
        <v/>
      </c>
      <c r="O180" s="1" t="str">
        <f t="shared" si="135"/>
        <v>N</v>
      </c>
      <c r="P180" s="1" t="str">
        <f t="shared" si="136"/>
        <v/>
      </c>
      <c r="Q180" s="1" t="str">
        <f t="shared" si="137"/>
        <v/>
      </c>
      <c r="R180" s="1" t="str">
        <f t="shared" si="138"/>
        <v/>
      </c>
      <c r="S180" s="1" t="str">
        <f t="shared" si="139"/>
        <v>彰和路一段30號</v>
      </c>
      <c r="T180" s="1" t="str">
        <f t="shared" si="140"/>
        <v>N</v>
      </c>
      <c r="U180" s="1" t="str">
        <f t="shared" si="141"/>
        <v>N</v>
      </c>
      <c r="V180" s="1" t="str">
        <f t="shared" si="142"/>
        <v>N</v>
      </c>
      <c r="W180" s="1" t="str">
        <f t="shared" si="143"/>
        <v/>
      </c>
      <c r="X180" s="1" t="str">
        <f t="shared" si="144"/>
        <v/>
      </c>
      <c r="Y180" s="1" t="str">
        <f t="shared" si="145"/>
        <v>彰和路一段30號</v>
      </c>
      <c r="Z180" s="1" t="str">
        <f t="shared" si="146"/>
        <v>Y</v>
      </c>
      <c r="AA180" s="1">
        <f t="shared" si="124"/>
        <v>3</v>
      </c>
      <c r="AB180" s="1" t="str">
        <f t="shared" si="147"/>
        <v>N</v>
      </c>
      <c r="AC180" s="1" t="str">
        <f t="shared" si="148"/>
        <v/>
      </c>
      <c r="AD180" s="1" t="str">
        <f t="shared" si="149"/>
        <v>彰和路</v>
      </c>
      <c r="AE180" s="1" t="str">
        <f t="shared" si="150"/>
        <v>一段30號</v>
      </c>
      <c r="AF180" s="1" t="str">
        <f t="shared" si="151"/>
        <v>Y</v>
      </c>
      <c r="AG180" s="1">
        <f t="shared" si="152"/>
        <v>2</v>
      </c>
      <c r="AH180" s="1" t="str">
        <f t="shared" si="153"/>
        <v>一段</v>
      </c>
      <c r="AI180" s="1" t="str">
        <f>IF(ISERROR(VLOOKUP(AH180,段別參照!A:B,2,0)),AH180,VLOOKUP(AH180,段別參照!A:B,2,0))</f>
        <v>一段</v>
      </c>
      <c r="AJ180" s="1" t="str">
        <f t="shared" si="154"/>
        <v>彰和路一段</v>
      </c>
      <c r="AK180" s="1" t="str">
        <f t="shared" si="155"/>
        <v>彰和路一段</v>
      </c>
      <c r="AL180" s="1" t="str">
        <f t="shared" si="156"/>
        <v>30號</v>
      </c>
      <c r="AM180" s="1" t="str">
        <f t="shared" si="157"/>
        <v>N</v>
      </c>
      <c r="AN180" s="1" t="str">
        <f t="shared" si="158"/>
        <v/>
      </c>
      <c r="AO180" s="1" t="str">
        <f t="shared" si="159"/>
        <v/>
      </c>
      <c r="AP180" s="1" t="str">
        <f t="shared" si="160"/>
        <v>30號</v>
      </c>
      <c r="AQ180" s="1" t="str">
        <f t="shared" si="161"/>
        <v>N</v>
      </c>
      <c r="AR180" s="1" t="str">
        <f t="shared" si="162"/>
        <v/>
      </c>
      <c r="AS180" s="1" t="str">
        <f t="shared" si="163"/>
        <v/>
      </c>
      <c r="AT180" s="1" t="str">
        <f t="shared" si="164"/>
        <v>30號</v>
      </c>
      <c r="AU180" s="1" t="str">
        <f t="shared" si="165"/>
        <v>Y</v>
      </c>
      <c r="AV180" s="1">
        <f t="shared" si="166"/>
        <v>3</v>
      </c>
      <c r="AW180" s="1" t="str">
        <f t="shared" si="167"/>
        <v>30號</v>
      </c>
      <c r="AX180" s="1" t="str">
        <f t="shared" si="179"/>
        <v>30號</v>
      </c>
      <c r="AY180" s="1" t="str">
        <f t="shared" si="168"/>
        <v/>
      </c>
      <c r="AZ180" s="1" t="str">
        <f t="shared" si="169"/>
        <v>N</v>
      </c>
      <c r="BA180" s="1" t="str">
        <f t="shared" si="170"/>
        <v/>
      </c>
      <c r="BB180" s="1" t="str">
        <f t="shared" si="171"/>
        <v/>
      </c>
      <c r="BC180" s="1" t="str">
        <f t="shared" si="172"/>
        <v/>
      </c>
      <c r="BD180" s="1" t="str">
        <f>IF(ISERROR(VLOOKUP(BC180,樓別參照!A:B,2,0)),BC180,VLOOKUP(BC180,樓別參照!A:B,2,0))</f>
        <v/>
      </c>
      <c r="BE180" s="1" t="str">
        <f t="shared" si="173"/>
        <v/>
      </c>
      <c r="BF180" s="1" t="str">
        <f t="shared" si="174"/>
        <v/>
      </c>
      <c r="BG180" s="1" t="str">
        <f t="shared" si="175"/>
        <v>N</v>
      </c>
      <c r="BH180" s="1" t="str">
        <f t="shared" si="184"/>
        <v/>
      </c>
      <c r="BI180" s="1" t="str">
        <f t="shared" si="176"/>
        <v/>
      </c>
      <c r="BJ180" s="1" t="str">
        <f t="shared" si="127"/>
        <v>彰化縣</v>
      </c>
      <c r="BK180" s="1" t="str">
        <f t="shared" si="180"/>
        <v>彰化市</v>
      </c>
      <c r="BL180" s="1" t="str">
        <f t="shared" si="181"/>
        <v>彰和路一段</v>
      </c>
      <c r="BM180" s="1" t="str">
        <f t="shared" si="182"/>
        <v/>
      </c>
      <c r="BN180" s="1" t="str">
        <f t="shared" si="183"/>
        <v/>
      </c>
      <c r="BO180" s="1" t="str">
        <f t="shared" si="177"/>
        <v>30號</v>
      </c>
      <c r="BP180" s="1" t="str">
        <f t="shared" si="128"/>
        <v/>
      </c>
    </row>
    <row r="181" spans="1:68" x14ac:dyDescent="0.3">
      <c r="A181" s="1">
        <v>9423928</v>
      </c>
      <c r="B181" s="1" t="s">
        <v>176</v>
      </c>
      <c r="C181" s="1" t="s">
        <v>570</v>
      </c>
      <c r="D181" s="1" t="s">
        <v>571</v>
      </c>
      <c r="E181" s="1" t="s">
        <v>755</v>
      </c>
      <c r="F181" s="1" t="str">
        <f t="shared" si="129"/>
        <v>彰化縣 彰化市 新華里15鄰彰美路一段132巷20號</v>
      </c>
      <c r="G181" s="1">
        <f t="shared" si="130"/>
        <v>4</v>
      </c>
      <c r="H181" s="1" t="str">
        <f t="shared" si="131"/>
        <v>彰化縣</v>
      </c>
      <c r="I181" s="1">
        <f t="shared" si="132"/>
        <v>4</v>
      </c>
      <c r="J181" s="1" t="str">
        <f t="shared" si="125"/>
        <v>彰化市</v>
      </c>
      <c r="K181" s="1" t="str">
        <f t="shared" si="126"/>
        <v>新華里15鄰彰美路一段132巷20號</v>
      </c>
      <c r="L181" s="1" t="str">
        <f t="shared" si="133"/>
        <v>Y</v>
      </c>
      <c r="M181" s="1">
        <f t="shared" si="134"/>
        <v>3</v>
      </c>
      <c r="N181" s="1" t="str">
        <f t="shared" si="178"/>
        <v>新華里</v>
      </c>
      <c r="O181" s="1" t="str">
        <f t="shared" si="135"/>
        <v>Y</v>
      </c>
      <c r="P181" s="1">
        <f t="shared" si="136"/>
        <v>6</v>
      </c>
      <c r="Q181" s="1" t="str">
        <f t="shared" si="137"/>
        <v>新華里15鄰</v>
      </c>
      <c r="R181" s="1" t="str">
        <f t="shared" si="138"/>
        <v>新華里15鄰</v>
      </c>
      <c r="S181" s="1" t="str">
        <f t="shared" si="139"/>
        <v>彰美路一段132巷20號</v>
      </c>
      <c r="T181" s="1" t="str">
        <f t="shared" si="140"/>
        <v>N</v>
      </c>
      <c r="U181" s="1" t="str">
        <f t="shared" si="141"/>
        <v>N</v>
      </c>
      <c r="V181" s="1" t="str">
        <f t="shared" si="142"/>
        <v>N</v>
      </c>
      <c r="W181" s="1" t="str">
        <f t="shared" si="143"/>
        <v/>
      </c>
      <c r="X181" s="1" t="str">
        <f t="shared" si="144"/>
        <v/>
      </c>
      <c r="Y181" s="1" t="str">
        <f t="shared" si="145"/>
        <v>彰美路一段132巷20號</v>
      </c>
      <c r="Z181" s="1" t="str">
        <f t="shared" si="146"/>
        <v>Y</v>
      </c>
      <c r="AA181" s="1">
        <f t="shared" si="124"/>
        <v>3</v>
      </c>
      <c r="AB181" s="1" t="str">
        <f t="shared" si="147"/>
        <v>N</v>
      </c>
      <c r="AC181" s="1" t="str">
        <f t="shared" si="148"/>
        <v/>
      </c>
      <c r="AD181" s="1" t="str">
        <f t="shared" si="149"/>
        <v>彰美路</v>
      </c>
      <c r="AE181" s="1" t="str">
        <f t="shared" si="150"/>
        <v>一段132巷20號</v>
      </c>
      <c r="AF181" s="1" t="str">
        <f t="shared" si="151"/>
        <v>Y</v>
      </c>
      <c r="AG181" s="1">
        <f t="shared" si="152"/>
        <v>2</v>
      </c>
      <c r="AH181" s="1" t="str">
        <f t="shared" si="153"/>
        <v>一段</v>
      </c>
      <c r="AI181" s="1" t="str">
        <f>IF(ISERROR(VLOOKUP(AH181,段別參照!A:B,2,0)),AH181,VLOOKUP(AH181,段別參照!A:B,2,0))</f>
        <v>一段</v>
      </c>
      <c r="AJ181" s="1" t="str">
        <f t="shared" si="154"/>
        <v>彰美路一段</v>
      </c>
      <c r="AK181" s="1" t="str">
        <f t="shared" si="155"/>
        <v>彰美路一段</v>
      </c>
      <c r="AL181" s="1" t="str">
        <f t="shared" si="156"/>
        <v>132巷20號</v>
      </c>
      <c r="AM181" s="1" t="str">
        <f t="shared" si="157"/>
        <v>Y</v>
      </c>
      <c r="AN181" s="1">
        <f t="shared" si="158"/>
        <v>4</v>
      </c>
      <c r="AO181" s="1" t="str">
        <f t="shared" si="159"/>
        <v>132巷</v>
      </c>
      <c r="AP181" s="1" t="str">
        <f t="shared" si="160"/>
        <v>20號</v>
      </c>
      <c r="AQ181" s="1" t="str">
        <f t="shared" si="161"/>
        <v>N</v>
      </c>
      <c r="AR181" s="1" t="str">
        <f t="shared" si="162"/>
        <v/>
      </c>
      <c r="AS181" s="1" t="str">
        <f t="shared" si="163"/>
        <v/>
      </c>
      <c r="AT181" s="1" t="str">
        <f t="shared" si="164"/>
        <v>20號</v>
      </c>
      <c r="AU181" s="1" t="str">
        <f t="shared" si="165"/>
        <v>Y</v>
      </c>
      <c r="AV181" s="1">
        <f t="shared" si="166"/>
        <v>3</v>
      </c>
      <c r="AW181" s="1" t="str">
        <f t="shared" si="167"/>
        <v>20號</v>
      </c>
      <c r="AX181" s="1" t="str">
        <f t="shared" si="179"/>
        <v>20號</v>
      </c>
      <c r="AY181" s="1" t="str">
        <f t="shared" si="168"/>
        <v/>
      </c>
      <c r="AZ181" s="1" t="str">
        <f t="shared" si="169"/>
        <v>N</v>
      </c>
      <c r="BA181" s="1" t="str">
        <f t="shared" si="170"/>
        <v/>
      </c>
      <c r="BB181" s="1" t="str">
        <f t="shared" si="171"/>
        <v/>
      </c>
      <c r="BC181" s="1" t="str">
        <f t="shared" si="172"/>
        <v/>
      </c>
      <c r="BD181" s="1" t="str">
        <f>IF(ISERROR(VLOOKUP(BC181,樓別參照!A:B,2,0)),BC181,VLOOKUP(BC181,樓別參照!A:B,2,0))</f>
        <v/>
      </c>
      <c r="BE181" s="1" t="str">
        <f t="shared" si="173"/>
        <v/>
      </c>
      <c r="BF181" s="1" t="str">
        <f t="shared" si="174"/>
        <v/>
      </c>
      <c r="BG181" s="1" t="str">
        <f t="shared" si="175"/>
        <v>N</v>
      </c>
      <c r="BH181" s="1" t="str">
        <f t="shared" si="184"/>
        <v/>
      </c>
      <c r="BI181" s="1" t="str">
        <f t="shared" si="176"/>
        <v/>
      </c>
      <c r="BJ181" s="1" t="str">
        <f t="shared" si="127"/>
        <v>彰化縣</v>
      </c>
      <c r="BK181" s="1" t="str">
        <f t="shared" si="180"/>
        <v>彰化市</v>
      </c>
      <c r="BL181" s="1" t="str">
        <f t="shared" si="181"/>
        <v>彰美路一段</v>
      </c>
      <c r="BM181" s="1" t="str">
        <f t="shared" si="182"/>
        <v>132巷</v>
      </c>
      <c r="BN181" s="1" t="str">
        <f t="shared" si="183"/>
        <v/>
      </c>
      <c r="BO181" s="1" t="str">
        <f t="shared" si="177"/>
        <v>20號</v>
      </c>
      <c r="BP181" s="1" t="str">
        <f t="shared" si="128"/>
        <v/>
      </c>
    </row>
    <row r="182" spans="1:68" x14ac:dyDescent="0.3">
      <c r="A182" s="1">
        <v>9423925</v>
      </c>
      <c r="B182" s="1" t="s">
        <v>177</v>
      </c>
      <c r="C182" s="1" t="s">
        <v>570</v>
      </c>
      <c r="D182" s="1" t="s">
        <v>571</v>
      </c>
      <c r="E182" s="1" t="s">
        <v>756</v>
      </c>
      <c r="F182" s="1" t="str">
        <f t="shared" si="129"/>
        <v>彰化縣 彰化市 華陽里10鄰南郭路一段333號</v>
      </c>
      <c r="G182" s="1">
        <f t="shared" si="130"/>
        <v>4</v>
      </c>
      <c r="H182" s="1" t="str">
        <f t="shared" si="131"/>
        <v>彰化縣</v>
      </c>
      <c r="I182" s="1">
        <f t="shared" si="132"/>
        <v>4</v>
      </c>
      <c r="J182" s="1" t="str">
        <f t="shared" si="125"/>
        <v>彰化市</v>
      </c>
      <c r="K182" s="1" t="str">
        <f t="shared" si="126"/>
        <v>華陽里10鄰南郭路一段333號</v>
      </c>
      <c r="L182" s="1" t="str">
        <f t="shared" si="133"/>
        <v>Y</v>
      </c>
      <c r="M182" s="1">
        <f t="shared" si="134"/>
        <v>3</v>
      </c>
      <c r="N182" s="1" t="str">
        <f t="shared" si="178"/>
        <v>華陽里</v>
      </c>
      <c r="O182" s="1" t="str">
        <f t="shared" si="135"/>
        <v>Y</v>
      </c>
      <c r="P182" s="1">
        <f t="shared" si="136"/>
        <v>6</v>
      </c>
      <c r="Q182" s="1" t="str">
        <f t="shared" si="137"/>
        <v>華陽里10鄰</v>
      </c>
      <c r="R182" s="1" t="str">
        <f t="shared" si="138"/>
        <v>華陽里10鄰</v>
      </c>
      <c r="S182" s="1" t="str">
        <f t="shared" si="139"/>
        <v>南郭路一段333號</v>
      </c>
      <c r="T182" s="1" t="str">
        <f t="shared" si="140"/>
        <v>N</v>
      </c>
      <c r="U182" s="1" t="str">
        <f t="shared" si="141"/>
        <v>N</v>
      </c>
      <c r="V182" s="1" t="str">
        <f t="shared" si="142"/>
        <v>N</v>
      </c>
      <c r="W182" s="1" t="str">
        <f t="shared" si="143"/>
        <v/>
      </c>
      <c r="X182" s="1" t="str">
        <f t="shared" si="144"/>
        <v/>
      </c>
      <c r="Y182" s="1" t="str">
        <f t="shared" si="145"/>
        <v>南郭路一段333號</v>
      </c>
      <c r="Z182" s="1" t="str">
        <f t="shared" si="146"/>
        <v>Y</v>
      </c>
      <c r="AA182" s="1">
        <f t="shared" si="124"/>
        <v>3</v>
      </c>
      <c r="AB182" s="1" t="str">
        <f t="shared" si="147"/>
        <v>N</v>
      </c>
      <c r="AC182" s="1" t="str">
        <f t="shared" si="148"/>
        <v/>
      </c>
      <c r="AD182" s="1" t="str">
        <f t="shared" si="149"/>
        <v>南郭路</v>
      </c>
      <c r="AE182" s="1" t="str">
        <f t="shared" si="150"/>
        <v>一段333號</v>
      </c>
      <c r="AF182" s="1" t="str">
        <f t="shared" si="151"/>
        <v>Y</v>
      </c>
      <c r="AG182" s="1">
        <f t="shared" si="152"/>
        <v>2</v>
      </c>
      <c r="AH182" s="1" t="str">
        <f t="shared" si="153"/>
        <v>一段</v>
      </c>
      <c r="AI182" s="1" t="str">
        <f>IF(ISERROR(VLOOKUP(AH182,段別參照!A:B,2,0)),AH182,VLOOKUP(AH182,段別參照!A:B,2,0))</f>
        <v>一段</v>
      </c>
      <c r="AJ182" s="1" t="str">
        <f t="shared" si="154"/>
        <v>南郭路一段</v>
      </c>
      <c r="AK182" s="1" t="str">
        <f t="shared" si="155"/>
        <v>南郭路一段</v>
      </c>
      <c r="AL182" s="1" t="str">
        <f t="shared" si="156"/>
        <v>333號</v>
      </c>
      <c r="AM182" s="1" t="str">
        <f t="shared" si="157"/>
        <v>N</v>
      </c>
      <c r="AN182" s="1" t="str">
        <f t="shared" si="158"/>
        <v/>
      </c>
      <c r="AO182" s="1" t="str">
        <f t="shared" si="159"/>
        <v/>
      </c>
      <c r="AP182" s="1" t="str">
        <f t="shared" si="160"/>
        <v>333號</v>
      </c>
      <c r="AQ182" s="1" t="str">
        <f t="shared" si="161"/>
        <v>N</v>
      </c>
      <c r="AR182" s="1" t="str">
        <f t="shared" si="162"/>
        <v/>
      </c>
      <c r="AS182" s="1" t="str">
        <f t="shared" si="163"/>
        <v/>
      </c>
      <c r="AT182" s="1" t="str">
        <f t="shared" si="164"/>
        <v>333號</v>
      </c>
      <c r="AU182" s="1" t="str">
        <f t="shared" si="165"/>
        <v>Y</v>
      </c>
      <c r="AV182" s="1">
        <f t="shared" si="166"/>
        <v>4</v>
      </c>
      <c r="AW182" s="1" t="str">
        <f t="shared" si="167"/>
        <v>333號</v>
      </c>
      <c r="AX182" s="1" t="str">
        <f t="shared" si="179"/>
        <v>333號</v>
      </c>
      <c r="AY182" s="1" t="str">
        <f t="shared" si="168"/>
        <v/>
      </c>
      <c r="AZ182" s="1" t="str">
        <f t="shared" si="169"/>
        <v>N</v>
      </c>
      <c r="BA182" s="1" t="str">
        <f t="shared" si="170"/>
        <v/>
      </c>
      <c r="BB182" s="1" t="str">
        <f t="shared" si="171"/>
        <v/>
      </c>
      <c r="BC182" s="1" t="str">
        <f t="shared" si="172"/>
        <v/>
      </c>
      <c r="BD182" s="1" t="str">
        <f>IF(ISERROR(VLOOKUP(BC182,樓別參照!A:B,2,0)),BC182,VLOOKUP(BC182,樓別參照!A:B,2,0))</f>
        <v/>
      </c>
      <c r="BE182" s="1" t="str">
        <f t="shared" si="173"/>
        <v/>
      </c>
      <c r="BF182" s="1" t="str">
        <f t="shared" si="174"/>
        <v/>
      </c>
      <c r="BG182" s="1" t="str">
        <f t="shared" si="175"/>
        <v>N</v>
      </c>
      <c r="BH182" s="1" t="str">
        <f t="shared" si="184"/>
        <v/>
      </c>
      <c r="BI182" s="1" t="str">
        <f t="shared" si="176"/>
        <v/>
      </c>
      <c r="BJ182" s="1" t="str">
        <f t="shared" si="127"/>
        <v>彰化縣</v>
      </c>
      <c r="BK182" s="1" t="str">
        <f t="shared" si="180"/>
        <v>彰化市</v>
      </c>
      <c r="BL182" s="1" t="str">
        <f t="shared" si="181"/>
        <v>南郭路一段</v>
      </c>
      <c r="BM182" s="1" t="str">
        <f t="shared" si="182"/>
        <v/>
      </c>
      <c r="BN182" s="1" t="str">
        <f t="shared" si="183"/>
        <v/>
      </c>
      <c r="BO182" s="1" t="str">
        <f t="shared" si="177"/>
        <v>333號</v>
      </c>
      <c r="BP182" s="1" t="str">
        <f t="shared" si="128"/>
        <v/>
      </c>
    </row>
    <row r="183" spans="1:68" x14ac:dyDescent="0.3">
      <c r="A183" s="1">
        <v>8233225</v>
      </c>
      <c r="B183" s="1" t="s">
        <v>178</v>
      </c>
      <c r="C183" s="1"/>
      <c r="D183" s="1" t="s">
        <v>578</v>
      </c>
      <c r="E183" s="1" t="s">
        <v>757</v>
      </c>
      <c r="F183" s="1" t="str">
        <f t="shared" si="129"/>
        <v>彰化縣 彰化市 華陽里10鄰南郭路1段341號</v>
      </c>
      <c r="G183" s="1">
        <f t="shared" si="130"/>
        <v>4</v>
      </c>
      <c r="H183" s="1" t="str">
        <f t="shared" si="131"/>
        <v>彰化縣</v>
      </c>
      <c r="I183" s="1">
        <f t="shared" si="132"/>
        <v>4</v>
      </c>
      <c r="J183" s="1" t="str">
        <f t="shared" si="125"/>
        <v>彰化市</v>
      </c>
      <c r="K183" s="1" t="str">
        <f t="shared" si="126"/>
        <v>華陽里10鄰南郭路1段341號</v>
      </c>
      <c r="L183" s="1" t="str">
        <f t="shared" si="133"/>
        <v>Y</v>
      </c>
      <c r="M183" s="1">
        <f t="shared" si="134"/>
        <v>3</v>
      </c>
      <c r="N183" s="1" t="str">
        <f t="shared" si="178"/>
        <v>華陽里</v>
      </c>
      <c r="O183" s="1" t="str">
        <f t="shared" si="135"/>
        <v>Y</v>
      </c>
      <c r="P183" s="1">
        <f t="shared" si="136"/>
        <v>6</v>
      </c>
      <c r="Q183" s="1" t="str">
        <f t="shared" si="137"/>
        <v>華陽里10鄰</v>
      </c>
      <c r="R183" s="1" t="str">
        <f t="shared" si="138"/>
        <v>華陽里10鄰</v>
      </c>
      <c r="S183" s="1" t="str">
        <f t="shared" si="139"/>
        <v>南郭路1段341號</v>
      </c>
      <c r="T183" s="1" t="str">
        <f t="shared" si="140"/>
        <v>N</v>
      </c>
      <c r="U183" s="1" t="str">
        <f t="shared" si="141"/>
        <v>N</v>
      </c>
      <c r="V183" s="1" t="str">
        <f t="shared" si="142"/>
        <v>N</v>
      </c>
      <c r="W183" s="1" t="str">
        <f t="shared" si="143"/>
        <v/>
      </c>
      <c r="X183" s="1" t="str">
        <f t="shared" si="144"/>
        <v/>
      </c>
      <c r="Y183" s="1" t="str">
        <f t="shared" si="145"/>
        <v>南郭路1段341號</v>
      </c>
      <c r="Z183" s="1" t="str">
        <f t="shared" si="146"/>
        <v>Y</v>
      </c>
      <c r="AA183" s="1">
        <f t="shared" ref="AA183:AA246" si="185">IF(ISERROR(FIND("路",Y183)),"",FIND("路",Y183))</f>
        <v>3</v>
      </c>
      <c r="AB183" s="1" t="str">
        <f t="shared" si="147"/>
        <v>N</v>
      </c>
      <c r="AC183" s="1" t="str">
        <f t="shared" si="148"/>
        <v/>
      </c>
      <c r="AD183" s="1" t="str">
        <f t="shared" si="149"/>
        <v>南郭路</v>
      </c>
      <c r="AE183" s="1" t="str">
        <f t="shared" si="150"/>
        <v>1段341號</v>
      </c>
      <c r="AF183" s="1" t="str">
        <f t="shared" si="151"/>
        <v>Y</v>
      </c>
      <c r="AG183" s="1">
        <f t="shared" si="152"/>
        <v>2</v>
      </c>
      <c r="AH183" s="1" t="str">
        <f t="shared" si="153"/>
        <v>1段</v>
      </c>
      <c r="AI183" s="1" t="str">
        <f>IF(ISERROR(VLOOKUP(AH183,段別參照!A:B,2,0)),AH183,VLOOKUP(AH183,段別參照!A:B,2,0))</f>
        <v>一段</v>
      </c>
      <c r="AJ183" s="1" t="str">
        <f t="shared" si="154"/>
        <v>南郭路1段</v>
      </c>
      <c r="AK183" s="1" t="str">
        <f t="shared" si="155"/>
        <v>南郭路一段</v>
      </c>
      <c r="AL183" s="1" t="str">
        <f t="shared" si="156"/>
        <v>341號</v>
      </c>
      <c r="AM183" s="1" t="str">
        <f t="shared" si="157"/>
        <v>N</v>
      </c>
      <c r="AN183" s="1" t="str">
        <f t="shared" si="158"/>
        <v/>
      </c>
      <c r="AO183" s="1" t="str">
        <f t="shared" si="159"/>
        <v/>
      </c>
      <c r="AP183" s="1" t="str">
        <f t="shared" si="160"/>
        <v>341號</v>
      </c>
      <c r="AQ183" s="1" t="str">
        <f t="shared" si="161"/>
        <v>N</v>
      </c>
      <c r="AR183" s="1" t="str">
        <f t="shared" si="162"/>
        <v/>
      </c>
      <c r="AS183" s="1" t="str">
        <f t="shared" si="163"/>
        <v/>
      </c>
      <c r="AT183" s="1" t="str">
        <f t="shared" si="164"/>
        <v>341號</v>
      </c>
      <c r="AU183" s="1" t="str">
        <f t="shared" si="165"/>
        <v>Y</v>
      </c>
      <c r="AV183" s="1">
        <f t="shared" si="166"/>
        <v>4</v>
      </c>
      <c r="AW183" s="1" t="str">
        <f t="shared" si="167"/>
        <v>341號</v>
      </c>
      <c r="AX183" s="1" t="str">
        <f t="shared" si="179"/>
        <v>341號</v>
      </c>
      <c r="AY183" s="1" t="str">
        <f t="shared" si="168"/>
        <v/>
      </c>
      <c r="AZ183" s="1" t="str">
        <f t="shared" si="169"/>
        <v>N</v>
      </c>
      <c r="BA183" s="1" t="str">
        <f t="shared" si="170"/>
        <v/>
      </c>
      <c r="BB183" s="1" t="str">
        <f t="shared" si="171"/>
        <v/>
      </c>
      <c r="BC183" s="1" t="str">
        <f t="shared" si="172"/>
        <v/>
      </c>
      <c r="BD183" s="1" t="str">
        <f>IF(ISERROR(VLOOKUP(BC183,樓別參照!A:B,2,0)),BC183,VLOOKUP(BC183,樓別參照!A:B,2,0))</f>
        <v/>
      </c>
      <c r="BE183" s="1" t="str">
        <f t="shared" si="173"/>
        <v/>
      </c>
      <c r="BF183" s="1" t="str">
        <f t="shared" si="174"/>
        <v/>
      </c>
      <c r="BG183" s="1" t="str">
        <f t="shared" si="175"/>
        <v>N</v>
      </c>
      <c r="BH183" s="1" t="str">
        <f t="shared" si="184"/>
        <v/>
      </c>
      <c r="BI183" s="1" t="str">
        <f t="shared" si="176"/>
        <v/>
      </c>
      <c r="BJ183" s="1" t="str">
        <f t="shared" si="127"/>
        <v>彰化縣</v>
      </c>
      <c r="BK183" s="1" t="str">
        <f t="shared" si="180"/>
        <v>彰化市</v>
      </c>
      <c r="BL183" s="1" t="str">
        <f t="shared" si="181"/>
        <v>南郭路一段</v>
      </c>
      <c r="BM183" s="1" t="str">
        <f t="shared" si="182"/>
        <v/>
      </c>
      <c r="BN183" s="1" t="str">
        <f t="shared" si="183"/>
        <v/>
      </c>
      <c r="BO183" s="1" t="str">
        <f t="shared" si="177"/>
        <v>341號</v>
      </c>
      <c r="BP183" s="1" t="str">
        <f t="shared" si="128"/>
        <v/>
      </c>
    </row>
    <row r="184" spans="1:68" x14ac:dyDescent="0.3">
      <c r="A184" s="1">
        <v>7592665</v>
      </c>
      <c r="B184" s="1" t="s">
        <v>179</v>
      </c>
      <c r="C184" s="1" t="s">
        <v>577</v>
      </c>
      <c r="D184" s="1" t="s">
        <v>571</v>
      </c>
      <c r="E184" s="1" t="s">
        <v>758</v>
      </c>
      <c r="F184" s="1" t="str">
        <f t="shared" si="129"/>
        <v>彰化縣 彰化市 華山路93號</v>
      </c>
      <c r="G184" s="1">
        <f t="shared" si="130"/>
        <v>4</v>
      </c>
      <c r="H184" s="1" t="str">
        <f t="shared" si="131"/>
        <v>彰化縣</v>
      </c>
      <c r="I184" s="1">
        <f t="shared" si="132"/>
        <v>4</v>
      </c>
      <c r="J184" s="1" t="str">
        <f t="shared" si="125"/>
        <v>彰化市</v>
      </c>
      <c r="K184" s="1" t="str">
        <f t="shared" si="126"/>
        <v>華山路93號</v>
      </c>
      <c r="L184" s="1" t="str">
        <f t="shared" si="133"/>
        <v>N</v>
      </c>
      <c r="M184" s="1" t="str">
        <f t="shared" si="134"/>
        <v/>
      </c>
      <c r="N184" s="1" t="str">
        <f t="shared" si="178"/>
        <v/>
      </c>
      <c r="O184" s="1" t="str">
        <f t="shared" si="135"/>
        <v>N</v>
      </c>
      <c r="P184" s="1" t="str">
        <f t="shared" si="136"/>
        <v/>
      </c>
      <c r="Q184" s="1" t="str">
        <f t="shared" si="137"/>
        <v/>
      </c>
      <c r="R184" s="1" t="str">
        <f t="shared" si="138"/>
        <v/>
      </c>
      <c r="S184" s="1" t="str">
        <f t="shared" si="139"/>
        <v>華山路93號</v>
      </c>
      <c r="T184" s="1" t="str">
        <f t="shared" si="140"/>
        <v>N</v>
      </c>
      <c r="U184" s="1" t="str">
        <f t="shared" si="141"/>
        <v>N</v>
      </c>
      <c r="V184" s="1" t="str">
        <f t="shared" si="142"/>
        <v>N</v>
      </c>
      <c r="W184" s="1" t="str">
        <f t="shared" si="143"/>
        <v/>
      </c>
      <c r="X184" s="1" t="str">
        <f t="shared" si="144"/>
        <v/>
      </c>
      <c r="Y184" s="1" t="str">
        <f t="shared" si="145"/>
        <v>華山路93號</v>
      </c>
      <c r="Z184" s="1" t="str">
        <f t="shared" si="146"/>
        <v>Y</v>
      </c>
      <c r="AA184" s="1">
        <f t="shared" si="185"/>
        <v>3</v>
      </c>
      <c r="AB184" s="1" t="str">
        <f t="shared" si="147"/>
        <v>N</v>
      </c>
      <c r="AC184" s="1" t="str">
        <f t="shared" si="148"/>
        <v/>
      </c>
      <c r="AD184" s="1" t="str">
        <f t="shared" si="149"/>
        <v>華山路</v>
      </c>
      <c r="AE184" s="1" t="str">
        <f t="shared" si="150"/>
        <v>93號</v>
      </c>
      <c r="AF184" s="1" t="str">
        <f t="shared" si="151"/>
        <v>N</v>
      </c>
      <c r="AG184" s="1" t="str">
        <f t="shared" si="152"/>
        <v/>
      </c>
      <c r="AH184" s="1" t="str">
        <f t="shared" si="153"/>
        <v/>
      </c>
      <c r="AI184" s="1" t="str">
        <f>IF(ISERROR(VLOOKUP(AH184,段別參照!A:B,2,0)),AH184,VLOOKUP(AH184,段別參照!A:B,2,0))</f>
        <v/>
      </c>
      <c r="AJ184" s="1" t="str">
        <f t="shared" si="154"/>
        <v>華山路</v>
      </c>
      <c r="AK184" s="1" t="str">
        <f t="shared" si="155"/>
        <v>華山路</v>
      </c>
      <c r="AL184" s="1" t="str">
        <f t="shared" si="156"/>
        <v>93號</v>
      </c>
      <c r="AM184" s="1" t="str">
        <f t="shared" si="157"/>
        <v>N</v>
      </c>
      <c r="AN184" s="1" t="str">
        <f t="shared" si="158"/>
        <v/>
      </c>
      <c r="AO184" s="1" t="str">
        <f t="shared" si="159"/>
        <v/>
      </c>
      <c r="AP184" s="1" t="str">
        <f t="shared" si="160"/>
        <v>93號</v>
      </c>
      <c r="AQ184" s="1" t="str">
        <f t="shared" si="161"/>
        <v>N</v>
      </c>
      <c r="AR184" s="1" t="str">
        <f t="shared" si="162"/>
        <v/>
      </c>
      <c r="AS184" s="1" t="str">
        <f t="shared" si="163"/>
        <v/>
      </c>
      <c r="AT184" s="1" t="str">
        <f t="shared" si="164"/>
        <v>93號</v>
      </c>
      <c r="AU184" s="1" t="str">
        <f t="shared" si="165"/>
        <v>Y</v>
      </c>
      <c r="AV184" s="1">
        <f t="shared" si="166"/>
        <v>3</v>
      </c>
      <c r="AW184" s="1" t="str">
        <f t="shared" si="167"/>
        <v>93號</v>
      </c>
      <c r="AX184" s="1" t="str">
        <f t="shared" si="179"/>
        <v>93號</v>
      </c>
      <c r="AY184" s="1" t="str">
        <f t="shared" si="168"/>
        <v/>
      </c>
      <c r="AZ184" s="1" t="str">
        <f t="shared" si="169"/>
        <v>N</v>
      </c>
      <c r="BA184" s="1" t="str">
        <f t="shared" si="170"/>
        <v/>
      </c>
      <c r="BB184" s="1" t="str">
        <f t="shared" si="171"/>
        <v/>
      </c>
      <c r="BC184" s="1" t="str">
        <f t="shared" si="172"/>
        <v/>
      </c>
      <c r="BD184" s="1" t="str">
        <f>IF(ISERROR(VLOOKUP(BC184,樓別參照!A:B,2,0)),BC184,VLOOKUP(BC184,樓別參照!A:B,2,0))</f>
        <v/>
      </c>
      <c r="BE184" s="1" t="str">
        <f t="shared" si="173"/>
        <v/>
      </c>
      <c r="BF184" s="1" t="str">
        <f t="shared" si="174"/>
        <v/>
      </c>
      <c r="BG184" s="1" t="str">
        <f t="shared" si="175"/>
        <v>N</v>
      </c>
      <c r="BH184" s="1" t="str">
        <f t="shared" si="184"/>
        <v/>
      </c>
      <c r="BI184" s="1" t="str">
        <f t="shared" si="176"/>
        <v/>
      </c>
      <c r="BJ184" s="1" t="str">
        <f t="shared" si="127"/>
        <v>彰化縣</v>
      </c>
      <c r="BK184" s="1" t="str">
        <f t="shared" si="180"/>
        <v>彰化市</v>
      </c>
      <c r="BL184" s="1" t="str">
        <f t="shared" si="181"/>
        <v>華山路</v>
      </c>
      <c r="BM184" s="1" t="str">
        <f t="shared" si="182"/>
        <v/>
      </c>
      <c r="BN184" s="1" t="str">
        <f t="shared" si="183"/>
        <v/>
      </c>
      <c r="BO184" s="1" t="str">
        <f t="shared" si="177"/>
        <v>93號</v>
      </c>
      <c r="BP184" s="1" t="str">
        <f t="shared" si="128"/>
        <v/>
      </c>
    </row>
    <row r="185" spans="1:68" x14ac:dyDescent="0.3">
      <c r="A185" s="1">
        <v>10354430</v>
      </c>
      <c r="B185" s="1" t="s">
        <v>180</v>
      </c>
      <c r="C185" s="1" t="s">
        <v>566</v>
      </c>
      <c r="D185" s="1" t="s">
        <v>567</v>
      </c>
      <c r="E185" s="1" t="s">
        <v>759</v>
      </c>
      <c r="F185" s="1" t="str">
        <f t="shared" si="129"/>
        <v>彰化縣 彰化市 華山路138巷57號</v>
      </c>
      <c r="G185" s="1">
        <f t="shared" si="130"/>
        <v>4</v>
      </c>
      <c r="H185" s="1" t="str">
        <f t="shared" si="131"/>
        <v>彰化縣</v>
      </c>
      <c r="I185" s="1">
        <f t="shared" si="132"/>
        <v>4</v>
      </c>
      <c r="J185" s="1" t="str">
        <f t="shared" si="125"/>
        <v>彰化市</v>
      </c>
      <c r="K185" s="1" t="str">
        <f t="shared" si="126"/>
        <v>華山路138巷57號</v>
      </c>
      <c r="L185" s="1" t="str">
        <f t="shared" si="133"/>
        <v>N</v>
      </c>
      <c r="M185" s="1" t="str">
        <f t="shared" si="134"/>
        <v/>
      </c>
      <c r="N185" s="1" t="str">
        <f t="shared" si="178"/>
        <v/>
      </c>
      <c r="O185" s="1" t="str">
        <f t="shared" si="135"/>
        <v>N</v>
      </c>
      <c r="P185" s="1" t="str">
        <f t="shared" si="136"/>
        <v/>
      </c>
      <c r="Q185" s="1" t="str">
        <f t="shared" si="137"/>
        <v/>
      </c>
      <c r="R185" s="1" t="str">
        <f t="shared" si="138"/>
        <v/>
      </c>
      <c r="S185" s="1" t="str">
        <f t="shared" si="139"/>
        <v>華山路138巷57號</v>
      </c>
      <c r="T185" s="1" t="str">
        <f t="shared" si="140"/>
        <v>N</v>
      </c>
      <c r="U185" s="1" t="str">
        <f t="shared" si="141"/>
        <v>N</v>
      </c>
      <c r="V185" s="1" t="str">
        <f t="shared" si="142"/>
        <v>N</v>
      </c>
      <c r="W185" s="1" t="str">
        <f t="shared" si="143"/>
        <v/>
      </c>
      <c r="X185" s="1" t="str">
        <f t="shared" si="144"/>
        <v/>
      </c>
      <c r="Y185" s="1" t="str">
        <f t="shared" si="145"/>
        <v>華山路138巷57號</v>
      </c>
      <c r="Z185" s="1" t="str">
        <f t="shared" si="146"/>
        <v>Y</v>
      </c>
      <c r="AA185" s="1">
        <f t="shared" si="185"/>
        <v>3</v>
      </c>
      <c r="AB185" s="1" t="str">
        <f t="shared" si="147"/>
        <v>N</v>
      </c>
      <c r="AC185" s="1" t="str">
        <f t="shared" si="148"/>
        <v/>
      </c>
      <c r="AD185" s="1" t="str">
        <f t="shared" si="149"/>
        <v>華山路</v>
      </c>
      <c r="AE185" s="1" t="str">
        <f t="shared" si="150"/>
        <v>138巷57號</v>
      </c>
      <c r="AF185" s="1" t="str">
        <f t="shared" si="151"/>
        <v>N</v>
      </c>
      <c r="AG185" s="1" t="str">
        <f t="shared" si="152"/>
        <v/>
      </c>
      <c r="AH185" s="1" t="str">
        <f t="shared" si="153"/>
        <v/>
      </c>
      <c r="AI185" s="1" t="str">
        <f>IF(ISERROR(VLOOKUP(AH185,段別參照!A:B,2,0)),AH185,VLOOKUP(AH185,段別參照!A:B,2,0))</f>
        <v/>
      </c>
      <c r="AJ185" s="1" t="str">
        <f t="shared" si="154"/>
        <v>華山路</v>
      </c>
      <c r="AK185" s="1" t="str">
        <f t="shared" si="155"/>
        <v>華山路</v>
      </c>
      <c r="AL185" s="1" t="str">
        <f t="shared" si="156"/>
        <v>138巷57號</v>
      </c>
      <c r="AM185" s="1" t="str">
        <f t="shared" si="157"/>
        <v>Y</v>
      </c>
      <c r="AN185" s="1">
        <f t="shared" si="158"/>
        <v>4</v>
      </c>
      <c r="AO185" s="1" t="str">
        <f t="shared" si="159"/>
        <v>138巷</v>
      </c>
      <c r="AP185" s="1" t="str">
        <f t="shared" si="160"/>
        <v>57號</v>
      </c>
      <c r="AQ185" s="1" t="str">
        <f t="shared" si="161"/>
        <v>N</v>
      </c>
      <c r="AR185" s="1" t="str">
        <f t="shared" si="162"/>
        <v/>
      </c>
      <c r="AS185" s="1" t="str">
        <f t="shared" si="163"/>
        <v/>
      </c>
      <c r="AT185" s="1" t="str">
        <f t="shared" si="164"/>
        <v>57號</v>
      </c>
      <c r="AU185" s="1" t="str">
        <f t="shared" si="165"/>
        <v>Y</v>
      </c>
      <c r="AV185" s="1">
        <f t="shared" si="166"/>
        <v>3</v>
      </c>
      <c r="AW185" s="1" t="str">
        <f t="shared" si="167"/>
        <v>57號</v>
      </c>
      <c r="AX185" s="1" t="str">
        <f t="shared" si="179"/>
        <v>57號</v>
      </c>
      <c r="AY185" s="1" t="str">
        <f t="shared" si="168"/>
        <v/>
      </c>
      <c r="AZ185" s="1" t="str">
        <f t="shared" si="169"/>
        <v>N</v>
      </c>
      <c r="BA185" s="1" t="str">
        <f t="shared" si="170"/>
        <v/>
      </c>
      <c r="BB185" s="1" t="str">
        <f t="shared" si="171"/>
        <v/>
      </c>
      <c r="BC185" s="1" t="str">
        <f t="shared" si="172"/>
        <v/>
      </c>
      <c r="BD185" s="1" t="str">
        <f>IF(ISERROR(VLOOKUP(BC185,樓別參照!A:B,2,0)),BC185,VLOOKUP(BC185,樓別參照!A:B,2,0))</f>
        <v/>
      </c>
      <c r="BE185" s="1" t="str">
        <f t="shared" si="173"/>
        <v/>
      </c>
      <c r="BF185" s="1" t="str">
        <f t="shared" si="174"/>
        <v/>
      </c>
      <c r="BG185" s="1" t="str">
        <f t="shared" si="175"/>
        <v>N</v>
      </c>
      <c r="BH185" s="1" t="str">
        <f t="shared" si="184"/>
        <v/>
      </c>
      <c r="BI185" s="1" t="str">
        <f t="shared" si="176"/>
        <v/>
      </c>
      <c r="BJ185" s="1" t="str">
        <f t="shared" si="127"/>
        <v>彰化縣</v>
      </c>
      <c r="BK185" s="1" t="str">
        <f t="shared" si="180"/>
        <v>彰化市</v>
      </c>
      <c r="BL185" s="1" t="str">
        <f t="shared" si="181"/>
        <v>華山路</v>
      </c>
      <c r="BM185" s="1" t="str">
        <f t="shared" si="182"/>
        <v>138巷</v>
      </c>
      <c r="BN185" s="1" t="str">
        <f t="shared" si="183"/>
        <v/>
      </c>
      <c r="BO185" s="1" t="str">
        <f t="shared" si="177"/>
        <v>57號</v>
      </c>
      <c r="BP185" s="1" t="str">
        <f t="shared" si="128"/>
        <v/>
      </c>
    </row>
    <row r="186" spans="1:68" x14ac:dyDescent="0.3">
      <c r="A186" s="1">
        <v>8979982</v>
      </c>
      <c r="B186" s="1" t="s">
        <v>181</v>
      </c>
      <c r="C186" s="1" t="s">
        <v>577</v>
      </c>
      <c r="D186" s="1" t="s">
        <v>571</v>
      </c>
      <c r="E186" s="1" t="s">
        <v>760</v>
      </c>
      <c r="F186" s="1" t="str">
        <f t="shared" si="129"/>
        <v>彰化縣 彰化市 復興里10鄰進德路12巷25號</v>
      </c>
      <c r="G186" s="1">
        <f t="shared" si="130"/>
        <v>4</v>
      </c>
      <c r="H186" s="1" t="str">
        <f t="shared" si="131"/>
        <v>彰化縣</v>
      </c>
      <c r="I186" s="1">
        <f t="shared" si="132"/>
        <v>4</v>
      </c>
      <c r="J186" s="1" t="str">
        <f t="shared" si="125"/>
        <v>彰化市</v>
      </c>
      <c r="K186" s="1" t="str">
        <f t="shared" si="126"/>
        <v>復興里10鄰進德路12巷25號</v>
      </c>
      <c r="L186" s="1" t="str">
        <f t="shared" si="133"/>
        <v>Y</v>
      </c>
      <c r="M186" s="1">
        <f t="shared" si="134"/>
        <v>3</v>
      </c>
      <c r="N186" s="1" t="str">
        <f t="shared" si="178"/>
        <v>復興里</v>
      </c>
      <c r="O186" s="1" t="str">
        <f t="shared" si="135"/>
        <v>Y</v>
      </c>
      <c r="P186" s="1">
        <f t="shared" si="136"/>
        <v>6</v>
      </c>
      <c r="Q186" s="1" t="str">
        <f t="shared" si="137"/>
        <v>復興里10鄰</v>
      </c>
      <c r="R186" s="1" t="str">
        <f t="shared" si="138"/>
        <v>復興里10鄰</v>
      </c>
      <c r="S186" s="1" t="str">
        <f t="shared" si="139"/>
        <v>進德路12巷25號</v>
      </c>
      <c r="T186" s="1" t="str">
        <f t="shared" si="140"/>
        <v>N</v>
      </c>
      <c r="U186" s="1" t="str">
        <f t="shared" si="141"/>
        <v>N</v>
      </c>
      <c r="V186" s="1" t="str">
        <f t="shared" si="142"/>
        <v>N</v>
      </c>
      <c r="W186" s="1" t="str">
        <f t="shared" si="143"/>
        <v/>
      </c>
      <c r="X186" s="1" t="str">
        <f t="shared" si="144"/>
        <v/>
      </c>
      <c r="Y186" s="1" t="str">
        <f t="shared" si="145"/>
        <v>進德路12巷25號</v>
      </c>
      <c r="Z186" s="1" t="str">
        <f t="shared" si="146"/>
        <v>Y</v>
      </c>
      <c r="AA186" s="1">
        <f t="shared" si="185"/>
        <v>3</v>
      </c>
      <c r="AB186" s="1" t="str">
        <f t="shared" si="147"/>
        <v>N</v>
      </c>
      <c r="AC186" s="1" t="str">
        <f t="shared" si="148"/>
        <v/>
      </c>
      <c r="AD186" s="1" t="str">
        <f t="shared" si="149"/>
        <v>進德路</v>
      </c>
      <c r="AE186" s="1" t="str">
        <f t="shared" si="150"/>
        <v>12巷25號</v>
      </c>
      <c r="AF186" s="1" t="str">
        <f t="shared" si="151"/>
        <v>N</v>
      </c>
      <c r="AG186" s="1" t="str">
        <f t="shared" si="152"/>
        <v/>
      </c>
      <c r="AH186" s="1" t="str">
        <f t="shared" si="153"/>
        <v/>
      </c>
      <c r="AI186" s="1" t="str">
        <f>IF(ISERROR(VLOOKUP(AH186,段別參照!A:B,2,0)),AH186,VLOOKUP(AH186,段別參照!A:B,2,0))</f>
        <v/>
      </c>
      <c r="AJ186" s="1" t="str">
        <f t="shared" si="154"/>
        <v>進德路</v>
      </c>
      <c r="AK186" s="1" t="str">
        <f t="shared" si="155"/>
        <v>進德路</v>
      </c>
      <c r="AL186" s="1" t="str">
        <f t="shared" si="156"/>
        <v>12巷25號</v>
      </c>
      <c r="AM186" s="1" t="str">
        <f t="shared" si="157"/>
        <v>Y</v>
      </c>
      <c r="AN186" s="1">
        <f t="shared" si="158"/>
        <v>3</v>
      </c>
      <c r="AO186" s="1" t="str">
        <f t="shared" si="159"/>
        <v>12巷</v>
      </c>
      <c r="AP186" s="1" t="str">
        <f t="shared" si="160"/>
        <v>25號</v>
      </c>
      <c r="AQ186" s="1" t="str">
        <f t="shared" si="161"/>
        <v>N</v>
      </c>
      <c r="AR186" s="1" t="str">
        <f t="shared" si="162"/>
        <v/>
      </c>
      <c r="AS186" s="1" t="str">
        <f t="shared" si="163"/>
        <v/>
      </c>
      <c r="AT186" s="1" t="str">
        <f t="shared" si="164"/>
        <v>25號</v>
      </c>
      <c r="AU186" s="1" t="str">
        <f t="shared" si="165"/>
        <v>Y</v>
      </c>
      <c r="AV186" s="1">
        <f t="shared" si="166"/>
        <v>3</v>
      </c>
      <c r="AW186" s="1" t="str">
        <f t="shared" si="167"/>
        <v>25號</v>
      </c>
      <c r="AX186" s="1" t="str">
        <f t="shared" si="179"/>
        <v>25號</v>
      </c>
      <c r="AY186" s="1" t="str">
        <f t="shared" si="168"/>
        <v/>
      </c>
      <c r="AZ186" s="1" t="str">
        <f t="shared" si="169"/>
        <v>N</v>
      </c>
      <c r="BA186" s="1" t="str">
        <f t="shared" si="170"/>
        <v/>
      </c>
      <c r="BB186" s="1" t="str">
        <f t="shared" si="171"/>
        <v/>
      </c>
      <c r="BC186" s="1" t="str">
        <f t="shared" si="172"/>
        <v/>
      </c>
      <c r="BD186" s="1" t="str">
        <f>IF(ISERROR(VLOOKUP(BC186,樓別參照!A:B,2,0)),BC186,VLOOKUP(BC186,樓別參照!A:B,2,0))</f>
        <v/>
      </c>
      <c r="BE186" s="1" t="str">
        <f t="shared" si="173"/>
        <v/>
      </c>
      <c r="BF186" s="1" t="str">
        <f t="shared" si="174"/>
        <v/>
      </c>
      <c r="BG186" s="1" t="str">
        <f t="shared" si="175"/>
        <v>N</v>
      </c>
      <c r="BH186" s="1" t="str">
        <f t="shared" si="184"/>
        <v/>
      </c>
      <c r="BI186" s="1" t="str">
        <f t="shared" si="176"/>
        <v/>
      </c>
      <c r="BJ186" s="1" t="str">
        <f t="shared" si="127"/>
        <v>彰化縣</v>
      </c>
      <c r="BK186" s="1" t="str">
        <f t="shared" si="180"/>
        <v>彰化市</v>
      </c>
      <c r="BL186" s="1" t="str">
        <f t="shared" si="181"/>
        <v>進德路</v>
      </c>
      <c r="BM186" s="1" t="str">
        <f t="shared" si="182"/>
        <v>12巷</v>
      </c>
      <c r="BN186" s="1" t="str">
        <f t="shared" si="183"/>
        <v/>
      </c>
      <c r="BO186" s="1" t="str">
        <f t="shared" si="177"/>
        <v>25號</v>
      </c>
      <c r="BP186" s="1" t="str">
        <f t="shared" si="128"/>
        <v/>
      </c>
    </row>
    <row r="187" spans="1:68" x14ac:dyDescent="0.3">
      <c r="A187" s="1">
        <v>9172392</v>
      </c>
      <c r="B187" s="1" t="s">
        <v>182</v>
      </c>
      <c r="C187" s="1" t="s">
        <v>577</v>
      </c>
      <c r="D187" s="1" t="s">
        <v>571</v>
      </c>
      <c r="E187" s="1" t="s">
        <v>761</v>
      </c>
      <c r="F187" s="1" t="str">
        <f t="shared" si="129"/>
        <v>彰化縣 彰化市 復興里014鄰實踐路144之1號</v>
      </c>
      <c r="G187" s="1">
        <f t="shared" si="130"/>
        <v>4</v>
      </c>
      <c r="H187" s="1" t="str">
        <f t="shared" si="131"/>
        <v>彰化縣</v>
      </c>
      <c r="I187" s="1">
        <f t="shared" si="132"/>
        <v>4</v>
      </c>
      <c r="J187" s="1" t="str">
        <f t="shared" si="125"/>
        <v>彰化市</v>
      </c>
      <c r="K187" s="1" t="str">
        <f t="shared" si="126"/>
        <v>復興里014鄰實踐路144之1號</v>
      </c>
      <c r="L187" s="1" t="str">
        <f t="shared" si="133"/>
        <v>Y</v>
      </c>
      <c r="M187" s="1">
        <f t="shared" si="134"/>
        <v>3</v>
      </c>
      <c r="N187" s="1" t="str">
        <f t="shared" si="178"/>
        <v>復興里</v>
      </c>
      <c r="O187" s="1" t="str">
        <f t="shared" si="135"/>
        <v>Y</v>
      </c>
      <c r="P187" s="1">
        <f t="shared" si="136"/>
        <v>7</v>
      </c>
      <c r="Q187" s="1" t="str">
        <f t="shared" si="137"/>
        <v>復興里014鄰</v>
      </c>
      <c r="R187" s="1" t="str">
        <f t="shared" si="138"/>
        <v>復興里014鄰</v>
      </c>
      <c r="S187" s="1" t="str">
        <f t="shared" si="139"/>
        <v>實踐路144之1號</v>
      </c>
      <c r="T187" s="1" t="str">
        <f t="shared" si="140"/>
        <v>N</v>
      </c>
      <c r="U187" s="1" t="str">
        <f t="shared" si="141"/>
        <v>N</v>
      </c>
      <c r="V187" s="1" t="str">
        <f t="shared" si="142"/>
        <v>N</v>
      </c>
      <c r="W187" s="1" t="str">
        <f t="shared" si="143"/>
        <v/>
      </c>
      <c r="X187" s="1" t="str">
        <f t="shared" si="144"/>
        <v/>
      </c>
      <c r="Y187" s="1" t="str">
        <f t="shared" si="145"/>
        <v>實踐路144之1號</v>
      </c>
      <c r="Z187" s="1" t="str">
        <f t="shared" si="146"/>
        <v>Y</v>
      </c>
      <c r="AA187" s="1">
        <f t="shared" si="185"/>
        <v>3</v>
      </c>
      <c r="AB187" s="1" t="str">
        <f t="shared" si="147"/>
        <v>N</v>
      </c>
      <c r="AC187" s="1" t="str">
        <f t="shared" si="148"/>
        <v/>
      </c>
      <c r="AD187" s="1" t="str">
        <f t="shared" si="149"/>
        <v>實踐路</v>
      </c>
      <c r="AE187" s="1" t="str">
        <f t="shared" si="150"/>
        <v>144之1號</v>
      </c>
      <c r="AF187" s="1" t="str">
        <f t="shared" si="151"/>
        <v>N</v>
      </c>
      <c r="AG187" s="1" t="str">
        <f t="shared" si="152"/>
        <v/>
      </c>
      <c r="AH187" s="1" t="str">
        <f t="shared" si="153"/>
        <v/>
      </c>
      <c r="AI187" s="1" t="str">
        <f>IF(ISERROR(VLOOKUP(AH187,段別參照!A:B,2,0)),AH187,VLOOKUP(AH187,段別參照!A:B,2,0))</f>
        <v/>
      </c>
      <c r="AJ187" s="1" t="str">
        <f t="shared" si="154"/>
        <v>實踐路</v>
      </c>
      <c r="AK187" s="1" t="str">
        <f t="shared" si="155"/>
        <v>實踐路</v>
      </c>
      <c r="AL187" s="1" t="str">
        <f t="shared" si="156"/>
        <v>144之1號</v>
      </c>
      <c r="AM187" s="1" t="str">
        <f t="shared" si="157"/>
        <v>N</v>
      </c>
      <c r="AN187" s="1" t="str">
        <f t="shared" si="158"/>
        <v/>
      </c>
      <c r="AO187" s="1" t="str">
        <f t="shared" si="159"/>
        <v/>
      </c>
      <c r="AP187" s="1" t="str">
        <f t="shared" si="160"/>
        <v>144之1號</v>
      </c>
      <c r="AQ187" s="1" t="str">
        <f t="shared" si="161"/>
        <v>N</v>
      </c>
      <c r="AR187" s="1" t="str">
        <f t="shared" si="162"/>
        <v/>
      </c>
      <c r="AS187" s="1" t="str">
        <f t="shared" si="163"/>
        <v/>
      </c>
      <c r="AT187" s="1" t="str">
        <f t="shared" si="164"/>
        <v>144之1號</v>
      </c>
      <c r="AU187" s="1" t="str">
        <f t="shared" si="165"/>
        <v>Y</v>
      </c>
      <c r="AV187" s="1">
        <f t="shared" si="166"/>
        <v>6</v>
      </c>
      <c r="AW187" s="1" t="str">
        <f t="shared" si="167"/>
        <v>144之1號</v>
      </c>
      <c r="AX187" s="1" t="str">
        <f t="shared" si="179"/>
        <v>144-1號</v>
      </c>
      <c r="AY187" s="1" t="str">
        <f t="shared" si="168"/>
        <v/>
      </c>
      <c r="AZ187" s="1" t="str">
        <f t="shared" si="169"/>
        <v>N</v>
      </c>
      <c r="BA187" s="1" t="str">
        <f t="shared" si="170"/>
        <v/>
      </c>
      <c r="BB187" s="1" t="str">
        <f t="shared" si="171"/>
        <v/>
      </c>
      <c r="BC187" s="1" t="str">
        <f t="shared" si="172"/>
        <v/>
      </c>
      <c r="BD187" s="1" t="str">
        <f>IF(ISERROR(VLOOKUP(BC187,樓別參照!A:B,2,0)),BC187,VLOOKUP(BC187,樓別參照!A:B,2,0))</f>
        <v/>
      </c>
      <c r="BE187" s="1" t="str">
        <f t="shared" si="173"/>
        <v/>
      </c>
      <c r="BF187" s="1" t="str">
        <f t="shared" si="174"/>
        <v/>
      </c>
      <c r="BG187" s="1" t="str">
        <f t="shared" si="175"/>
        <v>N</v>
      </c>
      <c r="BH187" s="1" t="str">
        <f t="shared" si="184"/>
        <v/>
      </c>
      <c r="BI187" s="1" t="str">
        <f t="shared" si="176"/>
        <v/>
      </c>
      <c r="BJ187" s="1" t="str">
        <f t="shared" si="127"/>
        <v>彰化縣</v>
      </c>
      <c r="BK187" s="1" t="str">
        <f t="shared" si="180"/>
        <v>彰化市</v>
      </c>
      <c r="BL187" s="1" t="str">
        <f t="shared" si="181"/>
        <v>實踐路</v>
      </c>
      <c r="BM187" s="1" t="str">
        <f t="shared" si="182"/>
        <v/>
      </c>
      <c r="BN187" s="1" t="str">
        <f t="shared" si="183"/>
        <v/>
      </c>
      <c r="BO187" s="1" t="str">
        <f t="shared" si="177"/>
        <v>144-1號</v>
      </c>
      <c r="BP187" s="1" t="str">
        <f t="shared" si="128"/>
        <v/>
      </c>
    </row>
    <row r="188" spans="1:68" x14ac:dyDescent="0.3">
      <c r="A188" s="1">
        <v>7420704</v>
      </c>
      <c r="B188" s="1" t="s">
        <v>183</v>
      </c>
      <c r="C188" s="1" t="s">
        <v>570</v>
      </c>
      <c r="D188" s="1" t="s">
        <v>571</v>
      </c>
      <c r="E188" s="1" t="s">
        <v>762</v>
      </c>
      <c r="F188" s="1" t="str">
        <f t="shared" si="129"/>
        <v>彰化縣 彰化市 國聖里6鄰國聖路175巷135弄17之1號</v>
      </c>
      <c r="G188" s="1">
        <f t="shared" si="130"/>
        <v>4</v>
      </c>
      <c r="H188" s="1" t="str">
        <f t="shared" si="131"/>
        <v>彰化縣</v>
      </c>
      <c r="I188" s="1">
        <f t="shared" si="132"/>
        <v>4</v>
      </c>
      <c r="J188" s="1" t="str">
        <f t="shared" si="125"/>
        <v>彰化市</v>
      </c>
      <c r="K188" s="1" t="str">
        <f t="shared" si="126"/>
        <v>國聖里6鄰國聖路175巷135弄17之1號</v>
      </c>
      <c r="L188" s="1" t="str">
        <f t="shared" si="133"/>
        <v>Y</v>
      </c>
      <c r="M188" s="1">
        <f t="shared" si="134"/>
        <v>3</v>
      </c>
      <c r="N188" s="1" t="str">
        <f t="shared" si="178"/>
        <v>國聖里</v>
      </c>
      <c r="O188" s="1" t="str">
        <f t="shared" si="135"/>
        <v>Y</v>
      </c>
      <c r="P188" s="1">
        <f t="shared" si="136"/>
        <v>5</v>
      </c>
      <c r="Q188" s="1" t="str">
        <f t="shared" si="137"/>
        <v>國聖里6鄰</v>
      </c>
      <c r="R188" s="1" t="str">
        <f t="shared" si="138"/>
        <v>國聖里6鄰</v>
      </c>
      <c r="S188" s="1" t="str">
        <f t="shared" si="139"/>
        <v>國聖路175巷135弄17之1號</v>
      </c>
      <c r="T188" s="1" t="str">
        <f t="shared" si="140"/>
        <v>N</v>
      </c>
      <c r="U188" s="1" t="str">
        <f t="shared" si="141"/>
        <v>N</v>
      </c>
      <c r="V188" s="1" t="str">
        <f t="shared" si="142"/>
        <v>N</v>
      </c>
      <c r="W188" s="1" t="str">
        <f t="shared" si="143"/>
        <v/>
      </c>
      <c r="X188" s="1" t="str">
        <f t="shared" si="144"/>
        <v/>
      </c>
      <c r="Y188" s="1" t="str">
        <f t="shared" si="145"/>
        <v>國聖路175巷135弄17之1號</v>
      </c>
      <c r="Z188" s="1" t="str">
        <f t="shared" si="146"/>
        <v>Y</v>
      </c>
      <c r="AA188" s="1">
        <f t="shared" si="185"/>
        <v>3</v>
      </c>
      <c r="AB188" s="1" t="str">
        <f t="shared" si="147"/>
        <v>N</v>
      </c>
      <c r="AC188" s="1" t="str">
        <f t="shared" si="148"/>
        <v/>
      </c>
      <c r="AD188" s="1" t="str">
        <f t="shared" si="149"/>
        <v>國聖路</v>
      </c>
      <c r="AE188" s="1" t="str">
        <f t="shared" si="150"/>
        <v>175巷135弄17之1號</v>
      </c>
      <c r="AF188" s="1" t="str">
        <f t="shared" si="151"/>
        <v>N</v>
      </c>
      <c r="AG188" s="1" t="str">
        <f t="shared" si="152"/>
        <v/>
      </c>
      <c r="AH188" s="1" t="str">
        <f t="shared" si="153"/>
        <v/>
      </c>
      <c r="AI188" s="1" t="str">
        <f>IF(ISERROR(VLOOKUP(AH188,段別參照!A:B,2,0)),AH188,VLOOKUP(AH188,段別參照!A:B,2,0))</f>
        <v/>
      </c>
      <c r="AJ188" s="1" t="str">
        <f t="shared" si="154"/>
        <v>國聖路</v>
      </c>
      <c r="AK188" s="1" t="str">
        <f t="shared" si="155"/>
        <v>國聖路</v>
      </c>
      <c r="AL188" s="1" t="str">
        <f t="shared" si="156"/>
        <v>175巷135弄17之1號</v>
      </c>
      <c r="AM188" s="1" t="str">
        <f t="shared" si="157"/>
        <v>Y</v>
      </c>
      <c r="AN188" s="1">
        <f t="shared" si="158"/>
        <v>4</v>
      </c>
      <c r="AO188" s="1" t="str">
        <f t="shared" si="159"/>
        <v>175巷</v>
      </c>
      <c r="AP188" s="1" t="str">
        <f t="shared" si="160"/>
        <v>135弄17之1號</v>
      </c>
      <c r="AQ188" s="1" t="str">
        <f t="shared" si="161"/>
        <v>Y</v>
      </c>
      <c r="AR188" s="1">
        <f t="shared" si="162"/>
        <v>4</v>
      </c>
      <c r="AS188" s="1" t="str">
        <f t="shared" si="163"/>
        <v>135弄</v>
      </c>
      <c r="AT188" s="1" t="str">
        <f t="shared" si="164"/>
        <v>17之1號</v>
      </c>
      <c r="AU188" s="1" t="str">
        <f t="shared" si="165"/>
        <v>Y</v>
      </c>
      <c r="AV188" s="1">
        <f t="shared" si="166"/>
        <v>5</v>
      </c>
      <c r="AW188" s="1" t="str">
        <f t="shared" si="167"/>
        <v>17之1號</v>
      </c>
      <c r="AX188" s="1" t="str">
        <f t="shared" si="179"/>
        <v>17-1號</v>
      </c>
      <c r="AY188" s="1" t="str">
        <f t="shared" si="168"/>
        <v/>
      </c>
      <c r="AZ188" s="1" t="str">
        <f t="shared" si="169"/>
        <v>N</v>
      </c>
      <c r="BA188" s="1" t="str">
        <f t="shared" si="170"/>
        <v/>
      </c>
      <c r="BB188" s="1" t="str">
        <f t="shared" si="171"/>
        <v/>
      </c>
      <c r="BC188" s="1" t="str">
        <f t="shared" si="172"/>
        <v/>
      </c>
      <c r="BD188" s="1" t="str">
        <f>IF(ISERROR(VLOOKUP(BC188,樓別參照!A:B,2,0)),BC188,VLOOKUP(BC188,樓別參照!A:B,2,0))</f>
        <v/>
      </c>
      <c r="BE188" s="1" t="str">
        <f t="shared" si="173"/>
        <v/>
      </c>
      <c r="BF188" s="1" t="str">
        <f t="shared" si="174"/>
        <v/>
      </c>
      <c r="BG188" s="1" t="str">
        <f t="shared" si="175"/>
        <v>N</v>
      </c>
      <c r="BH188" s="1" t="str">
        <f t="shared" si="184"/>
        <v/>
      </c>
      <c r="BI188" s="1" t="str">
        <f t="shared" si="176"/>
        <v/>
      </c>
      <c r="BJ188" s="1" t="str">
        <f t="shared" si="127"/>
        <v>彰化縣</v>
      </c>
      <c r="BK188" s="1" t="str">
        <f t="shared" si="180"/>
        <v>彰化市</v>
      </c>
      <c r="BL188" s="1" t="str">
        <f t="shared" si="181"/>
        <v>國聖路</v>
      </c>
      <c r="BM188" s="1" t="str">
        <f t="shared" si="182"/>
        <v>175巷</v>
      </c>
      <c r="BN188" s="1" t="str">
        <f t="shared" si="183"/>
        <v>135弄</v>
      </c>
      <c r="BO188" s="1" t="str">
        <f t="shared" si="177"/>
        <v>17-1號</v>
      </c>
      <c r="BP188" s="1" t="str">
        <f t="shared" si="128"/>
        <v/>
      </c>
    </row>
    <row r="189" spans="1:68" x14ac:dyDescent="0.3">
      <c r="A189" s="1">
        <v>9378425</v>
      </c>
      <c r="B189" s="1" t="s">
        <v>184</v>
      </c>
      <c r="C189" s="1" t="s">
        <v>577</v>
      </c>
      <c r="D189" s="1" t="s">
        <v>571</v>
      </c>
      <c r="E189" s="1" t="s">
        <v>763</v>
      </c>
      <c r="F189" s="1" t="str">
        <f t="shared" si="129"/>
        <v>彰化縣 彰化市 桃源里7鄰桃源街66號</v>
      </c>
      <c r="G189" s="1">
        <f t="shared" si="130"/>
        <v>4</v>
      </c>
      <c r="H189" s="1" t="str">
        <f t="shared" si="131"/>
        <v>彰化縣</v>
      </c>
      <c r="I189" s="1">
        <f t="shared" si="132"/>
        <v>4</v>
      </c>
      <c r="J189" s="1" t="str">
        <f t="shared" si="125"/>
        <v>彰化市</v>
      </c>
      <c r="K189" s="1" t="str">
        <f t="shared" si="126"/>
        <v>桃源里7鄰桃源街66號</v>
      </c>
      <c r="L189" s="1" t="str">
        <f t="shared" si="133"/>
        <v>Y</v>
      </c>
      <c r="M189" s="1">
        <f t="shared" si="134"/>
        <v>3</v>
      </c>
      <c r="N189" s="1" t="str">
        <f t="shared" si="178"/>
        <v>桃源里</v>
      </c>
      <c r="O189" s="1" t="str">
        <f t="shared" si="135"/>
        <v>Y</v>
      </c>
      <c r="P189" s="1">
        <f t="shared" si="136"/>
        <v>5</v>
      </c>
      <c r="Q189" s="1" t="str">
        <f t="shared" si="137"/>
        <v>桃源里7鄰</v>
      </c>
      <c r="R189" s="1" t="str">
        <f t="shared" si="138"/>
        <v>桃源里7鄰</v>
      </c>
      <c r="S189" s="1" t="str">
        <f t="shared" si="139"/>
        <v>桃源街66號</v>
      </c>
      <c r="T189" s="1" t="str">
        <f t="shared" si="140"/>
        <v>N</v>
      </c>
      <c r="U189" s="1" t="str">
        <f t="shared" si="141"/>
        <v>N</v>
      </c>
      <c r="V189" s="1" t="str">
        <f t="shared" si="142"/>
        <v>N</v>
      </c>
      <c r="W189" s="1" t="str">
        <f t="shared" si="143"/>
        <v/>
      </c>
      <c r="X189" s="1" t="str">
        <f t="shared" si="144"/>
        <v/>
      </c>
      <c r="Y189" s="1" t="str">
        <f t="shared" si="145"/>
        <v>桃源街66號</v>
      </c>
      <c r="Z189" s="1" t="str">
        <f t="shared" si="146"/>
        <v>N</v>
      </c>
      <c r="AA189" s="1" t="str">
        <f t="shared" si="185"/>
        <v/>
      </c>
      <c r="AB189" s="1" t="str">
        <f t="shared" si="147"/>
        <v>Y</v>
      </c>
      <c r="AC189" s="1">
        <f t="shared" si="148"/>
        <v>3</v>
      </c>
      <c r="AD189" s="1" t="str">
        <f t="shared" si="149"/>
        <v>桃源街</v>
      </c>
      <c r="AE189" s="1" t="str">
        <f t="shared" si="150"/>
        <v>66號</v>
      </c>
      <c r="AF189" s="1" t="str">
        <f t="shared" si="151"/>
        <v>N</v>
      </c>
      <c r="AG189" s="1" t="str">
        <f t="shared" si="152"/>
        <v/>
      </c>
      <c r="AH189" s="1" t="str">
        <f t="shared" si="153"/>
        <v/>
      </c>
      <c r="AI189" s="1" t="str">
        <f>IF(ISERROR(VLOOKUP(AH189,段別參照!A:B,2,0)),AH189,VLOOKUP(AH189,段別參照!A:B,2,0))</f>
        <v/>
      </c>
      <c r="AJ189" s="1" t="str">
        <f t="shared" si="154"/>
        <v>桃源街</v>
      </c>
      <c r="AK189" s="1" t="str">
        <f t="shared" si="155"/>
        <v>桃源街</v>
      </c>
      <c r="AL189" s="1" t="str">
        <f t="shared" si="156"/>
        <v>66號</v>
      </c>
      <c r="AM189" s="1" t="str">
        <f t="shared" si="157"/>
        <v>N</v>
      </c>
      <c r="AN189" s="1" t="str">
        <f t="shared" si="158"/>
        <v/>
      </c>
      <c r="AO189" s="1" t="str">
        <f t="shared" si="159"/>
        <v/>
      </c>
      <c r="AP189" s="1" t="str">
        <f t="shared" si="160"/>
        <v>66號</v>
      </c>
      <c r="AQ189" s="1" t="str">
        <f t="shared" si="161"/>
        <v>N</v>
      </c>
      <c r="AR189" s="1" t="str">
        <f t="shared" si="162"/>
        <v/>
      </c>
      <c r="AS189" s="1" t="str">
        <f t="shared" si="163"/>
        <v/>
      </c>
      <c r="AT189" s="1" t="str">
        <f t="shared" si="164"/>
        <v>66號</v>
      </c>
      <c r="AU189" s="1" t="str">
        <f t="shared" si="165"/>
        <v>Y</v>
      </c>
      <c r="AV189" s="1">
        <f t="shared" si="166"/>
        <v>3</v>
      </c>
      <c r="AW189" s="1" t="str">
        <f t="shared" si="167"/>
        <v>66號</v>
      </c>
      <c r="AX189" s="1" t="str">
        <f t="shared" si="179"/>
        <v>66號</v>
      </c>
      <c r="AY189" s="1" t="str">
        <f t="shared" si="168"/>
        <v/>
      </c>
      <c r="AZ189" s="1" t="str">
        <f t="shared" si="169"/>
        <v>N</v>
      </c>
      <c r="BA189" s="1" t="str">
        <f t="shared" si="170"/>
        <v/>
      </c>
      <c r="BB189" s="1" t="str">
        <f t="shared" si="171"/>
        <v/>
      </c>
      <c r="BC189" s="1" t="str">
        <f t="shared" si="172"/>
        <v/>
      </c>
      <c r="BD189" s="1" t="str">
        <f>IF(ISERROR(VLOOKUP(BC189,樓別參照!A:B,2,0)),BC189,VLOOKUP(BC189,樓別參照!A:B,2,0))</f>
        <v/>
      </c>
      <c r="BE189" s="1" t="str">
        <f t="shared" si="173"/>
        <v/>
      </c>
      <c r="BF189" s="1" t="str">
        <f t="shared" si="174"/>
        <v/>
      </c>
      <c r="BG189" s="1" t="str">
        <f t="shared" si="175"/>
        <v>N</v>
      </c>
      <c r="BH189" s="1" t="str">
        <f t="shared" si="184"/>
        <v/>
      </c>
      <c r="BI189" s="1" t="str">
        <f t="shared" si="176"/>
        <v/>
      </c>
      <c r="BJ189" s="1" t="str">
        <f t="shared" si="127"/>
        <v>彰化縣</v>
      </c>
      <c r="BK189" s="1" t="str">
        <f t="shared" si="180"/>
        <v>彰化市</v>
      </c>
      <c r="BL189" s="1" t="str">
        <f t="shared" si="181"/>
        <v>桃源街</v>
      </c>
      <c r="BM189" s="1" t="str">
        <f t="shared" si="182"/>
        <v/>
      </c>
      <c r="BN189" s="1" t="str">
        <f t="shared" si="183"/>
        <v/>
      </c>
      <c r="BO189" s="1" t="str">
        <f t="shared" si="177"/>
        <v>66號</v>
      </c>
      <c r="BP189" s="1" t="str">
        <f t="shared" si="128"/>
        <v/>
      </c>
    </row>
    <row r="190" spans="1:68" x14ac:dyDescent="0.3">
      <c r="A190" s="1">
        <v>9409947</v>
      </c>
      <c r="B190" s="1" t="s">
        <v>185</v>
      </c>
      <c r="C190" s="1" t="s">
        <v>577</v>
      </c>
      <c r="D190" s="1" t="s">
        <v>571</v>
      </c>
      <c r="E190" s="1" t="s">
        <v>764</v>
      </c>
      <c r="F190" s="1" t="str">
        <f t="shared" si="129"/>
        <v>彰化縣 彰化市 修北路134巷52號2樓之3</v>
      </c>
      <c r="G190" s="1">
        <f t="shared" si="130"/>
        <v>4</v>
      </c>
      <c r="H190" s="1" t="str">
        <f t="shared" si="131"/>
        <v>彰化縣</v>
      </c>
      <c r="I190" s="1">
        <f t="shared" si="132"/>
        <v>4</v>
      </c>
      <c r="J190" s="1" t="str">
        <f t="shared" si="125"/>
        <v>彰化市</v>
      </c>
      <c r="K190" s="1" t="str">
        <f t="shared" si="126"/>
        <v>修北路134巷52號2樓之3</v>
      </c>
      <c r="L190" s="1" t="str">
        <f t="shared" si="133"/>
        <v>N</v>
      </c>
      <c r="M190" s="1" t="str">
        <f t="shared" si="134"/>
        <v/>
      </c>
      <c r="N190" s="1" t="str">
        <f t="shared" si="178"/>
        <v/>
      </c>
      <c r="O190" s="1" t="str">
        <f t="shared" si="135"/>
        <v>N</v>
      </c>
      <c r="P190" s="1" t="str">
        <f t="shared" si="136"/>
        <v/>
      </c>
      <c r="Q190" s="1" t="str">
        <f t="shared" si="137"/>
        <v/>
      </c>
      <c r="R190" s="1" t="str">
        <f t="shared" si="138"/>
        <v/>
      </c>
      <c r="S190" s="1" t="str">
        <f t="shared" si="139"/>
        <v>修北路134巷52號2樓之3</v>
      </c>
      <c r="T190" s="1" t="str">
        <f t="shared" si="140"/>
        <v>N</v>
      </c>
      <c r="U190" s="1" t="str">
        <f t="shared" si="141"/>
        <v>N</v>
      </c>
      <c r="V190" s="1" t="str">
        <f t="shared" si="142"/>
        <v>N</v>
      </c>
      <c r="W190" s="1" t="str">
        <f t="shared" si="143"/>
        <v/>
      </c>
      <c r="X190" s="1" t="str">
        <f t="shared" si="144"/>
        <v/>
      </c>
      <c r="Y190" s="1" t="str">
        <f t="shared" si="145"/>
        <v>修北路134巷52號2樓之3</v>
      </c>
      <c r="Z190" s="1" t="str">
        <f t="shared" si="146"/>
        <v>Y</v>
      </c>
      <c r="AA190" s="1">
        <f t="shared" si="185"/>
        <v>3</v>
      </c>
      <c r="AB190" s="1" t="str">
        <f t="shared" si="147"/>
        <v>N</v>
      </c>
      <c r="AC190" s="1" t="str">
        <f t="shared" si="148"/>
        <v/>
      </c>
      <c r="AD190" s="1" t="str">
        <f t="shared" si="149"/>
        <v>修北路</v>
      </c>
      <c r="AE190" s="1" t="str">
        <f t="shared" si="150"/>
        <v>134巷52號2樓之3</v>
      </c>
      <c r="AF190" s="1" t="str">
        <f t="shared" si="151"/>
        <v>N</v>
      </c>
      <c r="AG190" s="1" t="str">
        <f t="shared" si="152"/>
        <v/>
      </c>
      <c r="AH190" s="1" t="str">
        <f t="shared" si="153"/>
        <v/>
      </c>
      <c r="AI190" s="1" t="str">
        <f>IF(ISERROR(VLOOKUP(AH190,段別參照!A:B,2,0)),AH190,VLOOKUP(AH190,段別參照!A:B,2,0))</f>
        <v/>
      </c>
      <c r="AJ190" s="1" t="str">
        <f t="shared" si="154"/>
        <v>修北路</v>
      </c>
      <c r="AK190" s="1" t="str">
        <f t="shared" si="155"/>
        <v>修北路</v>
      </c>
      <c r="AL190" s="1" t="str">
        <f t="shared" si="156"/>
        <v>134巷52號2樓之3</v>
      </c>
      <c r="AM190" s="1" t="str">
        <f t="shared" si="157"/>
        <v>Y</v>
      </c>
      <c r="AN190" s="1">
        <f t="shared" si="158"/>
        <v>4</v>
      </c>
      <c r="AO190" s="1" t="str">
        <f t="shared" si="159"/>
        <v>134巷</v>
      </c>
      <c r="AP190" s="1" t="str">
        <f t="shared" si="160"/>
        <v>52號2樓之3</v>
      </c>
      <c r="AQ190" s="1" t="str">
        <f t="shared" si="161"/>
        <v>N</v>
      </c>
      <c r="AR190" s="1" t="str">
        <f t="shared" si="162"/>
        <v/>
      </c>
      <c r="AS190" s="1" t="str">
        <f t="shared" si="163"/>
        <v/>
      </c>
      <c r="AT190" s="1" t="str">
        <f t="shared" si="164"/>
        <v>52號2樓之3</v>
      </c>
      <c r="AU190" s="1" t="str">
        <f t="shared" si="165"/>
        <v>Y</v>
      </c>
      <c r="AV190" s="1">
        <f t="shared" si="166"/>
        <v>3</v>
      </c>
      <c r="AW190" s="1" t="str">
        <f t="shared" si="167"/>
        <v>52號</v>
      </c>
      <c r="AX190" s="1" t="str">
        <f t="shared" si="179"/>
        <v>52號</v>
      </c>
      <c r="AY190" s="1" t="str">
        <f t="shared" si="168"/>
        <v>2樓之3</v>
      </c>
      <c r="AZ190" s="1" t="str">
        <f t="shared" si="169"/>
        <v>Y</v>
      </c>
      <c r="BA190" s="1">
        <f t="shared" si="170"/>
        <v>2</v>
      </c>
      <c r="BB190" s="1" t="str">
        <f t="shared" si="171"/>
        <v>2樓</v>
      </c>
      <c r="BC190" s="1" t="str">
        <f t="shared" si="172"/>
        <v>2</v>
      </c>
      <c r="BD190" s="1" t="str">
        <f>IF(ISERROR(VLOOKUP(BC190,樓別參照!A:B,2,0)),BC190,VLOOKUP(BC190,樓別參照!A:B,2,0))</f>
        <v>2</v>
      </c>
      <c r="BE190" s="1" t="str">
        <f t="shared" si="173"/>
        <v>2樓</v>
      </c>
      <c r="BF190" s="1" t="str">
        <f t="shared" si="174"/>
        <v>之3</v>
      </c>
      <c r="BG190" s="1" t="str">
        <f t="shared" si="175"/>
        <v>Y</v>
      </c>
      <c r="BH190" s="1">
        <f t="shared" si="184"/>
        <v>1</v>
      </c>
      <c r="BI190" s="1" t="str">
        <f t="shared" si="176"/>
        <v>之3</v>
      </c>
      <c r="BJ190" s="1" t="str">
        <f t="shared" si="127"/>
        <v>彰化縣</v>
      </c>
      <c r="BK190" s="1" t="str">
        <f t="shared" si="180"/>
        <v>彰化市</v>
      </c>
      <c r="BL190" s="1" t="str">
        <f t="shared" si="181"/>
        <v>修北路</v>
      </c>
      <c r="BM190" s="1" t="str">
        <f t="shared" si="182"/>
        <v>134巷</v>
      </c>
      <c r="BN190" s="1" t="str">
        <f t="shared" si="183"/>
        <v/>
      </c>
      <c r="BO190" s="1" t="str">
        <f t="shared" si="177"/>
        <v>52號2樓之3</v>
      </c>
      <c r="BP190" s="1" t="str">
        <f t="shared" si="128"/>
        <v/>
      </c>
    </row>
    <row r="191" spans="1:68" x14ac:dyDescent="0.3">
      <c r="A191" s="1">
        <v>10467401</v>
      </c>
      <c r="B191" s="1" t="s">
        <v>186</v>
      </c>
      <c r="C191" s="1" t="s">
        <v>594</v>
      </c>
      <c r="D191" s="1" t="s">
        <v>567</v>
      </c>
      <c r="E191" s="1" t="s">
        <v>765</v>
      </c>
      <c r="F191" s="1" t="str">
        <f t="shared" si="129"/>
        <v>彰化縣 彰化市 茄南里11鄰茄南街70巷47號</v>
      </c>
      <c r="G191" s="1">
        <f t="shared" si="130"/>
        <v>4</v>
      </c>
      <c r="H191" s="1" t="str">
        <f t="shared" si="131"/>
        <v>彰化縣</v>
      </c>
      <c r="I191" s="1">
        <f t="shared" si="132"/>
        <v>4</v>
      </c>
      <c r="J191" s="1" t="str">
        <f t="shared" si="125"/>
        <v>彰化市</v>
      </c>
      <c r="K191" s="1" t="str">
        <f t="shared" si="126"/>
        <v>茄南里11鄰茄南街70巷47號</v>
      </c>
      <c r="L191" s="1" t="str">
        <f t="shared" si="133"/>
        <v>Y</v>
      </c>
      <c r="M191" s="1">
        <f t="shared" si="134"/>
        <v>3</v>
      </c>
      <c r="N191" s="1" t="str">
        <f t="shared" si="178"/>
        <v>茄南里</v>
      </c>
      <c r="O191" s="1" t="str">
        <f t="shared" si="135"/>
        <v>Y</v>
      </c>
      <c r="P191" s="1">
        <f t="shared" si="136"/>
        <v>6</v>
      </c>
      <c r="Q191" s="1" t="str">
        <f t="shared" si="137"/>
        <v>茄南里11鄰</v>
      </c>
      <c r="R191" s="1" t="str">
        <f t="shared" si="138"/>
        <v>茄南里11鄰</v>
      </c>
      <c r="S191" s="1" t="str">
        <f t="shared" si="139"/>
        <v>茄南街70巷47號</v>
      </c>
      <c r="T191" s="1" t="str">
        <f t="shared" si="140"/>
        <v>N</v>
      </c>
      <c r="U191" s="1" t="str">
        <f t="shared" si="141"/>
        <v>N</v>
      </c>
      <c r="V191" s="1" t="str">
        <f t="shared" si="142"/>
        <v>N</v>
      </c>
      <c r="W191" s="1" t="str">
        <f t="shared" si="143"/>
        <v/>
      </c>
      <c r="X191" s="1" t="str">
        <f t="shared" si="144"/>
        <v/>
      </c>
      <c r="Y191" s="1" t="str">
        <f t="shared" si="145"/>
        <v>茄南街70巷47號</v>
      </c>
      <c r="Z191" s="1" t="str">
        <f t="shared" si="146"/>
        <v>N</v>
      </c>
      <c r="AA191" s="1" t="str">
        <f t="shared" si="185"/>
        <v/>
      </c>
      <c r="AB191" s="1" t="str">
        <f t="shared" si="147"/>
        <v>Y</v>
      </c>
      <c r="AC191" s="1">
        <f t="shared" si="148"/>
        <v>3</v>
      </c>
      <c r="AD191" s="1" t="str">
        <f t="shared" si="149"/>
        <v>茄南街</v>
      </c>
      <c r="AE191" s="1" t="str">
        <f t="shared" si="150"/>
        <v>70巷47號</v>
      </c>
      <c r="AF191" s="1" t="str">
        <f t="shared" si="151"/>
        <v>N</v>
      </c>
      <c r="AG191" s="1" t="str">
        <f t="shared" si="152"/>
        <v/>
      </c>
      <c r="AH191" s="1" t="str">
        <f t="shared" si="153"/>
        <v/>
      </c>
      <c r="AI191" s="1" t="str">
        <f>IF(ISERROR(VLOOKUP(AH191,段別參照!A:B,2,0)),AH191,VLOOKUP(AH191,段別參照!A:B,2,0))</f>
        <v/>
      </c>
      <c r="AJ191" s="1" t="str">
        <f t="shared" si="154"/>
        <v>茄南街</v>
      </c>
      <c r="AK191" s="1" t="str">
        <f t="shared" si="155"/>
        <v>茄南街</v>
      </c>
      <c r="AL191" s="1" t="str">
        <f t="shared" si="156"/>
        <v>70巷47號</v>
      </c>
      <c r="AM191" s="1" t="str">
        <f t="shared" si="157"/>
        <v>Y</v>
      </c>
      <c r="AN191" s="1">
        <f t="shared" si="158"/>
        <v>3</v>
      </c>
      <c r="AO191" s="1" t="str">
        <f t="shared" si="159"/>
        <v>70巷</v>
      </c>
      <c r="AP191" s="1" t="str">
        <f t="shared" si="160"/>
        <v>47號</v>
      </c>
      <c r="AQ191" s="1" t="str">
        <f t="shared" si="161"/>
        <v>N</v>
      </c>
      <c r="AR191" s="1" t="str">
        <f t="shared" si="162"/>
        <v/>
      </c>
      <c r="AS191" s="1" t="str">
        <f t="shared" si="163"/>
        <v/>
      </c>
      <c r="AT191" s="1" t="str">
        <f t="shared" si="164"/>
        <v>47號</v>
      </c>
      <c r="AU191" s="1" t="str">
        <f t="shared" si="165"/>
        <v>Y</v>
      </c>
      <c r="AV191" s="1">
        <f t="shared" si="166"/>
        <v>3</v>
      </c>
      <c r="AW191" s="1" t="str">
        <f t="shared" si="167"/>
        <v>47號</v>
      </c>
      <c r="AX191" s="1" t="str">
        <f t="shared" si="179"/>
        <v>47號</v>
      </c>
      <c r="AY191" s="1" t="str">
        <f t="shared" si="168"/>
        <v/>
      </c>
      <c r="AZ191" s="1" t="str">
        <f t="shared" si="169"/>
        <v>N</v>
      </c>
      <c r="BA191" s="1" t="str">
        <f t="shared" si="170"/>
        <v/>
      </c>
      <c r="BB191" s="1" t="str">
        <f t="shared" si="171"/>
        <v/>
      </c>
      <c r="BC191" s="1" t="str">
        <f t="shared" si="172"/>
        <v/>
      </c>
      <c r="BD191" s="1" t="str">
        <f>IF(ISERROR(VLOOKUP(BC191,樓別參照!A:B,2,0)),BC191,VLOOKUP(BC191,樓別參照!A:B,2,0))</f>
        <v/>
      </c>
      <c r="BE191" s="1" t="str">
        <f t="shared" si="173"/>
        <v/>
      </c>
      <c r="BF191" s="1" t="str">
        <f t="shared" si="174"/>
        <v/>
      </c>
      <c r="BG191" s="1" t="str">
        <f t="shared" si="175"/>
        <v>N</v>
      </c>
      <c r="BH191" s="1" t="str">
        <f t="shared" si="184"/>
        <v/>
      </c>
      <c r="BI191" s="1" t="str">
        <f t="shared" si="176"/>
        <v/>
      </c>
      <c r="BJ191" s="1" t="str">
        <f t="shared" si="127"/>
        <v>彰化縣</v>
      </c>
      <c r="BK191" s="1" t="str">
        <f t="shared" si="180"/>
        <v>彰化市</v>
      </c>
      <c r="BL191" s="1" t="str">
        <f t="shared" si="181"/>
        <v>茄南街</v>
      </c>
      <c r="BM191" s="1" t="str">
        <f t="shared" si="182"/>
        <v>70巷</v>
      </c>
      <c r="BN191" s="1" t="str">
        <f t="shared" si="183"/>
        <v/>
      </c>
      <c r="BO191" s="1" t="str">
        <f t="shared" si="177"/>
        <v>47號</v>
      </c>
      <c r="BP191" s="1" t="str">
        <f t="shared" si="128"/>
        <v/>
      </c>
    </row>
    <row r="192" spans="1:68" x14ac:dyDescent="0.3">
      <c r="A192" s="1">
        <v>8977350</v>
      </c>
      <c r="B192" s="1" t="s">
        <v>187</v>
      </c>
      <c r="C192" s="1" t="s">
        <v>577</v>
      </c>
      <c r="D192" s="1" t="s">
        <v>571</v>
      </c>
      <c r="E192" s="1" t="s">
        <v>766</v>
      </c>
      <c r="F192" s="1" t="str">
        <f t="shared" si="129"/>
        <v>彰化縣 彰化市 南興里26鄰中山路1段346巷14號4樓</v>
      </c>
      <c r="G192" s="1">
        <f t="shared" si="130"/>
        <v>4</v>
      </c>
      <c r="H192" s="1" t="str">
        <f t="shared" si="131"/>
        <v>彰化縣</v>
      </c>
      <c r="I192" s="1">
        <f t="shared" si="132"/>
        <v>4</v>
      </c>
      <c r="J192" s="1" t="str">
        <f t="shared" si="125"/>
        <v>彰化市</v>
      </c>
      <c r="K192" s="1" t="str">
        <f t="shared" si="126"/>
        <v>南興里26鄰中山路1段346巷14號4樓</v>
      </c>
      <c r="L192" s="1" t="str">
        <f t="shared" si="133"/>
        <v>Y</v>
      </c>
      <c r="M192" s="1">
        <f t="shared" si="134"/>
        <v>3</v>
      </c>
      <c r="N192" s="1" t="str">
        <f t="shared" si="178"/>
        <v>南興里</v>
      </c>
      <c r="O192" s="1" t="str">
        <f t="shared" si="135"/>
        <v>Y</v>
      </c>
      <c r="P192" s="1">
        <f t="shared" si="136"/>
        <v>6</v>
      </c>
      <c r="Q192" s="1" t="str">
        <f t="shared" si="137"/>
        <v>南興里26鄰</v>
      </c>
      <c r="R192" s="1" t="str">
        <f t="shared" si="138"/>
        <v>南興里26鄰</v>
      </c>
      <c r="S192" s="1" t="str">
        <f t="shared" si="139"/>
        <v>中山路1段346巷14號4樓</v>
      </c>
      <c r="T192" s="1" t="str">
        <f t="shared" si="140"/>
        <v>N</v>
      </c>
      <c r="U192" s="1" t="str">
        <f t="shared" si="141"/>
        <v>N</v>
      </c>
      <c r="V192" s="1" t="str">
        <f t="shared" si="142"/>
        <v>N</v>
      </c>
      <c r="W192" s="1" t="str">
        <f t="shared" si="143"/>
        <v/>
      </c>
      <c r="X192" s="1" t="str">
        <f t="shared" si="144"/>
        <v/>
      </c>
      <c r="Y192" s="1" t="str">
        <f t="shared" si="145"/>
        <v>中山路1段346巷14號4樓</v>
      </c>
      <c r="Z192" s="1" t="str">
        <f t="shared" si="146"/>
        <v>Y</v>
      </c>
      <c r="AA192" s="1">
        <f t="shared" si="185"/>
        <v>3</v>
      </c>
      <c r="AB192" s="1" t="str">
        <f t="shared" si="147"/>
        <v>N</v>
      </c>
      <c r="AC192" s="1" t="str">
        <f t="shared" si="148"/>
        <v/>
      </c>
      <c r="AD192" s="1" t="str">
        <f t="shared" si="149"/>
        <v>中山路</v>
      </c>
      <c r="AE192" s="1" t="str">
        <f t="shared" si="150"/>
        <v>1段346巷14號4樓</v>
      </c>
      <c r="AF192" s="1" t="str">
        <f t="shared" si="151"/>
        <v>Y</v>
      </c>
      <c r="AG192" s="1">
        <f t="shared" si="152"/>
        <v>2</v>
      </c>
      <c r="AH192" s="1" t="str">
        <f t="shared" si="153"/>
        <v>1段</v>
      </c>
      <c r="AI192" s="1" t="str">
        <f>IF(ISERROR(VLOOKUP(AH192,段別參照!A:B,2,0)),AH192,VLOOKUP(AH192,段別參照!A:B,2,0))</f>
        <v>一段</v>
      </c>
      <c r="AJ192" s="1" t="str">
        <f t="shared" si="154"/>
        <v>中山路1段</v>
      </c>
      <c r="AK192" s="1" t="str">
        <f t="shared" si="155"/>
        <v>中山路一段</v>
      </c>
      <c r="AL192" s="1" t="str">
        <f t="shared" si="156"/>
        <v>346巷14號4樓</v>
      </c>
      <c r="AM192" s="1" t="str">
        <f t="shared" si="157"/>
        <v>Y</v>
      </c>
      <c r="AN192" s="1">
        <f t="shared" si="158"/>
        <v>4</v>
      </c>
      <c r="AO192" s="1" t="str">
        <f t="shared" si="159"/>
        <v>346巷</v>
      </c>
      <c r="AP192" s="1" t="str">
        <f t="shared" si="160"/>
        <v>14號4樓</v>
      </c>
      <c r="AQ192" s="1" t="str">
        <f t="shared" si="161"/>
        <v>N</v>
      </c>
      <c r="AR192" s="1" t="str">
        <f t="shared" si="162"/>
        <v/>
      </c>
      <c r="AS192" s="1" t="str">
        <f t="shared" si="163"/>
        <v/>
      </c>
      <c r="AT192" s="1" t="str">
        <f t="shared" si="164"/>
        <v>14號4樓</v>
      </c>
      <c r="AU192" s="1" t="str">
        <f t="shared" si="165"/>
        <v>Y</v>
      </c>
      <c r="AV192" s="1">
        <f t="shared" si="166"/>
        <v>3</v>
      </c>
      <c r="AW192" s="1" t="str">
        <f t="shared" si="167"/>
        <v>14號</v>
      </c>
      <c r="AX192" s="1" t="str">
        <f t="shared" si="179"/>
        <v>14號</v>
      </c>
      <c r="AY192" s="1" t="str">
        <f t="shared" si="168"/>
        <v>4樓</v>
      </c>
      <c r="AZ192" s="1" t="str">
        <f t="shared" si="169"/>
        <v>Y</v>
      </c>
      <c r="BA192" s="1">
        <f t="shared" si="170"/>
        <v>2</v>
      </c>
      <c r="BB192" s="1" t="str">
        <f t="shared" si="171"/>
        <v>4樓</v>
      </c>
      <c r="BC192" s="1" t="str">
        <f t="shared" si="172"/>
        <v>4</v>
      </c>
      <c r="BD192" s="1" t="str">
        <f>IF(ISERROR(VLOOKUP(BC192,樓別參照!A:B,2,0)),BC192,VLOOKUP(BC192,樓別參照!A:B,2,0))</f>
        <v>4</v>
      </c>
      <c r="BE192" s="1" t="str">
        <f t="shared" si="173"/>
        <v>4樓</v>
      </c>
      <c r="BF192" s="1" t="str">
        <f t="shared" si="174"/>
        <v/>
      </c>
      <c r="BG192" s="1" t="str">
        <f t="shared" si="175"/>
        <v>N</v>
      </c>
      <c r="BH192" s="1" t="str">
        <f t="shared" si="184"/>
        <v/>
      </c>
      <c r="BI192" s="1" t="str">
        <f t="shared" si="176"/>
        <v/>
      </c>
      <c r="BJ192" s="1" t="str">
        <f t="shared" si="127"/>
        <v>彰化縣</v>
      </c>
      <c r="BK192" s="1" t="str">
        <f t="shared" si="180"/>
        <v>彰化市</v>
      </c>
      <c r="BL192" s="1" t="str">
        <f t="shared" si="181"/>
        <v>中山路一段</v>
      </c>
      <c r="BM192" s="1" t="str">
        <f t="shared" si="182"/>
        <v>346巷</v>
      </c>
      <c r="BN192" s="1" t="str">
        <f t="shared" si="183"/>
        <v/>
      </c>
      <c r="BO192" s="1" t="str">
        <f t="shared" si="177"/>
        <v>14號4樓</v>
      </c>
      <c r="BP192" s="1" t="str">
        <f t="shared" si="128"/>
        <v/>
      </c>
    </row>
    <row r="193" spans="1:68" x14ac:dyDescent="0.3">
      <c r="A193" s="1">
        <v>10393987</v>
      </c>
      <c r="B193" s="1" t="s">
        <v>188</v>
      </c>
      <c r="C193" s="1" t="s">
        <v>566</v>
      </c>
      <c r="D193" s="1" t="s">
        <v>567</v>
      </c>
      <c r="E193" s="1" t="s">
        <v>767</v>
      </c>
      <c r="F193" s="1" t="str">
        <f t="shared" si="129"/>
        <v xml:space="preserve">彰化縣 彰化市 南郭路1段218巷8號 </v>
      </c>
      <c r="G193" s="1">
        <f t="shared" si="130"/>
        <v>4</v>
      </c>
      <c r="H193" s="1" t="str">
        <f t="shared" si="131"/>
        <v>彰化縣</v>
      </c>
      <c r="I193" s="1">
        <f t="shared" si="132"/>
        <v>4</v>
      </c>
      <c r="J193" s="1" t="str">
        <f t="shared" si="125"/>
        <v>彰化市</v>
      </c>
      <c r="K193" s="1" t="str">
        <f t="shared" si="126"/>
        <v>南郭路1段218巷8號</v>
      </c>
      <c r="L193" s="1" t="str">
        <f t="shared" si="133"/>
        <v>N</v>
      </c>
      <c r="M193" s="1" t="str">
        <f t="shared" si="134"/>
        <v/>
      </c>
      <c r="N193" s="1" t="str">
        <f t="shared" si="178"/>
        <v/>
      </c>
      <c r="O193" s="1" t="str">
        <f t="shared" si="135"/>
        <v>N</v>
      </c>
      <c r="P193" s="1" t="str">
        <f t="shared" si="136"/>
        <v/>
      </c>
      <c r="Q193" s="1" t="str">
        <f t="shared" si="137"/>
        <v/>
      </c>
      <c r="R193" s="1" t="str">
        <f t="shared" si="138"/>
        <v/>
      </c>
      <c r="S193" s="1" t="str">
        <f t="shared" si="139"/>
        <v>南郭路1段218巷8號</v>
      </c>
      <c r="T193" s="1" t="str">
        <f t="shared" si="140"/>
        <v>N</v>
      </c>
      <c r="U193" s="1" t="str">
        <f t="shared" si="141"/>
        <v>N</v>
      </c>
      <c r="V193" s="1" t="str">
        <f t="shared" si="142"/>
        <v>N</v>
      </c>
      <c r="W193" s="1" t="str">
        <f t="shared" si="143"/>
        <v/>
      </c>
      <c r="X193" s="1" t="str">
        <f t="shared" si="144"/>
        <v/>
      </c>
      <c r="Y193" s="1" t="str">
        <f t="shared" si="145"/>
        <v>南郭路1段218巷8號</v>
      </c>
      <c r="Z193" s="1" t="str">
        <f t="shared" si="146"/>
        <v>Y</v>
      </c>
      <c r="AA193" s="1">
        <f t="shared" si="185"/>
        <v>3</v>
      </c>
      <c r="AB193" s="1" t="str">
        <f t="shared" si="147"/>
        <v>N</v>
      </c>
      <c r="AC193" s="1" t="str">
        <f t="shared" si="148"/>
        <v/>
      </c>
      <c r="AD193" s="1" t="str">
        <f t="shared" si="149"/>
        <v>南郭路</v>
      </c>
      <c r="AE193" s="1" t="str">
        <f t="shared" si="150"/>
        <v>1段218巷8號</v>
      </c>
      <c r="AF193" s="1" t="str">
        <f t="shared" si="151"/>
        <v>Y</v>
      </c>
      <c r="AG193" s="1">
        <f t="shared" si="152"/>
        <v>2</v>
      </c>
      <c r="AH193" s="1" t="str">
        <f t="shared" si="153"/>
        <v>1段</v>
      </c>
      <c r="AI193" s="1" t="str">
        <f>IF(ISERROR(VLOOKUP(AH193,段別參照!A:B,2,0)),AH193,VLOOKUP(AH193,段別參照!A:B,2,0))</f>
        <v>一段</v>
      </c>
      <c r="AJ193" s="1" t="str">
        <f t="shared" si="154"/>
        <v>南郭路1段</v>
      </c>
      <c r="AK193" s="1" t="str">
        <f t="shared" si="155"/>
        <v>南郭路一段</v>
      </c>
      <c r="AL193" s="1" t="str">
        <f t="shared" si="156"/>
        <v>218巷8號</v>
      </c>
      <c r="AM193" s="1" t="str">
        <f t="shared" si="157"/>
        <v>Y</v>
      </c>
      <c r="AN193" s="1">
        <f t="shared" si="158"/>
        <v>4</v>
      </c>
      <c r="AO193" s="1" t="str">
        <f t="shared" si="159"/>
        <v>218巷</v>
      </c>
      <c r="AP193" s="1" t="str">
        <f t="shared" si="160"/>
        <v>8號</v>
      </c>
      <c r="AQ193" s="1" t="str">
        <f t="shared" si="161"/>
        <v>N</v>
      </c>
      <c r="AR193" s="1" t="str">
        <f t="shared" si="162"/>
        <v/>
      </c>
      <c r="AS193" s="1" t="str">
        <f t="shared" si="163"/>
        <v/>
      </c>
      <c r="AT193" s="1" t="str">
        <f t="shared" si="164"/>
        <v>8號</v>
      </c>
      <c r="AU193" s="1" t="str">
        <f t="shared" si="165"/>
        <v>Y</v>
      </c>
      <c r="AV193" s="1">
        <f t="shared" si="166"/>
        <v>2</v>
      </c>
      <c r="AW193" s="1" t="str">
        <f t="shared" si="167"/>
        <v>8號</v>
      </c>
      <c r="AX193" s="1" t="str">
        <f t="shared" si="179"/>
        <v>8號</v>
      </c>
      <c r="AY193" s="1" t="str">
        <f t="shared" si="168"/>
        <v/>
      </c>
      <c r="AZ193" s="1" t="str">
        <f t="shared" si="169"/>
        <v>N</v>
      </c>
      <c r="BA193" s="1" t="str">
        <f t="shared" si="170"/>
        <v/>
      </c>
      <c r="BB193" s="1" t="str">
        <f t="shared" si="171"/>
        <v/>
      </c>
      <c r="BC193" s="1" t="str">
        <f t="shared" si="172"/>
        <v/>
      </c>
      <c r="BD193" s="1" t="str">
        <f>IF(ISERROR(VLOOKUP(BC193,樓別參照!A:B,2,0)),BC193,VLOOKUP(BC193,樓別參照!A:B,2,0))</f>
        <v/>
      </c>
      <c r="BE193" s="1" t="str">
        <f t="shared" si="173"/>
        <v/>
      </c>
      <c r="BF193" s="1" t="str">
        <f t="shared" si="174"/>
        <v/>
      </c>
      <c r="BG193" s="1" t="str">
        <f t="shared" si="175"/>
        <v>N</v>
      </c>
      <c r="BH193" s="1" t="str">
        <f t="shared" si="184"/>
        <v/>
      </c>
      <c r="BI193" s="1" t="str">
        <f t="shared" si="176"/>
        <v/>
      </c>
      <c r="BJ193" s="1" t="str">
        <f t="shared" si="127"/>
        <v>彰化縣</v>
      </c>
      <c r="BK193" s="1" t="str">
        <f t="shared" si="180"/>
        <v>彰化市</v>
      </c>
      <c r="BL193" s="1" t="str">
        <f t="shared" si="181"/>
        <v>南郭路一段</v>
      </c>
      <c r="BM193" s="1" t="str">
        <f t="shared" si="182"/>
        <v>218巷</v>
      </c>
      <c r="BN193" s="1" t="str">
        <f t="shared" si="183"/>
        <v/>
      </c>
      <c r="BO193" s="1" t="str">
        <f t="shared" si="177"/>
        <v>8號</v>
      </c>
      <c r="BP193" s="1" t="str">
        <f t="shared" si="128"/>
        <v/>
      </c>
    </row>
    <row r="194" spans="1:68" x14ac:dyDescent="0.3">
      <c r="A194" s="1">
        <v>10467346</v>
      </c>
      <c r="B194" s="1" t="s">
        <v>189</v>
      </c>
      <c r="C194" s="1" t="s">
        <v>570</v>
      </c>
      <c r="D194" s="1" t="s">
        <v>567</v>
      </c>
      <c r="E194" s="1" t="s">
        <v>768</v>
      </c>
      <c r="F194" s="1" t="str">
        <f t="shared" si="129"/>
        <v>彰化縣 彰化市 阿夷里025鄰泰和東街209巷6弄1號</v>
      </c>
      <c r="G194" s="1">
        <f t="shared" si="130"/>
        <v>4</v>
      </c>
      <c r="H194" s="1" t="str">
        <f t="shared" si="131"/>
        <v>彰化縣</v>
      </c>
      <c r="I194" s="1">
        <f t="shared" si="132"/>
        <v>4</v>
      </c>
      <c r="J194" s="1" t="str">
        <f t="shared" si="125"/>
        <v>彰化市</v>
      </c>
      <c r="K194" s="1" t="str">
        <f t="shared" si="126"/>
        <v>阿夷里025鄰泰和東街209巷6弄1號</v>
      </c>
      <c r="L194" s="1" t="str">
        <f t="shared" si="133"/>
        <v>Y</v>
      </c>
      <c r="M194" s="1">
        <f t="shared" si="134"/>
        <v>3</v>
      </c>
      <c r="N194" s="1" t="str">
        <f t="shared" si="178"/>
        <v>阿夷里</v>
      </c>
      <c r="O194" s="1" t="str">
        <f t="shared" si="135"/>
        <v>Y</v>
      </c>
      <c r="P194" s="1">
        <f t="shared" si="136"/>
        <v>7</v>
      </c>
      <c r="Q194" s="1" t="str">
        <f t="shared" si="137"/>
        <v>阿夷里025鄰</v>
      </c>
      <c r="R194" s="1" t="str">
        <f t="shared" si="138"/>
        <v>阿夷里025鄰</v>
      </c>
      <c r="S194" s="1" t="str">
        <f t="shared" si="139"/>
        <v>泰和東街209巷6弄1號</v>
      </c>
      <c r="T194" s="1" t="str">
        <f t="shared" si="140"/>
        <v>N</v>
      </c>
      <c r="U194" s="1" t="str">
        <f t="shared" si="141"/>
        <v>N</v>
      </c>
      <c r="V194" s="1" t="str">
        <f t="shared" si="142"/>
        <v>N</v>
      </c>
      <c r="W194" s="1" t="str">
        <f t="shared" si="143"/>
        <v/>
      </c>
      <c r="X194" s="1" t="str">
        <f t="shared" si="144"/>
        <v/>
      </c>
      <c r="Y194" s="1" t="str">
        <f t="shared" si="145"/>
        <v>泰和東街209巷6弄1號</v>
      </c>
      <c r="Z194" s="1" t="str">
        <f t="shared" si="146"/>
        <v>N</v>
      </c>
      <c r="AA194" s="1" t="str">
        <f t="shared" si="185"/>
        <v/>
      </c>
      <c r="AB194" s="1" t="str">
        <f t="shared" si="147"/>
        <v>Y</v>
      </c>
      <c r="AC194" s="1">
        <f t="shared" si="148"/>
        <v>4</v>
      </c>
      <c r="AD194" s="1" t="str">
        <f t="shared" si="149"/>
        <v>泰和東街</v>
      </c>
      <c r="AE194" s="1" t="str">
        <f t="shared" si="150"/>
        <v>209巷6弄1號</v>
      </c>
      <c r="AF194" s="1" t="str">
        <f t="shared" si="151"/>
        <v>N</v>
      </c>
      <c r="AG194" s="1" t="str">
        <f t="shared" si="152"/>
        <v/>
      </c>
      <c r="AH194" s="1" t="str">
        <f t="shared" si="153"/>
        <v/>
      </c>
      <c r="AI194" s="1" t="str">
        <f>IF(ISERROR(VLOOKUP(AH194,段別參照!A:B,2,0)),AH194,VLOOKUP(AH194,段別參照!A:B,2,0))</f>
        <v/>
      </c>
      <c r="AJ194" s="1" t="str">
        <f t="shared" si="154"/>
        <v>泰和東街</v>
      </c>
      <c r="AK194" s="1" t="str">
        <f t="shared" si="155"/>
        <v>泰和東街</v>
      </c>
      <c r="AL194" s="1" t="str">
        <f t="shared" si="156"/>
        <v>209巷6弄1號</v>
      </c>
      <c r="AM194" s="1" t="str">
        <f t="shared" si="157"/>
        <v>Y</v>
      </c>
      <c r="AN194" s="1">
        <f t="shared" si="158"/>
        <v>4</v>
      </c>
      <c r="AO194" s="1" t="str">
        <f t="shared" si="159"/>
        <v>209巷</v>
      </c>
      <c r="AP194" s="1" t="str">
        <f t="shared" si="160"/>
        <v>6弄1號</v>
      </c>
      <c r="AQ194" s="1" t="str">
        <f t="shared" si="161"/>
        <v>Y</v>
      </c>
      <c r="AR194" s="1">
        <f t="shared" si="162"/>
        <v>2</v>
      </c>
      <c r="AS194" s="1" t="str">
        <f t="shared" si="163"/>
        <v>6弄</v>
      </c>
      <c r="AT194" s="1" t="str">
        <f t="shared" si="164"/>
        <v>1號</v>
      </c>
      <c r="AU194" s="1" t="str">
        <f t="shared" si="165"/>
        <v>Y</v>
      </c>
      <c r="AV194" s="1">
        <f t="shared" si="166"/>
        <v>2</v>
      </c>
      <c r="AW194" s="1" t="str">
        <f t="shared" si="167"/>
        <v>1號</v>
      </c>
      <c r="AX194" s="1" t="str">
        <f t="shared" si="179"/>
        <v>1號</v>
      </c>
      <c r="AY194" s="1" t="str">
        <f t="shared" si="168"/>
        <v/>
      </c>
      <c r="AZ194" s="1" t="str">
        <f t="shared" si="169"/>
        <v>N</v>
      </c>
      <c r="BA194" s="1" t="str">
        <f t="shared" si="170"/>
        <v/>
      </c>
      <c r="BB194" s="1" t="str">
        <f t="shared" si="171"/>
        <v/>
      </c>
      <c r="BC194" s="1" t="str">
        <f t="shared" si="172"/>
        <v/>
      </c>
      <c r="BD194" s="1" t="str">
        <f>IF(ISERROR(VLOOKUP(BC194,樓別參照!A:B,2,0)),BC194,VLOOKUP(BC194,樓別參照!A:B,2,0))</f>
        <v/>
      </c>
      <c r="BE194" s="1" t="str">
        <f t="shared" si="173"/>
        <v/>
      </c>
      <c r="BF194" s="1" t="str">
        <f t="shared" si="174"/>
        <v/>
      </c>
      <c r="BG194" s="1" t="str">
        <f t="shared" si="175"/>
        <v>N</v>
      </c>
      <c r="BH194" s="1" t="str">
        <f t="shared" si="184"/>
        <v/>
      </c>
      <c r="BI194" s="1" t="str">
        <f t="shared" si="176"/>
        <v/>
      </c>
      <c r="BJ194" s="1" t="str">
        <f t="shared" si="127"/>
        <v>彰化縣</v>
      </c>
      <c r="BK194" s="1" t="str">
        <f t="shared" si="180"/>
        <v>彰化市</v>
      </c>
      <c r="BL194" s="1" t="str">
        <f t="shared" si="181"/>
        <v>泰和東街</v>
      </c>
      <c r="BM194" s="1" t="str">
        <f t="shared" si="182"/>
        <v>209巷</v>
      </c>
      <c r="BN194" s="1" t="str">
        <f t="shared" si="183"/>
        <v>6弄</v>
      </c>
      <c r="BO194" s="1" t="str">
        <f t="shared" si="177"/>
        <v>1號</v>
      </c>
      <c r="BP194" s="1" t="str">
        <f t="shared" si="128"/>
        <v/>
      </c>
    </row>
    <row r="195" spans="1:68" x14ac:dyDescent="0.3">
      <c r="A195" s="1">
        <v>10389342</v>
      </c>
      <c r="B195" s="1" t="s">
        <v>190</v>
      </c>
      <c r="C195" s="1" t="s">
        <v>570</v>
      </c>
      <c r="D195" s="1" t="s">
        <v>567</v>
      </c>
      <c r="E195" s="1" t="s">
        <v>769</v>
      </c>
      <c r="F195" s="1" t="str">
        <f t="shared" si="129"/>
        <v>彰化縣 彰化市 金馬路3段53巷8號7樓</v>
      </c>
      <c r="G195" s="1">
        <f t="shared" si="130"/>
        <v>4</v>
      </c>
      <c r="H195" s="1" t="str">
        <f t="shared" si="131"/>
        <v>彰化縣</v>
      </c>
      <c r="I195" s="1">
        <f t="shared" si="132"/>
        <v>4</v>
      </c>
      <c r="J195" s="1" t="str">
        <f t="shared" ref="J195:J258" si="186">MID(F195,FIND(" ",F195)+1,FIND(" ",F195,FIND(" ",F195)+1)-(FIND(" ",F195))-1)</f>
        <v>彰化市</v>
      </c>
      <c r="K195" s="1" t="str">
        <f t="shared" ref="K195:K258" si="187">SUBSTITUTE(SUBSTITUTE(SUBSTITUTE(F195,H195,""),J195,"")," ","")</f>
        <v>金馬路3段53巷8號7樓</v>
      </c>
      <c r="L195" s="1" t="str">
        <f t="shared" si="133"/>
        <v>N</v>
      </c>
      <c r="M195" s="1" t="str">
        <f t="shared" si="134"/>
        <v/>
      </c>
      <c r="N195" s="1" t="str">
        <f t="shared" si="178"/>
        <v/>
      </c>
      <c r="O195" s="1" t="str">
        <f t="shared" si="135"/>
        <v>N</v>
      </c>
      <c r="P195" s="1" t="str">
        <f t="shared" si="136"/>
        <v/>
      </c>
      <c r="Q195" s="1" t="str">
        <f t="shared" si="137"/>
        <v/>
      </c>
      <c r="R195" s="1" t="str">
        <f t="shared" si="138"/>
        <v/>
      </c>
      <c r="S195" s="1" t="str">
        <f t="shared" si="139"/>
        <v>金馬路3段53巷8號7樓</v>
      </c>
      <c r="T195" s="1" t="str">
        <f t="shared" si="140"/>
        <v>N</v>
      </c>
      <c r="U195" s="1" t="str">
        <f t="shared" si="141"/>
        <v>N</v>
      </c>
      <c r="V195" s="1" t="str">
        <f t="shared" si="142"/>
        <v>N</v>
      </c>
      <c r="W195" s="1" t="str">
        <f t="shared" si="143"/>
        <v/>
      </c>
      <c r="X195" s="1" t="str">
        <f t="shared" si="144"/>
        <v/>
      </c>
      <c r="Y195" s="1" t="str">
        <f t="shared" si="145"/>
        <v>金馬路3段53巷8號7樓</v>
      </c>
      <c r="Z195" s="1" t="str">
        <f t="shared" si="146"/>
        <v>Y</v>
      </c>
      <c r="AA195" s="1">
        <f t="shared" si="185"/>
        <v>3</v>
      </c>
      <c r="AB195" s="1" t="str">
        <f t="shared" si="147"/>
        <v>N</v>
      </c>
      <c r="AC195" s="1" t="str">
        <f t="shared" si="148"/>
        <v/>
      </c>
      <c r="AD195" s="1" t="str">
        <f t="shared" si="149"/>
        <v>金馬路</v>
      </c>
      <c r="AE195" s="1" t="str">
        <f t="shared" si="150"/>
        <v>3段53巷8號7樓</v>
      </c>
      <c r="AF195" s="1" t="str">
        <f t="shared" si="151"/>
        <v>Y</v>
      </c>
      <c r="AG195" s="1">
        <f t="shared" si="152"/>
        <v>2</v>
      </c>
      <c r="AH195" s="1" t="str">
        <f t="shared" si="153"/>
        <v>3段</v>
      </c>
      <c r="AI195" s="1" t="str">
        <f>IF(ISERROR(VLOOKUP(AH195,段別參照!A:B,2,0)),AH195,VLOOKUP(AH195,段別參照!A:B,2,0))</f>
        <v>三段</v>
      </c>
      <c r="AJ195" s="1" t="str">
        <f t="shared" si="154"/>
        <v>金馬路3段</v>
      </c>
      <c r="AK195" s="1" t="str">
        <f t="shared" si="155"/>
        <v>金馬路三段</v>
      </c>
      <c r="AL195" s="1" t="str">
        <f t="shared" si="156"/>
        <v>53巷8號7樓</v>
      </c>
      <c r="AM195" s="1" t="str">
        <f t="shared" si="157"/>
        <v>Y</v>
      </c>
      <c r="AN195" s="1">
        <f t="shared" si="158"/>
        <v>3</v>
      </c>
      <c r="AO195" s="1" t="str">
        <f t="shared" si="159"/>
        <v>53巷</v>
      </c>
      <c r="AP195" s="1" t="str">
        <f t="shared" si="160"/>
        <v>8號7樓</v>
      </c>
      <c r="AQ195" s="1" t="str">
        <f t="shared" si="161"/>
        <v>N</v>
      </c>
      <c r="AR195" s="1" t="str">
        <f t="shared" si="162"/>
        <v/>
      </c>
      <c r="AS195" s="1" t="str">
        <f t="shared" si="163"/>
        <v/>
      </c>
      <c r="AT195" s="1" t="str">
        <f t="shared" si="164"/>
        <v>8號7樓</v>
      </c>
      <c r="AU195" s="1" t="str">
        <f t="shared" si="165"/>
        <v>Y</v>
      </c>
      <c r="AV195" s="1">
        <f t="shared" si="166"/>
        <v>2</v>
      </c>
      <c r="AW195" s="1" t="str">
        <f t="shared" si="167"/>
        <v>8號</v>
      </c>
      <c r="AX195" s="1" t="str">
        <f t="shared" si="179"/>
        <v>8號</v>
      </c>
      <c r="AY195" s="1" t="str">
        <f t="shared" si="168"/>
        <v>7樓</v>
      </c>
      <c r="AZ195" s="1" t="str">
        <f t="shared" si="169"/>
        <v>Y</v>
      </c>
      <c r="BA195" s="1">
        <f t="shared" si="170"/>
        <v>2</v>
      </c>
      <c r="BB195" s="1" t="str">
        <f t="shared" si="171"/>
        <v>7樓</v>
      </c>
      <c r="BC195" s="1" t="str">
        <f t="shared" si="172"/>
        <v>7</v>
      </c>
      <c r="BD195" s="1" t="str">
        <f>IF(ISERROR(VLOOKUP(BC195,樓別參照!A:B,2,0)),BC195,VLOOKUP(BC195,樓別參照!A:B,2,0))</f>
        <v>7</v>
      </c>
      <c r="BE195" s="1" t="str">
        <f t="shared" si="173"/>
        <v>7樓</v>
      </c>
      <c r="BF195" s="1" t="str">
        <f t="shared" si="174"/>
        <v/>
      </c>
      <c r="BG195" s="1" t="str">
        <f t="shared" si="175"/>
        <v>N</v>
      </c>
      <c r="BH195" s="1" t="str">
        <f t="shared" si="184"/>
        <v/>
      </c>
      <c r="BI195" s="1" t="str">
        <f t="shared" si="176"/>
        <v/>
      </c>
      <c r="BJ195" s="1" t="str">
        <f t="shared" ref="BJ195:BJ258" si="188">SUBSTITUTE(SUBSTITUTE(H195,"　",""),"台","臺")</f>
        <v>彰化縣</v>
      </c>
      <c r="BK195" s="1" t="str">
        <f t="shared" si="180"/>
        <v>彰化市</v>
      </c>
      <c r="BL195" s="1" t="str">
        <f t="shared" si="181"/>
        <v>金馬路三段</v>
      </c>
      <c r="BM195" s="1" t="str">
        <f t="shared" si="182"/>
        <v>53巷</v>
      </c>
      <c r="BN195" s="1" t="str">
        <f t="shared" si="183"/>
        <v/>
      </c>
      <c r="BO195" s="1" t="str">
        <f t="shared" si="177"/>
        <v>8號7樓</v>
      </c>
      <c r="BP195" s="1" t="str">
        <f t="shared" ref="BP195:BP258" si="189">SUBSTITUTE(SUBSTITUTE(SUBSTITUTE(SUBSTITUTE(SUBSTITUTE(SUBSTITUTE(SUBSTITUTE(SUBSTITUTE(SUBSTITUTE(SUBSTITUTE(F195,H195,""),J195,""),R195,""),AJ195,""),AO195,""),AS195,""),AW195,""),BB195,""),BF195,"")," ","")</f>
        <v/>
      </c>
    </row>
    <row r="196" spans="1:68" x14ac:dyDescent="0.3">
      <c r="A196" s="1">
        <v>10354448</v>
      </c>
      <c r="B196" s="1" t="s">
        <v>191</v>
      </c>
      <c r="C196" s="1" t="s">
        <v>577</v>
      </c>
      <c r="D196" s="1" t="s">
        <v>571</v>
      </c>
      <c r="E196" s="1" t="s">
        <v>770</v>
      </c>
      <c r="F196" s="1" t="str">
        <f t="shared" ref="F196:F259" si="190">MID(B196,G196,10000)</f>
        <v>彰化縣 彰化市 和調里10鄰中山路3段79之6號</v>
      </c>
      <c r="G196" s="1">
        <f t="shared" ref="G196:G259" si="191">2*LEN(MID(B196,1,6))-LENB(MID(B196,1,6))+1</f>
        <v>4</v>
      </c>
      <c r="H196" s="1" t="str">
        <f t="shared" ref="H196:H259" si="192">MID(F196,1,3)</f>
        <v>彰化縣</v>
      </c>
      <c r="I196" s="1">
        <f t="shared" ref="I196:I259" si="193">FIND(" ",F196)</f>
        <v>4</v>
      </c>
      <c r="J196" s="1" t="str">
        <f t="shared" si="186"/>
        <v>彰化市</v>
      </c>
      <c r="K196" s="1" t="str">
        <f t="shared" si="187"/>
        <v>和調里10鄰中山路3段79之6號</v>
      </c>
      <c r="L196" s="1" t="str">
        <f t="shared" ref="L196:L259" si="194">IF(ISERROR(FIND("里",K196)),"N","Y")</f>
        <v>Y</v>
      </c>
      <c r="M196" s="1">
        <f t="shared" ref="M196:M259" si="195">IF(ISERROR(FIND("里",K196)),"",FIND("里",K196))</f>
        <v>3</v>
      </c>
      <c r="N196" s="1" t="str">
        <f t="shared" si="178"/>
        <v>和調里</v>
      </c>
      <c r="O196" s="1" t="str">
        <f t="shared" ref="O196:O259" si="196">IF(ISERROR(FIND("鄰",K196)),"N","Y")</f>
        <v>Y</v>
      </c>
      <c r="P196" s="1">
        <f t="shared" ref="P196:P259" si="197">IF(ISERROR(FIND("鄰",K196)),"",FIND("鄰",K196))</f>
        <v>6</v>
      </c>
      <c r="Q196" s="1" t="str">
        <f t="shared" ref="Q196:Q259" si="198">IF(O196="Y",MID(K196,1,P196),"")</f>
        <v>和調里10鄰</v>
      </c>
      <c r="R196" s="1" t="str">
        <f t="shared" ref="R196:R259" si="199">IF(Q196&lt;&gt;"",Q196,N196)</f>
        <v>和調里10鄰</v>
      </c>
      <c r="S196" s="1" t="str">
        <f t="shared" ref="S196:S259" si="200">SUBSTITUTE(K196,R196,"")</f>
        <v>中山路3段79之6號</v>
      </c>
      <c r="T196" s="1" t="str">
        <f t="shared" ref="T196:T259" si="201">IF(ISERROR(FIND("村路",S196)),"N","Y")</f>
        <v>N</v>
      </c>
      <c r="U196" s="1" t="str">
        <f t="shared" ref="U196:U259" si="202">IF(ISERROR(FIND("村",S196)),"N","Y")</f>
        <v>N</v>
      </c>
      <c r="V196" s="1" t="str">
        <f t="shared" ref="V196:V259" si="203">IF(AND(T196="N",U196="Y"),"Y","N")</f>
        <v>N</v>
      </c>
      <c r="W196" s="1" t="str">
        <f t="shared" ref="W196:W259" si="204">IF(V196="Y",FIND("村",S196),"")</f>
        <v/>
      </c>
      <c r="X196" s="1" t="str">
        <f t="shared" ref="X196:X259" si="205">IF(V196="Y",MID(S196,1,W196),"")</f>
        <v/>
      </c>
      <c r="Y196" s="1" t="str">
        <f t="shared" ref="Y196:Y259" si="206">SUBSTITUTE(S196,X196,"")</f>
        <v>中山路3段79之6號</v>
      </c>
      <c r="Z196" s="1" t="str">
        <f t="shared" ref="Z196:Z259" si="207">IF(ISERROR(FIND("路",S196)),"N","Y")</f>
        <v>Y</v>
      </c>
      <c r="AA196" s="1">
        <f t="shared" si="185"/>
        <v>3</v>
      </c>
      <c r="AB196" s="1" t="str">
        <f t="shared" ref="AB196:AB259" si="208">IF(ISERROR(FIND("街",S196)),"N","Y")</f>
        <v>N</v>
      </c>
      <c r="AC196" s="1" t="str">
        <f t="shared" ref="AC196:AC259" si="209">IF(ISERROR(FIND("街",Y196)),"",FIND("街",Y196))</f>
        <v/>
      </c>
      <c r="AD196" s="1" t="str">
        <f t="shared" ref="AD196:AD259" si="210">MID(Y196,1,MAX(AC196,AA196))</f>
        <v>中山路</v>
      </c>
      <c r="AE196" s="1" t="str">
        <f t="shared" ref="AE196:AE259" si="211">SUBSTITUTE(Y196,AD196,"")</f>
        <v>3段79之6號</v>
      </c>
      <c r="AF196" s="1" t="str">
        <f t="shared" ref="AF196:AF259" si="212">IF(ISERROR(FIND("段",AE196)),"N","Y")</f>
        <v>Y</v>
      </c>
      <c r="AG196" s="1">
        <f t="shared" ref="AG196:AG259" si="213">IF(ISERROR(FIND("段",AE196)),"",FIND("段",AE196))</f>
        <v>2</v>
      </c>
      <c r="AH196" s="1" t="str">
        <f t="shared" ref="AH196:AH259" si="214">IF(AF196="N","",MID(AE196,1,AG196))</f>
        <v>3段</v>
      </c>
      <c r="AI196" s="1" t="str">
        <f>IF(ISERROR(VLOOKUP(AH196,段別參照!A:B,2,0)),AH196,VLOOKUP(AH196,段別參照!A:B,2,0))</f>
        <v>三段</v>
      </c>
      <c r="AJ196" s="1" t="str">
        <f t="shared" ref="AJ196:AJ259" si="215">AD196&amp;AH196</f>
        <v>中山路3段</v>
      </c>
      <c r="AK196" s="1" t="str">
        <f t="shared" ref="AK196:AK259" si="216">AD196&amp;AI196</f>
        <v>中山路三段</v>
      </c>
      <c r="AL196" s="1" t="str">
        <f t="shared" ref="AL196:AL259" si="217">SUBSTITUTE(Y196,AJ196,"")</f>
        <v>79之6號</v>
      </c>
      <c r="AM196" s="1" t="str">
        <f t="shared" ref="AM196:AM259" si="218">IF(ISERROR(FIND("巷",AL196)),"N","Y")</f>
        <v>N</v>
      </c>
      <c r="AN196" s="1" t="str">
        <f t="shared" ref="AN196:AN259" si="219">IF(ISERROR(FIND("巷",AL196)),"",FIND("巷",AL196))</f>
        <v/>
      </c>
      <c r="AO196" s="1" t="str">
        <f t="shared" ref="AO196:AO259" si="220">IF(AM196="Y",MID(AL196,1,AN196),"")</f>
        <v/>
      </c>
      <c r="AP196" s="1" t="str">
        <f t="shared" ref="AP196:AP259" si="221">SUBSTITUTE(AL196,AO196,"")</f>
        <v>79之6號</v>
      </c>
      <c r="AQ196" s="1" t="str">
        <f t="shared" ref="AQ196:AQ259" si="222">IF(ISERROR(FIND("弄",AP196)),"N","Y")</f>
        <v>N</v>
      </c>
      <c r="AR196" s="1" t="str">
        <f t="shared" ref="AR196:AR259" si="223">IF(ISERROR(FIND("弄",AP196)),"",FIND("弄",AP196))</f>
        <v/>
      </c>
      <c r="AS196" s="1" t="str">
        <f t="shared" ref="AS196:AS259" si="224">IF(AQ196="Y",MID(AP196,1,AR196),"")</f>
        <v/>
      </c>
      <c r="AT196" s="1" t="str">
        <f t="shared" ref="AT196:AT259" si="225">SUBSTITUTE(AP196,AS196,"")</f>
        <v>79之6號</v>
      </c>
      <c r="AU196" s="1" t="str">
        <f t="shared" ref="AU196:AU259" si="226">IF(ISERROR(FIND("號",AT196)),"N","Y")</f>
        <v>Y</v>
      </c>
      <c r="AV196" s="1">
        <f t="shared" ref="AV196:AV259" si="227">IF(ISERROR(FIND("號",AT196)),"",FIND("號",AT196))</f>
        <v>5</v>
      </c>
      <c r="AW196" s="1" t="str">
        <f t="shared" ref="AW196:AW259" si="228">IF(AU196="Y",MID(AT196,1,AV196),"")</f>
        <v>79之6號</v>
      </c>
      <c r="AX196" s="1" t="str">
        <f t="shared" si="179"/>
        <v>79-6號</v>
      </c>
      <c r="AY196" s="1" t="str">
        <f t="shared" ref="AY196:AY259" si="229">SUBSTITUTE(AT196,AW196,"")</f>
        <v/>
      </c>
      <c r="AZ196" s="1" t="str">
        <f t="shared" ref="AZ196:AZ259" si="230">IF(ISERROR(FIND("樓",AY196)),"N","Y")</f>
        <v>N</v>
      </c>
      <c r="BA196" s="1" t="str">
        <f t="shared" ref="BA196:BA259" si="231">IF(ISERROR(FIND("樓",AY196)),"",FIND("樓",AY196))</f>
        <v/>
      </c>
      <c r="BB196" s="1" t="str">
        <f t="shared" ref="BB196:BB259" si="232">IF(AZ196="Y",MID(AY196,1,BA196),"")</f>
        <v/>
      </c>
      <c r="BC196" s="1" t="str">
        <f t="shared" ref="BC196:BC259" si="233">IF(AZ196="Y",MID(AY196,1,BA196-1),"")</f>
        <v/>
      </c>
      <c r="BD196" s="1" t="str">
        <f>IF(ISERROR(VLOOKUP(BC196,樓別參照!A:B,2,0)),BC196,VLOOKUP(BC196,樓別參照!A:B,2,0))</f>
        <v/>
      </c>
      <c r="BE196" s="1" t="str">
        <f t="shared" ref="BE196:BE259" si="234">IF(AZ196="Y",BD196&amp;"樓",BD196)</f>
        <v/>
      </c>
      <c r="BF196" s="1" t="str">
        <f t="shared" ref="BF196:BF259" si="235">SUBSTITUTE(AY196,BB196,"")</f>
        <v/>
      </c>
      <c r="BG196" s="1" t="str">
        <f t="shared" ref="BG196:BG259" si="236">IF(ISERROR(FIND("之",BF196)),"N","Y")</f>
        <v>N</v>
      </c>
      <c r="BH196" s="1" t="str">
        <f t="shared" si="184"/>
        <v/>
      </c>
      <c r="BI196" s="1" t="str">
        <f t="shared" ref="BI196:BI259" si="237">IF(BG196="Y",MID(BF196,BH196,10),"")</f>
        <v/>
      </c>
      <c r="BJ196" s="1" t="str">
        <f t="shared" si="188"/>
        <v>彰化縣</v>
      </c>
      <c r="BK196" s="1" t="str">
        <f t="shared" si="180"/>
        <v>彰化市</v>
      </c>
      <c r="BL196" s="1" t="str">
        <f t="shared" si="181"/>
        <v>中山路三段</v>
      </c>
      <c r="BM196" s="1" t="str">
        <f t="shared" si="182"/>
        <v/>
      </c>
      <c r="BN196" s="1" t="str">
        <f t="shared" si="183"/>
        <v/>
      </c>
      <c r="BO196" s="1" t="str">
        <f t="shared" ref="BO196:BO259" si="238">SUBSTITUTE(AX196,"　","")&amp;SUBSTITUTE(BE196&amp;BI196,"　","")</f>
        <v>79-6號</v>
      </c>
      <c r="BP196" s="1" t="str">
        <f t="shared" si="189"/>
        <v/>
      </c>
    </row>
    <row r="197" spans="1:68" x14ac:dyDescent="0.3">
      <c r="A197" s="1">
        <v>6371855</v>
      </c>
      <c r="B197" s="1" t="s">
        <v>192</v>
      </c>
      <c r="C197" s="1" t="s">
        <v>577</v>
      </c>
      <c r="D197" s="1" t="s">
        <v>571</v>
      </c>
      <c r="E197" s="1" t="s">
        <v>771</v>
      </c>
      <c r="F197" s="1" t="str">
        <f t="shared" si="190"/>
        <v>彰化縣 彰化市 田中路281號</v>
      </c>
      <c r="G197" s="1">
        <f t="shared" si="191"/>
        <v>4</v>
      </c>
      <c r="H197" s="1" t="str">
        <f t="shared" si="192"/>
        <v>彰化縣</v>
      </c>
      <c r="I197" s="1">
        <f t="shared" si="193"/>
        <v>4</v>
      </c>
      <c r="J197" s="1" t="str">
        <f t="shared" si="186"/>
        <v>彰化市</v>
      </c>
      <c r="K197" s="1" t="str">
        <f t="shared" si="187"/>
        <v>田中路281號</v>
      </c>
      <c r="L197" s="1" t="str">
        <f t="shared" si="194"/>
        <v>N</v>
      </c>
      <c r="M197" s="1" t="str">
        <f t="shared" si="195"/>
        <v/>
      </c>
      <c r="N197" s="1" t="str">
        <f t="shared" ref="N197:N260" si="239">IF(L197="Y",MID(K197,1,M197),"")</f>
        <v/>
      </c>
      <c r="O197" s="1" t="str">
        <f t="shared" si="196"/>
        <v>N</v>
      </c>
      <c r="P197" s="1" t="str">
        <f t="shared" si="197"/>
        <v/>
      </c>
      <c r="Q197" s="1" t="str">
        <f t="shared" si="198"/>
        <v/>
      </c>
      <c r="R197" s="1" t="str">
        <f t="shared" si="199"/>
        <v/>
      </c>
      <c r="S197" s="1" t="str">
        <f t="shared" si="200"/>
        <v>田中路281號</v>
      </c>
      <c r="T197" s="1" t="str">
        <f t="shared" si="201"/>
        <v>N</v>
      </c>
      <c r="U197" s="1" t="str">
        <f t="shared" si="202"/>
        <v>N</v>
      </c>
      <c r="V197" s="1" t="str">
        <f t="shared" si="203"/>
        <v>N</v>
      </c>
      <c r="W197" s="1" t="str">
        <f t="shared" si="204"/>
        <v/>
      </c>
      <c r="X197" s="1" t="str">
        <f t="shared" si="205"/>
        <v/>
      </c>
      <c r="Y197" s="1" t="str">
        <f t="shared" si="206"/>
        <v>田中路281號</v>
      </c>
      <c r="Z197" s="1" t="str">
        <f t="shared" si="207"/>
        <v>Y</v>
      </c>
      <c r="AA197" s="1">
        <f t="shared" si="185"/>
        <v>3</v>
      </c>
      <c r="AB197" s="1" t="str">
        <f t="shared" si="208"/>
        <v>N</v>
      </c>
      <c r="AC197" s="1" t="str">
        <f t="shared" si="209"/>
        <v/>
      </c>
      <c r="AD197" s="1" t="str">
        <f t="shared" si="210"/>
        <v>田中路</v>
      </c>
      <c r="AE197" s="1" t="str">
        <f t="shared" si="211"/>
        <v>281號</v>
      </c>
      <c r="AF197" s="1" t="str">
        <f t="shared" si="212"/>
        <v>N</v>
      </c>
      <c r="AG197" s="1" t="str">
        <f t="shared" si="213"/>
        <v/>
      </c>
      <c r="AH197" s="1" t="str">
        <f t="shared" si="214"/>
        <v/>
      </c>
      <c r="AI197" s="1" t="str">
        <f>IF(ISERROR(VLOOKUP(AH197,段別參照!A:B,2,0)),AH197,VLOOKUP(AH197,段別參照!A:B,2,0))</f>
        <v/>
      </c>
      <c r="AJ197" s="1" t="str">
        <f t="shared" si="215"/>
        <v>田中路</v>
      </c>
      <c r="AK197" s="1" t="str">
        <f t="shared" si="216"/>
        <v>田中路</v>
      </c>
      <c r="AL197" s="1" t="str">
        <f t="shared" si="217"/>
        <v>281號</v>
      </c>
      <c r="AM197" s="1" t="str">
        <f t="shared" si="218"/>
        <v>N</v>
      </c>
      <c r="AN197" s="1" t="str">
        <f t="shared" si="219"/>
        <v/>
      </c>
      <c r="AO197" s="1" t="str">
        <f t="shared" si="220"/>
        <v/>
      </c>
      <c r="AP197" s="1" t="str">
        <f t="shared" si="221"/>
        <v>281號</v>
      </c>
      <c r="AQ197" s="1" t="str">
        <f t="shared" si="222"/>
        <v>N</v>
      </c>
      <c r="AR197" s="1" t="str">
        <f t="shared" si="223"/>
        <v/>
      </c>
      <c r="AS197" s="1" t="str">
        <f t="shared" si="224"/>
        <v/>
      </c>
      <c r="AT197" s="1" t="str">
        <f t="shared" si="225"/>
        <v>281號</v>
      </c>
      <c r="AU197" s="1" t="str">
        <f t="shared" si="226"/>
        <v>Y</v>
      </c>
      <c r="AV197" s="1">
        <f t="shared" si="227"/>
        <v>4</v>
      </c>
      <c r="AW197" s="1" t="str">
        <f t="shared" si="228"/>
        <v>281號</v>
      </c>
      <c r="AX197" s="1" t="str">
        <f t="shared" ref="AX197:AX260" si="240">SUBSTITUTE(SUBSTITUTE(AW197,"之","-")," ","")</f>
        <v>281號</v>
      </c>
      <c r="AY197" s="1" t="str">
        <f t="shared" si="229"/>
        <v/>
      </c>
      <c r="AZ197" s="1" t="str">
        <f t="shared" si="230"/>
        <v>N</v>
      </c>
      <c r="BA197" s="1" t="str">
        <f t="shared" si="231"/>
        <v/>
      </c>
      <c r="BB197" s="1" t="str">
        <f t="shared" si="232"/>
        <v/>
      </c>
      <c r="BC197" s="1" t="str">
        <f t="shared" si="233"/>
        <v/>
      </c>
      <c r="BD197" s="1" t="str">
        <f>IF(ISERROR(VLOOKUP(BC197,樓別參照!A:B,2,0)),BC197,VLOOKUP(BC197,樓別參照!A:B,2,0))</f>
        <v/>
      </c>
      <c r="BE197" s="1" t="str">
        <f t="shared" si="234"/>
        <v/>
      </c>
      <c r="BF197" s="1" t="str">
        <f t="shared" si="235"/>
        <v/>
      </c>
      <c r="BG197" s="1" t="str">
        <f t="shared" si="236"/>
        <v>N</v>
      </c>
      <c r="BH197" s="1" t="str">
        <f t="shared" si="184"/>
        <v/>
      </c>
      <c r="BI197" s="1" t="str">
        <f t="shared" si="237"/>
        <v/>
      </c>
      <c r="BJ197" s="1" t="str">
        <f t="shared" si="188"/>
        <v>彰化縣</v>
      </c>
      <c r="BK197" s="1" t="str">
        <f t="shared" ref="BK197:BK260" si="241">SUBSTITUTE(J197,"　","")</f>
        <v>彰化市</v>
      </c>
      <c r="BL197" s="1" t="str">
        <f t="shared" ref="BL197:BL260" si="242">SUBSTITUTE(AK197,"　","")</f>
        <v>田中路</v>
      </c>
      <c r="BM197" s="1" t="str">
        <f t="shared" ref="BM197:BM260" si="243">SUBSTITUTE(AO197,"　","")</f>
        <v/>
      </c>
      <c r="BN197" s="1" t="str">
        <f t="shared" ref="BN197:BN260" si="244">SUBSTITUTE(AS197,"　","")</f>
        <v/>
      </c>
      <c r="BO197" s="1" t="str">
        <f t="shared" si="238"/>
        <v>281號</v>
      </c>
      <c r="BP197" s="1" t="str">
        <f t="shared" si="189"/>
        <v/>
      </c>
    </row>
    <row r="198" spans="1:68" x14ac:dyDescent="0.3">
      <c r="A198" s="1">
        <v>8517867</v>
      </c>
      <c r="B198" s="1" t="s">
        <v>193</v>
      </c>
      <c r="C198" s="1" t="s">
        <v>570</v>
      </c>
      <c r="D198" s="1" t="s">
        <v>571</v>
      </c>
      <c r="E198" s="1" t="s">
        <v>772</v>
      </c>
      <c r="F198" s="1" t="str">
        <f t="shared" si="190"/>
        <v>彰化縣 彰化市 永興街122號</v>
      </c>
      <c r="G198" s="1">
        <f t="shared" si="191"/>
        <v>4</v>
      </c>
      <c r="H198" s="1" t="str">
        <f t="shared" si="192"/>
        <v>彰化縣</v>
      </c>
      <c r="I198" s="1">
        <f t="shared" si="193"/>
        <v>4</v>
      </c>
      <c r="J198" s="1" t="str">
        <f t="shared" si="186"/>
        <v>彰化市</v>
      </c>
      <c r="K198" s="1" t="str">
        <f t="shared" si="187"/>
        <v>永興街122號</v>
      </c>
      <c r="L198" s="1" t="str">
        <f t="shared" si="194"/>
        <v>N</v>
      </c>
      <c r="M198" s="1" t="str">
        <f t="shared" si="195"/>
        <v/>
      </c>
      <c r="N198" s="1" t="str">
        <f t="shared" si="239"/>
        <v/>
      </c>
      <c r="O198" s="1" t="str">
        <f t="shared" si="196"/>
        <v>N</v>
      </c>
      <c r="P198" s="1" t="str">
        <f t="shared" si="197"/>
        <v/>
      </c>
      <c r="Q198" s="1" t="str">
        <f t="shared" si="198"/>
        <v/>
      </c>
      <c r="R198" s="1" t="str">
        <f t="shared" si="199"/>
        <v/>
      </c>
      <c r="S198" s="1" t="str">
        <f t="shared" si="200"/>
        <v>永興街122號</v>
      </c>
      <c r="T198" s="1" t="str">
        <f t="shared" si="201"/>
        <v>N</v>
      </c>
      <c r="U198" s="1" t="str">
        <f t="shared" si="202"/>
        <v>N</v>
      </c>
      <c r="V198" s="1" t="str">
        <f t="shared" si="203"/>
        <v>N</v>
      </c>
      <c r="W198" s="1" t="str">
        <f t="shared" si="204"/>
        <v/>
      </c>
      <c r="X198" s="1" t="str">
        <f t="shared" si="205"/>
        <v/>
      </c>
      <c r="Y198" s="1" t="str">
        <f t="shared" si="206"/>
        <v>永興街122號</v>
      </c>
      <c r="Z198" s="1" t="str">
        <f t="shared" si="207"/>
        <v>N</v>
      </c>
      <c r="AA198" s="1" t="str">
        <f t="shared" si="185"/>
        <v/>
      </c>
      <c r="AB198" s="1" t="str">
        <f t="shared" si="208"/>
        <v>Y</v>
      </c>
      <c r="AC198" s="1">
        <f t="shared" si="209"/>
        <v>3</v>
      </c>
      <c r="AD198" s="1" t="str">
        <f t="shared" si="210"/>
        <v>永興街</v>
      </c>
      <c r="AE198" s="1" t="str">
        <f t="shared" si="211"/>
        <v>122號</v>
      </c>
      <c r="AF198" s="1" t="str">
        <f t="shared" si="212"/>
        <v>N</v>
      </c>
      <c r="AG198" s="1" t="str">
        <f t="shared" si="213"/>
        <v/>
      </c>
      <c r="AH198" s="1" t="str">
        <f t="shared" si="214"/>
        <v/>
      </c>
      <c r="AI198" s="1" t="str">
        <f>IF(ISERROR(VLOOKUP(AH198,段別參照!A:B,2,0)),AH198,VLOOKUP(AH198,段別參照!A:B,2,0))</f>
        <v/>
      </c>
      <c r="AJ198" s="1" t="str">
        <f t="shared" si="215"/>
        <v>永興街</v>
      </c>
      <c r="AK198" s="1" t="str">
        <f t="shared" si="216"/>
        <v>永興街</v>
      </c>
      <c r="AL198" s="1" t="str">
        <f t="shared" si="217"/>
        <v>122號</v>
      </c>
      <c r="AM198" s="1" t="str">
        <f t="shared" si="218"/>
        <v>N</v>
      </c>
      <c r="AN198" s="1" t="str">
        <f t="shared" si="219"/>
        <v/>
      </c>
      <c r="AO198" s="1" t="str">
        <f t="shared" si="220"/>
        <v/>
      </c>
      <c r="AP198" s="1" t="str">
        <f t="shared" si="221"/>
        <v>122號</v>
      </c>
      <c r="AQ198" s="1" t="str">
        <f t="shared" si="222"/>
        <v>N</v>
      </c>
      <c r="AR198" s="1" t="str">
        <f t="shared" si="223"/>
        <v/>
      </c>
      <c r="AS198" s="1" t="str">
        <f t="shared" si="224"/>
        <v/>
      </c>
      <c r="AT198" s="1" t="str">
        <f t="shared" si="225"/>
        <v>122號</v>
      </c>
      <c r="AU198" s="1" t="str">
        <f t="shared" si="226"/>
        <v>Y</v>
      </c>
      <c r="AV198" s="1">
        <f t="shared" si="227"/>
        <v>4</v>
      </c>
      <c r="AW198" s="1" t="str">
        <f t="shared" si="228"/>
        <v>122號</v>
      </c>
      <c r="AX198" s="1" t="str">
        <f t="shared" si="240"/>
        <v>122號</v>
      </c>
      <c r="AY198" s="1" t="str">
        <f t="shared" si="229"/>
        <v/>
      </c>
      <c r="AZ198" s="1" t="str">
        <f t="shared" si="230"/>
        <v>N</v>
      </c>
      <c r="BA198" s="1" t="str">
        <f t="shared" si="231"/>
        <v/>
      </c>
      <c r="BB198" s="1" t="str">
        <f t="shared" si="232"/>
        <v/>
      </c>
      <c r="BC198" s="1" t="str">
        <f t="shared" si="233"/>
        <v/>
      </c>
      <c r="BD198" s="1" t="str">
        <f>IF(ISERROR(VLOOKUP(BC198,樓別參照!A:B,2,0)),BC198,VLOOKUP(BC198,樓別參照!A:B,2,0))</f>
        <v/>
      </c>
      <c r="BE198" s="1" t="str">
        <f t="shared" si="234"/>
        <v/>
      </c>
      <c r="BF198" s="1" t="str">
        <f t="shared" si="235"/>
        <v/>
      </c>
      <c r="BG198" s="1" t="str">
        <f t="shared" si="236"/>
        <v>N</v>
      </c>
      <c r="BH198" s="1" t="str">
        <f t="shared" si="184"/>
        <v/>
      </c>
      <c r="BI198" s="1" t="str">
        <f t="shared" si="237"/>
        <v/>
      </c>
      <c r="BJ198" s="1" t="str">
        <f t="shared" si="188"/>
        <v>彰化縣</v>
      </c>
      <c r="BK198" s="1" t="str">
        <f t="shared" si="241"/>
        <v>彰化市</v>
      </c>
      <c r="BL198" s="1" t="str">
        <f t="shared" si="242"/>
        <v>永興街</v>
      </c>
      <c r="BM198" s="1" t="str">
        <f t="shared" si="243"/>
        <v/>
      </c>
      <c r="BN198" s="1" t="str">
        <f t="shared" si="244"/>
        <v/>
      </c>
      <c r="BO198" s="1" t="str">
        <f t="shared" si="238"/>
        <v>122號</v>
      </c>
      <c r="BP198" s="1" t="str">
        <f t="shared" si="189"/>
        <v/>
      </c>
    </row>
    <row r="199" spans="1:68" x14ac:dyDescent="0.3">
      <c r="A199" s="1">
        <v>6748264</v>
      </c>
      <c r="B199" s="1" t="s">
        <v>194</v>
      </c>
      <c r="C199" s="1" t="s">
        <v>577</v>
      </c>
      <c r="D199" s="1" t="s">
        <v>571</v>
      </c>
      <c r="E199" s="1" t="s">
        <v>773</v>
      </c>
      <c r="F199" s="1" t="str">
        <f t="shared" si="190"/>
        <v>彰化縣 彰化市 永康街88號</v>
      </c>
      <c r="G199" s="1">
        <f t="shared" si="191"/>
        <v>4</v>
      </c>
      <c r="H199" s="1" t="str">
        <f t="shared" si="192"/>
        <v>彰化縣</v>
      </c>
      <c r="I199" s="1">
        <f t="shared" si="193"/>
        <v>4</v>
      </c>
      <c r="J199" s="1" t="str">
        <f t="shared" si="186"/>
        <v>彰化市</v>
      </c>
      <c r="K199" s="1" t="str">
        <f t="shared" si="187"/>
        <v>永康街88號</v>
      </c>
      <c r="L199" s="1" t="str">
        <f t="shared" si="194"/>
        <v>N</v>
      </c>
      <c r="M199" s="1" t="str">
        <f t="shared" si="195"/>
        <v/>
      </c>
      <c r="N199" s="1" t="str">
        <f t="shared" si="239"/>
        <v/>
      </c>
      <c r="O199" s="1" t="str">
        <f t="shared" si="196"/>
        <v>N</v>
      </c>
      <c r="P199" s="1" t="str">
        <f t="shared" si="197"/>
        <v/>
      </c>
      <c r="Q199" s="1" t="str">
        <f t="shared" si="198"/>
        <v/>
      </c>
      <c r="R199" s="1" t="str">
        <f t="shared" si="199"/>
        <v/>
      </c>
      <c r="S199" s="1" t="str">
        <f t="shared" si="200"/>
        <v>永康街88號</v>
      </c>
      <c r="T199" s="1" t="str">
        <f t="shared" si="201"/>
        <v>N</v>
      </c>
      <c r="U199" s="1" t="str">
        <f t="shared" si="202"/>
        <v>N</v>
      </c>
      <c r="V199" s="1" t="str">
        <f t="shared" si="203"/>
        <v>N</v>
      </c>
      <c r="W199" s="1" t="str">
        <f t="shared" si="204"/>
        <v/>
      </c>
      <c r="X199" s="1" t="str">
        <f t="shared" si="205"/>
        <v/>
      </c>
      <c r="Y199" s="1" t="str">
        <f t="shared" si="206"/>
        <v>永康街88號</v>
      </c>
      <c r="Z199" s="1" t="str">
        <f t="shared" si="207"/>
        <v>N</v>
      </c>
      <c r="AA199" s="1" t="str">
        <f t="shared" si="185"/>
        <v/>
      </c>
      <c r="AB199" s="1" t="str">
        <f t="shared" si="208"/>
        <v>Y</v>
      </c>
      <c r="AC199" s="1">
        <f t="shared" si="209"/>
        <v>3</v>
      </c>
      <c r="AD199" s="1" t="str">
        <f t="shared" si="210"/>
        <v>永康街</v>
      </c>
      <c r="AE199" s="1" t="str">
        <f t="shared" si="211"/>
        <v>88號</v>
      </c>
      <c r="AF199" s="1" t="str">
        <f t="shared" si="212"/>
        <v>N</v>
      </c>
      <c r="AG199" s="1" t="str">
        <f t="shared" si="213"/>
        <v/>
      </c>
      <c r="AH199" s="1" t="str">
        <f t="shared" si="214"/>
        <v/>
      </c>
      <c r="AI199" s="1" t="str">
        <f>IF(ISERROR(VLOOKUP(AH199,段別參照!A:B,2,0)),AH199,VLOOKUP(AH199,段別參照!A:B,2,0))</f>
        <v/>
      </c>
      <c r="AJ199" s="1" t="str">
        <f t="shared" si="215"/>
        <v>永康街</v>
      </c>
      <c r="AK199" s="1" t="str">
        <f t="shared" si="216"/>
        <v>永康街</v>
      </c>
      <c r="AL199" s="1" t="str">
        <f t="shared" si="217"/>
        <v>88號</v>
      </c>
      <c r="AM199" s="1" t="str">
        <f t="shared" si="218"/>
        <v>N</v>
      </c>
      <c r="AN199" s="1" t="str">
        <f t="shared" si="219"/>
        <v/>
      </c>
      <c r="AO199" s="1" t="str">
        <f t="shared" si="220"/>
        <v/>
      </c>
      <c r="AP199" s="1" t="str">
        <f t="shared" si="221"/>
        <v>88號</v>
      </c>
      <c r="AQ199" s="1" t="str">
        <f t="shared" si="222"/>
        <v>N</v>
      </c>
      <c r="AR199" s="1" t="str">
        <f t="shared" si="223"/>
        <v/>
      </c>
      <c r="AS199" s="1" t="str">
        <f t="shared" si="224"/>
        <v/>
      </c>
      <c r="AT199" s="1" t="str">
        <f t="shared" si="225"/>
        <v>88號</v>
      </c>
      <c r="AU199" s="1" t="str">
        <f t="shared" si="226"/>
        <v>Y</v>
      </c>
      <c r="AV199" s="1">
        <f t="shared" si="227"/>
        <v>3</v>
      </c>
      <c r="AW199" s="1" t="str">
        <f t="shared" si="228"/>
        <v>88號</v>
      </c>
      <c r="AX199" s="1" t="str">
        <f t="shared" si="240"/>
        <v>88號</v>
      </c>
      <c r="AY199" s="1" t="str">
        <f t="shared" si="229"/>
        <v/>
      </c>
      <c r="AZ199" s="1" t="str">
        <f t="shared" si="230"/>
        <v>N</v>
      </c>
      <c r="BA199" s="1" t="str">
        <f t="shared" si="231"/>
        <v/>
      </c>
      <c r="BB199" s="1" t="str">
        <f t="shared" si="232"/>
        <v/>
      </c>
      <c r="BC199" s="1" t="str">
        <f t="shared" si="233"/>
        <v/>
      </c>
      <c r="BD199" s="1" t="str">
        <f>IF(ISERROR(VLOOKUP(BC199,樓別參照!A:B,2,0)),BC199,VLOOKUP(BC199,樓別參照!A:B,2,0))</f>
        <v/>
      </c>
      <c r="BE199" s="1" t="str">
        <f t="shared" si="234"/>
        <v/>
      </c>
      <c r="BF199" s="1" t="str">
        <f t="shared" si="235"/>
        <v/>
      </c>
      <c r="BG199" s="1" t="str">
        <f t="shared" si="236"/>
        <v>N</v>
      </c>
      <c r="BH199" s="1" t="str">
        <f t="shared" si="184"/>
        <v/>
      </c>
      <c r="BI199" s="1" t="str">
        <f t="shared" si="237"/>
        <v/>
      </c>
      <c r="BJ199" s="1" t="str">
        <f t="shared" si="188"/>
        <v>彰化縣</v>
      </c>
      <c r="BK199" s="1" t="str">
        <f t="shared" si="241"/>
        <v>彰化市</v>
      </c>
      <c r="BL199" s="1" t="str">
        <f t="shared" si="242"/>
        <v>永康街</v>
      </c>
      <c r="BM199" s="1" t="str">
        <f t="shared" si="243"/>
        <v/>
      </c>
      <c r="BN199" s="1" t="str">
        <f t="shared" si="244"/>
        <v/>
      </c>
      <c r="BO199" s="1" t="str">
        <f t="shared" si="238"/>
        <v>88號</v>
      </c>
      <c r="BP199" s="1" t="str">
        <f t="shared" si="189"/>
        <v/>
      </c>
    </row>
    <row r="200" spans="1:68" x14ac:dyDescent="0.3">
      <c r="A200" s="1">
        <v>9408110</v>
      </c>
      <c r="B200" s="1" t="s">
        <v>195</v>
      </c>
      <c r="C200" s="1" t="s">
        <v>615</v>
      </c>
      <c r="D200" s="1" t="s">
        <v>567</v>
      </c>
      <c r="E200" s="1" t="s">
        <v>774</v>
      </c>
      <c r="F200" s="1" t="str">
        <f t="shared" si="190"/>
        <v>彰化縣 彰化市 永泰街26號</v>
      </c>
      <c r="G200" s="1">
        <f t="shared" si="191"/>
        <v>4</v>
      </c>
      <c r="H200" s="1" t="str">
        <f t="shared" si="192"/>
        <v>彰化縣</v>
      </c>
      <c r="I200" s="1">
        <f t="shared" si="193"/>
        <v>4</v>
      </c>
      <c r="J200" s="1" t="str">
        <f t="shared" si="186"/>
        <v>彰化市</v>
      </c>
      <c r="K200" s="1" t="str">
        <f t="shared" si="187"/>
        <v>永泰街26號</v>
      </c>
      <c r="L200" s="1" t="str">
        <f t="shared" si="194"/>
        <v>N</v>
      </c>
      <c r="M200" s="1" t="str">
        <f t="shared" si="195"/>
        <v/>
      </c>
      <c r="N200" s="1" t="str">
        <f t="shared" si="239"/>
        <v/>
      </c>
      <c r="O200" s="1" t="str">
        <f t="shared" si="196"/>
        <v>N</v>
      </c>
      <c r="P200" s="1" t="str">
        <f t="shared" si="197"/>
        <v/>
      </c>
      <c r="Q200" s="1" t="str">
        <f t="shared" si="198"/>
        <v/>
      </c>
      <c r="R200" s="1" t="str">
        <f t="shared" si="199"/>
        <v/>
      </c>
      <c r="S200" s="1" t="str">
        <f t="shared" si="200"/>
        <v>永泰街26號</v>
      </c>
      <c r="T200" s="1" t="str">
        <f t="shared" si="201"/>
        <v>N</v>
      </c>
      <c r="U200" s="1" t="str">
        <f t="shared" si="202"/>
        <v>N</v>
      </c>
      <c r="V200" s="1" t="str">
        <f t="shared" si="203"/>
        <v>N</v>
      </c>
      <c r="W200" s="1" t="str">
        <f t="shared" si="204"/>
        <v/>
      </c>
      <c r="X200" s="1" t="str">
        <f t="shared" si="205"/>
        <v/>
      </c>
      <c r="Y200" s="1" t="str">
        <f t="shared" si="206"/>
        <v>永泰街26號</v>
      </c>
      <c r="Z200" s="1" t="str">
        <f t="shared" si="207"/>
        <v>N</v>
      </c>
      <c r="AA200" s="1" t="str">
        <f t="shared" si="185"/>
        <v/>
      </c>
      <c r="AB200" s="1" t="str">
        <f t="shared" si="208"/>
        <v>Y</v>
      </c>
      <c r="AC200" s="1">
        <f t="shared" si="209"/>
        <v>3</v>
      </c>
      <c r="AD200" s="1" t="str">
        <f t="shared" si="210"/>
        <v>永泰街</v>
      </c>
      <c r="AE200" s="1" t="str">
        <f t="shared" si="211"/>
        <v>26號</v>
      </c>
      <c r="AF200" s="1" t="str">
        <f t="shared" si="212"/>
        <v>N</v>
      </c>
      <c r="AG200" s="1" t="str">
        <f t="shared" si="213"/>
        <v/>
      </c>
      <c r="AH200" s="1" t="str">
        <f t="shared" si="214"/>
        <v/>
      </c>
      <c r="AI200" s="1" t="str">
        <f>IF(ISERROR(VLOOKUP(AH200,段別參照!A:B,2,0)),AH200,VLOOKUP(AH200,段別參照!A:B,2,0))</f>
        <v/>
      </c>
      <c r="AJ200" s="1" t="str">
        <f t="shared" si="215"/>
        <v>永泰街</v>
      </c>
      <c r="AK200" s="1" t="str">
        <f t="shared" si="216"/>
        <v>永泰街</v>
      </c>
      <c r="AL200" s="1" t="str">
        <f t="shared" si="217"/>
        <v>26號</v>
      </c>
      <c r="AM200" s="1" t="str">
        <f t="shared" si="218"/>
        <v>N</v>
      </c>
      <c r="AN200" s="1" t="str">
        <f t="shared" si="219"/>
        <v/>
      </c>
      <c r="AO200" s="1" t="str">
        <f t="shared" si="220"/>
        <v/>
      </c>
      <c r="AP200" s="1" t="str">
        <f t="shared" si="221"/>
        <v>26號</v>
      </c>
      <c r="AQ200" s="1" t="str">
        <f t="shared" si="222"/>
        <v>N</v>
      </c>
      <c r="AR200" s="1" t="str">
        <f t="shared" si="223"/>
        <v/>
      </c>
      <c r="AS200" s="1" t="str">
        <f t="shared" si="224"/>
        <v/>
      </c>
      <c r="AT200" s="1" t="str">
        <f t="shared" si="225"/>
        <v>26號</v>
      </c>
      <c r="AU200" s="1" t="str">
        <f t="shared" si="226"/>
        <v>Y</v>
      </c>
      <c r="AV200" s="1">
        <f t="shared" si="227"/>
        <v>3</v>
      </c>
      <c r="AW200" s="1" t="str">
        <f t="shared" si="228"/>
        <v>26號</v>
      </c>
      <c r="AX200" s="1" t="str">
        <f t="shared" si="240"/>
        <v>26號</v>
      </c>
      <c r="AY200" s="1" t="str">
        <f t="shared" si="229"/>
        <v/>
      </c>
      <c r="AZ200" s="1" t="str">
        <f t="shared" si="230"/>
        <v>N</v>
      </c>
      <c r="BA200" s="1" t="str">
        <f t="shared" si="231"/>
        <v/>
      </c>
      <c r="BB200" s="1" t="str">
        <f t="shared" si="232"/>
        <v/>
      </c>
      <c r="BC200" s="1" t="str">
        <f t="shared" si="233"/>
        <v/>
      </c>
      <c r="BD200" s="1" t="str">
        <f>IF(ISERROR(VLOOKUP(BC200,樓別參照!A:B,2,0)),BC200,VLOOKUP(BC200,樓別參照!A:B,2,0))</f>
        <v/>
      </c>
      <c r="BE200" s="1" t="str">
        <f t="shared" si="234"/>
        <v/>
      </c>
      <c r="BF200" s="1" t="str">
        <f t="shared" si="235"/>
        <v/>
      </c>
      <c r="BG200" s="1" t="str">
        <f t="shared" si="236"/>
        <v>N</v>
      </c>
      <c r="BH200" s="1" t="str">
        <f t="shared" si="184"/>
        <v/>
      </c>
      <c r="BI200" s="1" t="str">
        <f t="shared" si="237"/>
        <v/>
      </c>
      <c r="BJ200" s="1" t="str">
        <f t="shared" si="188"/>
        <v>彰化縣</v>
      </c>
      <c r="BK200" s="1" t="str">
        <f t="shared" si="241"/>
        <v>彰化市</v>
      </c>
      <c r="BL200" s="1" t="str">
        <f t="shared" si="242"/>
        <v>永泰街</v>
      </c>
      <c r="BM200" s="1" t="str">
        <f t="shared" si="243"/>
        <v/>
      </c>
      <c r="BN200" s="1" t="str">
        <f t="shared" si="244"/>
        <v/>
      </c>
      <c r="BO200" s="1" t="str">
        <f t="shared" si="238"/>
        <v>26號</v>
      </c>
      <c r="BP200" s="1" t="str">
        <f t="shared" si="189"/>
        <v/>
      </c>
    </row>
    <row r="201" spans="1:68" x14ac:dyDescent="0.3">
      <c r="A201" s="1">
        <v>8169252</v>
      </c>
      <c r="B201" s="1" t="s">
        <v>196</v>
      </c>
      <c r="C201" s="1" t="s">
        <v>577</v>
      </c>
      <c r="D201" s="1" t="s">
        <v>571</v>
      </c>
      <c r="E201" s="1" t="s">
        <v>775</v>
      </c>
      <c r="F201" s="1" t="str">
        <f t="shared" si="190"/>
        <v>彰化縣 彰化市 永安街277巷40號</v>
      </c>
      <c r="G201" s="1">
        <f t="shared" si="191"/>
        <v>4</v>
      </c>
      <c r="H201" s="1" t="str">
        <f t="shared" si="192"/>
        <v>彰化縣</v>
      </c>
      <c r="I201" s="1">
        <f t="shared" si="193"/>
        <v>4</v>
      </c>
      <c r="J201" s="1" t="str">
        <f t="shared" si="186"/>
        <v>彰化市</v>
      </c>
      <c r="K201" s="1" t="str">
        <f t="shared" si="187"/>
        <v>永安街277巷40號</v>
      </c>
      <c r="L201" s="1" t="str">
        <f t="shared" si="194"/>
        <v>N</v>
      </c>
      <c r="M201" s="1" t="str">
        <f t="shared" si="195"/>
        <v/>
      </c>
      <c r="N201" s="1" t="str">
        <f t="shared" si="239"/>
        <v/>
      </c>
      <c r="O201" s="1" t="str">
        <f t="shared" si="196"/>
        <v>N</v>
      </c>
      <c r="P201" s="1" t="str">
        <f t="shared" si="197"/>
        <v/>
      </c>
      <c r="Q201" s="1" t="str">
        <f t="shared" si="198"/>
        <v/>
      </c>
      <c r="R201" s="1" t="str">
        <f t="shared" si="199"/>
        <v/>
      </c>
      <c r="S201" s="1" t="str">
        <f t="shared" si="200"/>
        <v>永安街277巷40號</v>
      </c>
      <c r="T201" s="1" t="str">
        <f t="shared" si="201"/>
        <v>N</v>
      </c>
      <c r="U201" s="1" t="str">
        <f t="shared" si="202"/>
        <v>N</v>
      </c>
      <c r="V201" s="1" t="str">
        <f t="shared" si="203"/>
        <v>N</v>
      </c>
      <c r="W201" s="1" t="str">
        <f t="shared" si="204"/>
        <v/>
      </c>
      <c r="X201" s="1" t="str">
        <f t="shared" si="205"/>
        <v/>
      </c>
      <c r="Y201" s="1" t="str">
        <f t="shared" si="206"/>
        <v>永安街277巷40號</v>
      </c>
      <c r="Z201" s="1" t="str">
        <f t="shared" si="207"/>
        <v>N</v>
      </c>
      <c r="AA201" s="1" t="str">
        <f t="shared" si="185"/>
        <v/>
      </c>
      <c r="AB201" s="1" t="str">
        <f t="shared" si="208"/>
        <v>Y</v>
      </c>
      <c r="AC201" s="1">
        <f t="shared" si="209"/>
        <v>3</v>
      </c>
      <c r="AD201" s="1" t="str">
        <f t="shared" si="210"/>
        <v>永安街</v>
      </c>
      <c r="AE201" s="1" t="str">
        <f t="shared" si="211"/>
        <v>277巷40號</v>
      </c>
      <c r="AF201" s="1" t="str">
        <f t="shared" si="212"/>
        <v>N</v>
      </c>
      <c r="AG201" s="1" t="str">
        <f t="shared" si="213"/>
        <v/>
      </c>
      <c r="AH201" s="1" t="str">
        <f t="shared" si="214"/>
        <v/>
      </c>
      <c r="AI201" s="1" t="str">
        <f>IF(ISERROR(VLOOKUP(AH201,段別參照!A:B,2,0)),AH201,VLOOKUP(AH201,段別參照!A:B,2,0))</f>
        <v/>
      </c>
      <c r="AJ201" s="1" t="str">
        <f t="shared" si="215"/>
        <v>永安街</v>
      </c>
      <c r="AK201" s="1" t="str">
        <f t="shared" si="216"/>
        <v>永安街</v>
      </c>
      <c r="AL201" s="1" t="str">
        <f t="shared" si="217"/>
        <v>277巷40號</v>
      </c>
      <c r="AM201" s="1" t="str">
        <f t="shared" si="218"/>
        <v>Y</v>
      </c>
      <c r="AN201" s="1">
        <f t="shared" si="219"/>
        <v>4</v>
      </c>
      <c r="AO201" s="1" t="str">
        <f t="shared" si="220"/>
        <v>277巷</v>
      </c>
      <c r="AP201" s="1" t="str">
        <f t="shared" si="221"/>
        <v>40號</v>
      </c>
      <c r="AQ201" s="1" t="str">
        <f t="shared" si="222"/>
        <v>N</v>
      </c>
      <c r="AR201" s="1" t="str">
        <f t="shared" si="223"/>
        <v/>
      </c>
      <c r="AS201" s="1" t="str">
        <f t="shared" si="224"/>
        <v/>
      </c>
      <c r="AT201" s="1" t="str">
        <f t="shared" si="225"/>
        <v>40號</v>
      </c>
      <c r="AU201" s="1" t="str">
        <f t="shared" si="226"/>
        <v>Y</v>
      </c>
      <c r="AV201" s="1">
        <f t="shared" si="227"/>
        <v>3</v>
      </c>
      <c r="AW201" s="1" t="str">
        <f t="shared" si="228"/>
        <v>40號</v>
      </c>
      <c r="AX201" s="1" t="str">
        <f t="shared" si="240"/>
        <v>40號</v>
      </c>
      <c r="AY201" s="1" t="str">
        <f t="shared" si="229"/>
        <v/>
      </c>
      <c r="AZ201" s="1" t="str">
        <f t="shared" si="230"/>
        <v>N</v>
      </c>
      <c r="BA201" s="1" t="str">
        <f t="shared" si="231"/>
        <v/>
      </c>
      <c r="BB201" s="1" t="str">
        <f t="shared" si="232"/>
        <v/>
      </c>
      <c r="BC201" s="1" t="str">
        <f t="shared" si="233"/>
        <v/>
      </c>
      <c r="BD201" s="1" t="str">
        <f>IF(ISERROR(VLOOKUP(BC201,樓別參照!A:B,2,0)),BC201,VLOOKUP(BC201,樓別參照!A:B,2,0))</f>
        <v/>
      </c>
      <c r="BE201" s="1" t="str">
        <f t="shared" si="234"/>
        <v/>
      </c>
      <c r="BF201" s="1" t="str">
        <f t="shared" si="235"/>
        <v/>
      </c>
      <c r="BG201" s="1" t="str">
        <f t="shared" si="236"/>
        <v>N</v>
      </c>
      <c r="BH201" s="1" t="str">
        <f t="shared" si="184"/>
        <v/>
      </c>
      <c r="BI201" s="1" t="str">
        <f t="shared" si="237"/>
        <v/>
      </c>
      <c r="BJ201" s="1" t="str">
        <f t="shared" si="188"/>
        <v>彰化縣</v>
      </c>
      <c r="BK201" s="1" t="str">
        <f t="shared" si="241"/>
        <v>彰化市</v>
      </c>
      <c r="BL201" s="1" t="str">
        <f t="shared" si="242"/>
        <v>永安街</v>
      </c>
      <c r="BM201" s="1" t="str">
        <f t="shared" si="243"/>
        <v>277巷</v>
      </c>
      <c r="BN201" s="1" t="str">
        <f t="shared" si="244"/>
        <v/>
      </c>
      <c r="BO201" s="1" t="str">
        <f t="shared" si="238"/>
        <v>40號</v>
      </c>
      <c r="BP201" s="1" t="str">
        <f t="shared" si="189"/>
        <v/>
      </c>
    </row>
    <row r="202" spans="1:68" x14ac:dyDescent="0.3">
      <c r="A202" s="1">
        <v>9423940</v>
      </c>
      <c r="B202" s="1" t="s">
        <v>197</v>
      </c>
      <c r="C202" s="1" t="s">
        <v>570</v>
      </c>
      <c r="D202" s="1" t="s">
        <v>571</v>
      </c>
      <c r="E202" s="1" t="s">
        <v>776</v>
      </c>
      <c r="F202" s="1" t="str">
        <f t="shared" si="190"/>
        <v>彰化縣 彰化市 永生里13鄰永樂街57巷5號</v>
      </c>
      <c r="G202" s="1">
        <f t="shared" si="191"/>
        <v>4</v>
      </c>
      <c r="H202" s="1" t="str">
        <f t="shared" si="192"/>
        <v>彰化縣</v>
      </c>
      <c r="I202" s="1">
        <f t="shared" si="193"/>
        <v>4</v>
      </c>
      <c r="J202" s="1" t="str">
        <f t="shared" si="186"/>
        <v>彰化市</v>
      </c>
      <c r="K202" s="1" t="str">
        <f t="shared" si="187"/>
        <v>永生里13鄰永樂街57巷5號</v>
      </c>
      <c r="L202" s="1" t="str">
        <f t="shared" si="194"/>
        <v>Y</v>
      </c>
      <c r="M202" s="1">
        <f t="shared" si="195"/>
        <v>3</v>
      </c>
      <c r="N202" s="1" t="str">
        <f t="shared" si="239"/>
        <v>永生里</v>
      </c>
      <c r="O202" s="1" t="str">
        <f t="shared" si="196"/>
        <v>Y</v>
      </c>
      <c r="P202" s="1">
        <f t="shared" si="197"/>
        <v>6</v>
      </c>
      <c r="Q202" s="1" t="str">
        <f t="shared" si="198"/>
        <v>永生里13鄰</v>
      </c>
      <c r="R202" s="1" t="str">
        <f t="shared" si="199"/>
        <v>永生里13鄰</v>
      </c>
      <c r="S202" s="1" t="str">
        <f t="shared" si="200"/>
        <v>永樂街57巷5號</v>
      </c>
      <c r="T202" s="1" t="str">
        <f t="shared" si="201"/>
        <v>N</v>
      </c>
      <c r="U202" s="1" t="str">
        <f t="shared" si="202"/>
        <v>N</v>
      </c>
      <c r="V202" s="1" t="str">
        <f t="shared" si="203"/>
        <v>N</v>
      </c>
      <c r="W202" s="1" t="str">
        <f t="shared" si="204"/>
        <v/>
      </c>
      <c r="X202" s="1" t="str">
        <f t="shared" si="205"/>
        <v/>
      </c>
      <c r="Y202" s="1" t="str">
        <f t="shared" si="206"/>
        <v>永樂街57巷5號</v>
      </c>
      <c r="Z202" s="1" t="str">
        <f t="shared" si="207"/>
        <v>N</v>
      </c>
      <c r="AA202" s="1" t="str">
        <f t="shared" si="185"/>
        <v/>
      </c>
      <c r="AB202" s="1" t="str">
        <f t="shared" si="208"/>
        <v>Y</v>
      </c>
      <c r="AC202" s="1">
        <f t="shared" si="209"/>
        <v>3</v>
      </c>
      <c r="AD202" s="1" t="str">
        <f t="shared" si="210"/>
        <v>永樂街</v>
      </c>
      <c r="AE202" s="1" t="str">
        <f t="shared" si="211"/>
        <v>57巷5號</v>
      </c>
      <c r="AF202" s="1" t="str">
        <f t="shared" si="212"/>
        <v>N</v>
      </c>
      <c r="AG202" s="1" t="str">
        <f t="shared" si="213"/>
        <v/>
      </c>
      <c r="AH202" s="1" t="str">
        <f t="shared" si="214"/>
        <v/>
      </c>
      <c r="AI202" s="1" t="str">
        <f>IF(ISERROR(VLOOKUP(AH202,段別參照!A:B,2,0)),AH202,VLOOKUP(AH202,段別參照!A:B,2,0))</f>
        <v/>
      </c>
      <c r="AJ202" s="1" t="str">
        <f t="shared" si="215"/>
        <v>永樂街</v>
      </c>
      <c r="AK202" s="1" t="str">
        <f t="shared" si="216"/>
        <v>永樂街</v>
      </c>
      <c r="AL202" s="1" t="str">
        <f t="shared" si="217"/>
        <v>57巷5號</v>
      </c>
      <c r="AM202" s="1" t="str">
        <f t="shared" si="218"/>
        <v>Y</v>
      </c>
      <c r="AN202" s="1">
        <f t="shared" si="219"/>
        <v>3</v>
      </c>
      <c r="AO202" s="1" t="str">
        <f t="shared" si="220"/>
        <v>57巷</v>
      </c>
      <c r="AP202" s="1" t="str">
        <f t="shared" si="221"/>
        <v>5號</v>
      </c>
      <c r="AQ202" s="1" t="str">
        <f t="shared" si="222"/>
        <v>N</v>
      </c>
      <c r="AR202" s="1" t="str">
        <f t="shared" si="223"/>
        <v/>
      </c>
      <c r="AS202" s="1" t="str">
        <f t="shared" si="224"/>
        <v/>
      </c>
      <c r="AT202" s="1" t="str">
        <f t="shared" si="225"/>
        <v>5號</v>
      </c>
      <c r="AU202" s="1" t="str">
        <f t="shared" si="226"/>
        <v>Y</v>
      </c>
      <c r="AV202" s="1">
        <f t="shared" si="227"/>
        <v>2</v>
      </c>
      <c r="AW202" s="1" t="str">
        <f t="shared" si="228"/>
        <v>5號</v>
      </c>
      <c r="AX202" s="1" t="str">
        <f t="shared" si="240"/>
        <v>5號</v>
      </c>
      <c r="AY202" s="1" t="str">
        <f t="shared" si="229"/>
        <v/>
      </c>
      <c r="AZ202" s="1" t="str">
        <f t="shared" si="230"/>
        <v>N</v>
      </c>
      <c r="BA202" s="1" t="str">
        <f t="shared" si="231"/>
        <v/>
      </c>
      <c r="BB202" s="1" t="str">
        <f t="shared" si="232"/>
        <v/>
      </c>
      <c r="BC202" s="1" t="str">
        <f t="shared" si="233"/>
        <v/>
      </c>
      <c r="BD202" s="1" t="str">
        <f>IF(ISERROR(VLOOKUP(BC202,樓別參照!A:B,2,0)),BC202,VLOOKUP(BC202,樓別參照!A:B,2,0))</f>
        <v/>
      </c>
      <c r="BE202" s="1" t="str">
        <f t="shared" si="234"/>
        <v/>
      </c>
      <c r="BF202" s="1" t="str">
        <f t="shared" si="235"/>
        <v/>
      </c>
      <c r="BG202" s="1" t="str">
        <f t="shared" si="236"/>
        <v>N</v>
      </c>
      <c r="BH202" s="1" t="str">
        <f t="shared" si="184"/>
        <v/>
      </c>
      <c r="BI202" s="1" t="str">
        <f t="shared" si="237"/>
        <v/>
      </c>
      <c r="BJ202" s="1" t="str">
        <f t="shared" si="188"/>
        <v>彰化縣</v>
      </c>
      <c r="BK202" s="1" t="str">
        <f t="shared" si="241"/>
        <v>彰化市</v>
      </c>
      <c r="BL202" s="1" t="str">
        <f t="shared" si="242"/>
        <v>永樂街</v>
      </c>
      <c r="BM202" s="1" t="str">
        <f t="shared" si="243"/>
        <v>57巷</v>
      </c>
      <c r="BN202" s="1" t="str">
        <f t="shared" si="244"/>
        <v/>
      </c>
      <c r="BO202" s="1" t="str">
        <f t="shared" si="238"/>
        <v>5號</v>
      </c>
      <c r="BP202" s="1" t="str">
        <f t="shared" si="189"/>
        <v/>
      </c>
    </row>
    <row r="203" spans="1:68" x14ac:dyDescent="0.3">
      <c r="A203" s="1">
        <v>10008449</v>
      </c>
      <c r="B203" s="1" t="s">
        <v>198</v>
      </c>
      <c r="C203" s="1" t="s">
        <v>570</v>
      </c>
      <c r="D203" s="1" t="s">
        <v>571</v>
      </c>
      <c r="E203" s="1" t="s">
        <v>777</v>
      </c>
      <c r="F203" s="1" t="str">
        <f t="shared" si="190"/>
        <v>彰化縣 彰化市 民族路185巷54號5樓</v>
      </c>
      <c r="G203" s="1">
        <f t="shared" si="191"/>
        <v>4</v>
      </c>
      <c r="H203" s="1" t="str">
        <f t="shared" si="192"/>
        <v>彰化縣</v>
      </c>
      <c r="I203" s="1">
        <f t="shared" si="193"/>
        <v>4</v>
      </c>
      <c r="J203" s="1" t="str">
        <f t="shared" si="186"/>
        <v>彰化市</v>
      </c>
      <c r="K203" s="1" t="str">
        <f t="shared" si="187"/>
        <v>民族路185巷54號5樓</v>
      </c>
      <c r="L203" s="1" t="str">
        <f t="shared" si="194"/>
        <v>N</v>
      </c>
      <c r="M203" s="1" t="str">
        <f t="shared" si="195"/>
        <v/>
      </c>
      <c r="N203" s="1" t="str">
        <f t="shared" si="239"/>
        <v/>
      </c>
      <c r="O203" s="1" t="str">
        <f t="shared" si="196"/>
        <v>N</v>
      </c>
      <c r="P203" s="1" t="str">
        <f t="shared" si="197"/>
        <v/>
      </c>
      <c r="Q203" s="1" t="str">
        <f t="shared" si="198"/>
        <v/>
      </c>
      <c r="R203" s="1" t="str">
        <f t="shared" si="199"/>
        <v/>
      </c>
      <c r="S203" s="1" t="str">
        <f t="shared" si="200"/>
        <v>民族路185巷54號5樓</v>
      </c>
      <c r="T203" s="1" t="str">
        <f t="shared" si="201"/>
        <v>N</v>
      </c>
      <c r="U203" s="1" t="str">
        <f t="shared" si="202"/>
        <v>N</v>
      </c>
      <c r="V203" s="1" t="str">
        <f t="shared" si="203"/>
        <v>N</v>
      </c>
      <c r="W203" s="1" t="str">
        <f t="shared" si="204"/>
        <v/>
      </c>
      <c r="X203" s="1" t="str">
        <f t="shared" si="205"/>
        <v/>
      </c>
      <c r="Y203" s="1" t="str">
        <f t="shared" si="206"/>
        <v>民族路185巷54號5樓</v>
      </c>
      <c r="Z203" s="1" t="str">
        <f t="shared" si="207"/>
        <v>Y</v>
      </c>
      <c r="AA203" s="1">
        <f t="shared" si="185"/>
        <v>3</v>
      </c>
      <c r="AB203" s="1" t="str">
        <f t="shared" si="208"/>
        <v>N</v>
      </c>
      <c r="AC203" s="1" t="str">
        <f t="shared" si="209"/>
        <v/>
      </c>
      <c r="AD203" s="1" t="str">
        <f t="shared" si="210"/>
        <v>民族路</v>
      </c>
      <c r="AE203" s="1" t="str">
        <f t="shared" si="211"/>
        <v>185巷54號5樓</v>
      </c>
      <c r="AF203" s="1" t="str">
        <f t="shared" si="212"/>
        <v>N</v>
      </c>
      <c r="AG203" s="1" t="str">
        <f t="shared" si="213"/>
        <v/>
      </c>
      <c r="AH203" s="1" t="str">
        <f t="shared" si="214"/>
        <v/>
      </c>
      <c r="AI203" s="1" t="str">
        <f>IF(ISERROR(VLOOKUP(AH203,段別參照!A:B,2,0)),AH203,VLOOKUP(AH203,段別參照!A:B,2,0))</f>
        <v/>
      </c>
      <c r="AJ203" s="1" t="str">
        <f t="shared" si="215"/>
        <v>民族路</v>
      </c>
      <c r="AK203" s="1" t="str">
        <f t="shared" si="216"/>
        <v>民族路</v>
      </c>
      <c r="AL203" s="1" t="str">
        <f t="shared" si="217"/>
        <v>185巷54號5樓</v>
      </c>
      <c r="AM203" s="1" t="str">
        <f t="shared" si="218"/>
        <v>Y</v>
      </c>
      <c r="AN203" s="1">
        <f t="shared" si="219"/>
        <v>4</v>
      </c>
      <c r="AO203" s="1" t="str">
        <f t="shared" si="220"/>
        <v>185巷</v>
      </c>
      <c r="AP203" s="1" t="str">
        <f t="shared" si="221"/>
        <v>54號5樓</v>
      </c>
      <c r="AQ203" s="1" t="str">
        <f t="shared" si="222"/>
        <v>N</v>
      </c>
      <c r="AR203" s="1" t="str">
        <f t="shared" si="223"/>
        <v/>
      </c>
      <c r="AS203" s="1" t="str">
        <f t="shared" si="224"/>
        <v/>
      </c>
      <c r="AT203" s="1" t="str">
        <f t="shared" si="225"/>
        <v>54號5樓</v>
      </c>
      <c r="AU203" s="1" t="str">
        <f t="shared" si="226"/>
        <v>Y</v>
      </c>
      <c r="AV203" s="1">
        <f t="shared" si="227"/>
        <v>3</v>
      </c>
      <c r="AW203" s="1" t="str">
        <f t="shared" si="228"/>
        <v>54號</v>
      </c>
      <c r="AX203" s="1" t="str">
        <f t="shared" si="240"/>
        <v>54號</v>
      </c>
      <c r="AY203" s="1" t="str">
        <f t="shared" si="229"/>
        <v>5樓</v>
      </c>
      <c r="AZ203" s="1" t="str">
        <f t="shared" si="230"/>
        <v>Y</v>
      </c>
      <c r="BA203" s="1">
        <f t="shared" si="231"/>
        <v>2</v>
      </c>
      <c r="BB203" s="1" t="str">
        <f t="shared" si="232"/>
        <v>5樓</v>
      </c>
      <c r="BC203" s="1" t="str">
        <f t="shared" si="233"/>
        <v>5</v>
      </c>
      <c r="BD203" s="1" t="str">
        <f>IF(ISERROR(VLOOKUP(BC203,樓別參照!A:B,2,0)),BC203,VLOOKUP(BC203,樓別參照!A:B,2,0))</f>
        <v>5</v>
      </c>
      <c r="BE203" s="1" t="str">
        <f t="shared" si="234"/>
        <v>5樓</v>
      </c>
      <c r="BF203" s="1" t="str">
        <f t="shared" si="235"/>
        <v/>
      </c>
      <c r="BG203" s="1" t="str">
        <f t="shared" si="236"/>
        <v>N</v>
      </c>
      <c r="BH203" s="1" t="str">
        <f t="shared" si="184"/>
        <v/>
      </c>
      <c r="BI203" s="1" t="str">
        <f t="shared" si="237"/>
        <v/>
      </c>
      <c r="BJ203" s="1" t="str">
        <f t="shared" si="188"/>
        <v>彰化縣</v>
      </c>
      <c r="BK203" s="1" t="str">
        <f t="shared" si="241"/>
        <v>彰化市</v>
      </c>
      <c r="BL203" s="1" t="str">
        <f t="shared" si="242"/>
        <v>民族路</v>
      </c>
      <c r="BM203" s="1" t="str">
        <f t="shared" si="243"/>
        <v>185巷</v>
      </c>
      <c r="BN203" s="1" t="str">
        <f t="shared" si="244"/>
        <v/>
      </c>
      <c r="BO203" s="1" t="str">
        <f t="shared" si="238"/>
        <v>54號5樓</v>
      </c>
      <c r="BP203" s="1" t="str">
        <f t="shared" si="189"/>
        <v/>
      </c>
    </row>
    <row r="204" spans="1:68" x14ac:dyDescent="0.3">
      <c r="A204" s="1">
        <v>7001064</v>
      </c>
      <c r="B204" s="1" t="s">
        <v>199</v>
      </c>
      <c r="C204" s="1" t="s">
        <v>570</v>
      </c>
      <c r="D204" s="1" t="s">
        <v>567</v>
      </c>
      <c r="E204" s="1" t="s">
        <v>778</v>
      </c>
      <c r="F204" s="1" t="str">
        <f t="shared" si="190"/>
        <v>彰化縣 彰化市 民生路257巷11號</v>
      </c>
      <c r="G204" s="1">
        <f t="shared" si="191"/>
        <v>4</v>
      </c>
      <c r="H204" s="1" t="str">
        <f t="shared" si="192"/>
        <v>彰化縣</v>
      </c>
      <c r="I204" s="1">
        <f t="shared" si="193"/>
        <v>4</v>
      </c>
      <c r="J204" s="1" t="str">
        <f t="shared" si="186"/>
        <v>彰化市</v>
      </c>
      <c r="K204" s="1" t="str">
        <f t="shared" si="187"/>
        <v>民生路257巷11號</v>
      </c>
      <c r="L204" s="1" t="str">
        <f t="shared" si="194"/>
        <v>N</v>
      </c>
      <c r="M204" s="1" t="str">
        <f t="shared" si="195"/>
        <v/>
      </c>
      <c r="N204" s="1" t="str">
        <f t="shared" si="239"/>
        <v/>
      </c>
      <c r="O204" s="1" t="str">
        <f t="shared" si="196"/>
        <v>N</v>
      </c>
      <c r="P204" s="1" t="str">
        <f t="shared" si="197"/>
        <v/>
      </c>
      <c r="Q204" s="1" t="str">
        <f t="shared" si="198"/>
        <v/>
      </c>
      <c r="R204" s="1" t="str">
        <f t="shared" si="199"/>
        <v/>
      </c>
      <c r="S204" s="1" t="str">
        <f t="shared" si="200"/>
        <v>民生路257巷11號</v>
      </c>
      <c r="T204" s="1" t="str">
        <f t="shared" si="201"/>
        <v>N</v>
      </c>
      <c r="U204" s="1" t="str">
        <f t="shared" si="202"/>
        <v>N</v>
      </c>
      <c r="V204" s="1" t="str">
        <f t="shared" si="203"/>
        <v>N</v>
      </c>
      <c r="W204" s="1" t="str">
        <f t="shared" si="204"/>
        <v/>
      </c>
      <c r="X204" s="1" t="str">
        <f t="shared" si="205"/>
        <v/>
      </c>
      <c r="Y204" s="1" t="str">
        <f t="shared" si="206"/>
        <v>民生路257巷11號</v>
      </c>
      <c r="Z204" s="1" t="str">
        <f t="shared" si="207"/>
        <v>Y</v>
      </c>
      <c r="AA204" s="1">
        <f t="shared" si="185"/>
        <v>3</v>
      </c>
      <c r="AB204" s="1" t="str">
        <f t="shared" si="208"/>
        <v>N</v>
      </c>
      <c r="AC204" s="1" t="str">
        <f t="shared" si="209"/>
        <v/>
      </c>
      <c r="AD204" s="1" t="str">
        <f t="shared" si="210"/>
        <v>民生路</v>
      </c>
      <c r="AE204" s="1" t="str">
        <f t="shared" si="211"/>
        <v>257巷11號</v>
      </c>
      <c r="AF204" s="1" t="str">
        <f t="shared" si="212"/>
        <v>N</v>
      </c>
      <c r="AG204" s="1" t="str">
        <f t="shared" si="213"/>
        <v/>
      </c>
      <c r="AH204" s="1" t="str">
        <f t="shared" si="214"/>
        <v/>
      </c>
      <c r="AI204" s="1" t="str">
        <f>IF(ISERROR(VLOOKUP(AH204,段別參照!A:B,2,0)),AH204,VLOOKUP(AH204,段別參照!A:B,2,0))</f>
        <v/>
      </c>
      <c r="AJ204" s="1" t="str">
        <f t="shared" si="215"/>
        <v>民生路</v>
      </c>
      <c r="AK204" s="1" t="str">
        <f t="shared" si="216"/>
        <v>民生路</v>
      </c>
      <c r="AL204" s="1" t="str">
        <f t="shared" si="217"/>
        <v>257巷11號</v>
      </c>
      <c r="AM204" s="1" t="str">
        <f t="shared" si="218"/>
        <v>Y</v>
      </c>
      <c r="AN204" s="1">
        <f t="shared" si="219"/>
        <v>4</v>
      </c>
      <c r="AO204" s="1" t="str">
        <f t="shared" si="220"/>
        <v>257巷</v>
      </c>
      <c r="AP204" s="1" t="str">
        <f t="shared" si="221"/>
        <v>11號</v>
      </c>
      <c r="AQ204" s="1" t="str">
        <f t="shared" si="222"/>
        <v>N</v>
      </c>
      <c r="AR204" s="1" t="str">
        <f t="shared" si="223"/>
        <v/>
      </c>
      <c r="AS204" s="1" t="str">
        <f t="shared" si="224"/>
        <v/>
      </c>
      <c r="AT204" s="1" t="str">
        <f t="shared" si="225"/>
        <v>11號</v>
      </c>
      <c r="AU204" s="1" t="str">
        <f t="shared" si="226"/>
        <v>Y</v>
      </c>
      <c r="AV204" s="1">
        <f t="shared" si="227"/>
        <v>3</v>
      </c>
      <c r="AW204" s="1" t="str">
        <f t="shared" si="228"/>
        <v>11號</v>
      </c>
      <c r="AX204" s="1" t="str">
        <f t="shared" si="240"/>
        <v>11號</v>
      </c>
      <c r="AY204" s="1" t="str">
        <f t="shared" si="229"/>
        <v/>
      </c>
      <c r="AZ204" s="1" t="str">
        <f t="shared" si="230"/>
        <v>N</v>
      </c>
      <c r="BA204" s="1" t="str">
        <f t="shared" si="231"/>
        <v/>
      </c>
      <c r="BB204" s="1" t="str">
        <f t="shared" si="232"/>
        <v/>
      </c>
      <c r="BC204" s="1" t="str">
        <f t="shared" si="233"/>
        <v/>
      </c>
      <c r="BD204" s="1" t="str">
        <f>IF(ISERROR(VLOOKUP(BC204,樓別參照!A:B,2,0)),BC204,VLOOKUP(BC204,樓別參照!A:B,2,0))</f>
        <v/>
      </c>
      <c r="BE204" s="1" t="str">
        <f t="shared" si="234"/>
        <v/>
      </c>
      <c r="BF204" s="1" t="str">
        <f t="shared" si="235"/>
        <v/>
      </c>
      <c r="BG204" s="1" t="str">
        <f t="shared" si="236"/>
        <v>N</v>
      </c>
      <c r="BH204" s="1" t="str">
        <f t="shared" si="184"/>
        <v/>
      </c>
      <c r="BI204" s="1" t="str">
        <f t="shared" si="237"/>
        <v/>
      </c>
      <c r="BJ204" s="1" t="str">
        <f t="shared" si="188"/>
        <v>彰化縣</v>
      </c>
      <c r="BK204" s="1" t="str">
        <f t="shared" si="241"/>
        <v>彰化市</v>
      </c>
      <c r="BL204" s="1" t="str">
        <f t="shared" si="242"/>
        <v>民生路</v>
      </c>
      <c r="BM204" s="1" t="str">
        <f t="shared" si="243"/>
        <v>257巷</v>
      </c>
      <c r="BN204" s="1" t="str">
        <f t="shared" si="244"/>
        <v/>
      </c>
      <c r="BO204" s="1" t="str">
        <f t="shared" si="238"/>
        <v>11號</v>
      </c>
      <c r="BP204" s="1" t="str">
        <f t="shared" si="189"/>
        <v/>
      </c>
    </row>
    <row r="205" spans="1:68" x14ac:dyDescent="0.3">
      <c r="A205" s="1">
        <v>7718045</v>
      </c>
      <c r="B205" s="1" t="s">
        <v>200</v>
      </c>
      <c r="C205" s="1" t="s">
        <v>779</v>
      </c>
      <c r="D205" s="1" t="s">
        <v>571</v>
      </c>
      <c r="E205" s="1" t="s">
        <v>780</v>
      </c>
      <c r="F205" s="1" t="str">
        <f t="shared" si="190"/>
        <v>彰化縣 彰化市 平和里8鄰中華西路356號</v>
      </c>
      <c r="G205" s="1">
        <f t="shared" si="191"/>
        <v>4</v>
      </c>
      <c r="H205" s="1" t="str">
        <f t="shared" si="192"/>
        <v>彰化縣</v>
      </c>
      <c r="I205" s="1">
        <f t="shared" si="193"/>
        <v>4</v>
      </c>
      <c r="J205" s="1" t="str">
        <f t="shared" si="186"/>
        <v>彰化市</v>
      </c>
      <c r="K205" s="1" t="str">
        <f t="shared" si="187"/>
        <v>平和里8鄰中華西路356號</v>
      </c>
      <c r="L205" s="1" t="str">
        <f t="shared" si="194"/>
        <v>Y</v>
      </c>
      <c r="M205" s="1">
        <f t="shared" si="195"/>
        <v>3</v>
      </c>
      <c r="N205" s="1" t="str">
        <f t="shared" si="239"/>
        <v>平和里</v>
      </c>
      <c r="O205" s="1" t="str">
        <f t="shared" si="196"/>
        <v>Y</v>
      </c>
      <c r="P205" s="1">
        <f t="shared" si="197"/>
        <v>5</v>
      </c>
      <c r="Q205" s="1" t="str">
        <f t="shared" si="198"/>
        <v>平和里8鄰</v>
      </c>
      <c r="R205" s="1" t="str">
        <f t="shared" si="199"/>
        <v>平和里8鄰</v>
      </c>
      <c r="S205" s="1" t="str">
        <f t="shared" si="200"/>
        <v>中華西路356號</v>
      </c>
      <c r="T205" s="1" t="str">
        <f t="shared" si="201"/>
        <v>N</v>
      </c>
      <c r="U205" s="1" t="str">
        <f t="shared" si="202"/>
        <v>N</v>
      </c>
      <c r="V205" s="1" t="str">
        <f t="shared" si="203"/>
        <v>N</v>
      </c>
      <c r="W205" s="1" t="str">
        <f t="shared" si="204"/>
        <v/>
      </c>
      <c r="X205" s="1" t="str">
        <f t="shared" si="205"/>
        <v/>
      </c>
      <c r="Y205" s="1" t="str">
        <f t="shared" si="206"/>
        <v>中華西路356號</v>
      </c>
      <c r="Z205" s="1" t="str">
        <f t="shared" si="207"/>
        <v>Y</v>
      </c>
      <c r="AA205" s="1">
        <f t="shared" si="185"/>
        <v>4</v>
      </c>
      <c r="AB205" s="1" t="str">
        <f t="shared" si="208"/>
        <v>N</v>
      </c>
      <c r="AC205" s="1" t="str">
        <f t="shared" si="209"/>
        <v/>
      </c>
      <c r="AD205" s="1" t="str">
        <f t="shared" si="210"/>
        <v>中華西路</v>
      </c>
      <c r="AE205" s="1" t="str">
        <f t="shared" si="211"/>
        <v>356號</v>
      </c>
      <c r="AF205" s="1" t="str">
        <f t="shared" si="212"/>
        <v>N</v>
      </c>
      <c r="AG205" s="1" t="str">
        <f t="shared" si="213"/>
        <v/>
      </c>
      <c r="AH205" s="1" t="str">
        <f t="shared" si="214"/>
        <v/>
      </c>
      <c r="AI205" s="1" t="str">
        <f>IF(ISERROR(VLOOKUP(AH205,段別參照!A:B,2,0)),AH205,VLOOKUP(AH205,段別參照!A:B,2,0))</f>
        <v/>
      </c>
      <c r="AJ205" s="1" t="str">
        <f t="shared" si="215"/>
        <v>中華西路</v>
      </c>
      <c r="AK205" s="1" t="str">
        <f t="shared" si="216"/>
        <v>中華西路</v>
      </c>
      <c r="AL205" s="1" t="str">
        <f t="shared" si="217"/>
        <v>356號</v>
      </c>
      <c r="AM205" s="1" t="str">
        <f t="shared" si="218"/>
        <v>N</v>
      </c>
      <c r="AN205" s="1" t="str">
        <f t="shared" si="219"/>
        <v/>
      </c>
      <c r="AO205" s="1" t="str">
        <f t="shared" si="220"/>
        <v/>
      </c>
      <c r="AP205" s="1" t="str">
        <f t="shared" si="221"/>
        <v>356號</v>
      </c>
      <c r="AQ205" s="1" t="str">
        <f t="shared" si="222"/>
        <v>N</v>
      </c>
      <c r="AR205" s="1" t="str">
        <f t="shared" si="223"/>
        <v/>
      </c>
      <c r="AS205" s="1" t="str">
        <f t="shared" si="224"/>
        <v/>
      </c>
      <c r="AT205" s="1" t="str">
        <f t="shared" si="225"/>
        <v>356號</v>
      </c>
      <c r="AU205" s="1" t="str">
        <f t="shared" si="226"/>
        <v>Y</v>
      </c>
      <c r="AV205" s="1">
        <f t="shared" si="227"/>
        <v>4</v>
      </c>
      <c r="AW205" s="1" t="str">
        <f t="shared" si="228"/>
        <v>356號</v>
      </c>
      <c r="AX205" s="1" t="str">
        <f t="shared" si="240"/>
        <v>356號</v>
      </c>
      <c r="AY205" s="1" t="str">
        <f t="shared" si="229"/>
        <v/>
      </c>
      <c r="AZ205" s="1" t="str">
        <f t="shared" si="230"/>
        <v>N</v>
      </c>
      <c r="BA205" s="1" t="str">
        <f t="shared" si="231"/>
        <v/>
      </c>
      <c r="BB205" s="1" t="str">
        <f t="shared" si="232"/>
        <v/>
      </c>
      <c r="BC205" s="1" t="str">
        <f t="shared" si="233"/>
        <v/>
      </c>
      <c r="BD205" s="1" t="str">
        <f>IF(ISERROR(VLOOKUP(BC205,樓別參照!A:B,2,0)),BC205,VLOOKUP(BC205,樓別參照!A:B,2,0))</f>
        <v/>
      </c>
      <c r="BE205" s="1" t="str">
        <f t="shared" si="234"/>
        <v/>
      </c>
      <c r="BF205" s="1" t="str">
        <f t="shared" si="235"/>
        <v/>
      </c>
      <c r="BG205" s="1" t="str">
        <f t="shared" si="236"/>
        <v>N</v>
      </c>
      <c r="BH205" s="1" t="str">
        <f t="shared" si="184"/>
        <v/>
      </c>
      <c r="BI205" s="1" t="str">
        <f t="shared" si="237"/>
        <v/>
      </c>
      <c r="BJ205" s="1" t="str">
        <f t="shared" si="188"/>
        <v>彰化縣</v>
      </c>
      <c r="BK205" s="1" t="str">
        <f t="shared" si="241"/>
        <v>彰化市</v>
      </c>
      <c r="BL205" s="1" t="str">
        <f t="shared" si="242"/>
        <v>中華西路</v>
      </c>
      <c r="BM205" s="1" t="str">
        <f t="shared" si="243"/>
        <v/>
      </c>
      <c r="BN205" s="1" t="str">
        <f t="shared" si="244"/>
        <v/>
      </c>
      <c r="BO205" s="1" t="str">
        <f t="shared" si="238"/>
        <v>356號</v>
      </c>
      <c r="BP205" s="1" t="str">
        <f t="shared" si="189"/>
        <v/>
      </c>
    </row>
    <row r="206" spans="1:68" x14ac:dyDescent="0.3">
      <c r="A206" s="1">
        <v>10354516</v>
      </c>
      <c r="B206" s="1" t="s">
        <v>201</v>
      </c>
      <c r="C206" s="1" t="s">
        <v>577</v>
      </c>
      <c r="D206" s="1" t="s">
        <v>571</v>
      </c>
      <c r="E206" s="1" t="s">
        <v>781</v>
      </c>
      <c r="F206" s="1" t="str">
        <f t="shared" si="190"/>
        <v>彰化縣 彰化市 牛埔里1鄰彰南路3段90巷2之20號</v>
      </c>
      <c r="G206" s="1">
        <f t="shared" si="191"/>
        <v>4</v>
      </c>
      <c r="H206" s="1" t="str">
        <f t="shared" si="192"/>
        <v>彰化縣</v>
      </c>
      <c r="I206" s="1">
        <f t="shared" si="193"/>
        <v>4</v>
      </c>
      <c r="J206" s="1" t="str">
        <f t="shared" si="186"/>
        <v>彰化市</v>
      </c>
      <c r="K206" s="1" t="str">
        <f t="shared" si="187"/>
        <v>牛埔里1鄰彰南路3段90巷2之20號</v>
      </c>
      <c r="L206" s="1" t="str">
        <f t="shared" si="194"/>
        <v>Y</v>
      </c>
      <c r="M206" s="1">
        <f t="shared" si="195"/>
        <v>3</v>
      </c>
      <c r="N206" s="1" t="str">
        <f t="shared" si="239"/>
        <v>牛埔里</v>
      </c>
      <c r="O206" s="1" t="str">
        <f t="shared" si="196"/>
        <v>Y</v>
      </c>
      <c r="P206" s="1">
        <f t="shared" si="197"/>
        <v>5</v>
      </c>
      <c r="Q206" s="1" t="str">
        <f t="shared" si="198"/>
        <v>牛埔里1鄰</v>
      </c>
      <c r="R206" s="1" t="str">
        <f t="shared" si="199"/>
        <v>牛埔里1鄰</v>
      </c>
      <c r="S206" s="1" t="str">
        <f t="shared" si="200"/>
        <v>彰南路3段90巷2之20號</v>
      </c>
      <c r="T206" s="1" t="str">
        <f t="shared" si="201"/>
        <v>N</v>
      </c>
      <c r="U206" s="1" t="str">
        <f t="shared" si="202"/>
        <v>N</v>
      </c>
      <c r="V206" s="1" t="str">
        <f t="shared" si="203"/>
        <v>N</v>
      </c>
      <c r="W206" s="1" t="str">
        <f t="shared" si="204"/>
        <v/>
      </c>
      <c r="X206" s="1" t="str">
        <f t="shared" si="205"/>
        <v/>
      </c>
      <c r="Y206" s="1" t="str">
        <f t="shared" si="206"/>
        <v>彰南路3段90巷2之20號</v>
      </c>
      <c r="Z206" s="1" t="str">
        <f t="shared" si="207"/>
        <v>Y</v>
      </c>
      <c r="AA206" s="1">
        <f t="shared" si="185"/>
        <v>3</v>
      </c>
      <c r="AB206" s="1" t="str">
        <f t="shared" si="208"/>
        <v>N</v>
      </c>
      <c r="AC206" s="1" t="str">
        <f t="shared" si="209"/>
        <v/>
      </c>
      <c r="AD206" s="1" t="str">
        <f t="shared" si="210"/>
        <v>彰南路</v>
      </c>
      <c r="AE206" s="1" t="str">
        <f t="shared" si="211"/>
        <v>3段90巷2之20號</v>
      </c>
      <c r="AF206" s="1" t="str">
        <f t="shared" si="212"/>
        <v>Y</v>
      </c>
      <c r="AG206" s="1">
        <f t="shared" si="213"/>
        <v>2</v>
      </c>
      <c r="AH206" s="1" t="str">
        <f t="shared" si="214"/>
        <v>3段</v>
      </c>
      <c r="AI206" s="1" t="str">
        <f>IF(ISERROR(VLOOKUP(AH206,段別參照!A:B,2,0)),AH206,VLOOKUP(AH206,段別參照!A:B,2,0))</f>
        <v>三段</v>
      </c>
      <c r="AJ206" s="1" t="str">
        <f t="shared" si="215"/>
        <v>彰南路3段</v>
      </c>
      <c r="AK206" s="1" t="str">
        <f t="shared" si="216"/>
        <v>彰南路三段</v>
      </c>
      <c r="AL206" s="1" t="str">
        <f t="shared" si="217"/>
        <v>90巷2之20號</v>
      </c>
      <c r="AM206" s="1" t="str">
        <f t="shared" si="218"/>
        <v>Y</v>
      </c>
      <c r="AN206" s="1">
        <f t="shared" si="219"/>
        <v>3</v>
      </c>
      <c r="AO206" s="1" t="str">
        <f t="shared" si="220"/>
        <v>90巷</v>
      </c>
      <c r="AP206" s="1" t="str">
        <f t="shared" si="221"/>
        <v>2之20號</v>
      </c>
      <c r="AQ206" s="1" t="str">
        <f t="shared" si="222"/>
        <v>N</v>
      </c>
      <c r="AR206" s="1" t="str">
        <f t="shared" si="223"/>
        <v/>
      </c>
      <c r="AS206" s="1" t="str">
        <f t="shared" si="224"/>
        <v/>
      </c>
      <c r="AT206" s="1" t="str">
        <f t="shared" si="225"/>
        <v>2之20號</v>
      </c>
      <c r="AU206" s="1" t="str">
        <f t="shared" si="226"/>
        <v>Y</v>
      </c>
      <c r="AV206" s="1">
        <f t="shared" si="227"/>
        <v>5</v>
      </c>
      <c r="AW206" s="1" t="str">
        <f t="shared" si="228"/>
        <v>2之20號</v>
      </c>
      <c r="AX206" s="1" t="str">
        <f t="shared" si="240"/>
        <v>2-20號</v>
      </c>
      <c r="AY206" s="1" t="str">
        <f t="shared" si="229"/>
        <v/>
      </c>
      <c r="AZ206" s="1" t="str">
        <f t="shared" si="230"/>
        <v>N</v>
      </c>
      <c r="BA206" s="1" t="str">
        <f t="shared" si="231"/>
        <v/>
      </c>
      <c r="BB206" s="1" t="str">
        <f t="shared" si="232"/>
        <v/>
      </c>
      <c r="BC206" s="1" t="str">
        <f t="shared" si="233"/>
        <v/>
      </c>
      <c r="BD206" s="1" t="str">
        <f>IF(ISERROR(VLOOKUP(BC206,樓別參照!A:B,2,0)),BC206,VLOOKUP(BC206,樓別參照!A:B,2,0))</f>
        <v/>
      </c>
      <c r="BE206" s="1" t="str">
        <f t="shared" si="234"/>
        <v/>
      </c>
      <c r="BF206" s="1" t="str">
        <f t="shared" si="235"/>
        <v/>
      </c>
      <c r="BG206" s="1" t="str">
        <f t="shared" si="236"/>
        <v>N</v>
      </c>
      <c r="BH206" s="1" t="str">
        <f t="shared" si="184"/>
        <v/>
      </c>
      <c r="BI206" s="1" t="str">
        <f t="shared" si="237"/>
        <v/>
      </c>
      <c r="BJ206" s="1" t="str">
        <f t="shared" si="188"/>
        <v>彰化縣</v>
      </c>
      <c r="BK206" s="1" t="str">
        <f t="shared" si="241"/>
        <v>彰化市</v>
      </c>
      <c r="BL206" s="1" t="str">
        <f t="shared" si="242"/>
        <v>彰南路三段</v>
      </c>
      <c r="BM206" s="1" t="str">
        <f t="shared" si="243"/>
        <v>90巷</v>
      </c>
      <c r="BN206" s="1" t="str">
        <f t="shared" si="244"/>
        <v/>
      </c>
      <c r="BO206" s="1" t="str">
        <f t="shared" si="238"/>
        <v>2-20號</v>
      </c>
      <c r="BP206" s="1" t="str">
        <f t="shared" si="189"/>
        <v/>
      </c>
    </row>
    <row r="207" spans="1:68" x14ac:dyDescent="0.3">
      <c r="A207" s="1">
        <v>9413115</v>
      </c>
      <c r="B207" s="1" t="s">
        <v>202</v>
      </c>
      <c r="C207" s="1" t="s">
        <v>570</v>
      </c>
      <c r="D207" s="1" t="s">
        <v>571</v>
      </c>
      <c r="E207" s="1" t="s">
        <v>782</v>
      </c>
      <c r="F207" s="1" t="str">
        <f t="shared" si="190"/>
        <v>彰化縣 彰化市 太極新村　16號2樓</v>
      </c>
      <c r="G207" s="1">
        <f t="shared" si="191"/>
        <v>4</v>
      </c>
      <c r="H207" s="1" t="str">
        <f t="shared" si="192"/>
        <v>彰化縣</v>
      </c>
      <c r="I207" s="1">
        <f t="shared" si="193"/>
        <v>4</v>
      </c>
      <c r="J207" s="1" t="str">
        <f t="shared" si="186"/>
        <v>彰化市</v>
      </c>
      <c r="K207" s="1" t="str">
        <f t="shared" si="187"/>
        <v>太極新村　16號2樓</v>
      </c>
      <c r="L207" s="1" t="str">
        <f t="shared" si="194"/>
        <v>N</v>
      </c>
      <c r="M207" s="1" t="str">
        <f t="shared" si="195"/>
        <v/>
      </c>
      <c r="N207" s="1" t="str">
        <f t="shared" si="239"/>
        <v/>
      </c>
      <c r="O207" s="1" t="str">
        <f t="shared" si="196"/>
        <v>N</v>
      </c>
      <c r="P207" s="1" t="str">
        <f t="shared" si="197"/>
        <v/>
      </c>
      <c r="Q207" s="1" t="str">
        <f t="shared" si="198"/>
        <v/>
      </c>
      <c r="R207" s="1" t="str">
        <f t="shared" si="199"/>
        <v/>
      </c>
      <c r="S207" s="1" t="str">
        <f t="shared" si="200"/>
        <v>太極新村　16號2樓</v>
      </c>
      <c r="T207" s="1" t="str">
        <f t="shared" si="201"/>
        <v>N</v>
      </c>
      <c r="U207" s="1" t="str">
        <f t="shared" si="202"/>
        <v>Y</v>
      </c>
      <c r="V207" s="1" t="str">
        <f t="shared" si="203"/>
        <v>Y</v>
      </c>
      <c r="W207" s="1">
        <f t="shared" si="204"/>
        <v>4</v>
      </c>
      <c r="X207" s="1" t="str">
        <f t="shared" si="205"/>
        <v>太極新村</v>
      </c>
      <c r="Y207" s="1" t="str">
        <f t="shared" si="206"/>
        <v>　16號2樓</v>
      </c>
      <c r="Z207" s="1" t="str">
        <f t="shared" si="207"/>
        <v>N</v>
      </c>
      <c r="AA207" s="1" t="str">
        <f t="shared" si="185"/>
        <v/>
      </c>
      <c r="AB207" s="1" t="str">
        <f t="shared" si="208"/>
        <v>N</v>
      </c>
      <c r="AC207" s="1" t="str">
        <f t="shared" si="209"/>
        <v/>
      </c>
      <c r="AD207" s="1" t="str">
        <f t="shared" si="210"/>
        <v/>
      </c>
      <c r="AE207" s="1" t="str">
        <f t="shared" si="211"/>
        <v>　16號2樓</v>
      </c>
      <c r="AF207" s="1" t="str">
        <f t="shared" si="212"/>
        <v>N</v>
      </c>
      <c r="AG207" s="1" t="str">
        <f t="shared" si="213"/>
        <v/>
      </c>
      <c r="AH207" s="1" t="str">
        <f t="shared" si="214"/>
        <v/>
      </c>
      <c r="AI207" s="1" t="str">
        <f>IF(ISERROR(VLOOKUP(AH207,段別參照!A:B,2,0)),AH207,VLOOKUP(AH207,段別參照!A:B,2,0))</f>
        <v/>
      </c>
      <c r="AJ207" s="1" t="str">
        <f t="shared" si="215"/>
        <v/>
      </c>
      <c r="AK207" s="1" t="str">
        <f t="shared" si="216"/>
        <v/>
      </c>
      <c r="AL207" s="1" t="str">
        <f>SUBSTITUTE(Y207,AJ207,"")</f>
        <v>　16號2樓</v>
      </c>
      <c r="AM207" s="1" t="str">
        <f t="shared" si="218"/>
        <v>N</v>
      </c>
      <c r="AN207" s="1" t="str">
        <f t="shared" si="219"/>
        <v/>
      </c>
      <c r="AO207" s="1" t="str">
        <f t="shared" si="220"/>
        <v/>
      </c>
      <c r="AP207" s="1" t="str">
        <f t="shared" si="221"/>
        <v>　16號2樓</v>
      </c>
      <c r="AQ207" s="1" t="str">
        <f t="shared" si="222"/>
        <v>N</v>
      </c>
      <c r="AR207" s="1" t="str">
        <f t="shared" si="223"/>
        <v/>
      </c>
      <c r="AS207" s="1" t="str">
        <f t="shared" si="224"/>
        <v/>
      </c>
      <c r="AT207" s="1" t="str">
        <f t="shared" si="225"/>
        <v>　16號2樓</v>
      </c>
      <c r="AU207" s="1" t="str">
        <f t="shared" si="226"/>
        <v>Y</v>
      </c>
      <c r="AV207" s="1">
        <f t="shared" si="227"/>
        <v>4</v>
      </c>
      <c r="AW207" s="1" t="str">
        <f t="shared" si="228"/>
        <v>　16號</v>
      </c>
      <c r="AX207" s="1" t="str">
        <f t="shared" si="240"/>
        <v>　16號</v>
      </c>
      <c r="AY207" s="1" t="str">
        <f t="shared" si="229"/>
        <v>2樓</v>
      </c>
      <c r="AZ207" s="1" t="str">
        <f t="shared" si="230"/>
        <v>Y</v>
      </c>
      <c r="BA207" s="1">
        <f t="shared" si="231"/>
        <v>2</v>
      </c>
      <c r="BB207" s="1" t="str">
        <f t="shared" si="232"/>
        <v>2樓</v>
      </c>
      <c r="BC207" s="1" t="str">
        <f t="shared" si="233"/>
        <v>2</v>
      </c>
      <c r="BD207" s="1" t="str">
        <f>IF(ISERROR(VLOOKUP(BC207,樓別參照!A:B,2,0)),BC207,VLOOKUP(BC207,樓別參照!A:B,2,0))</f>
        <v>2</v>
      </c>
      <c r="BE207" s="1" t="str">
        <f t="shared" si="234"/>
        <v>2樓</v>
      </c>
      <c r="BF207" s="1" t="str">
        <f t="shared" si="235"/>
        <v/>
      </c>
      <c r="BG207" s="1" t="str">
        <f t="shared" si="236"/>
        <v>N</v>
      </c>
      <c r="BH207" s="1" t="str">
        <f t="shared" si="184"/>
        <v/>
      </c>
      <c r="BI207" s="1" t="str">
        <f t="shared" si="237"/>
        <v/>
      </c>
      <c r="BJ207" s="1" t="str">
        <f t="shared" si="188"/>
        <v>彰化縣</v>
      </c>
      <c r="BK207" s="1" t="str">
        <f t="shared" si="241"/>
        <v>彰化市</v>
      </c>
      <c r="BL207" s="1" t="str">
        <f t="shared" si="242"/>
        <v/>
      </c>
      <c r="BM207" s="1" t="str">
        <f t="shared" si="243"/>
        <v/>
      </c>
      <c r="BN207" s="1" t="str">
        <f t="shared" si="244"/>
        <v/>
      </c>
      <c r="BO207" s="1" t="str">
        <f t="shared" si="238"/>
        <v>16號2樓</v>
      </c>
      <c r="BP207" s="1" t="str">
        <f t="shared" si="189"/>
        <v>太極新村</v>
      </c>
    </row>
    <row r="208" spans="1:68" x14ac:dyDescent="0.3">
      <c r="A208" s="1">
        <v>8437092</v>
      </c>
      <c r="B208" s="1" t="s">
        <v>203</v>
      </c>
      <c r="C208" s="1" t="s">
        <v>577</v>
      </c>
      <c r="D208" s="1" t="s">
        <v>571</v>
      </c>
      <c r="E208" s="1" t="s">
        <v>783</v>
      </c>
      <c r="F208" s="1" t="str">
        <f t="shared" si="190"/>
        <v>彰化縣 彰化市 天祥路60巷5號</v>
      </c>
      <c r="G208" s="1">
        <f t="shared" si="191"/>
        <v>4</v>
      </c>
      <c r="H208" s="1" t="str">
        <f t="shared" si="192"/>
        <v>彰化縣</v>
      </c>
      <c r="I208" s="1">
        <f t="shared" si="193"/>
        <v>4</v>
      </c>
      <c r="J208" s="1" t="str">
        <f t="shared" si="186"/>
        <v>彰化市</v>
      </c>
      <c r="K208" s="1" t="str">
        <f t="shared" si="187"/>
        <v>天祥路60巷5號</v>
      </c>
      <c r="L208" s="1" t="str">
        <f t="shared" si="194"/>
        <v>N</v>
      </c>
      <c r="M208" s="1" t="str">
        <f t="shared" si="195"/>
        <v/>
      </c>
      <c r="N208" s="1" t="str">
        <f t="shared" si="239"/>
        <v/>
      </c>
      <c r="O208" s="1" t="str">
        <f t="shared" si="196"/>
        <v>N</v>
      </c>
      <c r="P208" s="1" t="str">
        <f t="shared" si="197"/>
        <v/>
      </c>
      <c r="Q208" s="1" t="str">
        <f t="shared" si="198"/>
        <v/>
      </c>
      <c r="R208" s="1" t="str">
        <f t="shared" si="199"/>
        <v/>
      </c>
      <c r="S208" s="1" t="str">
        <f t="shared" si="200"/>
        <v>天祥路60巷5號</v>
      </c>
      <c r="T208" s="1" t="str">
        <f t="shared" si="201"/>
        <v>N</v>
      </c>
      <c r="U208" s="1" t="str">
        <f t="shared" si="202"/>
        <v>N</v>
      </c>
      <c r="V208" s="1" t="str">
        <f t="shared" si="203"/>
        <v>N</v>
      </c>
      <c r="W208" s="1" t="str">
        <f t="shared" si="204"/>
        <v/>
      </c>
      <c r="X208" s="1" t="str">
        <f t="shared" si="205"/>
        <v/>
      </c>
      <c r="Y208" s="1" t="str">
        <f t="shared" si="206"/>
        <v>天祥路60巷5號</v>
      </c>
      <c r="Z208" s="1" t="str">
        <f t="shared" si="207"/>
        <v>Y</v>
      </c>
      <c r="AA208" s="1">
        <f t="shared" si="185"/>
        <v>3</v>
      </c>
      <c r="AB208" s="1" t="str">
        <f t="shared" si="208"/>
        <v>N</v>
      </c>
      <c r="AC208" s="1" t="str">
        <f t="shared" si="209"/>
        <v/>
      </c>
      <c r="AD208" s="1" t="str">
        <f t="shared" si="210"/>
        <v>天祥路</v>
      </c>
      <c r="AE208" s="1" t="str">
        <f t="shared" si="211"/>
        <v>60巷5號</v>
      </c>
      <c r="AF208" s="1" t="str">
        <f t="shared" si="212"/>
        <v>N</v>
      </c>
      <c r="AG208" s="1" t="str">
        <f t="shared" si="213"/>
        <v/>
      </c>
      <c r="AH208" s="1" t="str">
        <f t="shared" si="214"/>
        <v/>
      </c>
      <c r="AI208" s="1" t="str">
        <f>IF(ISERROR(VLOOKUP(AH208,段別參照!A:B,2,0)),AH208,VLOOKUP(AH208,段別參照!A:B,2,0))</f>
        <v/>
      </c>
      <c r="AJ208" s="1" t="str">
        <f t="shared" si="215"/>
        <v>天祥路</v>
      </c>
      <c r="AK208" s="1" t="str">
        <f t="shared" si="216"/>
        <v>天祥路</v>
      </c>
      <c r="AL208" s="1" t="str">
        <f t="shared" si="217"/>
        <v>60巷5號</v>
      </c>
      <c r="AM208" s="1" t="str">
        <f t="shared" si="218"/>
        <v>Y</v>
      </c>
      <c r="AN208" s="1">
        <f t="shared" si="219"/>
        <v>3</v>
      </c>
      <c r="AO208" s="1" t="str">
        <f t="shared" si="220"/>
        <v>60巷</v>
      </c>
      <c r="AP208" s="1" t="str">
        <f t="shared" si="221"/>
        <v>5號</v>
      </c>
      <c r="AQ208" s="1" t="str">
        <f t="shared" si="222"/>
        <v>N</v>
      </c>
      <c r="AR208" s="1" t="str">
        <f t="shared" si="223"/>
        <v/>
      </c>
      <c r="AS208" s="1" t="str">
        <f t="shared" si="224"/>
        <v/>
      </c>
      <c r="AT208" s="1" t="str">
        <f t="shared" si="225"/>
        <v>5號</v>
      </c>
      <c r="AU208" s="1" t="str">
        <f t="shared" si="226"/>
        <v>Y</v>
      </c>
      <c r="AV208" s="1">
        <f t="shared" si="227"/>
        <v>2</v>
      </c>
      <c r="AW208" s="1" t="str">
        <f t="shared" si="228"/>
        <v>5號</v>
      </c>
      <c r="AX208" s="1" t="str">
        <f t="shared" si="240"/>
        <v>5號</v>
      </c>
      <c r="AY208" s="1" t="str">
        <f t="shared" si="229"/>
        <v/>
      </c>
      <c r="AZ208" s="1" t="str">
        <f t="shared" si="230"/>
        <v>N</v>
      </c>
      <c r="BA208" s="1" t="str">
        <f t="shared" si="231"/>
        <v/>
      </c>
      <c r="BB208" s="1" t="str">
        <f t="shared" si="232"/>
        <v/>
      </c>
      <c r="BC208" s="1" t="str">
        <f t="shared" si="233"/>
        <v/>
      </c>
      <c r="BD208" s="1" t="str">
        <f>IF(ISERROR(VLOOKUP(BC208,樓別參照!A:B,2,0)),BC208,VLOOKUP(BC208,樓別參照!A:B,2,0))</f>
        <v/>
      </c>
      <c r="BE208" s="1" t="str">
        <f t="shared" si="234"/>
        <v/>
      </c>
      <c r="BF208" s="1" t="str">
        <f t="shared" si="235"/>
        <v/>
      </c>
      <c r="BG208" s="1" t="str">
        <f t="shared" si="236"/>
        <v>N</v>
      </c>
      <c r="BH208" s="1" t="str">
        <f t="shared" si="184"/>
        <v/>
      </c>
      <c r="BI208" s="1" t="str">
        <f t="shared" si="237"/>
        <v/>
      </c>
      <c r="BJ208" s="1" t="str">
        <f t="shared" si="188"/>
        <v>彰化縣</v>
      </c>
      <c r="BK208" s="1" t="str">
        <f t="shared" si="241"/>
        <v>彰化市</v>
      </c>
      <c r="BL208" s="1" t="str">
        <f t="shared" si="242"/>
        <v>天祥路</v>
      </c>
      <c r="BM208" s="1" t="str">
        <f t="shared" si="243"/>
        <v>60巷</v>
      </c>
      <c r="BN208" s="1" t="str">
        <f t="shared" si="244"/>
        <v/>
      </c>
      <c r="BO208" s="1" t="str">
        <f t="shared" si="238"/>
        <v>5號</v>
      </c>
      <c r="BP208" s="1" t="str">
        <f t="shared" si="189"/>
        <v/>
      </c>
    </row>
    <row r="209" spans="1:68" x14ac:dyDescent="0.3">
      <c r="A209" s="1">
        <v>8979978</v>
      </c>
      <c r="B209" s="1" t="s">
        <v>204</v>
      </c>
      <c r="C209" s="1" t="s">
        <v>577</v>
      </c>
      <c r="D209" s="1" t="s">
        <v>571</v>
      </c>
      <c r="E209" s="1" t="s">
        <v>784</v>
      </c>
      <c r="F209" s="1" t="str">
        <f t="shared" si="190"/>
        <v>彰化縣 彰化市 中華西路143巷12弄2之4號--</v>
      </c>
      <c r="G209" s="1">
        <f t="shared" si="191"/>
        <v>4</v>
      </c>
      <c r="H209" s="1" t="str">
        <f t="shared" si="192"/>
        <v>彰化縣</v>
      </c>
      <c r="I209" s="1">
        <f t="shared" si="193"/>
        <v>4</v>
      </c>
      <c r="J209" s="1" t="str">
        <f t="shared" si="186"/>
        <v>彰化市</v>
      </c>
      <c r="K209" s="1" t="str">
        <f t="shared" si="187"/>
        <v>中華西路143巷12弄2之4號--</v>
      </c>
      <c r="L209" s="1" t="str">
        <f t="shared" si="194"/>
        <v>N</v>
      </c>
      <c r="M209" s="1" t="str">
        <f t="shared" si="195"/>
        <v/>
      </c>
      <c r="N209" s="1" t="str">
        <f t="shared" si="239"/>
        <v/>
      </c>
      <c r="O209" s="1" t="str">
        <f t="shared" si="196"/>
        <v>N</v>
      </c>
      <c r="P209" s="1" t="str">
        <f t="shared" si="197"/>
        <v/>
      </c>
      <c r="Q209" s="1" t="str">
        <f t="shared" si="198"/>
        <v/>
      </c>
      <c r="R209" s="1" t="str">
        <f t="shared" si="199"/>
        <v/>
      </c>
      <c r="S209" s="1" t="str">
        <f t="shared" si="200"/>
        <v>中華西路143巷12弄2之4號--</v>
      </c>
      <c r="T209" s="1" t="str">
        <f t="shared" si="201"/>
        <v>N</v>
      </c>
      <c r="U209" s="1" t="str">
        <f t="shared" si="202"/>
        <v>N</v>
      </c>
      <c r="V209" s="1" t="str">
        <f t="shared" si="203"/>
        <v>N</v>
      </c>
      <c r="W209" s="1" t="str">
        <f t="shared" si="204"/>
        <v/>
      </c>
      <c r="X209" s="1" t="str">
        <f t="shared" si="205"/>
        <v/>
      </c>
      <c r="Y209" s="1" t="str">
        <f t="shared" si="206"/>
        <v>中華西路143巷12弄2之4號--</v>
      </c>
      <c r="Z209" s="1" t="str">
        <f t="shared" si="207"/>
        <v>Y</v>
      </c>
      <c r="AA209" s="1">
        <f t="shared" si="185"/>
        <v>4</v>
      </c>
      <c r="AB209" s="1" t="str">
        <f t="shared" si="208"/>
        <v>N</v>
      </c>
      <c r="AC209" s="1" t="str">
        <f t="shared" si="209"/>
        <v/>
      </c>
      <c r="AD209" s="1" t="str">
        <f t="shared" si="210"/>
        <v>中華西路</v>
      </c>
      <c r="AE209" s="1" t="str">
        <f t="shared" si="211"/>
        <v>143巷12弄2之4號--</v>
      </c>
      <c r="AF209" s="1" t="str">
        <f t="shared" si="212"/>
        <v>N</v>
      </c>
      <c r="AG209" s="1" t="str">
        <f t="shared" si="213"/>
        <v/>
      </c>
      <c r="AH209" s="1" t="str">
        <f t="shared" si="214"/>
        <v/>
      </c>
      <c r="AI209" s="1" t="str">
        <f>IF(ISERROR(VLOOKUP(AH209,段別參照!A:B,2,0)),AH209,VLOOKUP(AH209,段別參照!A:B,2,0))</f>
        <v/>
      </c>
      <c r="AJ209" s="1" t="str">
        <f t="shared" si="215"/>
        <v>中華西路</v>
      </c>
      <c r="AK209" s="1" t="str">
        <f t="shared" si="216"/>
        <v>中華西路</v>
      </c>
      <c r="AL209" s="1" t="str">
        <f t="shared" si="217"/>
        <v>143巷12弄2之4號--</v>
      </c>
      <c r="AM209" s="1" t="str">
        <f t="shared" si="218"/>
        <v>Y</v>
      </c>
      <c r="AN209" s="1">
        <f t="shared" si="219"/>
        <v>4</v>
      </c>
      <c r="AO209" s="1" t="str">
        <f t="shared" si="220"/>
        <v>143巷</v>
      </c>
      <c r="AP209" s="1" t="str">
        <f t="shared" si="221"/>
        <v>12弄2之4號--</v>
      </c>
      <c r="AQ209" s="1" t="str">
        <f t="shared" si="222"/>
        <v>Y</v>
      </c>
      <c r="AR209" s="1">
        <f t="shared" si="223"/>
        <v>3</v>
      </c>
      <c r="AS209" s="1" t="str">
        <f t="shared" si="224"/>
        <v>12弄</v>
      </c>
      <c r="AT209" s="1" t="str">
        <f t="shared" si="225"/>
        <v>2之4號--</v>
      </c>
      <c r="AU209" s="1" t="str">
        <f t="shared" si="226"/>
        <v>Y</v>
      </c>
      <c r="AV209" s="1">
        <f t="shared" si="227"/>
        <v>4</v>
      </c>
      <c r="AW209" s="1" t="str">
        <f t="shared" si="228"/>
        <v>2之4號</v>
      </c>
      <c r="AX209" s="1" t="str">
        <f t="shared" si="240"/>
        <v>2-4號</v>
      </c>
      <c r="AY209" s="1" t="str">
        <f t="shared" si="229"/>
        <v>--</v>
      </c>
      <c r="AZ209" s="1" t="str">
        <f t="shared" si="230"/>
        <v>N</v>
      </c>
      <c r="BA209" s="1" t="str">
        <f t="shared" si="231"/>
        <v/>
      </c>
      <c r="BB209" s="1" t="str">
        <f t="shared" si="232"/>
        <v/>
      </c>
      <c r="BC209" s="1" t="str">
        <f t="shared" si="233"/>
        <v/>
      </c>
      <c r="BD209" s="1" t="str">
        <f>IF(ISERROR(VLOOKUP(BC209,樓別參照!A:B,2,0)),BC209,VLOOKUP(BC209,樓別參照!A:B,2,0))</f>
        <v/>
      </c>
      <c r="BE209" s="1" t="str">
        <f t="shared" si="234"/>
        <v/>
      </c>
      <c r="BF209" s="1" t="str">
        <f t="shared" si="235"/>
        <v>--</v>
      </c>
      <c r="BG209" s="1" t="str">
        <f t="shared" si="236"/>
        <v>N</v>
      </c>
      <c r="BH209" s="1" t="str">
        <f t="shared" si="184"/>
        <v/>
      </c>
      <c r="BI209" s="1" t="str">
        <f t="shared" si="237"/>
        <v/>
      </c>
      <c r="BJ209" s="1" t="str">
        <f t="shared" si="188"/>
        <v>彰化縣</v>
      </c>
      <c r="BK209" s="1" t="str">
        <f t="shared" si="241"/>
        <v>彰化市</v>
      </c>
      <c r="BL209" s="1" t="str">
        <f t="shared" si="242"/>
        <v>中華西路</v>
      </c>
      <c r="BM209" s="1" t="str">
        <f t="shared" si="243"/>
        <v>143巷</v>
      </c>
      <c r="BN209" s="1" t="str">
        <f t="shared" si="244"/>
        <v>12弄</v>
      </c>
      <c r="BO209" s="1" t="str">
        <f t="shared" si="238"/>
        <v>2-4號</v>
      </c>
      <c r="BP209" s="1" t="str">
        <f t="shared" si="189"/>
        <v/>
      </c>
    </row>
    <row r="210" spans="1:68" x14ac:dyDescent="0.3">
      <c r="A210" s="1">
        <v>9866743</v>
      </c>
      <c r="B210" s="1" t="s">
        <v>205</v>
      </c>
      <c r="C210" s="1" t="s">
        <v>577</v>
      </c>
      <c r="D210" s="1" t="s">
        <v>571</v>
      </c>
      <c r="E210" s="1" t="s">
        <v>785</v>
      </c>
      <c r="F210" s="1" t="str">
        <f t="shared" si="190"/>
        <v>彰化縣 彰化市 中庄里10鄰彰南路1段49巷1號</v>
      </c>
      <c r="G210" s="1">
        <f t="shared" si="191"/>
        <v>4</v>
      </c>
      <c r="H210" s="1" t="str">
        <f t="shared" si="192"/>
        <v>彰化縣</v>
      </c>
      <c r="I210" s="1">
        <f t="shared" si="193"/>
        <v>4</v>
      </c>
      <c r="J210" s="1" t="str">
        <f t="shared" si="186"/>
        <v>彰化市</v>
      </c>
      <c r="K210" s="1" t="str">
        <f t="shared" si="187"/>
        <v>中庄里10鄰彰南路1段49巷1號</v>
      </c>
      <c r="L210" s="1" t="str">
        <f t="shared" si="194"/>
        <v>Y</v>
      </c>
      <c r="M210" s="1">
        <f t="shared" si="195"/>
        <v>3</v>
      </c>
      <c r="N210" s="1" t="str">
        <f t="shared" si="239"/>
        <v>中庄里</v>
      </c>
      <c r="O210" s="1" t="str">
        <f t="shared" si="196"/>
        <v>Y</v>
      </c>
      <c r="P210" s="1">
        <f t="shared" si="197"/>
        <v>6</v>
      </c>
      <c r="Q210" s="1" t="str">
        <f t="shared" si="198"/>
        <v>中庄里10鄰</v>
      </c>
      <c r="R210" s="1" t="str">
        <f t="shared" si="199"/>
        <v>中庄里10鄰</v>
      </c>
      <c r="S210" s="1" t="str">
        <f t="shared" si="200"/>
        <v>彰南路1段49巷1號</v>
      </c>
      <c r="T210" s="1" t="str">
        <f t="shared" si="201"/>
        <v>N</v>
      </c>
      <c r="U210" s="1" t="str">
        <f t="shared" si="202"/>
        <v>N</v>
      </c>
      <c r="V210" s="1" t="str">
        <f t="shared" si="203"/>
        <v>N</v>
      </c>
      <c r="W210" s="1" t="str">
        <f t="shared" si="204"/>
        <v/>
      </c>
      <c r="X210" s="1" t="str">
        <f t="shared" si="205"/>
        <v/>
      </c>
      <c r="Y210" s="1" t="str">
        <f t="shared" si="206"/>
        <v>彰南路1段49巷1號</v>
      </c>
      <c r="Z210" s="1" t="str">
        <f t="shared" si="207"/>
        <v>Y</v>
      </c>
      <c r="AA210" s="1">
        <f t="shared" si="185"/>
        <v>3</v>
      </c>
      <c r="AB210" s="1" t="str">
        <f t="shared" si="208"/>
        <v>N</v>
      </c>
      <c r="AC210" s="1" t="str">
        <f t="shared" si="209"/>
        <v/>
      </c>
      <c r="AD210" s="1" t="str">
        <f t="shared" si="210"/>
        <v>彰南路</v>
      </c>
      <c r="AE210" s="1" t="str">
        <f t="shared" si="211"/>
        <v>1段49巷1號</v>
      </c>
      <c r="AF210" s="1" t="str">
        <f t="shared" si="212"/>
        <v>Y</v>
      </c>
      <c r="AG210" s="1">
        <f t="shared" si="213"/>
        <v>2</v>
      </c>
      <c r="AH210" s="1" t="str">
        <f t="shared" si="214"/>
        <v>1段</v>
      </c>
      <c r="AI210" s="1" t="str">
        <f>IF(ISERROR(VLOOKUP(AH210,段別參照!A:B,2,0)),AH210,VLOOKUP(AH210,段別參照!A:B,2,0))</f>
        <v>一段</v>
      </c>
      <c r="AJ210" s="1" t="str">
        <f t="shared" si="215"/>
        <v>彰南路1段</v>
      </c>
      <c r="AK210" s="1" t="str">
        <f t="shared" si="216"/>
        <v>彰南路一段</v>
      </c>
      <c r="AL210" s="1" t="str">
        <f t="shared" si="217"/>
        <v>49巷1號</v>
      </c>
      <c r="AM210" s="1" t="str">
        <f t="shared" si="218"/>
        <v>Y</v>
      </c>
      <c r="AN210" s="1">
        <f t="shared" si="219"/>
        <v>3</v>
      </c>
      <c r="AO210" s="1" t="str">
        <f t="shared" si="220"/>
        <v>49巷</v>
      </c>
      <c r="AP210" s="1" t="str">
        <f t="shared" si="221"/>
        <v>1號</v>
      </c>
      <c r="AQ210" s="1" t="str">
        <f t="shared" si="222"/>
        <v>N</v>
      </c>
      <c r="AR210" s="1" t="str">
        <f t="shared" si="223"/>
        <v/>
      </c>
      <c r="AS210" s="1" t="str">
        <f t="shared" si="224"/>
        <v/>
      </c>
      <c r="AT210" s="1" t="str">
        <f t="shared" si="225"/>
        <v>1號</v>
      </c>
      <c r="AU210" s="1" t="str">
        <f t="shared" si="226"/>
        <v>Y</v>
      </c>
      <c r="AV210" s="1">
        <f t="shared" si="227"/>
        <v>2</v>
      </c>
      <c r="AW210" s="1" t="str">
        <f t="shared" si="228"/>
        <v>1號</v>
      </c>
      <c r="AX210" s="1" t="str">
        <f t="shared" si="240"/>
        <v>1號</v>
      </c>
      <c r="AY210" s="1" t="str">
        <f t="shared" si="229"/>
        <v/>
      </c>
      <c r="AZ210" s="1" t="str">
        <f t="shared" si="230"/>
        <v>N</v>
      </c>
      <c r="BA210" s="1" t="str">
        <f t="shared" si="231"/>
        <v/>
      </c>
      <c r="BB210" s="1" t="str">
        <f t="shared" si="232"/>
        <v/>
      </c>
      <c r="BC210" s="1" t="str">
        <f t="shared" si="233"/>
        <v/>
      </c>
      <c r="BD210" s="1" t="str">
        <f>IF(ISERROR(VLOOKUP(BC210,樓別參照!A:B,2,0)),BC210,VLOOKUP(BC210,樓別參照!A:B,2,0))</f>
        <v/>
      </c>
      <c r="BE210" s="1" t="str">
        <f t="shared" si="234"/>
        <v/>
      </c>
      <c r="BF210" s="1" t="str">
        <f t="shared" si="235"/>
        <v/>
      </c>
      <c r="BG210" s="1" t="str">
        <f t="shared" si="236"/>
        <v>N</v>
      </c>
      <c r="BH210" s="1" t="str">
        <f t="shared" si="184"/>
        <v/>
      </c>
      <c r="BI210" s="1" t="str">
        <f t="shared" si="237"/>
        <v/>
      </c>
      <c r="BJ210" s="1" t="str">
        <f t="shared" si="188"/>
        <v>彰化縣</v>
      </c>
      <c r="BK210" s="1" t="str">
        <f t="shared" si="241"/>
        <v>彰化市</v>
      </c>
      <c r="BL210" s="1" t="str">
        <f t="shared" si="242"/>
        <v>彰南路一段</v>
      </c>
      <c r="BM210" s="1" t="str">
        <f t="shared" si="243"/>
        <v>49巷</v>
      </c>
      <c r="BN210" s="1" t="str">
        <f t="shared" si="244"/>
        <v/>
      </c>
      <c r="BO210" s="1" t="str">
        <f t="shared" si="238"/>
        <v>1號</v>
      </c>
      <c r="BP210" s="1" t="str">
        <f t="shared" si="189"/>
        <v/>
      </c>
    </row>
    <row r="211" spans="1:68" x14ac:dyDescent="0.3">
      <c r="A211" s="1">
        <v>8604749</v>
      </c>
      <c r="B211" s="1" t="s">
        <v>206</v>
      </c>
      <c r="C211" s="1" t="s">
        <v>577</v>
      </c>
      <c r="D211" s="1" t="s">
        <v>567</v>
      </c>
      <c r="E211" s="1" t="s">
        <v>786</v>
      </c>
      <c r="F211" s="1" t="str">
        <f t="shared" si="190"/>
        <v>彰化縣 彰化市 中山路3段518號1樓之31</v>
      </c>
      <c r="G211" s="1">
        <f t="shared" si="191"/>
        <v>4</v>
      </c>
      <c r="H211" s="1" t="str">
        <f t="shared" si="192"/>
        <v>彰化縣</v>
      </c>
      <c r="I211" s="1">
        <f t="shared" si="193"/>
        <v>4</v>
      </c>
      <c r="J211" s="1" t="str">
        <f t="shared" si="186"/>
        <v>彰化市</v>
      </c>
      <c r="K211" s="1" t="str">
        <f t="shared" si="187"/>
        <v>中山路3段518號1樓之31</v>
      </c>
      <c r="L211" s="1" t="str">
        <f t="shared" si="194"/>
        <v>N</v>
      </c>
      <c r="M211" s="1" t="str">
        <f t="shared" si="195"/>
        <v/>
      </c>
      <c r="N211" s="1" t="str">
        <f t="shared" si="239"/>
        <v/>
      </c>
      <c r="O211" s="1" t="str">
        <f t="shared" si="196"/>
        <v>N</v>
      </c>
      <c r="P211" s="1" t="str">
        <f t="shared" si="197"/>
        <v/>
      </c>
      <c r="Q211" s="1" t="str">
        <f t="shared" si="198"/>
        <v/>
      </c>
      <c r="R211" s="1" t="str">
        <f t="shared" si="199"/>
        <v/>
      </c>
      <c r="S211" s="1" t="str">
        <f t="shared" si="200"/>
        <v>中山路3段518號1樓之31</v>
      </c>
      <c r="T211" s="1" t="str">
        <f t="shared" si="201"/>
        <v>N</v>
      </c>
      <c r="U211" s="1" t="str">
        <f t="shared" si="202"/>
        <v>N</v>
      </c>
      <c r="V211" s="1" t="str">
        <f t="shared" si="203"/>
        <v>N</v>
      </c>
      <c r="W211" s="1" t="str">
        <f t="shared" si="204"/>
        <v/>
      </c>
      <c r="X211" s="1" t="str">
        <f t="shared" si="205"/>
        <v/>
      </c>
      <c r="Y211" s="1" t="str">
        <f t="shared" si="206"/>
        <v>中山路3段518號1樓之31</v>
      </c>
      <c r="Z211" s="1" t="str">
        <f t="shared" si="207"/>
        <v>Y</v>
      </c>
      <c r="AA211" s="1">
        <f t="shared" si="185"/>
        <v>3</v>
      </c>
      <c r="AB211" s="1" t="str">
        <f t="shared" si="208"/>
        <v>N</v>
      </c>
      <c r="AC211" s="1" t="str">
        <f t="shared" si="209"/>
        <v/>
      </c>
      <c r="AD211" s="1" t="str">
        <f t="shared" si="210"/>
        <v>中山路</v>
      </c>
      <c r="AE211" s="1" t="str">
        <f t="shared" si="211"/>
        <v>3段518號1樓之31</v>
      </c>
      <c r="AF211" s="1" t="str">
        <f t="shared" si="212"/>
        <v>Y</v>
      </c>
      <c r="AG211" s="1">
        <f t="shared" si="213"/>
        <v>2</v>
      </c>
      <c r="AH211" s="1" t="str">
        <f t="shared" si="214"/>
        <v>3段</v>
      </c>
      <c r="AI211" s="1" t="str">
        <f>IF(ISERROR(VLOOKUP(AH211,段別參照!A:B,2,0)),AH211,VLOOKUP(AH211,段別參照!A:B,2,0))</f>
        <v>三段</v>
      </c>
      <c r="AJ211" s="1" t="str">
        <f t="shared" si="215"/>
        <v>中山路3段</v>
      </c>
      <c r="AK211" s="1" t="str">
        <f t="shared" si="216"/>
        <v>中山路三段</v>
      </c>
      <c r="AL211" s="1" t="str">
        <f t="shared" si="217"/>
        <v>518號1樓之31</v>
      </c>
      <c r="AM211" s="1" t="str">
        <f t="shared" si="218"/>
        <v>N</v>
      </c>
      <c r="AN211" s="1" t="str">
        <f t="shared" si="219"/>
        <v/>
      </c>
      <c r="AO211" s="1" t="str">
        <f t="shared" si="220"/>
        <v/>
      </c>
      <c r="AP211" s="1" t="str">
        <f t="shared" si="221"/>
        <v>518號1樓之31</v>
      </c>
      <c r="AQ211" s="1" t="str">
        <f t="shared" si="222"/>
        <v>N</v>
      </c>
      <c r="AR211" s="1" t="str">
        <f t="shared" si="223"/>
        <v/>
      </c>
      <c r="AS211" s="1" t="str">
        <f t="shared" si="224"/>
        <v/>
      </c>
      <c r="AT211" s="1" t="str">
        <f t="shared" si="225"/>
        <v>518號1樓之31</v>
      </c>
      <c r="AU211" s="1" t="str">
        <f t="shared" si="226"/>
        <v>Y</v>
      </c>
      <c r="AV211" s="1">
        <f t="shared" si="227"/>
        <v>4</v>
      </c>
      <c r="AW211" s="1" t="str">
        <f t="shared" si="228"/>
        <v>518號</v>
      </c>
      <c r="AX211" s="1" t="str">
        <f t="shared" si="240"/>
        <v>518號</v>
      </c>
      <c r="AY211" s="1" t="str">
        <f t="shared" si="229"/>
        <v>1樓之31</v>
      </c>
      <c r="AZ211" s="1" t="str">
        <f t="shared" si="230"/>
        <v>Y</v>
      </c>
      <c r="BA211" s="1">
        <f t="shared" si="231"/>
        <v>2</v>
      </c>
      <c r="BB211" s="1" t="str">
        <f t="shared" si="232"/>
        <v>1樓</v>
      </c>
      <c r="BC211" s="1" t="str">
        <f t="shared" si="233"/>
        <v>1</v>
      </c>
      <c r="BD211" s="1" t="str">
        <f>IF(ISERROR(VLOOKUP(BC211,樓別參照!A:B,2,0)),BC211,VLOOKUP(BC211,樓別參照!A:B,2,0))</f>
        <v>1</v>
      </c>
      <c r="BE211" s="1" t="str">
        <f t="shared" si="234"/>
        <v>1樓</v>
      </c>
      <c r="BF211" s="1" t="str">
        <f t="shared" si="235"/>
        <v>之31</v>
      </c>
      <c r="BG211" s="1" t="str">
        <f t="shared" si="236"/>
        <v>Y</v>
      </c>
      <c r="BH211" s="1">
        <f t="shared" si="184"/>
        <v>1</v>
      </c>
      <c r="BI211" s="1" t="str">
        <f t="shared" si="237"/>
        <v>之31</v>
      </c>
      <c r="BJ211" s="1" t="str">
        <f t="shared" si="188"/>
        <v>彰化縣</v>
      </c>
      <c r="BK211" s="1" t="str">
        <f t="shared" si="241"/>
        <v>彰化市</v>
      </c>
      <c r="BL211" s="1" t="str">
        <f t="shared" si="242"/>
        <v>中山路三段</v>
      </c>
      <c r="BM211" s="1" t="str">
        <f t="shared" si="243"/>
        <v/>
      </c>
      <c r="BN211" s="1" t="str">
        <f t="shared" si="244"/>
        <v/>
      </c>
      <c r="BO211" s="1" t="str">
        <f t="shared" si="238"/>
        <v>518號1樓之31</v>
      </c>
      <c r="BP211" s="1" t="str">
        <f t="shared" si="189"/>
        <v/>
      </c>
    </row>
    <row r="212" spans="1:68" x14ac:dyDescent="0.3">
      <c r="A212" s="1">
        <v>10242885</v>
      </c>
      <c r="B212" s="1" t="s">
        <v>207</v>
      </c>
      <c r="C212" s="1" t="s">
        <v>570</v>
      </c>
      <c r="D212" s="1" t="s">
        <v>571</v>
      </c>
      <c r="E212" s="1" t="s">
        <v>787</v>
      </c>
      <c r="F212" s="1" t="str">
        <f t="shared" si="190"/>
        <v>彰化縣 彰化市 三村里1鄰三村路852巷23之11號</v>
      </c>
      <c r="G212" s="1">
        <f t="shared" si="191"/>
        <v>4</v>
      </c>
      <c r="H212" s="1" t="str">
        <f t="shared" si="192"/>
        <v>彰化縣</v>
      </c>
      <c r="I212" s="1">
        <f t="shared" si="193"/>
        <v>4</v>
      </c>
      <c r="J212" s="1" t="str">
        <f t="shared" si="186"/>
        <v>彰化市</v>
      </c>
      <c r="K212" s="1" t="str">
        <f t="shared" si="187"/>
        <v>三村里1鄰三村路852巷23之11號</v>
      </c>
      <c r="L212" s="1" t="str">
        <f t="shared" si="194"/>
        <v>Y</v>
      </c>
      <c r="M212" s="1">
        <f t="shared" si="195"/>
        <v>3</v>
      </c>
      <c r="N212" s="1" t="str">
        <f t="shared" si="239"/>
        <v>三村里</v>
      </c>
      <c r="O212" s="1" t="str">
        <f t="shared" si="196"/>
        <v>Y</v>
      </c>
      <c r="P212" s="1">
        <f t="shared" si="197"/>
        <v>5</v>
      </c>
      <c r="Q212" s="1" t="str">
        <f t="shared" si="198"/>
        <v>三村里1鄰</v>
      </c>
      <c r="R212" s="1" t="str">
        <f t="shared" si="199"/>
        <v>三村里1鄰</v>
      </c>
      <c r="S212" s="1" t="str">
        <f t="shared" si="200"/>
        <v>三村路852巷23之11號</v>
      </c>
      <c r="T212" s="1" t="str">
        <f t="shared" si="201"/>
        <v>Y</v>
      </c>
      <c r="U212" s="1" t="str">
        <f t="shared" si="202"/>
        <v>Y</v>
      </c>
      <c r="V212" s="1" t="str">
        <f t="shared" si="203"/>
        <v>N</v>
      </c>
      <c r="W212" s="1" t="str">
        <f t="shared" si="204"/>
        <v/>
      </c>
      <c r="X212" s="1" t="str">
        <f t="shared" si="205"/>
        <v/>
      </c>
      <c r="Y212" s="1" t="str">
        <f t="shared" si="206"/>
        <v>三村路852巷23之11號</v>
      </c>
      <c r="Z212" s="1" t="str">
        <f t="shared" si="207"/>
        <v>Y</v>
      </c>
      <c r="AA212" s="1">
        <f t="shared" si="185"/>
        <v>3</v>
      </c>
      <c r="AB212" s="1" t="str">
        <f t="shared" si="208"/>
        <v>N</v>
      </c>
      <c r="AC212" s="1" t="str">
        <f t="shared" si="209"/>
        <v/>
      </c>
      <c r="AD212" s="1" t="str">
        <f t="shared" si="210"/>
        <v>三村路</v>
      </c>
      <c r="AE212" s="1" t="str">
        <f t="shared" si="211"/>
        <v>852巷23之11號</v>
      </c>
      <c r="AF212" s="1" t="str">
        <f t="shared" si="212"/>
        <v>N</v>
      </c>
      <c r="AG212" s="1" t="str">
        <f t="shared" si="213"/>
        <v/>
      </c>
      <c r="AH212" s="1" t="str">
        <f t="shared" si="214"/>
        <v/>
      </c>
      <c r="AI212" s="1" t="str">
        <f>IF(ISERROR(VLOOKUP(AH212,段別參照!A:B,2,0)),AH212,VLOOKUP(AH212,段別參照!A:B,2,0))</f>
        <v/>
      </c>
      <c r="AJ212" s="1" t="str">
        <f t="shared" si="215"/>
        <v>三村路</v>
      </c>
      <c r="AK212" s="1" t="str">
        <f t="shared" si="216"/>
        <v>三村路</v>
      </c>
      <c r="AL212" s="1" t="str">
        <f t="shared" si="217"/>
        <v>852巷23之11號</v>
      </c>
      <c r="AM212" s="1" t="str">
        <f t="shared" si="218"/>
        <v>Y</v>
      </c>
      <c r="AN212" s="1">
        <f t="shared" si="219"/>
        <v>4</v>
      </c>
      <c r="AO212" s="1" t="str">
        <f t="shared" si="220"/>
        <v>852巷</v>
      </c>
      <c r="AP212" s="1" t="str">
        <f t="shared" si="221"/>
        <v>23之11號</v>
      </c>
      <c r="AQ212" s="1" t="str">
        <f t="shared" si="222"/>
        <v>N</v>
      </c>
      <c r="AR212" s="1" t="str">
        <f t="shared" si="223"/>
        <v/>
      </c>
      <c r="AS212" s="1" t="str">
        <f t="shared" si="224"/>
        <v/>
      </c>
      <c r="AT212" s="1" t="str">
        <f t="shared" si="225"/>
        <v>23之11號</v>
      </c>
      <c r="AU212" s="1" t="str">
        <f t="shared" si="226"/>
        <v>Y</v>
      </c>
      <c r="AV212" s="1">
        <f t="shared" si="227"/>
        <v>6</v>
      </c>
      <c r="AW212" s="1" t="str">
        <f t="shared" si="228"/>
        <v>23之11號</v>
      </c>
      <c r="AX212" s="1" t="str">
        <f t="shared" si="240"/>
        <v>23-11號</v>
      </c>
      <c r="AY212" s="1" t="str">
        <f t="shared" si="229"/>
        <v/>
      </c>
      <c r="AZ212" s="1" t="str">
        <f t="shared" si="230"/>
        <v>N</v>
      </c>
      <c r="BA212" s="1" t="str">
        <f t="shared" si="231"/>
        <v/>
      </c>
      <c r="BB212" s="1" t="str">
        <f t="shared" si="232"/>
        <v/>
      </c>
      <c r="BC212" s="1" t="str">
        <f t="shared" si="233"/>
        <v/>
      </c>
      <c r="BD212" s="1" t="str">
        <f>IF(ISERROR(VLOOKUP(BC212,樓別參照!A:B,2,0)),BC212,VLOOKUP(BC212,樓別參照!A:B,2,0))</f>
        <v/>
      </c>
      <c r="BE212" s="1" t="str">
        <f t="shared" si="234"/>
        <v/>
      </c>
      <c r="BF212" s="1" t="str">
        <f t="shared" si="235"/>
        <v/>
      </c>
      <c r="BG212" s="1" t="str">
        <f t="shared" si="236"/>
        <v>N</v>
      </c>
      <c r="BH212" s="1" t="str">
        <f t="shared" ref="BH212:BH275" si="245">IF(BG212="Y",FIND("之",BF212),"")</f>
        <v/>
      </c>
      <c r="BI212" s="1" t="str">
        <f t="shared" si="237"/>
        <v/>
      </c>
      <c r="BJ212" s="1" t="str">
        <f t="shared" si="188"/>
        <v>彰化縣</v>
      </c>
      <c r="BK212" s="1" t="str">
        <f t="shared" si="241"/>
        <v>彰化市</v>
      </c>
      <c r="BL212" s="1" t="str">
        <f t="shared" si="242"/>
        <v>三村路</v>
      </c>
      <c r="BM212" s="1" t="str">
        <f t="shared" si="243"/>
        <v>852巷</v>
      </c>
      <c r="BN212" s="1" t="str">
        <f t="shared" si="244"/>
        <v/>
      </c>
      <c r="BO212" s="1" t="str">
        <f t="shared" si="238"/>
        <v>23-11號</v>
      </c>
      <c r="BP212" s="1" t="str">
        <f t="shared" si="189"/>
        <v/>
      </c>
    </row>
    <row r="213" spans="1:68" x14ac:dyDescent="0.3">
      <c r="A213" s="1">
        <v>9376419</v>
      </c>
      <c r="B213" s="1" t="s">
        <v>208</v>
      </c>
      <c r="C213" s="1" t="s">
        <v>566</v>
      </c>
      <c r="D213" s="1" t="s">
        <v>567</v>
      </c>
      <c r="E213" s="1" t="s">
        <v>788</v>
      </c>
      <c r="F213" s="1" t="str">
        <f t="shared" si="190"/>
        <v>台中市 大安區 福安路26號</v>
      </c>
      <c r="G213" s="1">
        <f t="shared" si="191"/>
        <v>4</v>
      </c>
      <c r="H213" s="1" t="str">
        <f t="shared" si="192"/>
        <v>台中市</v>
      </c>
      <c r="I213" s="1">
        <f t="shared" si="193"/>
        <v>4</v>
      </c>
      <c r="J213" s="1" t="str">
        <f t="shared" si="186"/>
        <v>大安區</v>
      </c>
      <c r="K213" s="1" t="str">
        <f t="shared" si="187"/>
        <v>福安路26號</v>
      </c>
      <c r="L213" s="1" t="str">
        <f t="shared" si="194"/>
        <v>N</v>
      </c>
      <c r="M213" s="1" t="str">
        <f t="shared" si="195"/>
        <v/>
      </c>
      <c r="N213" s="1" t="str">
        <f t="shared" si="239"/>
        <v/>
      </c>
      <c r="O213" s="1" t="str">
        <f t="shared" si="196"/>
        <v>N</v>
      </c>
      <c r="P213" s="1" t="str">
        <f t="shared" si="197"/>
        <v/>
      </c>
      <c r="Q213" s="1" t="str">
        <f t="shared" si="198"/>
        <v/>
      </c>
      <c r="R213" s="1" t="str">
        <f t="shared" si="199"/>
        <v/>
      </c>
      <c r="S213" s="1" t="str">
        <f t="shared" si="200"/>
        <v>福安路26號</v>
      </c>
      <c r="T213" s="1" t="str">
        <f t="shared" si="201"/>
        <v>N</v>
      </c>
      <c r="U213" s="1" t="str">
        <f t="shared" si="202"/>
        <v>N</v>
      </c>
      <c r="V213" s="1" t="str">
        <f t="shared" si="203"/>
        <v>N</v>
      </c>
      <c r="W213" s="1" t="str">
        <f t="shared" si="204"/>
        <v/>
      </c>
      <c r="X213" s="1" t="str">
        <f t="shared" si="205"/>
        <v/>
      </c>
      <c r="Y213" s="1" t="str">
        <f t="shared" si="206"/>
        <v>福安路26號</v>
      </c>
      <c r="Z213" s="1" t="str">
        <f t="shared" si="207"/>
        <v>Y</v>
      </c>
      <c r="AA213" s="1">
        <f t="shared" si="185"/>
        <v>3</v>
      </c>
      <c r="AB213" s="1" t="str">
        <f t="shared" si="208"/>
        <v>N</v>
      </c>
      <c r="AC213" s="1" t="str">
        <f t="shared" si="209"/>
        <v/>
      </c>
      <c r="AD213" s="1" t="str">
        <f t="shared" si="210"/>
        <v>福安路</v>
      </c>
      <c r="AE213" s="1" t="str">
        <f t="shared" si="211"/>
        <v>26號</v>
      </c>
      <c r="AF213" s="1" t="str">
        <f t="shared" si="212"/>
        <v>N</v>
      </c>
      <c r="AG213" s="1" t="str">
        <f t="shared" si="213"/>
        <v/>
      </c>
      <c r="AH213" s="1" t="str">
        <f t="shared" si="214"/>
        <v/>
      </c>
      <c r="AI213" s="1" t="str">
        <f>IF(ISERROR(VLOOKUP(AH213,段別參照!A:B,2,0)),AH213,VLOOKUP(AH213,段別參照!A:B,2,0))</f>
        <v/>
      </c>
      <c r="AJ213" s="1" t="str">
        <f t="shared" si="215"/>
        <v>福安路</v>
      </c>
      <c r="AK213" s="1" t="str">
        <f t="shared" si="216"/>
        <v>福安路</v>
      </c>
      <c r="AL213" s="1" t="str">
        <f t="shared" si="217"/>
        <v>26號</v>
      </c>
      <c r="AM213" s="1" t="str">
        <f t="shared" si="218"/>
        <v>N</v>
      </c>
      <c r="AN213" s="1" t="str">
        <f t="shared" si="219"/>
        <v/>
      </c>
      <c r="AO213" s="1" t="str">
        <f t="shared" si="220"/>
        <v/>
      </c>
      <c r="AP213" s="1" t="str">
        <f t="shared" si="221"/>
        <v>26號</v>
      </c>
      <c r="AQ213" s="1" t="str">
        <f t="shared" si="222"/>
        <v>N</v>
      </c>
      <c r="AR213" s="1" t="str">
        <f t="shared" si="223"/>
        <v/>
      </c>
      <c r="AS213" s="1" t="str">
        <f t="shared" si="224"/>
        <v/>
      </c>
      <c r="AT213" s="1" t="str">
        <f t="shared" si="225"/>
        <v>26號</v>
      </c>
      <c r="AU213" s="1" t="str">
        <f t="shared" si="226"/>
        <v>Y</v>
      </c>
      <c r="AV213" s="1">
        <f t="shared" si="227"/>
        <v>3</v>
      </c>
      <c r="AW213" s="1" t="str">
        <f t="shared" si="228"/>
        <v>26號</v>
      </c>
      <c r="AX213" s="1" t="str">
        <f t="shared" si="240"/>
        <v>26號</v>
      </c>
      <c r="AY213" s="1" t="str">
        <f t="shared" si="229"/>
        <v/>
      </c>
      <c r="AZ213" s="1" t="str">
        <f t="shared" si="230"/>
        <v>N</v>
      </c>
      <c r="BA213" s="1" t="str">
        <f t="shared" si="231"/>
        <v/>
      </c>
      <c r="BB213" s="1" t="str">
        <f t="shared" si="232"/>
        <v/>
      </c>
      <c r="BC213" s="1" t="str">
        <f t="shared" si="233"/>
        <v/>
      </c>
      <c r="BD213" s="1" t="str">
        <f>IF(ISERROR(VLOOKUP(BC213,樓別參照!A:B,2,0)),BC213,VLOOKUP(BC213,樓別參照!A:B,2,0))</f>
        <v/>
      </c>
      <c r="BE213" s="1" t="str">
        <f t="shared" si="234"/>
        <v/>
      </c>
      <c r="BF213" s="1" t="str">
        <f t="shared" si="235"/>
        <v/>
      </c>
      <c r="BG213" s="1" t="str">
        <f t="shared" si="236"/>
        <v>N</v>
      </c>
      <c r="BH213" s="1" t="str">
        <f t="shared" si="245"/>
        <v/>
      </c>
      <c r="BI213" s="1" t="str">
        <f t="shared" si="237"/>
        <v/>
      </c>
      <c r="BJ213" s="1" t="str">
        <f t="shared" si="188"/>
        <v>臺中市</v>
      </c>
      <c r="BK213" s="1" t="str">
        <f t="shared" si="241"/>
        <v>大安區</v>
      </c>
      <c r="BL213" s="1" t="str">
        <f t="shared" si="242"/>
        <v>福安路</v>
      </c>
      <c r="BM213" s="1" t="str">
        <f t="shared" si="243"/>
        <v/>
      </c>
      <c r="BN213" s="1" t="str">
        <f t="shared" si="244"/>
        <v/>
      </c>
      <c r="BO213" s="1" t="str">
        <f t="shared" si="238"/>
        <v>26號</v>
      </c>
      <c r="BP213" s="1" t="str">
        <f t="shared" si="189"/>
        <v/>
      </c>
    </row>
    <row r="214" spans="1:68" x14ac:dyDescent="0.3">
      <c r="A214" s="1">
        <v>8949481</v>
      </c>
      <c r="B214" s="1" t="s">
        <v>209</v>
      </c>
      <c r="C214" s="1" t="s">
        <v>566</v>
      </c>
      <c r="D214" s="1" t="s">
        <v>567</v>
      </c>
      <c r="E214" s="1" t="s">
        <v>789</v>
      </c>
      <c r="F214" s="1" t="str">
        <f t="shared" si="190"/>
        <v>台中市 清水區 民治五街150號</v>
      </c>
      <c r="G214" s="1">
        <f t="shared" si="191"/>
        <v>4</v>
      </c>
      <c r="H214" s="1" t="str">
        <f t="shared" si="192"/>
        <v>台中市</v>
      </c>
      <c r="I214" s="1">
        <f t="shared" si="193"/>
        <v>4</v>
      </c>
      <c r="J214" s="1" t="str">
        <f t="shared" si="186"/>
        <v>清水區</v>
      </c>
      <c r="K214" s="1" t="str">
        <f t="shared" si="187"/>
        <v>民治五街150號</v>
      </c>
      <c r="L214" s="1" t="str">
        <f t="shared" si="194"/>
        <v>N</v>
      </c>
      <c r="M214" s="1" t="str">
        <f t="shared" si="195"/>
        <v/>
      </c>
      <c r="N214" s="1" t="str">
        <f t="shared" si="239"/>
        <v/>
      </c>
      <c r="O214" s="1" t="str">
        <f t="shared" si="196"/>
        <v>N</v>
      </c>
      <c r="P214" s="1" t="str">
        <f t="shared" si="197"/>
        <v/>
      </c>
      <c r="Q214" s="1" t="str">
        <f t="shared" si="198"/>
        <v/>
      </c>
      <c r="R214" s="1" t="str">
        <f t="shared" si="199"/>
        <v/>
      </c>
      <c r="S214" s="1" t="str">
        <f t="shared" si="200"/>
        <v>民治五街150號</v>
      </c>
      <c r="T214" s="1" t="str">
        <f t="shared" si="201"/>
        <v>N</v>
      </c>
      <c r="U214" s="1" t="str">
        <f t="shared" si="202"/>
        <v>N</v>
      </c>
      <c r="V214" s="1" t="str">
        <f t="shared" si="203"/>
        <v>N</v>
      </c>
      <c r="W214" s="1" t="str">
        <f t="shared" si="204"/>
        <v/>
      </c>
      <c r="X214" s="1" t="str">
        <f t="shared" si="205"/>
        <v/>
      </c>
      <c r="Y214" s="1" t="str">
        <f t="shared" si="206"/>
        <v>民治五街150號</v>
      </c>
      <c r="Z214" s="1" t="str">
        <f t="shared" si="207"/>
        <v>N</v>
      </c>
      <c r="AA214" s="1" t="str">
        <f t="shared" si="185"/>
        <v/>
      </c>
      <c r="AB214" s="1" t="str">
        <f t="shared" si="208"/>
        <v>Y</v>
      </c>
      <c r="AC214" s="1">
        <f t="shared" si="209"/>
        <v>4</v>
      </c>
      <c r="AD214" s="1" t="str">
        <f t="shared" si="210"/>
        <v>民治五街</v>
      </c>
      <c r="AE214" s="1" t="str">
        <f t="shared" si="211"/>
        <v>150號</v>
      </c>
      <c r="AF214" s="1" t="str">
        <f t="shared" si="212"/>
        <v>N</v>
      </c>
      <c r="AG214" s="1" t="str">
        <f t="shared" si="213"/>
        <v/>
      </c>
      <c r="AH214" s="1" t="str">
        <f t="shared" si="214"/>
        <v/>
      </c>
      <c r="AI214" s="1" t="str">
        <f>IF(ISERROR(VLOOKUP(AH214,段別參照!A:B,2,0)),AH214,VLOOKUP(AH214,段別參照!A:B,2,0))</f>
        <v/>
      </c>
      <c r="AJ214" s="1" t="str">
        <f t="shared" si="215"/>
        <v>民治五街</v>
      </c>
      <c r="AK214" s="1" t="str">
        <f t="shared" si="216"/>
        <v>民治五街</v>
      </c>
      <c r="AL214" s="1" t="str">
        <f t="shared" si="217"/>
        <v>150號</v>
      </c>
      <c r="AM214" s="1" t="str">
        <f t="shared" si="218"/>
        <v>N</v>
      </c>
      <c r="AN214" s="1" t="str">
        <f t="shared" si="219"/>
        <v/>
      </c>
      <c r="AO214" s="1" t="str">
        <f t="shared" si="220"/>
        <v/>
      </c>
      <c r="AP214" s="1" t="str">
        <f t="shared" si="221"/>
        <v>150號</v>
      </c>
      <c r="AQ214" s="1" t="str">
        <f t="shared" si="222"/>
        <v>N</v>
      </c>
      <c r="AR214" s="1" t="str">
        <f t="shared" si="223"/>
        <v/>
      </c>
      <c r="AS214" s="1" t="str">
        <f t="shared" si="224"/>
        <v/>
      </c>
      <c r="AT214" s="1" t="str">
        <f t="shared" si="225"/>
        <v>150號</v>
      </c>
      <c r="AU214" s="1" t="str">
        <f t="shared" si="226"/>
        <v>Y</v>
      </c>
      <c r="AV214" s="1">
        <f t="shared" si="227"/>
        <v>4</v>
      </c>
      <c r="AW214" s="1" t="str">
        <f t="shared" si="228"/>
        <v>150號</v>
      </c>
      <c r="AX214" s="1" t="str">
        <f t="shared" si="240"/>
        <v>150號</v>
      </c>
      <c r="AY214" s="1" t="str">
        <f t="shared" si="229"/>
        <v/>
      </c>
      <c r="AZ214" s="1" t="str">
        <f t="shared" si="230"/>
        <v>N</v>
      </c>
      <c r="BA214" s="1" t="str">
        <f t="shared" si="231"/>
        <v/>
      </c>
      <c r="BB214" s="1" t="str">
        <f t="shared" si="232"/>
        <v/>
      </c>
      <c r="BC214" s="1" t="str">
        <f t="shared" si="233"/>
        <v/>
      </c>
      <c r="BD214" s="1" t="str">
        <f>IF(ISERROR(VLOOKUP(BC214,樓別參照!A:B,2,0)),BC214,VLOOKUP(BC214,樓別參照!A:B,2,0))</f>
        <v/>
      </c>
      <c r="BE214" s="1" t="str">
        <f t="shared" si="234"/>
        <v/>
      </c>
      <c r="BF214" s="1" t="str">
        <f t="shared" si="235"/>
        <v/>
      </c>
      <c r="BG214" s="1" t="str">
        <f t="shared" si="236"/>
        <v>N</v>
      </c>
      <c r="BH214" s="1" t="str">
        <f t="shared" si="245"/>
        <v/>
      </c>
      <c r="BI214" s="1" t="str">
        <f t="shared" si="237"/>
        <v/>
      </c>
      <c r="BJ214" s="1" t="str">
        <f t="shared" si="188"/>
        <v>臺中市</v>
      </c>
      <c r="BK214" s="1" t="str">
        <f t="shared" si="241"/>
        <v>清水區</v>
      </c>
      <c r="BL214" s="1" t="str">
        <f t="shared" si="242"/>
        <v>民治五街</v>
      </c>
      <c r="BM214" s="1" t="str">
        <f t="shared" si="243"/>
        <v/>
      </c>
      <c r="BN214" s="1" t="str">
        <f t="shared" si="244"/>
        <v/>
      </c>
      <c r="BO214" s="1" t="str">
        <f t="shared" si="238"/>
        <v>150號</v>
      </c>
      <c r="BP214" s="1" t="str">
        <f t="shared" si="189"/>
        <v/>
      </c>
    </row>
    <row r="215" spans="1:68" x14ac:dyDescent="0.3">
      <c r="A215" s="1">
        <v>9424010</v>
      </c>
      <c r="B215" s="1" t="s">
        <v>210</v>
      </c>
      <c r="C215" s="1" t="s">
        <v>577</v>
      </c>
      <c r="D215" s="1" t="s">
        <v>571</v>
      </c>
      <c r="E215" s="1" t="s">
        <v>790</v>
      </c>
      <c r="F215" s="1" t="str">
        <f t="shared" si="190"/>
        <v>台中市 龍井區 龍崗里3鄰竹師路二段111巷29號五樓</v>
      </c>
      <c r="G215" s="1">
        <f t="shared" si="191"/>
        <v>4</v>
      </c>
      <c r="H215" s="1" t="str">
        <f t="shared" si="192"/>
        <v>台中市</v>
      </c>
      <c r="I215" s="1">
        <f t="shared" si="193"/>
        <v>4</v>
      </c>
      <c r="J215" s="1" t="str">
        <f t="shared" si="186"/>
        <v>龍井區</v>
      </c>
      <c r="K215" s="1" t="str">
        <f t="shared" si="187"/>
        <v>龍崗里3鄰竹師路二段111巷29號五樓</v>
      </c>
      <c r="L215" s="1" t="str">
        <f t="shared" si="194"/>
        <v>Y</v>
      </c>
      <c r="M215" s="1">
        <f t="shared" si="195"/>
        <v>3</v>
      </c>
      <c r="N215" s="1" t="str">
        <f t="shared" si="239"/>
        <v>龍崗里</v>
      </c>
      <c r="O215" s="1" t="str">
        <f t="shared" si="196"/>
        <v>Y</v>
      </c>
      <c r="P215" s="1">
        <f t="shared" si="197"/>
        <v>5</v>
      </c>
      <c r="Q215" s="1" t="str">
        <f t="shared" si="198"/>
        <v>龍崗里3鄰</v>
      </c>
      <c r="R215" s="1" t="str">
        <f t="shared" si="199"/>
        <v>龍崗里3鄰</v>
      </c>
      <c r="S215" s="1" t="str">
        <f t="shared" si="200"/>
        <v>竹師路二段111巷29號五樓</v>
      </c>
      <c r="T215" s="1" t="str">
        <f t="shared" si="201"/>
        <v>N</v>
      </c>
      <c r="U215" s="1" t="str">
        <f t="shared" si="202"/>
        <v>N</v>
      </c>
      <c r="V215" s="1" t="str">
        <f t="shared" si="203"/>
        <v>N</v>
      </c>
      <c r="W215" s="1" t="str">
        <f t="shared" si="204"/>
        <v/>
      </c>
      <c r="X215" s="1" t="str">
        <f t="shared" si="205"/>
        <v/>
      </c>
      <c r="Y215" s="1" t="str">
        <f t="shared" si="206"/>
        <v>竹師路二段111巷29號五樓</v>
      </c>
      <c r="Z215" s="1" t="str">
        <f t="shared" si="207"/>
        <v>Y</v>
      </c>
      <c r="AA215" s="1">
        <f t="shared" si="185"/>
        <v>3</v>
      </c>
      <c r="AB215" s="1" t="str">
        <f t="shared" si="208"/>
        <v>N</v>
      </c>
      <c r="AC215" s="1" t="str">
        <f t="shared" si="209"/>
        <v/>
      </c>
      <c r="AD215" s="1" t="str">
        <f t="shared" si="210"/>
        <v>竹師路</v>
      </c>
      <c r="AE215" s="1" t="str">
        <f t="shared" si="211"/>
        <v>二段111巷29號五樓</v>
      </c>
      <c r="AF215" s="1" t="str">
        <f t="shared" si="212"/>
        <v>Y</v>
      </c>
      <c r="AG215" s="1">
        <f t="shared" si="213"/>
        <v>2</v>
      </c>
      <c r="AH215" s="1" t="str">
        <f t="shared" si="214"/>
        <v>二段</v>
      </c>
      <c r="AI215" s="1" t="str">
        <f>IF(ISERROR(VLOOKUP(AH215,段別參照!A:B,2,0)),AH215,VLOOKUP(AH215,段別參照!A:B,2,0))</f>
        <v>二段</v>
      </c>
      <c r="AJ215" s="1" t="str">
        <f t="shared" si="215"/>
        <v>竹師路二段</v>
      </c>
      <c r="AK215" s="1" t="str">
        <f t="shared" si="216"/>
        <v>竹師路二段</v>
      </c>
      <c r="AL215" s="1" t="str">
        <f t="shared" si="217"/>
        <v>111巷29號五樓</v>
      </c>
      <c r="AM215" s="1" t="str">
        <f t="shared" si="218"/>
        <v>Y</v>
      </c>
      <c r="AN215" s="1">
        <f t="shared" si="219"/>
        <v>4</v>
      </c>
      <c r="AO215" s="1" t="str">
        <f t="shared" si="220"/>
        <v>111巷</v>
      </c>
      <c r="AP215" s="1" t="str">
        <f t="shared" si="221"/>
        <v>29號五樓</v>
      </c>
      <c r="AQ215" s="1" t="str">
        <f t="shared" si="222"/>
        <v>N</v>
      </c>
      <c r="AR215" s="1" t="str">
        <f t="shared" si="223"/>
        <v/>
      </c>
      <c r="AS215" s="1" t="str">
        <f t="shared" si="224"/>
        <v/>
      </c>
      <c r="AT215" s="1" t="str">
        <f t="shared" si="225"/>
        <v>29號五樓</v>
      </c>
      <c r="AU215" s="1" t="str">
        <f t="shared" si="226"/>
        <v>Y</v>
      </c>
      <c r="AV215" s="1">
        <f t="shared" si="227"/>
        <v>3</v>
      </c>
      <c r="AW215" s="1" t="str">
        <f t="shared" si="228"/>
        <v>29號</v>
      </c>
      <c r="AX215" s="1" t="str">
        <f t="shared" si="240"/>
        <v>29號</v>
      </c>
      <c r="AY215" s="1" t="str">
        <f t="shared" si="229"/>
        <v>五樓</v>
      </c>
      <c r="AZ215" s="1" t="str">
        <f t="shared" si="230"/>
        <v>Y</v>
      </c>
      <c r="BA215" s="1">
        <f t="shared" si="231"/>
        <v>2</v>
      </c>
      <c r="BB215" s="1" t="str">
        <f t="shared" si="232"/>
        <v>五樓</v>
      </c>
      <c r="BC215" s="1" t="str">
        <f t="shared" si="233"/>
        <v>五</v>
      </c>
      <c r="BD215" s="1">
        <f>IF(ISERROR(VLOOKUP(BC215,樓別參照!A:B,2,0)),BC215,VLOOKUP(BC215,樓別參照!A:B,2,0))</f>
        <v>5</v>
      </c>
      <c r="BE215" s="1" t="str">
        <f t="shared" si="234"/>
        <v>5樓</v>
      </c>
      <c r="BF215" s="1" t="str">
        <f t="shared" si="235"/>
        <v/>
      </c>
      <c r="BG215" s="1" t="str">
        <f t="shared" si="236"/>
        <v>N</v>
      </c>
      <c r="BH215" s="1" t="str">
        <f t="shared" si="245"/>
        <v/>
      </c>
      <c r="BI215" s="1" t="str">
        <f t="shared" si="237"/>
        <v/>
      </c>
      <c r="BJ215" s="1" t="str">
        <f t="shared" si="188"/>
        <v>臺中市</v>
      </c>
      <c r="BK215" s="1" t="str">
        <f t="shared" si="241"/>
        <v>龍井區</v>
      </c>
      <c r="BL215" s="1" t="str">
        <f t="shared" si="242"/>
        <v>竹師路二段</v>
      </c>
      <c r="BM215" s="1" t="str">
        <f t="shared" si="243"/>
        <v>111巷</v>
      </c>
      <c r="BN215" s="1" t="str">
        <f t="shared" si="244"/>
        <v/>
      </c>
      <c r="BO215" s="1" t="str">
        <f t="shared" si="238"/>
        <v>29號5樓</v>
      </c>
      <c r="BP215" s="1" t="str">
        <f t="shared" si="189"/>
        <v/>
      </c>
    </row>
    <row r="216" spans="1:68" x14ac:dyDescent="0.3">
      <c r="A216" s="1">
        <v>10038707</v>
      </c>
      <c r="B216" s="1" t="s">
        <v>211</v>
      </c>
      <c r="C216" s="1" t="s">
        <v>570</v>
      </c>
      <c r="D216" s="1" t="s">
        <v>567</v>
      </c>
      <c r="E216" s="1" t="s">
        <v>791</v>
      </c>
      <c r="F216" s="1" t="str">
        <f t="shared" si="190"/>
        <v>台中市 龍井區 新庄里7鄰中沙路新庄仔巷63之1號</v>
      </c>
      <c r="G216" s="1">
        <f t="shared" si="191"/>
        <v>4</v>
      </c>
      <c r="H216" s="1" t="str">
        <f t="shared" si="192"/>
        <v>台中市</v>
      </c>
      <c r="I216" s="1">
        <f t="shared" si="193"/>
        <v>4</v>
      </c>
      <c r="J216" s="1" t="str">
        <f t="shared" si="186"/>
        <v>龍井區</v>
      </c>
      <c r="K216" s="1" t="str">
        <f t="shared" si="187"/>
        <v>新庄里7鄰中沙路新庄仔巷63之1號</v>
      </c>
      <c r="L216" s="1" t="str">
        <f t="shared" si="194"/>
        <v>Y</v>
      </c>
      <c r="M216" s="1">
        <f t="shared" si="195"/>
        <v>3</v>
      </c>
      <c r="N216" s="1" t="str">
        <f t="shared" si="239"/>
        <v>新庄里</v>
      </c>
      <c r="O216" s="1" t="str">
        <f t="shared" si="196"/>
        <v>Y</v>
      </c>
      <c r="P216" s="1">
        <f t="shared" si="197"/>
        <v>5</v>
      </c>
      <c r="Q216" s="1" t="str">
        <f t="shared" si="198"/>
        <v>新庄里7鄰</v>
      </c>
      <c r="R216" s="1" t="str">
        <f t="shared" si="199"/>
        <v>新庄里7鄰</v>
      </c>
      <c r="S216" s="1" t="str">
        <f t="shared" si="200"/>
        <v>中沙路新庄仔巷63之1號</v>
      </c>
      <c r="T216" s="1" t="str">
        <f t="shared" si="201"/>
        <v>N</v>
      </c>
      <c r="U216" s="1" t="str">
        <f t="shared" si="202"/>
        <v>N</v>
      </c>
      <c r="V216" s="1" t="str">
        <f t="shared" si="203"/>
        <v>N</v>
      </c>
      <c r="W216" s="1" t="str">
        <f t="shared" si="204"/>
        <v/>
      </c>
      <c r="X216" s="1" t="str">
        <f t="shared" si="205"/>
        <v/>
      </c>
      <c r="Y216" s="1" t="str">
        <f t="shared" si="206"/>
        <v>中沙路新庄仔巷63之1號</v>
      </c>
      <c r="Z216" s="1" t="str">
        <f t="shared" si="207"/>
        <v>Y</v>
      </c>
      <c r="AA216" s="1">
        <f t="shared" si="185"/>
        <v>3</v>
      </c>
      <c r="AB216" s="1" t="str">
        <f t="shared" si="208"/>
        <v>N</v>
      </c>
      <c r="AC216" s="1" t="str">
        <f t="shared" si="209"/>
        <v/>
      </c>
      <c r="AD216" s="1" t="str">
        <f t="shared" si="210"/>
        <v>中沙路</v>
      </c>
      <c r="AE216" s="1" t="str">
        <f t="shared" si="211"/>
        <v>新庄仔巷63之1號</v>
      </c>
      <c r="AF216" s="1" t="str">
        <f t="shared" si="212"/>
        <v>N</v>
      </c>
      <c r="AG216" s="1" t="str">
        <f t="shared" si="213"/>
        <v/>
      </c>
      <c r="AH216" s="1" t="str">
        <f t="shared" si="214"/>
        <v/>
      </c>
      <c r="AI216" s="1" t="str">
        <f>IF(ISERROR(VLOOKUP(AH216,段別參照!A:B,2,0)),AH216,VLOOKUP(AH216,段別參照!A:B,2,0))</f>
        <v/>
      </c>
      <c r="AJ216" s="1" t="str">
        <f t="shared" si="215"/>
        <v>中沙路</v>
      </c>
      <c r="AK216" s="1" t="str">
        <f t="shared" si="216"/>
        <v>中沙路</v>
      </c>
      <c r="AL216" s="1" t="str">
        <f t="shared" si="217"/>
        <v>新庄仔巷63之1號</v>
      </c>
      <c r="AM216" s="1" t="str">
        <f t="shared" si="218"/>
        <v>Y</v>
      </c>
      <c r="AN216" s="1">
        <f t="shared" si="219"/>
        <v>4</v>
      </c>
      <c r="AO216" s="1" t="str">
        <f t="shared" si="220"/>
        <v>新庄仔巷</v>
      </c>
      <c r="AP216" s="1" t="str">
        <f t="shared" si="221"/>
        <v>63之1號</v>
      </c>
      <c r="AQ216" s="1" t="str">
        <f t="shared" si="222"/>
        <v>N</v>
      </c>
      <c r="AR216" s="1" t="str">
        <f t="shared" si="223"/>
        <v/>
      </c>
      <c r="AS216" s="1" t="str">
        <f t="shared" si="224"/>
        <v/>
      </c>
      <c r="AT216" s="1" t="str">
        <f t="shared" si="225"/>
        <v>63之1號</v>
      </c>
      <c r="AU216" s="1" t="str">
        <f t="shared" si="226"/>
        <v>Y</v>
      </c>
      <c r="AV216" s="1">
        <f t="shared" si="227"/>
        <v>5</v>
      </c>
      <c r="AW216" s="1" t="str">
        <f t="shared" si="228"/>
        <v>63之1號</v>
      </c>
      <c r="AX216" s="1" t="str">
        <f t="shared" si="240"/>
        <v>63-1號</v>
      </c>
      <c r="AY216" s="1" t="str">
        <f t="shared" si="229"/>
        <v/>
      </c>
      <c r="AZ216" s="1" t="str">
        <f t="shared" si="230"/>
        <v>N</v>
      </c>
      <c r="BA216" s="1" t="str">
        <f t="shared" si="231"/>
        <v/>
      </c>
      <c r="BB216" s="1" t="str">
        <f t="shared" si="232"/>
        <v/>
      </c>
      <c r="BC216" s="1" t="str">
        <f t="shared" si="233"/>
        <v/>
      </c>
      <c r="BD216" s="1" t="str">
        <f>IF(ISERROR(VLOOKUP(BC216,樓別參照!A:B,2,0)),BC216,VLOOKUP(BC216,樓別參照!A:B,2,0))</f>
        <v/>
      </c>
      <c r="BE216" s="1" t="str">
        <f t="shared" si="234"/>
        <v/>
      </c>
      <c r="BF216" s="1" t="str">
        <f t="shared" si="235"/>
        <v/>
      </c>
      <c r="BG216" s="1" t="str">
        <f t="shared" si="236"/>
        <v>N</v>
      </c>
      <c r="BH216" s="1" t="str">
        <f t="shared" si="245"/>
        <v/>
      </c>
      <c r="BI216" s="1" t="str">
        <f t="shared" si="237"/>
        <v/>
      </c>
      <c r="BJ216" s="1" t="str">
        <f t="shared" si="188"/>
        <v>臺中市</v>
      </c>
      <c r="BK216" s="1" t="str">
        <f t="shared" si="241"/>
        <v>龍井區</v>
      </c>
      <c r="BL216" s="1" t="str">
        <f t="shared" si="242"/>
        <v>中沙路</v>
      </c>
      <c r="BM216" s="1" t="str">
        <f t="shared" si="243"/>
        <v>新庄仔巷</v>
      </c>
      <c r="BN216" s="1" t="str">
        <f t="shared" si="244"/>
        <v/>
      </c>
      <c r="BO216" s="1" t="str">
        <f t="shared" si="238"/>
        <v>63-1號</v>
      </c>
      <c r="BP216" s="1" t="str">
        <f t="shared" si="189"/>
        <v/>
      </c>
    </row>
    <row r="217" spans="1:68" x14ac:dyDescent="0.3">
      <c r="A217" s="1">
        <v>6346362</v>
      </c>
      <c r="B217" s="1" t="s">
        <v>212</v>
      </c>
      <c r="C217" s="1" t="s">
        <v>577</v>
      </c>
      <c r="D217" s="1" t="s">
        <v>571</v>
      </c>
      <c r="E217" s="1" t="s">
        <v>792</v>
      </c>
      <c r="F217" s="1" t="str">
        <f t="shared" si="190"/>
        <v>台中市 大雅區 忠義里20鄰信義路115巷28號</v>
      </c>
      <c r="G217" s="1">
        <f t="shared" si="191"/>
        <v>4</v>
      </c>
      <c r="H217" s="1" t="str">
        <f t="shared" si="192"/>
        <v>台中市</v>
      </c>
      <c r="I217" s="1">
        <f t="shared" si="193"/>
        <v>4</v>
      </c>
      <c r="J217" s="1" t="str">
        <f t="shared" si="186"/>
        <v>大雅區</v>
      </c>
      <c r="K217" s="1" t="str">
        <f t="shared" si="187"/>
        <v>忠義里20鄰信義路115巷28號</v>
      </c>
      <c r="L217" s="1" t="str">
        <f t="shared" si="194"/>
        <v>Y</v>
      </c>
      <c r="M217" s="1">
        <f t="shared" si="195"/>
        <v>3</v>
      </c>
      <c r="N217" s="1" t="str">
        <f t="shared" si="239"/>
        <v>忠義里</v>
      </c>
      <c r="O217" s="1" t="str">
        <f t="shared" si="196"/>
        <v>Y</v>
      </c>
      <c r="P217" s="1">
        <f t="shared" si="197"/>
        <v>6</v>
      </c>
      <c r="Q217" s="1" t="str">
        <f t="shared" si="198"/>
        <v>忠義里20鄰</v>
      </c>
      <c r="R217" s="1" t="str">
        <f t="shared" si="199"/>
        <v>忠義里20鄰</v>
      </c>
      <c r="S217" s="1" t="str">
        <f t="shared" si="200"/>
        <v>信義路115巷28號</v>
      </c>
      <c r="T217" s="1" t="str">
        <f t="shared" si="201"/>
        <v>N</v>
      </c>
      <c r="U217" s="1" t="str">
        <f t="shared" si="202"/>
        <v>N</v>
      </c>
      <c r="V217" s="1" t="str">
        <f t="shared" si="203"/>
        <v>N</v>
      </c>
      <c r="W217" s="1" t="str">
        <f t="shared" si="204"/>
        <v/>
      </c>
      <c r="X217" s="1" t="str">
        <f t="shared" si="205"/>
        <v/>
      </c>
      <c r="Y217" s="1" t="str">
        <f t="shared" si="206"/>
        <v>信義路115巷28號</v>
      </c>
      <c r="Z217" s="1" t="str">
        <f t="shared" si="207"/>
        <v>Y</v>
      </c>
      <c r="AA217" s="1">
        <f t="shared" si="185"/>
        <v>3</v>
      </c>
      <c r="AB217" s="1" t="str">
        <f t="shared" si="208"/>
        <v>N</v>
      </c>
      <c r="AC217" s="1" t="str">
        <f t="shared" si="209"/>
        <v/>
      </c>
      <c r="AD217" s="1" t="str">
        <f t="shared" si="210"/>
        <v>信義路</v>
      </c>
      <c r="AE217" s="1" t="str">
        <f t="shared" si="211"/>
        <v>115巷28號</v>
      </c>
      <c r="AF217" s="1" t="str">
        <f t="shared" si="212"/>
        <v>N</v>
      </c>
      <c r="AG217" s="1" t="str">
        <f t="shared" si="213"/>
        <v/>
      </c>
      <c r="AH217" s="1" t="str">
        <f t="shared" si="214"/>
        <v/>
      </c>
      <c r="AI217" s="1" t="str">
        <f>IF(ISERROR(VLOOKUP(AH217,段別參照!A:B,2,0)),AH217,VLOOKUP(AH217,段別參照!A:B,2,0))</f>
        <v/>
      </c>
      <c r="AJ217" s="1" t="str">
        <f t="shared" si="215"/>
        <v>信義路</v>
      </c>
      <c r="AK217" s="1" t="str">
        <f t="shared" si="216"/>
        <v>信義路</v>
      </c>
      <c r="AL217" s="1" t="str">
        <f t="shared" si="217"/>
        <v>115巷28號</v>
      </c>
      <c r="AM217" s="1" t="str">
        <f t="shared" si="218"/>
        <v>Y</v>
      </c>
      <c r="AN217" s="1">
        <f t="shared" si="219"/>
        <v>4</v>
      </c>
      <c r="AO217" s="1" t="str">
        <f t="shared" si="220"/>
        <v>115巷</v>
      </c>
      <c r="AP217" s="1" t="str">
        <f t="shared" si="221"/>
        <v>28號</v>
      </c>
      <c r="AQ217" s="1" t="str">
        <f t="shared" si="222"/>
        <v>N</v>
      </c>
      <c r="AR217" s="1" t="str">
        <f t="shared" si="223"/>
        <v/>
      </c>
      <c r="AS217" s="1" t="str">
        <f t="shared" si="224"/>
        <v/>
      </c>
      <c r="AT217" s="1" t="str">
        <f t="shared" si="225"/>
        <v>28號</v>
      </c>
      <c r="AU217" s="1" t="str">
        <f t="shared" si="226"/>
        <v>Y</v>
      </c>
      <c r="AV217" s="1">
        <f t="shared" si="227"/>
        <v>3</v>
      </c>
      <c r="AW217" s="1" t="str">
        <f t="shared" si="228"/>
        <v>28號</v>
      </c>
      <c r="AX217" s="1" t="str">
        <f t="shared" si="240"/>
        <v>28號</v>
      </c>
      <c r="AY217" s="1" t="str">
        <f t="shared" si="229"/>
        <v/>
      </c>
      <c r="AZ217" s="1" t="str">
        <f t="shared" si="230"/>
        <v>N</v>
      </c>
      <c r="BA217" s="1" t="str">
        <f t="shared" si="231"/>
        <v/>
      </c>
      <c r="BB217" s="1" t="str">
        <f t="shared" si="232"/>
        <v/>
      </c>
      <c r="BC217" s="1" t="str">
        <f t="shared" si="233"/>
        <v/>
      </c>
      <c r="BD217" s="1" t="str">
        <f>IF(ISERROR(VLOOKUP(BC217,樓別參照!A:B,2,0)),BC217,VLOOKUP(BC217,樓別參照!A:B,2,0))</f>
        <v/>
      </c>
      <c r="BE217" s="1" t="str">
        <f t="shared" si="234"/>
        <v/>
      </c>
      <c r="BF217" s="1" t="str">
        <f t="shared" si="235"/>
        <v/>
      </c>
      <c r="BG217" s="1" t="str">
        <f t="shared" si="236"/>
        <v>N</v>
      </c>
      <c r="BH217" s="1" t="str">
        <f t="shared" si="245"/>
        <v/>
      </c>
      <c r="BI217" s="1" t="str">
        <f t="shared" si="237"/>
        <v/>
      </c>
      <c r="BJ217" s="1" t="str">
        <f t="shared" si="188"/>
        <v>臺中市</v>
      </c>
      <c r="BK217" s="1" t="str">
        <f t="shared" si="241"/>
        <v>大雅區</v>
      </c>
      <c r="BL217" s="1" t="str">
        <f t="shared" si="242"/>
        <v>信義路</v>
      </c>
      <c r="BM217" s="1" t="str">
        <f t="shared" si="243"/>
        <v>115巷</v>
      </c>
      <c r="BN217" s="1" t="str">
        <f t="shared" si="244"/>
        <v/>
      </c>
      <c r="BO217" s="1" t="str">
        <f t="shared" si="238"/>
        <v>28號</v>
      </c>
      <c r="BP217" s="1" t="str">
        <f t="shared" si="189"/>
        <v/>
      </c>
    </row>
    <row r="218" spans="1:68" x14ac:dyDescent="0.3">
      <c r="A218" s="1">
        <v>9144237</v>
      </c>
      <c r="B218" s="1" t="s">
        <v>213</v>
      </c>
      <c r="C218" s="1" t="s">
        <v>570</v>
      </c>
      <c r="D218" s="1" t="s">
        <v>571</v>
      </c>
      <c r="E218" s="1" t="s">
        <v>793</v>
      </c>
      <c r="F218" s="1" t="str">
        <f t="shared" si="190"/>
        <v>台中市 大雅區 和平路141-5號</v>
      </c>
      <c r="G218" s="1">
        <f t="shared" si="191"/>
        <v>4</v>
      </c>
      <c r="H218" s="1" t="str">
        <f t="shared" si="192"/>
        <v>台中市</v>
      </c>
      <c r="I218" s="1">
        <f t="shared" si="193"/>
        <v>4</v>
      </c>
      <c r="J218" s="1" t="str">
        <f t="shared" si="186"/>
        <v>大雅區</v>
      </c>
      <c r="K218" s="1" t="str">
        <f t="shared" si="187"/>
        <v>和平路141-5號</v>
      </c>
      <c r="L218" s="1" t="str">
        <f t="shared" si="194"/>
        <v>N</v>
      </c>
      <c r="M218" s="1" t="str">
        <f t="shared" si="195"/>
        <v/>
      </c>
      <c r="N218" s="1" t="str">
        <f t="shared" si="239"/>
        <v/>
      </c>
      <c r="O218" s="1" t="str">
        <f t="shared" si="196"/>
        <v>N</v>
      </c>
      <c r="P218" s="1" t="str">
        <f t="shared" si="197"/>
        <v/>
      </c>
      <c r="Q218" s="1" t="str">
        <f t="shared" si="198"/>
        <v/>
      </c>
      <c r="R218" s="1" t="str">
        <f t="shared" si="199"/>
        <v/>
      </c>
      <c r="S218" s="1" t="str">
        <f t="shared" si="200"/>
        <v>和平路141-5號</v>
      </c>
      <c r="T218" s="1" t="str">
        <f t="shared" si="201"/>
        <v>N</v>
      </c>
      <c r="U218" s="1" t="str">
        <f t="shared" si="202"/>
        <v>N</v>
      </c>
      <c r="V218" s="1" t="str">
        <f t="shared" si="203"/>
        <v>N</v>
      </c>
      <c r="W218" s="1" t="str">
        <f t="shared" si="204"/>
        <v/>
      </c>
      <c r="X218" s="1" t="str">
        <f t="shared" si="205"/>
        <v/>
      </c>
      <c r="Y218" s="1" t="str">
        <f t="shared" si="206"/>
        <v>和平路141-5號</v>
      </c>
      <c r="Z218" s="1" t="str">
        <f t="shared" si="207"/>
        <v>Y</v>
      </c>
      <c r="AA218" s="1">
        <f t="shared" si="185"/>
        <v>3</v>
      </c>
      <c r="AB218" s="1" t="str">
        <f t="shared" si="208"/>
        <v>N</v>
      </c>
      <c r="AC218" s="1" t="str">
        <f t="shared" si="209"/>
        <v/>
      </c>
      <c r="AD218" s="1" t="str">
        <f t="shared" si="210"/>
        <v>和平路</v>
      </c>
      <c r="AE218" s="1" t="str">
        <f t="shared" si="211"/>
        <v>141-5號</v>
      </c>
      <c r="AF218" s="1" t="str">
        <f t="shared" si="212"/>
        <v>N</v>
      </c>
      <c r="AG218" s="1" t="str">
        <f t="shared" si="213"/>
        <v/>
      </c>
      <c r="AH218" s="1" t="str">
        <f t="shared" si="214"/>
        <v/>
      </c>
      <c r="AI218" s="1" t="str">
        <f>IF(ISERROR(VLOOKUP(AH218,段別參照!A:B,2,0)),AH218,VLOOKUP(AH218,段別參照!A:B,2,0))</f>
        <v/>
      </c>
      <c r="AJ218" s="1" t="str">
        <f t="shared" si="215"/>
        <v>和平路</v>
      </c>
      <c r="AK218" s="1" t="str">
        <f t="shared" si="216"/>
        <v>和平路</v>
      </c>
      <c r="AL218" s="1" t="str">
        <f t="shared" si="217"/>
        <v>141-5號</v>
      </c>
      <c r="AM218" s="1" t="str">
        <f t="shared" si="218"/>
        <v>N</v>
      </c>
      <c r="AN218" s="1" t="str">
        <f t="shared" si="219"/>
        <v/>
      </c>
      <c r="AO218" s="1" t="str">
        <f t="shared" si="220"/>
        <v/>
      </c>
      <c r="AP218" s="1" t="str">
        <f t="shared" si="221"/>
        <v>141-5號</v>
      </c>
      <c r="AQ218" s="1" t="str">
        <f t="shared" si="222"/>
        <v>N</v>
      </c>
      <c r="AR218" s="1" t="str">
        <f t="shared" si="223"/>
        <v/>
      </c>
      <c r="AS218" s="1" t="str">
        <f t="shared" si="224"/>
        <v/>
      </c>
      <c r="AT218" s="1" t="str">
        <f t="shared" si="225"/>
        <v>141-5號</v>
      </c>
      <c r="AU218" s="1" t="str">
        <f t="shared" si="226"/>
        <v>Y</v>
      </c>
      <c r="AV218" s="1">
        <f t="shared" si="227"/>
        <v>6</v>
      </c>
      <c r="AW218" s="1" t="str">
        <f t="shared" si="228"/>
        <v>141-5號</v>
      </c>
      <c r="AX218" s="1" t="str">
        <f t="shared" si="240"/>
        <v>141-5號</v>
      </c>
      <c r="AY218" s="1" t="str">
        <f t="shared" si="229"/>
        <v/>
      </c>
      <c r="AZ218" s="1" t="str">
        <f t="shared" si="230"/>
        <v>N</v>
      </c>
      <c r="BA218" s="1" t="str">
        <f t="shared" si="231"/>
        <v/>
      </c>
      <c r="BB218" s="1" t="str">
        <f t="shared" si="232"/>
        <v/>
      </c>
      <c r="BC218" s="1" t="str">
        <f t="shared" si="233"/>
        <v/>
      </c>
      <c r="BD218" s="1" t="str">
        <f>IF(ISERROR(VLOOKUP(BC218,樓別參照!A:B,2,0)),BC218,VLOOKUP(BC218,樓別參照!A:B,2,0))</f>
        <v/>
      </c>
      <c r="BE218" s="1" t="str">
        <f t="shared" si="234"/>
        <v/>
      </c>
      <c r="BF218" s="1" t="str">
        <f t="shared" si="235"/>
        <v/>
      </c>
      <c r="BG218" s="1" t="str">
        <f t="shared" si="236"/>
        <v>N</v>
      </c>
      <c r="BH218" s="1" t="str">
        <f t="shared" si="245"/>
        <v/>
      </c>
      <c r="BI218" s="1" t="str">
        <f t="shared" si="237"/>
        <v/>
      </c>
      <c r="BJ218" s="1" t="str">
        <f t="shared" si="188"/>
        <v>臺中市</v>
      </c>
      <c r="BK218" s="1" t="str">
        <f t="shared" si="241"/>
        <v>大雅區</v>
      </c>
      <c r="BL218" s="1" t="str">
        <f t="shared" si="242"/>
        <v>和平路</v>
      </c>
      <c r="BM218" s="1" t="str">
        <f t="shared" si="243"/>
        <v/>
      </c>
      <c r="BN218" s="1" t="str">
        <f t="shared" si="244"/>
        <v/>
      </c>
      <c r="BO218" s="1" t="str">
        <f t="shared" si="238"/>
        <v>141-5號</v>
      </c>
      <c r="BP218" s="1" t="str">
        <f t="shared" si="189"/>
        <v/>
      </c>
    </row>
    <row r="219" spans="1:68" x14ac:dyDescent="0.3">
      <c r="A219" s="1">
        <v>7286069</v>
      </c>
      <c r="B219" s="1" t="s">
        <v>214</v>
      </c>
      <c r="C219" s="1" t="s">
        <v>577</v>
      </c>
      <c r="D219" s="1" t="s">
        <v>571</v>
      </c>
      <c r="E219" s="1" t="s">
        <v>794</v>
      </c>
      <c r="F219" s="1" t="str">
        <f t="shared" si="190"/>
        <v>台中市 大雅區 民富街149巷6號</v>
      </c>
      <c r="G219" s="1">
        <f t="shared" si="191"/>
        <v>4</v>
      </c>
      <c r="H219" s="1" t="str">
        <f t="shared" si="192"/>
        <v>台中市</v>
      </c>
      <c r="I219" s="1">
        <f t="shared" si="193"/>
        <v>4</v>
      </c>
      <c r="J219" s="1" t="str">
        <f t="shared" si="186"/>
        <v>大雅區</v>
      </c>
      <c r="K219" s="1" t="str">
        <f t="shared" si="187"/>
        <v>民富街149巷6號</v>
      </c>
      <c r="L219" s="1" t="str">
        <f t="shared" si="194"/>
        <v>N</v>
      </c>
      <c r="M219" s="1" t="str">
        <f t="shared" si="195"/>
        <v/>
      </c>
      <c r="N219" s="1" t="str">
        <f t="shared" si="239"/>
        <v/>
      </c>
      <c r="O219" s="1" t="str">
        <f t="shared" si="196"/>
        <v>N</v>
      </c>
      <c r="P219" s="1" t="str">
        <f t="shared" si="197"/>
        <v/>
      </c>
      <c r="Q219" s="1" t="str">
        <f t="shared" si="198"/>
        <v/>
      </c>
      <c r="R219" s="1" t="str">
        <f t="shared" si="199"/>
        <v/>
      </c>
      <c r="S219" s="1" t="str">
        <f t="shared" si="200"/>
        <v>民富街149巷6號</v>
      </c>
      <c r="T219" s="1" t="str">
        <f t="shared" si="201"/>
        <v>N</v>
      </c>
      <c r="U219" s="1" t="str">
        <f t="shared" si="202"/>
        <v>N</v>
      </c>
      <c r="V219" s="1" t="str">
        <f t="shared" si="203"/>
        <v>N</v>
      </c>
      <c r="W219" s="1" t="str">
        <f t="shared" si="204"/>
        <v/>
      </c>
      <c r="X219" s="1" t="str">
        <f t="shared" si="205"/>
        <v/>
      </c>
      <c r="Y219" s="1" t="str">
        <f t="shared" si="206"/>
        <v>民富街149巷6號</v>
      </c>
      <c r="Z219" s="1" t="str">
        <f t="shared" si="207"/>
        <v>N</v>
      </c>
      <c r="AA219" s="1" t="str">
        <f t="shared" si="185"/>
        <v/>
      </c>
      <c r="AB219" s="1" t="str">
        <f t="shared" si="208"/>
        <v>Y</v>
      </c>
      <c r="AC219" s="1">
        <f t="shared" si="209"/>
        <v>3</v>
      </c>
      <c r="AD219" s="1" t="str">
        <f t="shared" si="210"/>
        <v>民富街</v>
      </c>
      <c r="AE219" s="1" t="str">
        <f t="shared" si="211"/>
        <v>149巷6號</v>
      </c>
      <c r="AF219" s="1" t="str">
        <f t="shared" si="212"/>
        <v>N</v>
      </c>
      <c r="AG219" s="1" t="str">
        <f t="shared" si="213"/>
        <v/>
      </c>
      <c r="AH219" s="1" t="str">
        <f t="shared" si="214"/>
        <v/>
      </c>
      <c r="AI219" s="1" t="str">
        <f>IF(ISERROR(VLOOKUP(AH219,段別參照!A:B,2,0)),AH219,VLOOKUP(AH219,段別參照!A:B,2,0))</f>
        <v/>
      </c>
      <c r="AJ219" s="1" t="str">
        <f t="shared" si="215"/>
        <v>民富街</v>
      </c>
      <c r="AK219" s="1" t="str">
        <f t="shared" si="216"/>
        <v>民富街</v>
      </c>
      <c r="AL219" s="1" t="str">
        <f t="shared" si="217"/>
        <v>149巷6號</v>
      </c>
      <c r="AM219" s="1" t="str">
        <f t="shared" si="218"/>
        <v>Y</v>
      </c>
      <c r="AN219" s="1">
        <f t="shared" si="219"/>
        <v>4</v>
      </c>
      <c r="AO219" s="1" t="str">
        <f t="shared" si="220"/>
        <v>149巷</v>
      </c>
      <c r="AP219" s="1" t="str">
        <f t="shared" si="221"/>
        <v>6號</v>
      </c>
      <c r="AQ219" s="1" t="str">
        <f t="shared" si="222"/>
        <v>N</v>
      </c>
      <c r="AR219" s="1" t="str">
        <f t="shared" si="223"/>
        <v/>
      </c>
      <c r="AS219" s="1" t="str">
        <f t="shared" si="224"/>
        <v/>
      </c>
      <c r="AT219" s="1" t="str">
        <f t="shared" si="225"/>
        <v>6號</v>
      </c>
      <c r="AU219" s="1" t="str">
        <f t="shared" si="226"/>
        <v>Y</v>
      </c>
      <c r="AV219" s="1">
        <f t="shared" si="227"/>
        <v>2</v>
      </c>
      <c r="AW219" s="1" t="str">
        <f t="shared" si="228"/>
        <v>6號</v>
      </c>
      <c r="AX219" s="1" t="str">
        <f t="shared" si="240"/>
        <v>6號</v>
      </c>
      <c r="AY219" s="1" t="str">
        <f t="shared" si="229"/>
        <v/>
      </c>
      <c r="AZ219" s="1" t="str">
        <f t="shared" si="230"/>
        <v>N</v>
      </c>
      <c r="BA219" s="1" t="str">
        <f t="shared" si="231"/>
        <v/>
      </c>
      <c r="BB219" s="1" t="str">
        <f t="shared" si="232"/>
        <v/>
      </c>
      <c r="BC219" s="1" t="str">
        <f t="shared" si="233"/>
        <v/>
      </c>
      <c r="BD219" s="1" t="str">
        <f>IF(ISERROR(VLOOKUP(BC219,樓別參照!A:B,2,0)),BC219,VLOOKUP(BC219,樓別參照!A:B,2,0))</f>
        <v/>
      </c>
      <c r="BE219" s="1" t="str">
        <f t="shared" si="234"/>
        <v/>
      </c>
      <c r="BF219" s="1" t="str">
        <f t="shared" si="235"/>
        <v/>
      </c>
      <c r="BG219" s="1" t="str">
        <f t="shared" si="236"/>
        <v>N</v>
      </c>
      <c r="BH219" s="1" t="str">
        <f t="shared" si="245"/>
        <v/>
      </c>
      <c r="BI219" s="1" t="str">
        <f t="shared" si="237"/>
        <v/>
      </c>
      <c r="BJ219" s="1" t="str">
        <f t="shared" si="188"/>
        <v>臺中市</v>
      </c>
      <c r="BK219" s="1" t="str">
        <f t="shared" si="241"/>
        <v>大雅區</v>
      </c>
      <c r="BL219" s="1" t="str">
        <f t="shared" si="242"/>
        <v>民富街</v>
      </c>
      <c r="BM219" s="1" t="str">
        <f t="shared" si="243"/>
        <v>149巷</v>
      </c>
      <c r="BN219" s="1" t="str">
        <f t="shared" si="244"/>
        <v/>
      </c>
      <c r="BO219" s="1" t="str">
        <f t="shared" si="238"/>
        <v>6號</v>
      </c>
      <c r="BP219" s="1" t="str">
        <f t="shared" si="189"/>
        <v/>
      </c>
    </row>
    <row r="220" spans="1:68" x14ac:dyDescent="0.3">
      <c r="A220" s="1">
        <v>8980098</v>
      </c>
      <c r="B220" s="1" t="s">
        <v>215</v>
      </c>
      <c r="C220" s="1" t="s">
        <v>570</v>
      </c>
      <c r="D220" s="1" t="s">
        <v>571</v>
      </c>
      <c r="E220" s="1" t="s">
        <v>795</v>
      </c>
      <c r="F220" s="1" t="str">
        <f t="shared" si="190"/>
        <v>台中市 潭子區 潭陽里15鄰潭子街1段46巷10號</v>
      </c>
      <c r="G220" s="1">
        <f t="shared" si="191"/>
        <v>4</v>
      </c>
      <c r="H220" s="1" t="str">
        <f t="shared" si="192"/>
        <v>台中市</v>
      </c>
      <c r="I220" s="1">
        <f t="shared" si="193"/>
        <v>4</v>
      </c>
      <c r="J220" s="1" t="str">
        <f t="shared" si="186"/>
        <v>潭子區</v>
      </c>
      <c r="K220" s="1" t="str">
        <f t="shared" si="187"/>
        <v>潭陽里15鄰潭子街1段46巷10號</v>
      </c>
      <c r="L220" s="1" t="str">
        <f t="shared" si="194"/>
        <v>Y</v>
      </c>
      <c r="M220" s="1">
        <f t="shared" si="195"/>
        <v>3</v>
      </c>
      <c r="N220" s="1" t="str">
        <f t="shared" si="239"/>
        <v>潭陽里</v>
      </c>
      <c r="O220" s="1" t="str">
        <f t="shared" si="196"/>
        <v>Y</v>
      </c>
      <c r="P220" s="1">
        <f t="shared" si="197"/>
        <v>6</v>
      </c>
      <c r="Q220" s="1" t="str">
        <f t="shared" si="198"/>
        <v>潭陽里15鄰</v>
      </c>
      <c r="R220" s="1" t="str">
        <f t="shared" si="199"/>
        <v>潭陽里15鄰</v>
      </c>
      <c r="S220" s="1" t="str">
        <f t="shared" si="200"/>
        <v>潭子街1段46巷10號</v>
      </c>
      <c r="T220" s="1" t="str">
        <f t="shared" si="201"/>
        <v>N</v>
      </c>
      <c r="U220" s="1" t="str">
        <f t="shared" si="202"/>
        <v>N</v>
      </c>
      <c r="V220" s="1" t="str">
        <f t="shared" si="203"/>
        <v>N</v>
      </c>
      <c r="W220" s="1" t="str">
        <f t="shared" si="204"/>
        <v/>
      </c>
      <c r="X220" s="1" t="str">
        <f t="shared" si="205"/>
        <v/>
      </c>
      <c r="Y220" s="1" t="str">
        <f t="shared" si="206"/>
        <v>潭子街1段46巷10號</v>
      </c>
      <c r="Z220" s="1" t="str">
        <f t="shared" si="207"/>
        <v>N</v>
      </c>
      <c r="AA220" s="1" t="str">
        <f t="shared" si="185"/>
        <v/>
      </c>
      <c r="AB220" s="1" t="str">
        <f t="shared" si="208"/>
        <v>Y</v>
      </c>
      <c r="AC220" s="1">
        <f t="shared" si="209"/>
        <v>3</v>
      </c>
      <c r="AD220" s="1" t="str">
        <f t="shared" si="210"/>
        <v>潭子街</v>
      </c>
      <c r="AE220" s="1" t="str">
        <f t="shared" si="211"/>
        <v>1段46巷10號</v>
      </c>
      <c r="AF220" s="1" t="str">
        <f t="shared" si="212"/>
        <v>Y</v>
      </c>
      <c r="AG220" s="1">
        <f t="shared" si="213"/>
        <v>2</v>
      </c>
      <c r="AH220" s="1" t="str">
        <f t="shared" si="214"/>
        <v>1段</v>
      </c>
      <c r="AI220" s="1" t="str">
        <f>IF(ISERROR(VLOOKUP(AH220,段別參照!A:B,2,0)),AH220,VLOOKUP(AH220,段別參照!A:B,2,0))</f>
        <v>一段</v>
      </c>
      <c r="AJ220" s="1" t="str">
        <f t="shared" si="215"/>
        <v>潭子街1段</v>
      </c>
      <c r="AK220" s="1" t="str">
        <f t="shared" si="216"/>
        <v>潭子街一段</v>
      </c>
      <c r="AL220" s="1" t="str">
        <f t="shared" si="217"/>
        <v>46巷10號</v>
      </c>
      <c r="AM220" s="1" t="str">
        <f t="shared" si="218"/>
        <v>Y</v>
      </c>
      <c r="AN220" s="1">
        <f t="shared" si="219"/>
        <v>3</v>
      </c>
      <c r="AO220" s="1" t="str">
        <f t="shared" si="220"/>
        <v>46巷</v>
      </c>
      <c r="AP220" s="1" t="str">
        <f t="shared" si="221"/>
        <v>10號</v>
      </c>
      <c r="AQ220" s="1" t="str">
        <f t="shared" si="222"/>
        <v>N</v>
      </c>
      <c r="AR220" s="1" t="str">
        <f t="shared" si="223"/>
        <v/>
      </c>
      <c r="AS220" s="1" t="str">
        <f t="shared" si="224"/>
        <v/>
      </c>
      <c r="AT220" s="1" t="str">
        <f t="shared" si="225"/>
        <v>10號</v>
      </c>
      <c r="AU220" s="1" t="str">
        <f t="shared" si="226"/>
        <v>Y</v>
      </c>
      <c r="AV220" s="1">
        <f t="shared" si="227"/>
        <v>3</v>
      </c>
      <c r="AW220" s="1" t="str">
        <f t="shared" si="228"/>
        <v>10號</v>
      </c>
      <c r="AX220" s="1" t="str">
        <f t="shared" si="240"/>
        <v>10號</v>
      </c>
      <c r="AY220" s="1" t="str">
        <f t="shared" si="229"/>
        <v/>
      </c>
      <c r="AZ220" s="1" t="str">
        <f t="shared" si="230"/>
        <v>N</v>
      </c>
      <c r="BA220" s="1" t="str">
        <f t="shared" si="231"/>
        <v/>
      </c>
      <c r="BB220" s="1" t="str">
        <f t="shared" si="232"/>
        <v/>
      </c>
      <c r="BC220" s="1" t="str">
        <f t="shared" si="233"/>
        <v/>
      </c>
      <c r="BD220" s="1" t="str">
        <f>IF(ISERROR(VLOOKUP(BC220,樓別參照!A:B,2,0)),BC220,VLOOKUP(BC220,樓別參照!A:B,2,0))</f>
        <v/>
      </c>
      <c r="BE220" s="1" t="str">
        <f t="shared" si="234"/>
        <v/>
      </c>
      <c r="BF220" s="1" t="str">
        <f t="shared" si="235"/>
        <v/>
      </c>
      <c r="BG220" s="1" t="str">
        <f t="shared" si="236"/>
        <v>N</v>
      </c>
      <c r="BH220" s="1" t="str">
        <f t="shared" si="245"/>
        <v/>
      </c>
      <c r="BI220" s="1" t="str">
        <f t="shared" si="237"/>
        <v/>
      </c>
      <c r="BJ220" s="1" t="str">
        <f t="shared" si="188"/>
        <v>臺中市</v>
      </c>
      <c r="BK220" s="1" t="str">
        <f t="shared" si="241"/>
        <v>潭子區</v>
      </c>
      <c r="BL220" s="1" t="str">
        <f t="shared" si="242"/>
        <v>潭子街一段</v>
      </c>
      <c r="BM220" s="1" t="str">
        <f t="shared" si="243"/>
        <v>46巷</v>
      </c>
      <c r="BN220" s="1" t="str">
        <f t="shared" si="244"/>
        <v/>
      </c>
      <c r="BO220" s="1" t="str">
        <f t="shared" si="238"/>
        <v>10號</v>
      </c>
      <c r="BP220" s="1" t="str">
        <f t="shared" si="189"/>
        <v/>
      </c>
    </row>
    <row r="221" spans="1:68" x14ac:dyDescent="0.3">
      <c r="A221" s="1">
        <v>9423897</v>
      </c>
      <c r="B221" s="1" t="s">
        <v>216</v>
      </c>
      <c r="C221" s="1" t="s">
        <v>570</v>
      </c>
      <c r="D221" s="1" t="s">
        <v>571</v>
      </c>
      <c r="E221" s="1" t="s">
        <v>796</v>
      </c>
      <c r="F221" s="1" t="str">
        <f t="shared" si="190"/>
        <v>台中市 潭子區 大通街52號</v>
      </c>
      <c r="G221" s="1">
        <f t="shared" si="191"/>
        <v>4</v>
      </c>
      <c r="H221" s="1" t="str">
        <f t="shared" si="192"/>
        <v>台中市</v>
      </c>
      <c r="I221" s="1">
        <f t="shared" si="193"/>
        <v>4</v>
      </c>
      <c r="J221" s="1" t="str">
        <f t="shared" si="186"/>
        <v>潭子區</v>
      </c>
      <c r="K221" s="1" t="str">
        <f t="shared" si="187"/>
        <v>大通街52號</v>
      </c>
      <c r="L221" s="1" t="str">
        <f t="shared" si="194"/>
        <v>N</v>
      </c>
      <c r="M221" s="1" t="str">
        <f t="shared" si="195"/>
        <v/>
      </c>
      <c r="N221" s="1" t="str">
        <f t="shared" si="239"/>
        <v/>
      </c>
      <c r="O221" s="1" t="str">
        <f t="shared" si="196"/>
        <v>N</v>
      </c>
      <c r="P221" s="1" t="str">
        <f t="shared" si="197"/>
        <v/>
      </c>
      <c r="Q221" s="1" t="str">
        <f t="shared" si="198"/>
        <v/>
      </c>
      <c r="R221" s="1" t="str">
        <f t="shared" si="199"/>
        <v/>
      </c>
      <c r="S221" s="1" t="str">
        <f t="shared" si="200"/>
        <v>大通街52號</v>
      </c>
      <c r="T221" s="1" t="str">
        <f t="shared" si="201"/>
        <v>N</v>
      </c>
      <c r="U221" s="1" t="str">
        <f t="shared" si="202"/>
        <v>N</v>
      </c>
      <c r="V221" s="1" t="str">
        <f t="shared" si="203"/>
        <v>N</v>
      </c>
      <c r="W221" s="1" t="str">
        <f t="shared" si="204"/>
        <v/>
      </c>
      <c r="X221" s="1" t="str">
        <f t="shared" si="205"/>
        <v/>
      </c>
      <c r="Y221" s="1" t="str">
        <f t="shared" si="206"/>
        <v>大通街52號</v>
      </c>
      <c r="Z221" s="1" t="str">
        <f t="shared" si="207"/>
        <v>N</v>
      </c>
      <c r="AA221" s="1" t="str">
        <f t="shared" si="185"/>
        <v/>
      </c>
      <c r="AB221" s="1" t="str">
        <f t="shared" si="208"/>
        <v>Y</v>
      </c>
      <c r="AC221" s="1">
        <f t="shared" si="209"/>
        <v>3</v>
      </c>
      <c r="AD221" s="1" t="str">
        <f t="shared" si="210"/>
        <v>大通街</v>
      </c>
      <c r="AE221" s="1" t="str">
        <f t="shared" si="211"/>
        <v>52號</v>
      </c>
      <c r="AF221" s="1" t="str">
        <f t="shared" si="212"/>
        <v>N</v>
      </c>
      <c r="AG221" s="1" t="str">
        <f t="shared" si="213"/>
        <v/>
      </c>
      <c r="AH221" s="1" t="str">
        <f t="shared" si="214"/>
        <v/>
      </c>
      <c r="AI221" s="1" t="str">
        <f>IF(ISERROR(VLOOKUP(AH221,段別參照!A:B,2,0)),AH221,VLOOKUP(AH221,段別參照!A:B,2,0))</f>
        <v/>
      </c>
      <c r="AJ221" s="1" t="str">
        <f t="shared" si="215"/>
        <v>大通街</v>
      </c>
      <c r="AK221" s="1" t="str">
        <f t="shared" si="216"/>
        <v>大通街</v>
      </c>
      <c r="AL221" s="1" t="str">
        <f t="shared" si="217"/>
        <v>52號</v>
      </c>
      <c r="AM221" s="1" t="str">
        <f t="shared" si="218"/>
        <v>N</v>
      </c>
      <c r="AN221" s="1" t="str">
        <f t="shared" si="219"/>
        <v/>
      </c>
      <c r="AO221" s="1" t="str">
        <f t="shared" si="220"/>
        <v/>
      </c>
      <c r="AP221" s="1" t="str">
        <f t="shared" si="221"/>
        <v>52號</v>
      </c>
      <c r="AQ221" s="1" t="str">
        <f t="shared" si="222"/>
        <v>N</v>
      </c>
      <c r="AR221" s="1" t="str">
        <f t="shared" si="223"/>
        <v/>
      </c>
      <c r="AS221" s="1" t="str">
        <f t="shared" si="224"/>
        <v/>
      </c>
      <c r="AT221" s="1" t="str">
        <f t="shared" si="225"/>
        <v>52號</v>
      </c>
      <c r="AU221" s="1" t="str">
        <f t="shared" si="226"/>
        <v>Y</v>
      </c>
      <c r="AV221" s="1">
        <f t="shared" si="227"/>
        <v>3</v>
      </c>
      <c r="AW221" s="1" t="str">
        <f t="shared" si="228"/>
        <v>52號</v>
      </c>
      <c r="AX221" s="1" t="str">
        <f t="shared" si="240"/>
        <v>52號</v>
      </c>
      <c r="AY221" s="1" t="str">
        <f t="shared" si="229"/>
        <v/>
      </c>
      <c r="AZ221" s="1" t="str">
        <f t="shared" si="230"/>
        <v>N</v>
      </c>
      <c r="BA221" s="1" t="str">
        <f t="shared" si="231"/>
        <v/>
      </c>
      <c r="BB221" s="1" t="str">
        <f t="shared" si="232"/>
        <v/>
      </c>
      <c r="BC221" s="1" t="str">
        <f t="shared" si="233"/>
        <v/>
      </c>
      <c r="BD221" s="1" t="str">
        <f>IF(ISERROR(VLOOKUP(BC221,樓別參照!A:B,2,0)),BC221,VLOOKUP(BC221,樓別參照!A:B,2,0))</f>
        <v/>
      </c>
      <c r="BE221" s="1" t="str">
        <f t="shared" si="234"/>
        <v/>
      </c>
      <c r="BF221" s="1" t="str">
        <f t="shared" si="235"/>
        <v/>
      </c>
      <c r="BG221" s="1" t="str">
        <f t="shared" si="236"/>
        <v>N</v>
      </c>
      <c r="BH221" s="1" t="str">
        <f t="shared" si="245"/>
        <v/>
      </c>
      <c r="BI221" s="1" t="str">
        <f t="shared" si="237"/>
        <v/>
      </c>
      <c r="BJ221" s="1" t="str">
        <f t="shared" si="188"/>
        <v>臺中市</v>
      </c>
      <c r="BK221" s="1" t="str">
        <f t="shared" si="241"/>
        <v>潭子區</v>
      </c>
      <c r="BL221" s="1" t="str">
        <f t="shared" si="242"/>
        <v>大通街</v>
      </c>
      <c r="BM221" s="1" t="str">
        <f t="shared" si="243"/>
        <v/>
      </c>
      <c r="BN221" s="1" t="str">
        <f t="shared" si="244"/>
        <v/>
      </c>
      <c r="BO221" s="1" t="str">
        <f t="shared" si="238"/>
        <v>52號</v>
      </c>
      <c r="BP221" s="1" t="str">
        <f t="shared" si="189"/>
        <v/>
      </c>
    </row>
    <row r="222" spans="1:68" x14ac:dyDescent="0.3">
      <c r="A222" s="1">
        <v>9423918</v>
      </c>
      <c r="B222" s="1" t="s">
        <v>217</v>
      </c>
      <c r="C222" s="1" t="s">
        <v>577</v>
      </c>
      <c r="D222" s="1" t="s">
        <v>630</v>
      </c>
      <c r="E222" s="1" t="s">
        <v>797</v>
      </c>
      <c r="F222" s="1" t="str">
        <f t="shared" si="190"/>
        <v>台中市 豐原區 朴子里16鄰朴子街416巷9之5號</v>
      </c>
      <c r="G222" s="1">
        <f t="shared" si="191"/>
        <v>4</v>
      </c>
      <c r="H222" s="1" t="str">
        <f t="shared" si="192"/>
        <v>台中市</v>
      </c>
      <c r="I222" s="1">
        <f t="shared" si="193"/>
        <v>4</v>
      </c>
      <c r="J222" s="1" t="str">
        <f t="shared" si="186"/>
        <v>豐原區</v>
      </c>
      <c r="K222" s="1" t="str">
        <f t="shared" si="187"/>
        <v>朴子里16鄰朴子街416巷9之5號</v>
      </c>
      <c r="L222" s="1" t="str">
        <f t="shared" si="194"/>
        <v>Y</v>
      </c>
      <c r="M222" s="1">
        <f t="shared" si="195"/>
        <v>3</v>
      </c>
      <c r="N222" s="1" t="str">
        <f t="shared" si="239"/>
        <v>朴子里</v>
      </c>
      <c r="O222" s="1" t="str">
        <f t="shared" si="196"/>
        <v>Y</v>
      </c>
      <c r="P222" s="1">
        <f t="shared" si="197"/>
        <v>6</v>
      </c>
      <c r="Q222" s="1" t="str">
        <f t="shared" si="198"/>
        <v>朴子里16鄰</v>
      </c>
      <c r="R222" s="1" t="str">
        <f t="shared" si="199"/>
        <v>朴子里16鄰</v>
      </c>
      <c r="S222" s="1" t="str">
        <f t="shared" si="200"/>
        <v>朴子街416巷9之5號</v>
      </c>
      <c r="T222" s="1" t="str">
        <f t="shared" si="201"/>
        <v>N</v>
      </c>
      <c r="U222" s="1" t="str">
        <f t="shared" si="202"/>
        <v>N</v>
      </c>
      <c r="V222" s="1" t="str">
        <f t="shared" si="203"/>
        <v>N</v>
      </c>
      <c r="W222" s="1" t="str">
        <f t="shared" si="204"/>
        <v/>
      </c>
      <c r="X222" s="1" t="str">
        <f t="shared" si="205"/>
        <v/>
      </c>
      <c r="Y222" s="1" t="str">
        <f t="shared" si="206"/>
        <v>朴子街416巷9之5號</v>
      </c>
      <c r="Z222" s="1" t="str">
        <f t="shared" si="207"/>
        <v>N</v>
      </c>
      <c r="AA222" s="1" t="str">
        <f t="shared" si="185"/>
        <v/>
      </c>
      <c r="AB222" s="1" t="str">
        <f t="shared" si="208"/>
        <v>Y</v>
      </c>
      <c r="AC222" s="1">
        <f t="shared" si="209"/>
        <v>3</v>
      </c>
      <c r="AD222" s="1" t="str">
        <f t="shared" si="210"/>
        <v>朴子街</v>
      </c>
      <c r="AE222" s="1" t="str">
        <f t="shared" si="211"/>
        <v>416巷9之5號</v>
      </c>
      <c r="AF222" s="1" t="str">
        <f t="shared" si="212"/>
        <v>N</v>
      </c>
      <c r="AG222" s="1" t="str">
        <f t="shared" si="213"/>
        <v/>
      </c>
      <c r="AH222" s="1" t="str">
        <f t="shared" si="214"/>
        <v/>
      </c>
      <c r="AI222" s="1" t="str">
        <f>IF(ISERROR(VLOOKUP(AH222,段別參照!A:B,2,0)),AH222,VLOOKUP(AH222,段別參照!A:B,2,0))</f>
        <v/>
      </c>
      <c r="AJ222" s="1" t="str">
        <f t="shared" si="215"/>
        <v>朴子街</v>
      </c>
      <c r="AK222" s="1" t="str">
        <f t="shared" si="216"/>
        <v>朴子街</v>
      </c>
      <c r="AL222" s="1" t="str">
        <f t="shared" si="217"/>
        <v>416巷9之5號</v>
      </c>
      <c r="AM222" s="1" t="str">
        <f t="shared" si="218"/>
        <v>Y</v>
      </c>
      <c r="AN222" s="1">
        <f t="shared" si="219"/>
        <v>4</v>
      </c>
      <c r="AO222" s="1" t="str">
        <f t="shared" si="220"/>
        <v>416巷</v>
      </c>
      <c r="AP222" s="1" t="str">
        <f t="shared" si="221"/>
        <v>9之5號</v>
      </c>
      <c r="AQ222" s="1" t="str">
        <f t="shared" si="222"/>
        <v>N</v>
      </c>
      <c r="AR222" s="1" t="str">
        <f t="shared" si="223"/>
        <v/>
      </c>
      <c r="AS222" s="1" t="str">
        <f t="shared" si="224"/>
        <v/>
      </c>
      <c r="AT222" s="1" t="str">
        <f t="shared" si="225"/>
        <v>9之5號</v>
      </c>
      <c r="AU222" s="1" t="str">
        <f t="shared" si="226"/>
        <v>Y</v>
      </c>
      <c r="AV222" s="1">
        <f t="shared" si="227"/>
        <v>4</v>
      </c>
      <c r="AW222" s="1" t="str">
        <f t="shared" si="228"/>
        <v>9之5號</v>
      </c>
      <c r="AX222" s="1" t="str">
        <f t="shared" si="240"/>
        <v>9-5號</v>
      </c>
      <c r="AY222" s="1" t="str">
        <f t="shared" si="229"/>
        <v/>
      </c>
      <c r="AZ222" s="1" t="str">
        <f t="shared" si="230"/>
        <v>N</v>
      </c>
      <c r="BA222" s="1" t="str">
        <f t="shared" si="231"/>
        <v/>
      </c>
      <c r="BB222" s="1" t="str">
        <f t="shared" si="232"/>
        <v/>
      </c>
      <c r="BC222" s="1" t="str">
        <f t="shared" si="233"/>
        <v/>
      </c>
      <c r="BD222" s="1" t="str">
        <f>IF(ISERROR(VLOOKUP(BC222,樓別參照!A:B,2,0)),BC222,VLOOKUP(BC222,樓別參照!A:B,2,0))</f>
        <v/>
      </c>
      <c r="BE222" s="1" t="str">
        <f t="shared" si="234"/>
        <v/>
      </c>
      <c r="BF222" s="1" t="str">
        <f t="shared" si="235"/>
        <v/>
      </c>
      <c r="BG222" s="1" t="str">
        <f t="shared" si="236"/>
        <v>N</v>
      </c>
      <c r="BH222" s="1" t="str">
        <f t="shared" si="245"/>
        <v/>
      </c>
      <c r="BI222" s="1" t="str">
        <f t="shared" si="237"/>
        <v/>
      </c>
      <c r="BJ222" s="1" t="str">
        <f t="shared" si="188"/>
        <v>臺中市</v>
      </c>
      <c r="BK222" s="1" t="str">
        <f t="shared" si="241"/>
        <v>豐原區</v>
      </c>
      <c r="BL222" s="1" t="str">
        <f t="shared" si="242"/>
        <v>朴子街</v>
      </c>
      <c r="BM222" s="1" t="str">
        <f t="shared" si="243"/>
        <v>416巷</v>
      </c>
      <c r="BN222" s="1" t="str">
        <f t="shared" si="244"/>
        <v/>
      </c>
      <c r="BO222" s="1" t="str">
        <f t="shared" si="238"/>
        <v>9-5號</v>
      </c>
      <c r="BP222" s="1" t="str">
        <f t="shared" si="189"/>
        <v/>
      </c>
    </row>
    <row r="223" spans="1:68" x14ac:dyDescent="0.3">
      <c r="A223" s="1">
        <v>6835605</v>
      </c>
      <c r="B223" s="1" t="s">
        <v>218</v>
      </c>
      <c r="C223" s="1" t="s">
        <v>570</v>
      </c>
      <c r="D223" s="1" t="s">
        <v>630</v>
      </c>
      <c r="E223" s="1" t="s">
        <v>798</v>
      </c>
      <c r="F223" s="1" t="str">
        <f t="shared" si="190"/>
        <v>台中市 烏日區 公園一街101號</v>
      </c>
      <c r="G223" s="1">
        <f t="shared" si="191"/>
        <v>4</v>
      </c>
      <c r="H223" s="1" t="str">
        <f t="shared" si="192"/>
        <v>台中市</v>
      </c>
      <c r="I223" s="1">
        <f t="shared" si="193"/>
        <v>4</v>
      </c>
      <c r="J223" s="1" t="str">
        <f t="shared" si="186"/>
        <v>烏日區</v>
      </c>
      <c r="K223" s="1" t="str">
        <f t="shared" si="187"/>
        <v>公園一街101號</v>
      </c>
      <c r="L223" s="1" t="str">
        <f t="shared" si="194"/>
        <v>N</v>
      </c>
      <c r="M223" s="1" t="str">
        <f t="shared" si="195"/>
        <v/>
      </c>
      <c r="N223" s="1" t="str">
        <f t="shared" si="239"/>
        <v/>
      </c>
      <c r="O223" s="1" t="str">
        <f t="shared" si="196"/>
        <v>N</v>
      </c>
      <c r="P223" s="1" t="str">
        <f t="shared" si="197"/>
        <v/>
      </c>
      <c r="Q223" s="1" t="str">
        <f t="shared" si="198"/>
        <v/>
      </c>
      <c r="R223" s="1" t="str">
        <f t="shared" si="199"/>
        <v/>
      </c>
      <c r="S223" s="1" t="str">
        <f t="shared" si="200"/>
        <v>公園一街101號</v>
      </c>
      <c r="T223" s="1" t="str">
        <f t="shared" si="201"/>
        <v>N</v>
      </c>
      <c r="U223" s="1" t="str">
        <f t="shared" si="202"/>
        <v>N</v>
      </c>
      <c r="V223" s="1" t="str">
        <f t="shared" si="203"/>
        <v>N</v>
      </c>
      <c r="W223" s="1" t="str">
        <f t="shared" si="204"/>
        <v/>
      </c>
      <c r="X223" s="1" t="str">
        <f t="shared" si="205"/>
        <v/>
      </c>
      <c r="Y223" s="1" t="str">
        <f t="shared" si="206"/>
        <v>公園一街101號</v>
      </c>
      <c r="Z223" s="1" t="str">
        <f t="shared" si="207"/>
        <v>N</v>
      </c>
      <c r="AA223" s="1" t="str">
        <f t="shared" si="185"/>
        <v/>
      </c>
      <c r="AB223" s="1" t="str">
        <f t="shared" si="208"/>
        <v>Y</v>
      </c>
      <c r="AC223" s="1">
        <f t="shared" si="209"/>
        <v>4</v>
      </c>
      <c r="AD223" s="1" t="str">
        <f t="shared" si="210"/>
        <v>公園一街</v>
      </c>
      <c r="AE223" s="1" t="str">
        <f t="shared" si="211"/>
        <v>101號</v>
      </c>
      <c r="AF223" s="1" t="str">
        <f t="shared" si="212"/>
        <v>N</v>
      </c>
      <c r="AG223" s="1" t="str">
        <f t="shared" si="213"/>
        <v/>
      </c>
      <c r="AH223" s="1" t="str">
        <f t="shared" si="214"/>
        <v/>
      </c>
      <c r="AI223" s="1" t="str">
        <f>IF(ISERROR(VLOOKUP(AH223,段別參照!A:B,2,0)),AH223,VLOOKUP(AH223,段別參照!A:B,2,0))</f>
        <v/>
      </c>
      <c r="AJ223" s="1" t="str">
        <f t="shared" si="215"/>
        <v>公園一街</v>
      </c>
      <c r="AK223" s="1" t="str">
        <f t="shared" si="216"/>
        <v>公園一街</v>
      </c>
      <c r="AL223" s="1" t="str">
        <f t="shared" si="217"/>
        <v>101號</v>
      </c>
      <c r="AM223" s="1" t="str">
        <f t="shared" si="218"/>
        <v>N</v>
      </c>
      <c r="AN223" s="1" t="str">
        <f t="shared" si="219"/>
        <v/>
      </c>
      <c r="AO223" s="1" t="str">
        <f t="shared" si="220"/>
        <v/>
      </c>
      <c r="AP223" s="1" t="str">
        <f t="shared" si="221"/>
        <v>101號</v>
      </c>
      <c r="AQ223" s="1" t="str">
        <f t="shared" si="222"/>
        <v>N</v>
      </c>
      <c r="AR223" s="1" t="str">
        <f t="shared" si="223"/>
        <v/>
      </c>
      <c r="AS223" s="1" t="str">
        <f t="shared" si="224"/>
        <v/>
      </c>
      <c r="AT223" s="1" t="str">
        <f t="shared" si="225"/>
        <v>101號</v>
      </c>
      <c r="AU223" s="1" t="str">
        <f t="shared" si="226"/>
        <v>Y</v>
      </c>
      <c r="AV223" s="1">
        <f t="shared" si="227"/>
        <v>4</v>
      </c>
      <c r="AW223" s="1" t="str">
        <f t="shared" si="228"/>
        <v>101號</v>
      </c>
      <c r="AX223" s="1" t="str">
        <f t="shared" si="240"/>
        <v>101號</v>
      </c>
      <c r="AY223" s="1" t="str">
        <f t="shared" si="229"/>
        <v/>
      </c>
      <c r="AZ223" s="1" t="str">
        <f t="shared" si="230"/>
        <v>N</v>
      </c>
      <c r="BA223" s="1" t="str">
        <f t="shared" si="231"/>
        <v/>
      </c>
      <c r="BB223" s="1" t="str">
        <f t="shared" si="232"/>
        <v/>
      </c>
      <c r="BC223" s="1" t="str">
        <f t="shared" si="233"/>
        <v/>
      </c>
      <c r="BD223" s="1" t="str">
        <f>IF(ISERROR(VLOOKUP(BC223,樓別參照!A:B,2,0)),BC223,VLOOKUP(BC223,樓別參照!A:B,2,0))</f>
        <v/>
      </c>
      <c r="BE223" s="1" t="str">
        <f t="shared" si="234"/>
        <v/>
      </c>
      <c r="BF223" s="1" t="str">
        <f t="shared" si="235"/>
        <v/>
      </c>
      <c r="BG223" s="1" t="str">
        <f t="shared" si="236"/>
        <v>N</v>
      </c>
      <c r="BH223" s="1" t="str">
        <f t="shared" si="245"/>
        <v/>
      </c>
      <c r="BI223" s="1" t="str">
        <f t="shared" si="237"/>
        <v/>
      </c>
      <c r="BJ223" s="1" t="str">
        <f t="shared" si="188"/>
        <v>臺中市</v>
      </c>
      <c r="BK223" s="1" t="str">
        <f t="shared" si="241"/>
        <v>烏日區</v>
      </c>
      <c r="BL223" s="1" t="str">
        <f t="shared" si="242"/>
        <v>公園一街</v>
      </c>
      <c r="BM223" s="1" t="str">
        <f t="shared" si="243"/>
        <v/>
      </c>
      <c r="BN223" s="1" t="str">
        <f t="shared" si="244"/>
        <v/>
      </c>
      <c r="BO223" s="1" t="str">
        <f t="shared" si="238"/>
        <v>101號</v>
      </c>
      <c r="BP223" s="1" t="str">
        <f t="shared" si="189"/>
        <v/>
      </c>
    </row>
    <row r="224" spans="1:68" x14ac:dyDescent="0.3">
      <c r="A224" s="1">
        <v>7111723</v>
      </c>
      <c r="B224" s="1" t="s">
        <v>219</v>
      </c>
      <c r="C224" s="1" t="s">
        <v>570</v>
      </c>
      <c r="D224" s="1" t="s">
        <v>571</v>
      </c>
      <c r="E224" s="1" t="s">
        <v>799</v>
      </c>
      <c r="F224" s="1" t="str">
        <f t="shared" si="190"/>
        <v>台中市 烏日區 仁德里9鄰興祥街50號</v>
      </c>
      <c r="G224" s="1">
        <f t="shared" si="191"/>
        <v>4</v>
      </c>
      <c r="H224" s="1" t="str">
        <f t="shared" si="192"/>
        <v>台中市</v>
      </c>
      <c r="I224" s="1">
        <f t="shared" si="193"/>
        <v>4</v>
      </c>
      <c r="J224" s="1" t="str">
        <f t="shared" si="186"/>
        <v>烏日區</v>
      </c>
      <c r="K224" s="1" t="str">
        <f t="shared" si="187"/>
        <v>仁德里9鄰興祥街50號</v>
      </c>
      <c r="L224" s="1" t="str">
        <f t="shared" si="194"/>
        <v>Y</v>
      </c>
      <c r="M224" s="1">
        <f t="shared" si="195"/>
        <v>3</v>
      </c>
      <c r="N224" s="1" t="str">
        <f t="shared" si="239"/>
        <v>仁德里</v>
      </c>
      <c r="O224" s="1" t="str">
        <f t="shared" si="196"/>
        <v>Y</v>
      </c>
      <c r="P224" s="1">
        <f t="shared" si="197"/>
        <v>5</v>
      </c>
      <c r="Q224" s="1" t="str">
        <f t="shared" si="198"/>
        <v>仁德里9鄰</v>
      </c>
      <c r="R224" s="1" t="str">
        <f t="shared" si="199"/>
        <v>仁德里9鄰</v>
      </c>
      <c r="S224" s="1" t="str">
        <f t="shared" si="200"/>
        <v>興祥街50號</v>
      </c>
      <c r="T224" s="1" t="str">
        <f t="shared" si="201"/>
        <v>N</v>
      </c>
      <c r="U224" s="1" t="str">
        <f t="shared" si="202"/>
        <v>N</v>
      </c>
      <c r="V224" s="1" t="str">
        <f t="shared" si="203"/>
        <v>N</v>
      </c>
      <c r="W224" s="1" t="str">
        <f t="shared" si="204"/>
        <v/>
      </c>
      <c r="X224" s="1" t="str">
        <f t="shared" si="205"/>
        <v/>
      </c>
      <c r="Y224" s="1" t="str">
        <f t="shared" si="206"/>
        <v>興祥街50號</v>
      </c>
      <c r="Z224" s="1" t="str">
        <f t="shared" si="207"/>
        <v>N</v>
      </c>
      <c r="AA224" s="1" t="str">
        <f t="shared" si="185"/>
        <v/>
      </c>
      <c r="AB224" s="1" t="str">
        <f t="shared" si="208"/>
        <v>Y</v>
      </c>
      <c r="AC224" s="1">
        <f t="shared" si="209"/>
        <v>3</v>
      </c>
      <c r="AD224" s="1" t="str">
        <f t="shared" si="210"/>
        <v>興祥街</v>
      </c>
      <c r="AE224" s="1" t="str">
        <f t="shared" si="211"/>
        <v>50號</v>
      </c>
      <c r="AF224" s="1" t="str">
        <f t="shared" si="212"/>
        <v>N</v>
      </c>
      <c r="AG224" s="1" t="str">
        <f t="shared" si="213"/>
        <v/>
      </c>
      <c r="AH224" s="1" t="str">
        <f t="shared" si="214"/>
        <v/>
      </c>
      <c r="AI224" s="1" t="str">
        <f>IF(ISERROR(VLOOKUP(AH224,段別參照!A:B,2,0)),AH224,VLOOKUP(AH224,段別參照!A:B,2,0))</f>
        <v/>
      </c>
      <c r="AJ224" s="1" t="str">
        <f t="shared" si="215"/>
        <v>興祥街</v>
      </c>
      <c r="AK224" s="1" t="str">
        <f t="shared" si="216"/>
        <v>興祥街</v>
      </c>
      <c r="AL224" s="1" t="str">
        <f t="shared" si="217"/>
        <v>50號</v>
      </c>
      <c r="AM224" s="1" t="str">
        <f t="shared" si="218"/>
        <v>N</v>
      </c>
      <c r="AN224" s="1" t="str">
        <f t="shared" si="219"/>
        <v/>
      </c>
      <c r="AO224" s="1" t="str">
        <f t="shared" si="220"/>
        <v/>
      </c>
      <c r="AP224" s="1" t="str">
        <f t="shared" si="221"/>
        <v>50號</v>
      </c>
      <c r="AQ224" s="1" t="str">
        <f t="shared" si="222"/>
        <v>N</v>
      </c>
      <c r="AR224" s="1" t="str">
        <f t="shared" si="223"/>
        <v/>
      </c>
      <c r="AS224" s="1" t="str">
        <f t="shared" si="224"/>
        <v/>
      </c>
      <c r="AT224" s="1" t="str">
        <f t="shared" si="225"/>
        <v>50號</v>
      </c>
      <c r="AU224" s="1" t="str">
        <f t="shared" si="226"/>
        <v>Y</v>
      </c>
      <c r="AV224" s="1">
        <f t="shared" si="227"/>
        <v>3</v>
      </c>
      <c r="AW224" s="1" t="str">
        <f t="shared" si="228"/>
        <v>50號</v>
      </c>
      <c r="AX224" s="1" t="str">
        <f t="shared" si="240"/>
        <v>50號</v>
      </c>
      <c r="AY224" s="1" t="str">
        <f t="shared" si="229"/>
        <v/>
      </c>
      <c r="AZ224" s="1" t="str">
        <f t="shared" si="230"/>
        <v>N</v>
      </c>
      <c r="BA224" s="1" t="str">
        <f t="shared" si="231"/>
        <v/>
      </c>
      <c r="BB224" s="1" t="str">
        <f t="shared" si="232"/>
        <v/>
      </c>
      <c r="BC224" s="1" t="str">
        <f t="shared" si="233"/>
        <v/>
      </c>
      <c r="BD224" s="1" t="str">
        <f>IF(ISERROR(VLOOKUP(BC224,樓別參照!A:B,2,0)),BC224,VLOOKUP(BC224,樓別參照!A:B,2,0))</f>
        <v/>
      </c>
      <c r="BE224" s="1" t="str">
        <f t="shared" si="234"/>
        <v/>
      </c>
      <c r="BF224" s="1" t="str">
        <f t="shared" si="235"/>
        <v/>
      </c>
      <c r="BG224" s="1" t="str">
        <f t="shared" si="236"/>
        <v>N</v>
      </c>
      <c r="BH224" s="1" t="str">
        <f t="shared" si="245"/>
        <v/>
      </c>
      <c r="BI224" s="1" t="str">
        <f t="shared" si="237"/>
        <v/>
      </c>
      <c r="BJ224" s="1" t="str">
        <f t="shared" si="188"/>
        <v>臺中市</v>
      </c>
      <c r="BK224" s="1" t="str">
        <f t="shared" si="241"/>
        <v>烏日區</v>
      </c>
      <c r="BL224" s="1" t="str">
        <f t="shared" si="242"/>
        <v>興祥街</v>
      </c>
      <c r="BM224" s="1" t="str">
        <f t="shared" si="243"/>
        <v/>
      </c>
      <c r="BN224" s="1" t="str">
        <f t="shared" si="244"/>
        <v/>
      </c>
      <c r="BO224" s="1" t="str">
        <f t="shared" si="238"/>
        <v>50號</v>
      </c>
      <c r="BP224" s="1" t="str">
        <f t="shared" si="189"/>
        <v/>
      </c>
    </row>
    <row r="225" spans="1:68" x14ac:dyDescent="0.3">
      <c r="A225" s="1">
        <v>5730675</v>
      </c>
      <c r="B225" s="1" t="s">
        <v>220</v>
      </c>
      <c r="C225" s="1" t="s">
        <v>577</v>
      </c>
      <c r="D225" s="1" t="s">
        <v>567</v>
      </c>
      <c r="E225" s="1" t="s">
        <v>800</v>
      </c>
      <c r="F225" s="1" t="str">
        <f t="shared" si="190"/>
        <v>台中市 烏日區 九德街108巷28弄7號</v>
      </c>
      <c r="G225" s="1">
        <f t="shared" si="191"/>
        <v>4</v>
      </c>
      <c r="H225" s="1" t="str">
        <f t="shared" si="192"/>
        <v>台中市</v>
      </c>
      <c r="I225" s="1">
        <f t="shared" si="193"/>
        <v>4</v>
      </c>
      <c r="J225" s="1" t="str">
        <f t="shared" si="186"/>
        <v>烏日區</v>
      </c>
      <c r="K225" s="1" t="str">
        <f t="shared" si="187"/>
        <v>九德街108巷28弄7號</v>
      </c>
      <c r="L225" s="1" t="str">
        <f t="shared" si="194"/>
        <v>N</v>
      </c>
      <c r="M225" s="1" t="str">
        <f t="shared" si="195"/>
        <v/>
      </c>
      <c r="N225" s="1" t="str">
        <f t="shared" si="239"/>
        <v/>
      </c>
      <c r="O225" s="1" t="str">
        <f t="shared" si="196"/>
        <v>N</v>
      </c>
      <c r="P225" s="1" t="str">
        <f t="shared" si="197"/>
        <v/>
      </c>
      <c r="Q225" s="1" t="str">
        <f t="shared" si="198"/>
        <v/>
      </c>
      <c r="R225" s="1" t="str">
        <f t="shared" si="199"/>
        <v/>
      </c>
      <c r="S225" s="1" t="str">
        <f t="shared" si="200"/>
        <v>九德街108巷28弄7號</v>
      </c>
      <c r="T225" s="1" t="str">
        <f t="shared" si="201"/>
        <v>N</v>
      </c>
      <c r="U225" s="1" t="str">
        <f t="shared" si="202"/>
        <v>N</v>
      </c>
      <c r="V225" s="1" t="str">
        <f t="shared" si="203"/>
        <v>N</v>
      </c>
      <c r="W225" s="1" t="str">
        <f t="shared" si="204"/>
        <v/>
      </c>
      <c r="X225" s="1" t="str">
        <f t="shared" si="205"/>
        <v/>
      </c>
      <c r="Y225" s="1" t="str">
        <f t="shared" si="206"/>
        <v>九德街108巷28弄7號</v>
      </c>
      <c r="Z225" s="1" t="str">
        <f t="shared" si="207"/>
        <v>N</v>
      </c>
      <c r="AA225" s="1" t="str">
        <f t="shared" si="185"/>
        <v/>
      </c>
      <c r="AB225" s="1" t="str">
        <f t="shared" si="208"/>
        <v>Y</v>
      </c>
      <c r="AC225" s="1">
        <f t="shared" si="209"/>
        <v>3</v>
      </c>
      <c r="AD225" s="1" t="str">
        <f t="shared" si="210"/>
        <v>九德街</v>
      </c>
      <c r="AE225" s="1" t="str">
        <f t="shared" si="211"/>
        <v>108巷28弄7號</v>
      </c>
      <c r="AF225" s="1" t="str">
        <f t="shared" si="212"/>
        <v>N</v>
      </c>
      <c r="AG225" s="1" t="str">
        <f t="shared" si="213"/>
        <v/>
      </c>
      <c r="AH225" s="1" t="str">
        <f t="shared" si="214"/>
        <v/>
      </c>
      <c r="AI225" s="1" t="str">
        <f>IF(ISERROR(VLOOKUP(AH225,段別參照!A:B,2,0)),AH225,VLOOKUP(AH225,段別參照!A:B,2,0))</f>
        <v/>
      </c>
      <c r="AJ225" s="1" t="str">
        <f t="shared" si="215"/>
        <v>九德街</v>
      </c>
      <c r="AK225" s="1" t="str">
        <f t="shared" si="216"/>
        <v>九德街</v>
      </c>
      <c r="AL225" s="1" t="str">
        <f t="shared" si="217"/>
        <v>108巷28弄7號</v>
      </c>
      <c r="AM225" s="1" t="str">
        <f t="shared" si="218"/>
        <v>Y</v>
      </c>
      <c r="AN225" s="1">
        <f t="shared" si="219"/>
        <v>4</v>
      </c>
      <c r="AO225" s="1" t="str">
        <f t="shared" si="220"/>
        <v>108巷</v>
      </c>
      <c r="AP225" s="1" t="str">
        <f t="shared" si="221"/>
        <v>28弄7號</v>
      </c>
      <c r="AQ225" s="1" t="str">
        <f t="shared" si="222"/>
        <v>Y</v>
      </c>
      <c r="AR225" s="1">
        <f t="shared" si="223"/>
        <v>3</v>
      </c>
      <c r="AS225" s="1" t="str">
        <f t="shared" si="224"/>
        <v>28弄</v>
      </c>
      <c r="AT225" s="1" t="str">
        <f t="shared" si="225"/>
        <v>7號</v>
      </c>
      <c r="AU225" s="1" t="str">
        <f t="shared" si="226"/>
        <v>Y</v>
      </c>
      <c r="AV225" s="1">
        <f t="shared" si="227"/>
        <v>2</v>
      </c>
      <c r="AW225" s="1" t="str">
        <f t="shared" si="228"/>
        <v>7號</v>
      </c>
      <c r="AX225" s="1" t="str">
        <f t="shared" si="240"/>
        <v>7號</v>
      </c>
      <c r="AY225" s="1" t="str">
        <f t="shared" si="229"/>
        <v/>
      </c>
      <c r="AZ225" s="1" t="str">
        <f t="shared" si="230"/>
        <v>N</v>
      </c>
      <c r="BA225" s="1" t="str">
        <f t="shared" si="231"/>
        <v/>
      </c>
      <c r="BB225" s="1" t="str">
        <f t="shared" si="232"/>
        <v/>
      </c>
      <c r="BC225" s="1" t="str">
        <f t="shared" si="233"/>
        <v/>
      </c>
      <c r="BD225" s="1" t="str">
        <f>IF(ISERROR(VLOOKUP(BC225,樓別參照!A:B,2,0)),BC225,VLOOKUP(BC225,樓別參照!A:B,2,0))</f>
        <v/>
      </c>
      <c r="BE225" s="1" t="str">
        <f t="shared" si="234"/>
        <v/>
      </c>
      <c r="BF225" s="1" t="str">
        <f t="shared" si="235"/>
        <v/>
      </c>
      <c r="BG225" s="1" t="str">
        <f t="shared" si="236"/>
        <v>N</v>
      </c>
      <c r="BH225" s="1" t="str">
        <f t="shared" si="245"/>
        <v/>
      </c>
      <c r="BI225" s="1" t="str">
        <f t="shared" si="237"/>
        <v/>
      </c>
      <c r="BJ225" s="1" t="str">
        <f t="shared" si="188"/>
        <v>臺中市</v>
      </c>
      <c r="BK225" s="1" t="str">
        <f t="shared" si="241"/>
        <v>烏日區</v>
      </c>
      <c r="BL225" s="1" t="str">
        <f t="shared" si="242"/>
        <v>九德街</v>
      </c>
      <c r="BM225" s="1" t="str">
        <f t="shared" si="243"/>
        <v>108巷</v>
      </c>
      <c r="BN225" s="1" t="str">
        <f t="shared" si="244"/>
        <v>28弄</v>
      </c>
      <c r="BO225" s="1" t="str">
        <f t="shared" si="238"/>
        <v>7號</v>
      </c>
      <c r="BP225" s="1" t="str">
        <f t="shared" si="189"/>
        <v/>
      </c>
    </row>
    <row r="226" spans="1:68" x14ac:dyDescent="0.3">
      <c r="A226" s="1">
        <v>10532940</v>
      </c>
      <c r="B226" s="1" t="s">
        <v>221</v>
      </c>
      <c r="C226" s="1" t="s">
        <v>779</v>
      </c>
      <c r="D226" s="1" t="s">
        <v>571</v>
      </c>
      <c r="E226" s="1" t="s">
        <v>801</v>
      </c>
      <c r="F226" s="1" t="str">
        <f t="shared" si="190"/>
        <v>台中市 大里區 瑞城里12鄰瑞和街146巷10號</v>
      </c>
      <c r="G226" s="1">
        <f t="shared" si="191"/>
        <v>4</v>
      </c>
      <c r="H226" s="1" t="str">
        <f t="shared" si="192"/>
        <v>台中市</v>
      </c>
      <c r="I226" s="1">
        <f t="shared" si="193"/>
        <v>4</v>
      </c>
      <c r="J226" s="1" t="str">
        <f t="shared" si="186"/>
        <v>大里區</v>
      </c>
      <c r="K226" s="1" t="str">
        <f t="shared" si="187"/>
        <v>瑞城里12鄰瑞和街146巷10號</v>
      </c>
      <c r="L226" s="1" t="str">
        <f t="shared" si="194"/>
        <v>Y</v>
      </c>
      <c r="M226" s="1">
        <f t="shared" si="195"/>
        <v>3</v>
      </c>
      <c r="N226" s="1" t="str">
        <f t="shared" si="239"/>
        <v>瑞城里</v>
      </c>
      <c r="O226" s="1" t="str">
        <f t="shared" si="196"/>
        <v>Y</v>
      </c>
      <c r="P226" s="1">
        <f t="shared" si="197"/>
        <v>6</v>
      </c>
      <c r="Q226" s="1" t="str">
        <f t="shared" si="198"/>
        <v>瑞城里12鄰</v>
      </c>
      <c r="R226" s="1" t="str">
        <f t="shared" si="199"/>
        <v>瑞城里12鄰</v>
      </c>
      <c r="S226" s="1" t="str">
        <f t="shared" si="200"/>
        <v>瑞和街146巷10號</v>
      </c>
      <c r="T226" s="1" t="str">
        <f t="shared" si="201"/>
        <v>N</v>
      </c>
      <c r="U226" s="1" t="str">
        <f t="shared" si="202"/>
        <v>N</v>
      </c>
      <c r="V226" s="1" t="str">
        <f t="shared" si="203"/>
        <v>N</v>
      </c>
      <c r="W226" s="1" t="str">
        <f t="shared" si="204"/>
        <v/>
      </c>
      <c r="X226" s="1" t="str">
        <f t="shared" si="205"/>
        <v/>
      </c>
      <c r="Y226" s="1" t="str">
        <f t="shared" si="206"/>
        <v>瑞和街146巷10號</v>
      </c>
      <c r="Z226" s="1" t="str">
        <f t="shared" si="207"/>
        <v>N</v>
      </c>
      <c r="AA226" s="1" t="str">
        <f t="shared" si="185"/>
        <v/>
      </c>
      <c r="AB226" s="1" t="str">
        <f t="shared" si="208"/>
        <v>Y</v>
      </c>
      <c r="AC226" s="1">
        <f t="shared" si="209"/>
        <v>3</v>
      </c>
      <c r="AD226" s="1" t="str">
        <f t="shared" si="210"/>
        <v>瑞和街</v>
      </c>
      <c r="AE226" s="1" t="str">
        <f t="shared" si="211"/>
        <v>146巷10號</v>
      </c>
      <c r="AF226" s="1" t="str">
        <f t="shared" si="212"/>
        <v>N</v>
      </c>
      <c r="AG226" s="1" t="str">
        <f t="shared" si="213"/>
        <v/>
      </c>
      <c r="AH226" s="1" t="str">
        <f t="shared" si="214"/>
        <v/>
      </c>
      <c r="AI226" s="1" t="str">
        <f>IF(ISERROR(VLOOKUP(AH226,段別參照!A:B,2,0)),AH226,VLOOKUP(AH226,段別參照!A:B,2,0))</f>
        <v/>
      </c>
      <c r="AJ226" s="1" t="str">
        <f t="shared" si="215"/>
        <v>瑞和街</v>
      </c>
      <c r="AK226" s="1" t="str">
        <f t="shared" si="216"/>
        <v>瑞和街</v>
      </c>
      <c r="AL226" s="1" t="str">
        <f t="shared" si="217"/>
        <v>146巷10號</v>
      </c>
      <c r="AM226" s="1" t="str">
        <f t="shared" si="218"/>
        <v>Y</v>
      </c>
      <c r="AN226" s="1">
        <f t="shared" si="219"/>
        <v>4</v>
      </c>
      <c r="AO226" s="1" t="str">
        <f t="shared" si="220"/>
        <v>146巷</v>
      </c>
      <c r="AP226" s="1" t="str">
        <f t="shared" si="221"/>
        <v>10號</v>
      </c>
      <c r="AQ226" s="1" t="str">
        <f t="shared" si="222"/>
        <v>N</v>
      </c>
      <c r="AR226" s="1" t="str">
        <f t="shared" si="223"/>
        <v/>
      </c>
      <c r="AS226" s="1" t="str">
        <f t="shared" si="224"/>
        <v/>
      </c>
      <c r="AT226" s="1" t="str">
        <f t="shared" si="225"/>
        <v>10號</v>
      </c>
      <c r="AU226" s="1" t="str">
        <f t="shared" si="226"/>
        <v>Y</v>
      </c>
      <c r="AV226" s="1">
        <f t="shared" si="227"/>
        <v>3</v>
      </c>
      <c r="AW226" s="1" t="str">
        <f t="shared" si="228"/>
        <v>10號</v>
      </c>
      <c r="AX226" s="1" t="str">
        <f t="shared" si="240"/>
        <v>10號</v>
      </c>
      <c r="AY226" s="1" t="str">
        <f t="shared" si="229"/>
        <v/>
      </c>
      <c r="AZ226" s="1" t="str">
        <f t="shared" si="230"/>
        <v>N</v>
      </c>
      <c r="BA226" s="1" t="str">
        <f t="shared" si="231"/>
        <v/>
      </c>
      <c r="BB226" s="1" t="str">
        <f t="shared" si="232"/>
        <v/>
      </c>
      <c r="BC226" s="1" t="str">
        <f t="shared" si="233"/>
        <v/>
      </c>
      <c r="BD226" s="1" t="str">
        <f>IF(ISERROR(VLOOKUP(BC226,樓別參照!A:B,2,0)),BC226,VLOOKUP(BC226,樓別參照!A:B,2,0))</f>
        <v/>
      </c>
      <c r="BE226" s="1" t="str">
        <f t="shared" si="234"/>
        <v/>
      </c>
      <c r="BF226" s="1" t="str">
        <f t="shared" si="235"/>
        <v/>
      </c>
      <c r="BG226" s="1" t="str">
        <f t="shared" si="236"/>
        <v>N</v>
      </c>
      <c r="BH226" s="1" t="str">
        <f t="shared" si="245"/>
        <v/>
      </c>
      <c r="BI226" s="1" t="str">
        <f t="shared" si="237"/>
        <v/>
      </c>
      <c r="BJ226" s="1" t="str">
        <f t="shared" si="188"/>
        <v>臺中市</v>
      </c>
      <c r="BK226" s="1" t="str">
        <f t="shared" si="241"/>
        <v>大里區</v>
      </c>
      <c r="BL226" s="1" t="str">
        <f t="shared" si="242"/>
        <v>瑞和街</v>
      </c>
      <c r="BM226" s="1" t="str">
        <f t="shared" si="243"/>
        <v>146巷</v>
      </c>
      <c r="BN226" s="1" t="str">
        <f t="shared" si="244"/>
        <v/>
      </c>
      <c r="BO226" s="1" t="str">
        <f t="shared" si="238"/>
        <v>10號</v>
      </c>
      <c r="BP226" s="1" t="str">
        <f t="shared" si="189"/>
        <v/>
      </c>
    </row>
    <row r="227" spans="1:68" x14ac:dyDescent="0.3">
      <c r="A227" s="1">
        <v>9866777</v>
      </c>
      <c r="B227" s="1" t="s">
        <v>222</v>
      </c>
      <c r="C227" s="1" t="s">
        <v>570</v>
      </c>
      <c r="D227" s="1" t="s">
        <v>571</v>
      </c>
      <c r="E227" s="1" t="s">
        <v>802</v>
      </c>
      <c r="F227" s="1" t="str">
        <f t="shared" si="190"/>
        <v>台中市 大里區 長榮里26鄰天寶街11號</v>
      </c>
      <c r="G227" s="1">
        <f t="shared" si="191"/>
        <v>4</v>
      </c>
      <c r="H227" s="1" t="str">
        <f t="shared" si="192"/>
        <v>台中市</v>
      </c>
      <c r="I227" s="1">
        <f t="shared" si="193"/>
        <v>4</v>
      </c>
      <c r="J227" s="1" t="str">
        <f t="shared" si="186"/>
        <v>大里區</v>
      </c>
      <c r="K227" s="1" t="str">
        <f t="shared" si="187"/>
        <v>長榮里26鄰天寶街11號</v>
      </c>
      <c r="L227" s="1" t="str">
        <f t="shared" si="194"/>
        <v>Y</v>
      </c>
      <c r="M227" s="1">
        <f t="shared" si="195"/>
        <v>3</v>
      </c>
      <c r="N227" s="1" t="str">
        <f t="shared" si="239"/>
        <v>長榮里</v>
      </c>
      <c r="O227" s="1" t="str">
        <f t="shared" si="196"/>
        <v>Y</v>
      </c>
      <c r="P227" s="1">
        <f t="shared" si="197"/>
        <v>6</v>
      </c>
      <c r="Q227" s="1" t="str">
        <f t="shared" si="198"/>
        <v>長榮里26鄰</v>
      </c>
      <c r="R227" s="1" t="str">
        <f t="shared" si="199"/>
        <v>長榮里26鄰</v>
      </c>
      <c r="S227" s="1" t="str">
        <f t="shared" si="200"/>
        <v>天寶街11號</v>
      </c>
      <c r="T227" s="1" t="str">
        <f t="shared" si="201"/>
        <v>N</v>
      </c>
      <c r="U227" s="1" t="str">
        <f t="shared" si="202"/>
        <v>N</v>
      </c>
      <c r="V227" s="1" t="str">
        <f t="shared" si="203"/>
        <v>N</v>
      </c>
      <c r="W227" s="1" t="str">
        <f t="shared" si="204"/>
        <v/>
      </c>
      <c r="X227" s="1" t="str">
        <f t="shared" si="205"/>
        <v/>
      </c>
      <c r="Y227" s="1" t="str">
        <f t="shared" si="206"/>
        <v>天寶街11號</v>
      </c>
      <c r="Z227" s="1" t="str">
        <f t="shared" si="207"/>
        <v>N</v>
      </c>
      <c r="AA227" s="1" t="str">
        <f t="shared" si="185"/>
        <v/>
      </c>
      <c r="AB227" s="1" t="str">
        <f t="shared" si="208"/>
        <v>Y</v>
      </c>
      <c r="AC227" s="1">
        <f t="shared" si="209"/>
        <v>3</v>
      </c>
      <c r="AD227" s="1" t="str">
        <f t="shared" si="210"/>
        <v>天寶街</v>
      </c>
      <c r="AE227" s="1" t="str">
        <f t="shared" si="211"/>
        <v>11號</v>
      </c>
      <c r="AF227" s="1" t="str">
        <f t="shared" si="212"/>
        <v>N</v>
      </c>
      <c r="AG227" s="1" t="str">
        <f t="shared" si="213"/>
        <v/>
      </c>
      <c r="AH227" s="1" t="str">
        <f t="shared" si="214"/>
        <v/>
      </c>
      <c r="AI227" s="1" t="str">
        <f>IF(ISERROR(VLOOKUP(AH227,段別參照!A:B,2,0)),AH227,VLOOKUP(AH227,段別參照!A:B,2,0))</f>
        <v/>
      </c>
      <c r="AJ227" s="1" t="str">
        <f t="shared" si="215"/>
        <v>天寶街</v>
      </c>
      <c r="AK227" s="1" t="str">
        <f t="shared" si="216"/>
        <v>天寶街</v>
      </c>
      <c r="AL227" s="1" t="str">
        <f t="shared" si="217"/>
        <v>11號</v>
      </c>
      <c r="AM227" s="1" t="str">
        <f t="shared" si="218"/>
        <v>N</v>
      </c>
      <c r="AN227" s="1" t="str">
        <f t="shared" si="219"/>
        <v/>
      </c>
      <c r="AO227" s="1" t="str">
        <f t="shared" si="220"/>
        <v/>
      </c>
      <c r="AP227" s="1" t="str">
        <f t="shared" si="221"/>
        <v>11號</v>
      </c>
      <c r="AQ227" s="1" t="str">
        <f t="shared" si="222"/>
        <v>N</v>
      </c>
      <c r="AR227" s="1" t="str">
        <f t="shared" si="223"/>
        <v/>
      </c>
      <c r="AS227" s="1" t="str">
        <f t="shared" si="224"/>
        <v/>
      </c>
      <c r="AT227" s="1" t="str">
        <f t="shared" si="225"/>
        <v>11號</v>
      </c>
      <c r="AU227" s="1" t="str">
        <f t="shared" si="226"/>
        <v>Y</v>
      </c>
      <c r="AV227" s="1">
        <f t="shared" si="227"/>
        <v>3</v>
      </c>
      <c r="AW227" s="1" t="str">
        <f t="shared" si="228"/>
        <v>11號</v>
      </c>
      <c r="AX227" s="1" t="str">
        <f t="shared" si="240"/>
        <v>11號</v>
      </c>
      <c r="AY227" s="1" t="str">
        <f t="shared" si="229"/>
        <v/>
      </c>
      <c r="AZ227" s="1" t="str">
        <f t="shared" si="230"/>
        <v>N</v>
      </c>
      <c r="BA227" s="1" t="str">
        <f t="shared" si="231"/>
        <v/>
      </c>
      <c r="BB227" s="1" t="str">
        <f t="shared" si="232"/>
        <v/>
      </c>
      <c r="BC227" s="1" t="str">
        <f t="shared" si="233"/>
        <v/>
      </c>
      <c r="BD227" s="1" t="str">
        <f>IF(ISERROR(VLOOKUP(BC227,樓別參照!A:B,2,0)),BC227,VLOOKUP(BC227,樓別參照!A:B,2,0))</f>
        <v/>
      </c>
      <c r="BE227" s="1" t="str">
        <f t="shared" si="234"/>
        <v/>
      </c>
      <c r="BF227" s="1" t="str">
        <f t="shared" si="235"/>
        <v/>
      </c>
      <c r="BG227" s="1" t="str">
        <f t="shared" si="236"/>
        <v>N</v>
      </c>
      <c r="BH227" s="1" t="str">
        <f t="shared" si="245"/>
        <v/>
      </c>
      <c r="BI227" s="1" t="str">
        <f t="shared" si="237"/>
        <v/>
      </c>
      <c r="BJ227" s="1" t="str">
        <f t="shared" si="188"/>
        <v>臺中市</v>
      </c>
      <c r="BK227" s="1" t="str">
        <f t="shared" si="241"/>
        <v>大里區</v>
      </c>
      <c r="BL227" s="1" t="str">
        <f t="shared" si="242"/>
        <v>天寶街</v>
      </c>
      <c r="BM227" s="1" t="str">
        <f t="shared" si="243"/>
        <v/>
      </c>
      <c r="BN227" s="1" t="str">
        <f t="shared" si="244"/>
        <v/>
      </c>
      <c r="BO227" s="1" t="str">
        <f t="shared" si="238"/>
        <v>11號</v>
      </c>
      <c r="BP227" s="1" t="str">
        <f t="shared" si="189"/>
        <v/>
      </c>
    </row>
    <row r="228" spans="1:68" x14ac:dyDescent="0.3">
      <c r="A228" s="1">
        <v>8233242</v>
      </c>
      <c r="B228" s="1" t="s">
        <v>223</v>
      </c>
      <c r="C228" s="1" t="s">
        <v>570</v>
      </c>
      <c r="D228" s="1" t="s">
        <v>571</v>
      </c>
      <c r="E228" s="1" t="s">
        <v>803</v>
      </c>
      <c r="F228" s="1" t="str">
        <f t="shared" si="190"/>
        <v>台中市 大里區 內新里7鄰內新街48號</v>
      </c>
      <c r="G228" s="1">
        <f t="shared" si="191"/>
        <v>4</v>
      </c>
      <c r="H228" s="1" t="str">
        <f t="shared" si="192"/>
        <v>台中市</v>
      </c>
      <c r="I228" s="1">
        <f t="shared" si="193"/>
        <v>4</v>
      </c>
      <c r="J228" s="1" t="str">
        <f t="shared" si="186"/>
        <v>大里區</v>
      </c>
      <c r="K228" s="1" t="str">
        <f t="shared" si="187"/>
        <v>內新里7鄰內新街48號</v>
      </c>
      <c r="L228" s="1" t="str">
        <f t="shared" si="194"/>
        <v>Y</v>
      </c>
      <c r="M228" s="1">
        <f t="shared" si="195"/>
        <v>3</v>
      </c>
      <c r="N228" s="1" t="str">
        <f t="shared" si="239"/>
        <v>內新里</v>
      </c>
      <c r="O228" s="1" t="str">
        <f t="shared" si="196"/>
        <v>Y</v>
      </c>
      <c r="P228" s="1">
        <f t="shared" si="197"/>
        <v>5</v>
      </c>
      <c r="Q228" s="1" t="str">
        <f t="shared" si="198"/>
        <v>內新里7鄰</v>
      </c>
      <c r="R228" s="1" t="str">
        <f t="shared" si="199"/>
        <v>內新里7鄰</v>
      </c>
      <c r="S228" s="1" t="str">
        <f t="shared" si="200"/>
        <v>內新街48號</v>
      </c>
      <c r="T228" s="1" t="str">
        <f t="shared" si="201"/>
        <v>N</v>
      </c>
      <c r="U228" s="1" t="str">
        <f t="shared" si="202"/>
        <v>N</v>
      </c>
      <c r="V228" s="1" t="str">
        <f t="shared" si="203"/>
        <v>N</v>
      </c>
      <c r="W228" s="1" t="str">
        <f t="shared" si="204"/>
        <v/>
      </c>
      <c r="X228" s="1" t="str">
        <f t="shared" si="205"/>
        <v/>
      </c>
      <c r="Y228" s="1" t="str">
        <f t="shared" si="206"/>
        <v>內新街48號</v>
      </c>
      <c r="Z228" s="1" t="str">
        <f t="shared" si="207"/>
        <v>N</v>
      </c>
      <c r="AA228" s="1" t="str">
        <f t="shared" si="185"/>
        <v/>
      </c>
      <c r="AB228" s="1" t="str">
        <f t="shared" si="208"/>
        <v>Y</v>
      </c>
      <c r="AC228" s="1">
        <f t="shared" si="209"/>
        <v>3</v>
      </c>
      <c r="AD228" s="1" t="str">
        <f t="shared" si="210"/>
        <v>內新街</v>
      </c>
      <c r="AE228" s="1" t="str">
        <f t="shared" si="211"/>
        <v>48號</v>
      </c>
      <c r="AF228" s="1" t="str">
        <f t="shared" si="212"/>
        <v>N</v>
      </c>
      <c r="AG228" s="1" t="str">
        <f t="shared" si="213"/>
        <v/>
      </c>
      <c r="AH228" s="1" t="str">
        <f t="shared" si="214"/>
        <v/>
      </c>
      <c r="AI228" s="1" t="str">
        <f>IF(ISERROR(VLOOKUP(AH228,段別參照!A:B,2,0)),AH228,VLOOKUP(AH228,段別參照!A:B,2,0))</f>
        <v/>
      </c>
      <c r="AJ228" s="1" t="str">
        <f t="shared" si="215"/>
        <v>內新街</v>
      </c>
      <c r="AK228" s="1" t="str">
        <f t="shared" si="216"/>
        <v>內新街</v>
      </c>
      <c r="AL228" s="1" t="str">
        <f t="shared" si="217"/>
        <v>48號</v>
      </c>
      <c r="AM228" s="1" t="str">
        <f t="shared" si="218"/>
        <v>N</v>
      </c>
      <c r="AN228" s="1" t="str">
        <f t="shared" si="219"/>
        <v/>
      </c>
      <c r="AO228" s="1" t="str">
        <f t="shared" si="220"/>
        <v/>
      </c>
      <c r="AP228" s="1" t="str">
        <f t="shared" si="221"/>
        <v>48號</v>
      </c>
      <c r="AQ228" s="1" t="str">
        <f t="shared" si="222"/>
        <v>N</v>
      </c>
      <c r="AR228" s="1" t="str">
        <f t="shared" si="223"/>
        <v/>
      </c>
      <c r="AS228" s="1" t="str">
        <f t="shared" si="224"/>
        <v/>
      </c>
      <c r="AT228" s="1" t="str">
        <f t="shared" si="225"/>
        <v>48號</v>
      </c>
      <c r="AU228" s="1" t="str">
        <f t="shared" si="226"/>
        <v>Y</v>
      </c>
      <c r="AV228" s="1">
        <f t="shared" si="227"/>
        <v>3</v>
      </c>
      <c r="AW228" s="1" t="str">
        <f t="shared" si="228"/>
        <v>48號</v>
      </c>
      <c r="AX228" s="1" t="str">
        <f t="shared" si="240"/>
        <v>48號</v>
      </c>
      <c r="AY228" s="1" t="str">
        <f t="shared" si="229"/>
        <v/>
      </c>
      <c r="AZ228" s="1" t="str">
        <f t="shared" si="230"/>
        <v>N</v>
      </c>
      <c r="BA228" s="1" t="str">
        <f t="shared" si="231"/>
        <v/>
      </c>
      <c r="BB228" s="1" t="str">
        <f t="shared" si="232"/>
        <v/>
      </c>
      <c r="BC228" s="1" t="str">
        <f t="shared" si="233"/>
        <v/>
      </c>
      <c r="BD228" s="1" t="str">
        <f>IF(ISERROR(VLOOKUP(BC228,樓別參照!A:B,2,0)),BC228,VLOOKUP(BC228,樓別參照!A:B,2,0))</f>
        <v/>
      </c>
      <c r="BE228" s="1" t="str">
        <f t="shared" si="234"/>
        <v/>
      </c>
      <c r="BF228" s="1" t="str">
        <f t="shared" si="235"/>
        <v/>
      </c>
      <c r="BG228" s="1" t="str">
        <f t="shared" si="236"/>
        <v>N</v>
      </c>
      <c r="BH228" s="1" t="str">
        <f t="shared" si="245"/>
        <v/>
      </c>
      <c r="BI228" s="1" t="str">
        <f t="shared" si="237"/>
        <v/>
      </c>
      <c r="BJ228" s="1" t="str">
        <f t="shared" si="188"/>
        <v>臺中市</v>
      </c>
      <c r="BK228" s="1" t="str">
        <f t="shared" si="241"/>
        <v>大里區</v>
      </c>
      <c r="BL228" s="1" t="str">
        <f t="shared" si="242"/>
        <v>內新街</v>
      </c>
      <c r="BM228" s="1" t="str">
        <f t="shared" si="243"/>
        <v/>
      </c>
      <c r="BN228" s="1" t="str">
        <f t="shared" si="244"/>
        <v/>
      </c>
      <c r="BO228" s="1" t="str">
        <f t="shared" si="238"/>
        <v>48號</v>
      </c>
      <c r="BP228" s="1" t="str">
        <f t="shared" si="189"/>
        <v/>
      </c>
    </row>
    <row r="229" spans="1:68" x14ac:dyDescent="0.3">
      <c r="A229" s="1">
        <v>9376472</v>
      </c>
      <c r="B229" s="1" t="s">
        <v>224</v>
      </c>
      <c r="C229" s="1" t="s">
        <v>566</v>
      </c>
      <c r="D229" s="1" t="s">
        <v>567</v>
      </c>
      <c r="E229" s="1" t="s">
        <v>804</v>
      </c>
      <c r="F229" s="1" t="str">
        <f t="shared" si="190"/>
        <v>台中市 大里區 中興路2段240巷33號6樓</v>
      </c>
      <c r="G229" s="1">
        <f t="shared" si="191"/>
        <v>4</v>
      </c>
      <c r="H229" s="1" t="str">
        <f t="shared" si="192"/>
        <v>台中市</v>
      </c>
      <c r="I229" s="1">
        <f t="shared" si="193"/>
        <v>4</v>
      </c>
      <c r="J229" s="1" t="str">
        <f t="shared" si="186"/>
        <v>大里區</v>
      </c>
      <c r="K229" s="1" t="str">
        <f t="shared" si="187"/>
        <v>中興路2段240巷33號6樓</v>
      </c>
      <c r="L229" s="1" t="str">
        <f t="shared" si="194"/>
        <v>N</v>
      </c>
      <c r="M229" s="1" t="str">
        <f t="shared" si="195"/>
        <v/>
      </c>
      <c r="N229" s="1" t="str">
        <f t="shared" si="239"/>
        <v/>
      </c>
      <c r="O229" s="1" t="str">
        <f t="shared" si="196"/>
        <v>N</v>
      </c>
      <c r="P229" s="1" t="str">
        <f t="shared" si="197"/>
        <v/>
      </c>
      <c r="Q229" s="1" t="str">
        <f t="shared" si="198"/>
        <v/>
      </c>
      <c r="R229" s="1" t="str">
        <f t="shared" si="199"/>
        <v/>
      </c>
      <c r="S229" s="1" t="str">
        <f t="shared" si="200"/>
        <v>中興路2段240巷33號6樓</v>
      </c>
      <c r="T229" s="1" t="str">
        <f t="shared" si="201"/>
        <v>N</v>
      </c>
      <c r="U229" s="1" t="str">
        <f t="shared" si="202"/>
        <v>N</v>
      </c>
      <c r="V229" s="1" t="str">
        <f t="shared" si="203"/>
        <v>N</v>
      </c>
      <c r="W229" s="1" t="str">
        <f t="shared" si="204"/>
        <v/>
      </c>
      <c r="X229" s="1" t="str">
        <f t="shared" si="205"/>
        <v/>
      </c>
      <c r="Y229" s="1" t="str">
        <f t="shared" si="206"/>
        <v>中興路2段240巷33號6樓</v>
      </c>
      <c r="Z229" s="1" t="str">
        <f t="shared" si="207"/>
        <v>Y</v>
      </c>
      <c r="AA229" s="1">
        <f t="shared" si="185"/>
        <v>3</v>
      </c>
      <c r="AB229" s="1" t="str">
        <f t="shared" si="208"/>
        <v>N</v>
      </c>
      <c r="AC229" s="1" t="str">
        <f t="shared" si="209"/>
        <v/>
      </c>
      <c r="AD229" s="1" t="str">
        <f t="shared" si="210"/>
        <v>中興路</v>
      </c>
      <c r="AE229" s="1" t="str">
        <f t="shared" si="211"/>
        <v>2段240巷33號6樓</v>
      </c>
      <c r="AF229" s="1" t="str">
        <f t="shared" si="212"/>
        <v>Y</v>
      </c>
      <c r="AG229" s="1">
        <f t="shared" si="213"/>
        <v>2</v>
      </c>
      <c r="AH229" s="1" t="str">
        <f t="shared" si="214"/>
        <v>2段</v>
      </c>
      <c r="AI229" s="1" t="str">
        <f>IF(ISERROR(VLOOKUP(AH229,段別參照!A:B,2,0)),AH229,VLOOKUP(AH229,段別參照!A:B,2,0))</f>
        <v>二段</v>
      </c>
      <c r="AJ229" s="1" t="str">
        <f t="shared" si="215"/>
        <v>中興路2段</v>
      </c>
      <c r="AK229" s="1" t="str">
        <f t="shared" si="216"/>
        <v>中興路二段</v>
      </c>
      <c r="AL229" s="1" t="str">
        <f t="shared" si="217"/>
        <v>240巷33號6樓</v>
      </c>
      <c r="AM229" s="1" t="str">
        <f t="shared" si="218"/>
        <v>Y</v>
      </c>
      <c r="AN229" s="1">
        <f t="shared" si="219"/>
        <v>4</v>
      </c>
      <c r="AO229" s="1" t="str">
        <f t="shared" si="220"/>
        <v>240巷</v>
      </c>
      <c r="AP229" s="1" t="str">
        <f t="shared" si="221"/>
        <v>33號6樓</v>
      </c>
      <c r="AQ229" s="1" t="str">
        <f t="shared" si="222"/>
        <v>N</v>
      </c>
      <c r="AR229" s="1" t="str">
        <f t="shared" si="223"/>
        <v/>
      </c>
      <c r="AS229" s="1" t="str">
        <f t="shared" si="224"/>
        <v/>
      </c>
      <c r="AT229" s="1" t="str">
        <f t="shared" si="225"/>
        <v>33號6樓</v>
      </c>
      <c r="AU229" s="1" t="str">
        <f t="shared" si="226"/>
        <v>Y</v>
      </c>
      <c r="AV229" s="1">
        <f t="shared" si="227"/>
        <v>3</v>
      </c>
      <c r="AW229" s="1" t="str">
        <f t="shared" si="228"/>
        <v>33號</v>
      </c>
      <c r="AX229" s="1" t="str">
        <f t="shared" si="240"/>
        <v>33號</v>
      </c>
      <c r="AY229" s="1" t="str">
        <f t="shared" si="229"/>
        <v>6樓</v>
      </c>
      <c r="AZ229" s="1" t="str">
        <f t="shared" si="230"/>
        <v>Y</v>
      </c>
      <c r="BA229" s="1">
        <f t="shared" si="231"/>
        <v>2</v>
      </c>
      <c r="BB229" s="1" t="str">
        <f t="shared" si="232"/>
        <v>6樓</v>
      </c>
      <c r="BC229" s="1" t="str">
        <f t="shared" si="233"/>
        <v>6</v>
      </c>
      <c r="BD229" s="1" t="str">
        <f>IF(ISERROR(VLOOKUP(BC229,樓別參照!A:B,2,0)),BC229,VLOOKUP(BC229,樓別參照!A:B,2,0))</f>
        <v>6</v>
      </c>
      <c r="BE229" s="1" t="str">
        <f t="shared" si="234"/>
        <v>6樓</v>
      </c>
      <c r="BF229" s="1" t="str">
        <f t="shared" si="235"/>
        <v/>
      </c>
      <c r="BG229" s="1" t="str">
        <f t="shared" si="236"/>
        <v>N</v>
      </c>
      <c r="BH229" s="1" t="str">
        <f t="shared" si="245"/>
        <v/>
      </c>
      <c r="BI229" s="1" t="str">
        <f t="shared" si="237"/>
        <v/>
      </c>
      <c r="BJ229" s="1" t="str">
        <f t="shared" si="188"/>
        <v>臺中市</v>
      </c>
      <c r="BK229" s="1" t="str">
        <f t="shared" si="241"/>
        <v>大里區</v>
      </c>
      <c r="BL229" s="1" t="str">
        <f t="shared" si="242"/>
        <v>中興路二段</v>
      </c>
      <c r="BM229" s="1" t="str">
        <f t="shared" si="243"/>
        <v>240巷</v>
      </c>
      <c r="BN229" s="1" t="str">
        <f t="shared" si="244"/>
        <v/>
      </c>
      <c r="BO229" s="1" t="str">
        <f t="shared" si="238"/>
        <v>33號6樓</v>
      </c>
      <c r="BP229" s="1" t="str">
        <f t="shared" si="189"/>
        <v/>
      </c>
    </row>
    <row r="230" spans="1:68" x14ac:dyDescent="0.3">
      <c r="A230" s="1">
        <v>9866747</v>
      </c>
      <c r="B230" s="1" t="s">
        <v>225</v>
      </c>
      <c r="C230" s="1" t="s">
        <v>570</v>
      </c>
      <c r="D230" s="1" t="s">
        <v>571</v>
      </c>
      <c r="E230" s="1" t="s">
        <v>805</v>
      </c>
      <c r="F230" s="1" t="str">
        <f t="shared" si="190"/>
        <v>台中市 大里區 大峰路437巷7弄2號5樓</v>
      </c>
      <c r="G230" s="1">
        <f t="shared" si="191"/>
        <v>4</v>
      </c>
      <c r="H230" s="1" t="str">
        <f t="shared" si="192"/>
        <v>台中市</v>
      </c>
      <c r="I230" s="1">
        <f t="shared" si="193"/>
        <v>4</v>
      </c>
      <c r="J230" s="1" t="str">
        <f t="shared" si="186"/>
        <v>大里區</v>
      </c>
      <c r="K230" s="1" t="str">
        <f t="shared" si="187"/>
        <v>大峰路437巷7弄2號5樓</v>
      </c>
      <c r="L230" s="1" t="str">
        <f t="shared" si="194"/>
        <v>N</v>
      </c>
      <c r="M230" s="1" t="str">
        <f t="shared" si="195"/>
        <v/>
      </c>
      <c r="N230" s="1" t="str">
        <f t="shared" si="239"/>
        <v/>
      </c>
      <c r="O230" s="1" t="str">
        <f t="shared" si="196"/>
        <v>N</v>
      </c>
      <c r="P230" s="1" t="str">
        <f t="shared" si="197"/>
        <v/>
      </c>
      <c r="Q230" s="1" t="str">
        <f t="shared" si="198"/>
        <v/>
      </c>
      <c r="R230" s="1" t="str">
        <f t="shared" si="199"/>
        <v/>
      </c>
      <c r="S230" s="1" t="str">
        <f t="shared" si="200"/>
        <v>大峰路437巷7弄2號5樓</v>
      </c>
      <c r="T230" s="1" t="str">
        <f t="shared" si="201"/>
        <v>N</v>
      </c>
      <c r="U230" s="1" t="str">
        <f t="shared" si="202"/>
        <v>N</v>
      </c>
      <c r="V230" s="1" t="str">
        <f t="shared" si="203"/>
        <v>N</v>
      </c>
      <c r="W230" s="1" t="str">
        <f t="shared" si="204"/>
        <v/>
      </c>
      <c r="X230" s="1" t="str">
        <f t="shared" si="205"/>
        <v/>
      </c>
      <c r="Y230" s="1" t="str">
        <f t="shared" si="206"/>
        <v>大峰路437巷7弄2號5樓</v>
      </c>
      <c r="Z230" s="1" t="str">
        <f t="shared" si="207"/>
        <v>Y</v>
      </c>
      <c r="AA230" s="1">
        <f t="shared" si="185"/>
        <v>3</v>
      </c>
      <c r="AB230" s="1" t="str">
        <f t="shared" si="208"/>
        <v>N</v>
      </c>
      <c r="AC230" s="1" t="str">
        <f t="shared" si="209"/>
        <v/>
      </c>
      <c r="AD230" s="1" t="str">
        <f t="shared" si="210"/>
        <v>大峰路</v>
      </c>
      <c r="AE230" s="1" t="str">
        <f t="shared" si="211"/>
        <v>437巷7弄2號5樓</v>
      </c>
      <c r="AF230" s="1" t="str">
        <f t="shared" si="212"/>
        <v>N</v>
      </c>
      <c r="AG230" s="1" t="str">
        <f t="shared" si="213"/>
        <v/>
      </c>
      <c r="AH230" s="1" t="str">
        <f t="shared" si="214"/>
        <v/>
      </c>
      <c r="AI230" s="1" t="str">
        <f>IF(ISERROR(VLOOKUP(AH230,段別參照!A:B,2,0)),AH230,VLOOKUP(AH230,段別參照!A:B,2,0))</f>
        <v/>
      </c>
      <c r="AJ230" s="1" t="str">
        <f t="shared" si="215"/>
        <v>大峰路</v>
      </c>
      <c r="AK230" s="1" t="str">
        <f t="shared" si="216"/>
        <v>大峰路</v>
      </c>
      <c r="AL230" s="1" t="str">
        <f t="shared" si="217"/>
        <v>437巷7弄2號5樓</v>
      </c>
      <c r="AM230" s="1" t="str">
        <f t="shared" si="218"/>
        <v>Y</v>
      </c>
      <c r="AN230" s="1">
        <f t="shared" si="219"/>
        <v>4</v>
      </c>
      <c r="AO230" s="1" t="str">
        <f t="shared" si="220"/>
        <v>437巷</v>
      </c>
      <c r="AP230" s="1" t="str">
        <f t="shared" si="221"/>
        <v>7弄2號5樓</v>
      </c>
      <c r="AQ230" s="1" t="str">
        <f t="shared" si="222"/>
        <v>Y</v>
      </c>
      <c r="AR230" s="1">
        <f t="shared" si="223"/>
        <v>2</v>
      </c>
      <c r="AS230" s="1" t="str">
        <f t="shared" si="224"/>
        <v>7弄</v>
      </c>
      <c r="AT230" s="1" t="str">
        <f t="shared" si="225"/>
        <v>2號5樓</v>
      </c>
      <c r="AU230" s="1" t="str">
        <f t="shared" si="226"/>
        <v>Y</v>
      </c>
      <c r="AV230" s="1">
        <f t="shared" si="227"/>
        <v>2</v>
      </c>
      <c r="AW230" s="1" t="str">
        <f t="shared" si="228"/>
        <v>2號</v>
      </c>
      <c r="AX230" s="1" t="str">
        <f t="shared" si="240"/>
        <v>2號</v>
      </c>
      <c r="AY230" s="1" t="str">
        <f t="shared" si="229"/>
        <v>5樓</v>
      </c>
      <c r="AZ230" s="1" t="str">
        <f t="shared" si="230"/>
        <v>Y</v>
      </c>
      <c r="BA230" s="1">
        <f t="shared" si="231"/>
        <v>2</v>
      </c>
      <c r="BB230" s="1" t="str">
        <f t="shared" si="232"/>
        <v>5樓</v>
      </c>
      <c r="BC230" s="1" t="str">
        <f t="shared" si="233"/>
        <v>5</v>
      </c>
      <c r="BD230" s="1" t="str">
        <f>IF(ISERROR(VLOOKUP(BC230,樓別參照!A:B,2,0)),BC230,VLOOKUP(BC230,樓別參照!A:B,2,0))</f>
        <v>5</v>
      </c>
      <c r="BE230" s="1" t="str">
        <f t="shared" si="234"/>
        <v>5樓</v>
      </c>
      <c r="BF230" s="1" t="str">
        <f t="shared" si="235"/>
        <v/>
      </c>
      <c r="BG230" s="1" t="str">
        <f t="shared" si="236"/>
        <v>N</v>
      </c>
      <c r="BH230" s="1" t="str">
        <f t="shared" si="245"/>
        <v/>
      </c>
      <c r="BI230" s="1" t="str">
        <f t="shared" si="237"/>
        <v/>
      </c>
      <c r="BJ230" s="1" t="str">
        <f t="shared" si="188"/>
        <v>臺中市</v>
      </c>
      <c r="BK230" s="1" t="str">
        <f t="shared" si="241"/>
        <v>大里區</v>
      </c>
      <c r="BL230" s="1" t="str">
        <f t="shared" si="242"/>
        <v>大峰路</v>
      </c>
      <c r="BM230" s="1" t="str">
        <f t="shared" si="243"/>
        <v>437巷</v>
      </c>
      <c r="BN230" s="1" t="str">
        <f t="shared" si="244"/>
        <v>7弄</v>
      </c>
      <c r="BO230" s="1" t="str">
        <f t="shared" si="238"/>
        <v>2號5樓</v>
      </c>
      <c r="BP230" s="1" t="str">
        <f t="shared" si="189"/>
        <v/>
      </c>
    </row>
    <row r="231" spans="1:68" x14ac:dyDescent="0.3">
      <c r="A231" s="1">
        <v>6684979</v>
      </c>
      <c r="B231" s="1" t="s">
        <v>226</v>
      </c>
      <c r="C231" s="1" t="s">
        <v>577</v>
      </c>
      <c r="D231" s="1" t="s">
        <v>571</v>
      </c>
      <c r="E231" s="1" t="s">
        <v>806</v>
      </c>
      <c r="F231" s="1" t="str">
        <f t="shared" si="190"/>
        <v>台中市 太平區 新平路1段150號8樓之2</v>
      </c>
      <c r="G231" s="1">
        <f t="shared" si="191"/>
        <v>4</v>
      </c>
      <c r="H231" s="1" t="str">
        <f t="shared" si="192"/>
        <v>台中市</v>
      </c>
      <c r="I231" s="1">
        <f t="shared" si="193"/>
        <v>4</v>
      </c>
      <c r="J231" s="1" t="str">
        <f t="shared" si="186"/>
        <v>太平區</v>
      </c>
      <c r="K231" s="1" t="str">
        <f t="shared" si="187"/>
        <v>新平路1段150號8樓之2</v>
      </c>
      <c r="L231" s="1" t="str">
        <f t="shared" si="194"/>
        <v>N</v>
      </c>
      <c r="M231" s="1" t="str">
        <f t="shared" si="195"/>
        <v/>
      </c>
      <c r="N231" s="1" t="str">
        <f t="shared" si="239"/>
        <v/>
      </c>
      <c r="O231" s="1" t="str">
        <f t="shared" si="196"/>
        <v>N</v>
      </c>
      <c r="P231" s="1" t="str">
        <f t="shared" si="197"/>
        <v/>
      </c>
      <c r="Q231" s="1" t="str">
        <f t="shared" si="198"/>
        <v/>
      </c>
      <c r="R231" s="1" t="str">
        <f t="shared" si="199"/>
        <v/>
      </c>
      <c r="S231" s="1" t="str">
        <f t="shared" si="200"/>
        <v>新平路1段150號8樓之2</v>
      </c>
      <c r="T231" s="1" t="str">
        <f t="shared" si="201"/>
        <v>N</v>
      </c>
      <c r="U231" s="1" t="str">
        <f t="shared" si="202"/>
        <v>N</v>
      </c>
      <c r="V231" s="1" t="str">
        <f t="shared" si="203"/>
        <v>N</v>
      </c>
      <c r="W231" s="1" t="str">
        <f t="shared" si="204"/>
        <v/>
      </c>
      <c r="X231" s="1" t="str">
        <f t="shared" si="205"/>
        <v/>
      </c>
      <c r="Y231" s="1" t="str">
        <f t="shared" si="206"/>
        <v>新平路1段150號8樓之2</v>
      </c>
      <c r="Z231" s="1" t="str">
        <f t="shared" si="207"/>
        <v>Y</v>
      </c>
      <c r="AA231" s="1">
        <f t="shared" si="185"/>
        <v>3</v>
      </c>
      <c r="AB231" s="1" t="str">
        <f t="shared" si="208"/>
        <v>N</v>
      </c>
      <c r="AC231" s="1" t="str">
        <f t="shared" si="209"/>
        <v/>
      </c>
      <c r="AD231" s="1" t="str">
        <f t="shared" si="210"/>
        <v>新平路</v>
      </c>
      <c r="AE231" s="1" t="str">
        <f t="shared" si="211"/>
        <v>1段150號8樓之2</v>
      </c>
      <c r="AF231" s="1" t="str">
        <f t="shared" si="212"/>
        <v>Y</v>
      </c>
      <c r="AG231" s="1">
        <f t="shared" si="213"/>
        <v>2</v>
      </c>
      <c r="AH231" s="1" t="str">
        <f t="shared" si="214"/>
        <v>1段</v>
      </c>
      <c r="AI231" s="1" t="str">
        <f>IF(ISERROR(VLOOKUP(AH231,段別參照!A:B,2,0)),AH231,VLOOKUP(AH231,段別參照!A:B,2,0))</f>
        <v>一段</v>
      </c>
      <c r="AJ231" s="1" t="str">
        <f t="shared" si="215"/>
        <v>新平路1段</v>
      </c>
      <c r="AK231" s="1" t="str">
        <f t="shared" si="216"/>
        <v>新平路一段</v>
      </c>
      <c r="AL231" s="1" t="str">
        <f t="shared" si="217"/>
        <v>150號8樓之2</v>
      </c>
      <c r="AM231" s="1" t="str">
        <f t="shared" si="218"/>
        <v>N</v>
      </c>
      <c r="AN231" s="1" t="str">
        <f t="shared" si="219"/>
        <v/>
      </c>
      <c r="AO231" s="1" t="str">
        <f t="shared" si="220"/>
        <v/>
      </c>
      <c r="AP231" s="1" t="str">
        <f t="shared" si="221"/>
        <v>150號8樓之2</v>
      </c>
      <c r="AQ231" s="1" t="str">
        <f t="shared" si="222"/>
        <v>N</v>
      </c>
      <c r="AR231" s="1" t="str">
        <f t="shared" si="223"/>
        <v/>
      </c>
      <c r="AS231" s="1" t="str">
        <f t="shared" si="224"/>
        <v/>
      </c>
      <c r="AT231" s="1" t="str">
        <f t="shared" si="225"/>
        <v>150號8樓之2</v>
      </c>
      <c r="AU231" s="1" t="str">
        <f t="shared" si="226"/>
        <v>Y</v>
      </c>
      <c r="AV231" s="1">
        <f t="shared" si="227"/>
        <v>4</v>
      </c>
      <c r="AW231" s="1" t="str">
        <f t="shared" si="228"/>
        <v>150號</v>
      </c>
      <c r="AX231" s="1" t="str">
        <f t="shared" si="240"/>
        <v>150號</v>
      </c>
      <c r="AY231" s="1" t="str">
        <f t="shared" si="229"/>
        <v>8樓之2</v>
      </c>
      <c r="AZ231" s="1" t="str">
        <f t="shared" si="230"/>
        <v>Y</v>
      </c>
      <c r="BA231" s="1">
        <f t="shared" si="231"/>
        <v>2</v>
      </c>
      <c r="BB231" s="1" t="str">
        <f t="shared" si="232"/>
        <v>8樓</v>
      </c>
      <c r="BC231" s="1" t="str">
        <f t="shared" si="233"/>
        <v>8</v>
      </c>
      <c r="BD231" s="1" t="str">
        <f>IF(ISERROR(VLOOKUP(BC231,樓別參照!A:B,2,0)),BC231,VLOOKUP(BC231,樓別參照!A:B,2,0))</f>
        <v>8</v>
      </c>
      <c r="BE231" s="1" t="str">
        <f t="shared" si="234"/>
        <v>8樓</v>
      </c>
      <c r="BF231" s="1" t="str">
        <f t="shared" si="235"/>
        <v>之2</v>
      </c>
      <c r="BG231" s="1" t="str">
        <f t="shared" si="236"/>
        <v>Y</v>
      </c>
      <c r="BH231" s="1">
        <f t="shared" si="245"/>
        <v>1</v>
      </c>
      <c r="BI231" s="1" t="str">
        <f t="shared" si="237"/>
        <v>之2</v>
      </c>
      <c r="BJ231" s="1" t="str">
        <f t="shared" si="188"/>
        <v>臺中市</v>
      </c>
      <c r="BK231" s="1" t="str">
        <f t="shared" si="241"/>
        <v>太平區</v>
      </c>
      <c r="BL231" s="1" t="str">
        <f t="shared" si="242"/>
        <v>新平路一段</v>
      </c>
      <c r="BM231" s="1" t="str">
        <f t="shared" si="243"/>
        <v/>
      </c>
      <c r="BN231" s="1" t="str">
        <f t="shared" si="244"/>
        <v/>
      </c>
      <c r="BO231" s="1" t="str">
        <f t="shared" si="238"/>
        <v>150號8樓之2</v>
      </c>
      <c r="BP231" s="1" t="str">
        <f t="shared" si="189"/>
        <v/>
      </c>
    </row>
    <row r="232" spans="1:68" x14ac:dyDescent="0.3">
      <c r="A232" s="1">
        <v>6627856</v>
      </c>
      <c r="B232" s="1" t="s">
        <v>227</v>
      </c>
      <c r="C232" s="1" t="s">
        <v>577</v>
      </c>
      <c r="D232" s="1" t="s">
        <v>571</v>
      </c>
      <c r="E232" s="1" t="s">
        <v>807</v>
      </c>
      <c r="F232" s="1" t="str">
        <f t="shared" si="190"/>
        <v>台中市 太平區 富宜路191號1樓</v>
      </c>
      <c r="G232" s="1">
        <f t="shared" si="191"/>
        <v>4</v>
      </c>
      <c r="H232" s="1" t="str">
        <f t="shared" si="192"/>
        <v>台中市</v>
      </c>
      <c r="I232" s="1">
        <f t="shared" si="193"/>
        <v>4</v>
      </c>
      <c r="J232" s="1" t="str">
        <f t="shared" si="186"/>
        <v>太平區</v>
      </c>
      <c r="K232" s="1" t="str">
        <f t="shared" si="187"/>
        <v>富宜路191號1樓</v>
      </c>
      <c r="L232" s="1" t="str">
        <f t="shared" si="194"/>
        <v>N</v>
      </c>
      <c r="M232" s="1" t="str">
        <f t="shared" si="195"/>
        <v/>
      </c>
      <c r="N232" s="1" t="str">
        <f t="shared" si="239"/>
        <v/>
      </c>
      <c r="O232" s="1" t="str">
        <f t="shared" si="196"/>
        <v>N</v>
      </c>
      <c r="P232" s="1" t="str">
        <f t="shared" si="197"/>
        <v/>
      </c>
      <c r="Q232" s="1" t="str">
        <f t="shared" si="198"/>
        <v/>
      </c>
      <c r="R232" s="1" t="str">
        <f t="shared" si="199"/>
        <v/>
      </c>
      <c r="S232" s="1" t="str">
        <f t="shared" si="200"/>
        <v>富宜路191號1樓</v>
      </c>
      <c r="T232" s="1" t="str">
        <f t="shared" si="201"/>
        <v>N</v>
      </c>
      <c r="U232" s="1" t="str">
        <f t="shared" si="202"/>
        <v>N</v>
      </c>
      <c r="V232" s="1" t="str">
        <f t="shared" si="203"/>
        <v>N</v>
      </c>
      <c r="W232" s="1" t="str">
        <f t="shared" si="204"/>
        <v/>
      </c>
      <c r="X232" s="1" t="str">
        <f t="shared" si="205"/>
        <v/>
      </c>
      <c r="Y232" s="1" t="str">
        <f t="shared" si="206"/>
        <v>富宜路191號1樓</v>
      </c>
      <c r="Z232" s="1" t="str">
        <f t="shared" si="207"/>
        <v>Y</v>
      </c>
      <c r="AA232" s="1">
        <f t="shared" si="185"/>
        <v>3</v>
      </c>
      <c r="AB232" s="1" t="str">
        <f t="shared" si="208"/>
        <v>N</v>
      </c>
      <c r="AC232" s="1" t="str">
        <f t="shared" si="209"/>
        <v/>
      </c>
      <c r="AD232" s="1" t="str">
        <f t="shared" si="210"/>
        <v>富宜路</v>
      </c>
      <c r="AE232" s="1" t="str">
        <f t="shared" si="211"/>
        <v>191號1樓</v>
      </c>
      <c r="AF232" s="1" t="str">
        <f t="shared" si="212"/>
        <v>N</v>
      </c>
      <c r="AG232" s="1" t="str">
        <f t="shared" si="213"/>
        <v/>
      </c>
      <c r="AH232" s="1" t="str">
        <f t="shared" si="214"/>
        <v/>
      </c>
      <c r="AI232" s="1" t="str">
        <f>IF(ISERROR(VLOOKUP(AH232,段別參照!A:B,2,0)),AH232,VLOOKUP(AH232,段別參照!A:B,2,0))</f>
        <v/>
      </c>
      <c r="AJ232" s="1" t="str">
        <f t="shared" si="215"/>
        <v>富宜路</v>
      </c>
      <c r="AK232" s="1" t="str">
        <f t="shared" si="216"/>
        <v>富宜路</v>
      </c>
      <c r="AL232" s="1" t="str">
        <f t="shared" si="217"/>
        <v>191號1樓</v>
      </c>
      <c r="AM232" s="1" t="str">
        <f t="shared" si="218"/>
        <v>N</v>
      </c>
      <c r="AN232" s="1" t="str">
        <f t="shared" si="219"/>
        <v/>
      </c>
      <c r="AO232" s="1" t="str">
        <f t="shared" si="220"/>
        <v/>
      </c>
      <c r="AP232" s="1" t="str">
        <f t="shared" si="221"/>
        <v>191號1樓</v>
      </c>
      <c r="AQ232" s="1" t="str">
        <f t="shared" si="222"/>
        <v>N</v>
      </c>
      <c r="AR232" s="1" t="str">
        <f t="shared" si="223"/>
        <v/>
      </c>
      <c r="AS232" s="1" t="str">
        <f t="shared" si="224"/>
        <v/>
      </c>
      <c r="AT232" s="1" t="str">
        <f t="shared" si="225"/>
        <v>191號1樓</v>
      </c>
      <c r="AU232" s="1" t="str">
        <f t="shared" si="226"/>
        <v>Y</v>
      </c>
      <c r="AV232" s="1">
        <f t="shared" si="227"/>
        <v>4</v>
      </c>
      <c r="AW232" s="1" t="str">
        <f t="shared" si="228"/>
        <v>191號</v>
      </c>
      <c r="AX232" s="1" t="str">
        <f t="shared" si="240"/>
        <v>191號</v>
      </c>
      <c r="AY232" s="1" t="str">
        <f t="shared" si="229"/>
        <v>1樓</v>
      </c>
      <c r="AZ232" s="1" t="str">
        <f t="shared" si="230"/>
        <v>Y</v>
      </c>
      <c r="BA232" s="1">
        <f t="shared" si="231"/>
        <v>2</v>
      </c>
      <c r="BB232" s="1" t="str">
        <f t="shared" si="232"/>
        <v>1樓</v>
      </c>
      <c r="BC232" s="1" t="str">
        <f t="shared" si="233"/>
        <v>1</v>
      </c>
      <c r="BD232" s="1" t="str">
        <f>IF(ISERROR(VLOOKUP(BC232,樓別參照!A:B,2,0)),BC232,VLOOKUP(BC232,樓別參照!A:B,2,0))</f>
        <v>1</v>
      </c>
      <c r="BE232" s="1" t="str">
        <f t="shared" si="234"/>
        <v>1樓</v>
      </c>
      <c r="BF232" s="1" t="str">
        <f t="shared" si="235"/>
        <v/>
      </c>
      <c r="BG232" s="1" t="str">
        <f t="shared" si="236"/>
        <v>N</v>
      </c>
      <c r="BH232" s="1" t="str">
        <f t="shared" si="245"/>
        <v/>
      </c>
      <c r="BI232" s="1" t="str">
        <f t="shared" si="237"/>
        <v/>
      </c>
      <c r="BJ232" s="1" t="str">
        <f t="shared" si="188"/>
        <v>臺中市</v>
      </c>
      <c r="BK232" s="1" t="str">
        <f t="shared" si="241"/>
        <v>太平區</v>
      </c>
      <c r="BL232" s="1" t="str">
        <f t="shared" si="242"/>
        <v>富宜路</v>
      </c>
      <c r="BM232" s="1" t="str">
        <f t="shared" si="243"/>
        <v/>
      </c>
      <c r="BN232" s="1" t="str">
        <f t="shared" si="244"/>
        <v/>
      </c>
      <c r="BO232" s="1" t="str">
        <f t="shared" si="238"/>
        <v>191號1樓</v>
      </c>
      <c r="BP232" s="1" t="str">
        <f t="shared" si="189"/>
        <v/>
      </c>
    </row>
    <row r="233" spans="1:68" x14ac:dyDescent="0.3">
      <c r="A233" s="1">
        <v>8233228</v>
      </c>
      <c r="B233" s="1" t="s">
        <v>228</v>
      </c>
      <c r="C233" s="1" t="s">
        <v>570</v>
      </c>
      <c r="D233" s="1" t="s">
        <v>571</v>
      </c>
      <c r="E233" s="1" t="s">
        <v>808</v>
      </c>
      <c r="F233" s="1" t="str">
        <f t="shared" si="190"/>
        <v>台中市 太平區 永成里15鄰永康街63號</v>
      </c>
      <c r="G233" s="1">
        <f t="shared" si="191"/>
        <v>4</v>
      </c>
      <c r="H233" s="1" t="str">
        <f t="shared" si="192"/>
        <v>台中市</v>
      </c>
      <c r="I233" s="1">
        <f t="shared" si="193"/>
        <v>4</v>
      </c>
      <c r="J233" s="1" t="str">
        <f t="shared" si="186"/>
        <v>太平區</v>
      </c>
      <c r="K233" s="1" t="str">
        <f t="shared" si="187"/>
        <v>永成里15鄰永康街63號</v>
      </c>
      <c r="L233" s="1" t="str">
        <f t="shared" si="194"/>
        <v>Y</v>
      </c>
      <c r="M233" s="1">
        <f t="shared" si="195"/>
        <v>3</v>
      </c>
      <c r="N233" s="1" t="str">
        <f t="shared" si="239"/>
        <v>永成里</v>
      </c>
      <c r="O233" s="1" t="str">
        <f t="shared" si="196"/>
        <v>Y</v>
      </c>
      <c r="P233" s="1">
        <f t="shared" si="197"/>
        <v>6</v>
      </c>
      <c r="Q233" s="1" t="str">
        <f t="shared" si="198"/>
        <v>永成里15鄰</v>
      </c>
      <c r="R233" s="1" t="str">
        <f t="shared" si="199"/>
        <v>永成里15鄰</v>
      </c>
      <c r="S233" s="1" t="str">
        <f t="shared" si="200"/>
        <v>永康街63號</v>
      </c>
      <c r="T233" s="1" t="str">
        <f t="shared" si="201"/>
        <v>N</v>
      </c>
      <c r="U233" s="1" t="str">
        <f t="shared" si="202"/>
        <v>N</v>
      </c>
      <c r="V233" s="1" t="str">
        <f t="shared" si="203"/>
        <v>N</v>
      </c>
      <c r="W233" s="1" t="str">
        <f t="shared" si="204"/>
        <v/>
      </c>
      <c r="X233" s="1" t="str">
        <f t="shared" si="205"/>
        <v/>
      </c>
      <c r="Y233" s="1" t="str">
        <f t="shared" si="206"/>
        <v>永康街63號</v>
      </c>
      <c r="Z233" s="1" t="str">
        <f t="shared" si="207"/>
        <v>N</v>
      </c>
      <c r="AA233" s="1" t="str">
        <f t="shared" si="185"/>
        <v/>
      </c>
      <c r="AB233" s="1" t="str">
        <f t="shared" si="208"/>
        <v>Y</v>
      </c>
      <c r="AC233" s="1">
        <f t="shared" si="209"/>
        <v>3</v>
      </c>
      <c r="AD233" s="1" t="str">
        <f t="shared" si="210"/>
        <v>永康街</v>
      </c>
      <c r="AE233" s="1" t="str">
        <f t="shared" si="211"/>
        <v>63號</v>
      </c>
      <c r="AF233" s="1" t="str">
        <f t="shared" si="212"/>
        <v>N</v>
      </c>
      <c r="AG233" s="1" t="str">
        <f t="shared" si="213"/>
        <v/>
      </c>
      <c r="AH233" s="1" t="str">
        <f t="shared" si="214"/>
        <v/>
      </c>
      <c r="AI233" s="1" t="str">
        <f>IF(ISERROR(VLOOKUP(AH233,段別參照!A:B,2,0)),AH233,VLOOKUP(AH233,段別參照!A:B,2,0))</f>
        <v/>
      </c>
      <c r="AJ233" s="1" t="str">
        <f t="shared" si="215"/>
        <v>永康街</v>
      </c>
      <c r="AK233" s="1" t="str">
        <f t="shared" si="216"/>
        <v>永康街</v>
      </c>
      <c r="AL233" s="1" t="str">
        <f t="shared" si="217"/>
        <v>63號</v>
      </c>
      <c r="AM233" s="1" t="str">
        <f t="shared" si="218"/>
        <v>N</v>
      </c>
      <c r="AN233" s="1" t="str">
        <f t="shared" si="219"/>
        <v/>
      </c>
      <c r="AO233" s="1" t="str">
        <f t="shared" si="220"/>
        <v/>
      </c>
      <c r="AP233" s="1" t="str">
        <f t="shared" si="221"/>
        <v>63號</v>
      </c>
      <c r="AQ233" s="1" t="str">
        <f t="shared" si="222"/>
        <v>N</v>
      </c>
      <c r="AR233" s="1" t="str">
        <f t="shared" si="223"/>
        <v/>
      </c>
      <c r="AS233" s="1" t="str">
        <f t="shared" si="224"/>
        <v/>
      </c>
      <c r="AT233" s="1" t="str">
        <f t="shared" si="225"/>
        <v>63號</v>
      </c>
      <c r="AU233" s="1" t="str">
        <f t="shared" si="226"/>
        <v>Y</v>
      </c>
      <c r="AV233" s="1">
        <f t="shared" si="227"/>
        <v>3</v>
      </c>
      <c r="AW233" s="1" t="str">
        <f t="shared" si="228"/>
        <v>63號</v>
      </c>
      <c r="AX233" s="1" t="str">
        <f t="shared" si="240"/>
        <v>63號</v>
      </c>
      <c r="AY233" s="1" t="str">
        <f t="shared" si="229"/>
        <v/>
      </c>
      <c r="AZ233" s="1" t="str">
        <f t="shared" si="230"/>
        <v>N</v>
      </c>
      <c r="BA233" s="1" t="str">
        <f t="shared" si="231"/>
        <v/>
      </c>
      <c r="BB233" s="1" t="str">
        <f t="shared" si="232"/>
        <v/>
      </c>
      <c r="BC233" s="1" t="str">
        <f t="shared" si="233"/>
        <v/>
      </c>
      <c r="BD233" s="1" t="str">
        <f>IF(ISERROR(VLOOKUP(BC233,樓別參照!A:B,2,0)),BC233,VLOOKUP(BC233,樓別參照!A:B,2,0))</f>
        <v/>
      </c>
      <c r="BE233" s="1" t="str">
        <f t="shared" si="234"/>
        <v/>
      </c>
      <c r="BF233" s="1" t="str">
        <f t="shared" si="235"/>
        <v/>
      </c>
      <c r="BG233" s="1" t="str">
        <f t="shared" si="236"/>
        <v>N</v>
      </c>
      <c r="BH233" s="1" t="str">
        <f t="shared" si="245"/>
        <v/>
      </c>
      <c r="BI233" s="1" t="str">
        <f t="shared" si="237"/>
        <v/>
      </c>
      <c r="BJ233" s="1" t="str">
        <f t="shared" si="188"/>
        <v>臺中市</v>
      </c>
      <c r="BK233" s="1" t="str">
        <f t="shared" si="241"/>
        <v>太平區</v>
      </c>
      <c r="BL233" s="1" t="str">
        <f t="shared" si="242"/>
        <v>永康街</v>
      </c>
      <c r="BM233" s="1" t="str">
        <f t="shared" si="243"/>
        <v/>
      </c>
      <c r="BN233" s="1" t="str">
        <f t="shared" si="244"/>
        <v/>
      </c>
      <c r="BO233" s="1" t="str">
        <f t="shared" si="238"/>
        <v>63號</v>
      </c>
      <c r="BP233" s="1" t="str">
        <f t="shared" si="189"/>
        <v/>
      </c>
    </row>
    <row r="234" spans="1:68" x14ac:dyDescent="0.3">
      <c r="A234" s="1">
        <v>8437122</v>
      </c>
      <c r="B234" s="1" t="s">
        <v>229</v>
      </c>
      <c r="C234" s="1" t="s">
        <v>577</v>
      </c>
      <c r="D234" s="1" t="s">
        <v>571</v>
      </c>
      <c r="E234" s="1" t="s">
        <v>809</v>
      </c>
      <c r="F234" s="1" t="str">
        <f t="shared" si="190"/>
        <v>台中市 南屯區 黎明路二段424號十八樓之3</v>
      </c>
      <c r="G234" s="1">
        <f t="shared" si="191"/>
        <v>4</v>
      </c>
      <c r="H234" s="1" t="str">
        <f t="shared" si="192"/>
        <v>台中市</v>
      </c>
      <c r="I234" s="1">
        <f t="shared" si="193"/>
        <v>4</v>
      </c>
      <c r="J234" s="1" t="str">
        <f t="shared" si="186"/>
        <v>南屯區</v>
      </c>
      <c r="K234" s="1" t="str">
        <f t="shared" si="187"/>
        <v>黎明路二段424號十八樓之3</v>
      </c>
      <c r="L234" s="1" t="str">
        <f t="shared" si="194"/>
        <v>N</v>
      </c>
      <c r="M234" s="1" t="str">
        <f t="shared" si="195"/>
        <v/>
      </c>
      <c r="N234" s="1" t="str">
        <f t="shared" si="239"/>
        <v/>
      </c>
      <c r="O234" s="1" t="str">
        <f t="shared" si="196"/>
        <v>N</v>
      </c>
      <c r="P234" s="1" t="str">
        <f t="shared" si="197"/>
        <v/>
      </c>
      <c r="Q234" s="1" t="str">
        <f t="shared" si="198"/>
        <v/>
      </c>
      <c r="R234" s="1" t="str">
        <f t="shared" si="199"/>
        <v/>
      </c>
      <c r="S234" s="1" t="str">
        <f t="shared" si="200"/>
        <v>黎明路二段424號十八樓之3</v>
      </c>
      <c r="T234" s="1" t="str">
        <f t="shared" si="201"/>
        <v>N</v>
      </c>
      <c r="U234" s="1" t="str">
        <f t="shared" si="202"/>
        <v>N</v>
      </c>
      <c r="V234" s="1" t="str">
        <f t="shared" si="203"/>
        <v>N</v>
      </c>
      <c r="W234" s="1" t="str">
        <f t="shared" si="204"/>
        <v/>
      </c>
      <c r="X234" s="1" t="str">
        <f t="shared" si="205"/>
        <v/>
      </c>
      <c r="Y234" s="1" t="str">
        <f t="shared" si="206"/>
        <v>黎明路二段424號十八樓之3</v>
      </c>
      <c r="Z234" s="1" t="str">
        <f t="shared" si="207"/>
        <v>Y</v>
      </c>
      <c r="AA234" s="1">
        <f t="shared" si="185"/>
        <v>3</v>
      </c>
      <c r="AB234" s="1" t="str">
        <f t="shared" si="208"/>
        <v>N</v>
      </c>
      <c r="AC234" s="1" t="str">
        <f t="shared" si="209"/>
        <v/>
      </c>
      <c r="AD234" s="1" t="str">
        <f t="shared" si="210"/>
        <v>黎明路</v>
      </c>
      <c r="AE234" s="1" t="str">
        <f t="shared" si="211"/>
        <v>二段424號十八樓之3</v>
      </c>
      <c r="AF234" s="1" t="str">
        <f t="shared" si="212"/>
        <v>Y</v>
      </c>
      <c r="AG234" s="1">
        <f t="shared" si="213"/>
        <v>2</v>
      </c>
      <c r="AH234" s="1" t="str">
        <f t="shared" si="214"/>
        <v>二段</v>
      </c>
      <c r="AI234" s="1" t="str">
        <f>IF(ISERROR(VLOOKUP(AH234,段別參照!A:B,2,0)),AH234,VLOOKUP(AH234,段別參照!A:B,2,0))</f>
        <v>二段</v>
      </c>
      <c r="AJ234" s="1" t="str">
        <f t="shared" si="215"/>
        <v>黎明路二段</v>
      </c>
      <c r="AK234" s="1" t="str">
        <f t="shared" si="216"/>
        <v>黎明路二段</v>
      </c>
      <c r="AL234" s="1" t="str">
        <f t="shared" si="217"/>
        <v>424號十八樓之3</v>
      </c>
      <c r="AM234" s="1" t="str">
        <f t="shared" si="218"/>
        <v>N</v>
      </c>
      <c r="AN234" s="1" t="str">
        <f t="shared" si="219"/>
        <v/>
      </c>
      <c r="AO234" s="1" t="str">
        <f t="shared" si="220"/>
        <v/>
      </c>
      <c r="AP234" s="1" t="str">
        <f t="shared" si="221"/>
        <v>424號十八樓之3</v>
      </c>
      <c r="AQ234" s="1" t="str">
        <f t="shared" si="222"/>
        <v>N</v>
      </c>
      <c r="AR234" s="1" t="str">
        <f t="shared" si="223"/>
        <v/>
      </c>
      <c r="AS234" s="1" t="str">
        <f t="shared" si="224"/>
        <v/>
      </c>
      <c r="AT234" s="1" t="str">
        <f t="shared" si="225"/>
        <v>424號十八樓之3</v>
      </c>
      <c r="AU234" s="1" t="str">
        <f t="shared" si="226"/>
        <v>Y</v>
      </c>
      <c r="AV234" s="1">
        <f t="shared" si="227"/>
        <v>4</v>
      </c>
      <c r="AW234" s="1" t="str">
        <f t="shared" si="228"/>
        <v>424號</v>
      </c>
      <c r="AX234" s="1" t="str">
        <f t="shared" si="240"/>
        <v>424號</v>
      </c>
      <c r="AY234" s="1" t="str">
        <f t="shared" si="229"/>
        <v>十八樓之3</v>
      </c>
      <c r="AZ234" s="1" t="str">
        <f t="shared" si="230"/>
        <v>Y</v>
      </c>
      <c r="BA234" s="1">
        <f t="shared" si="231"/>
        <v>3</v>
      </c>
      <c r="BB234" s="1" t="str">
        <f t="shared" si="232"/>
        <v>十八樓</v>
      </c>
      <c r="BC234" s="1" t="str">
        <f t="shared" si="233"/>
        <v>十八</v>
      </c>
      <c r="BD234" s="1">
        <f>IF(ISERROR(VLOOKUP(BC234,樓別參照!A:B,2,0)),BC234,VLOOKUP(BC234,樓別參照!A:B,2,0))</f>
        <v>18</v>
      </c>
      <c r="BE234" s="1" t="str">
        <f t="shared" si="234"/>
        <v>18樓</v>
      </c>
      <c r="BF234" s="1" t="str">
        <f t="shared" si="235"/>
        <v>之3</v>
      </c>
      <c r="BG234" s="1" t="str">
        <f t="shared" si="236"/>
        <v>Y</v>
      </c>
      <c r="BH234" s="1">
        <f t="shared" si="245"/>
        <v>1</v>
      </c>
      <c r="BI234" s="1" t="str">
        <f t="shared" si="237"/>
        <v>之3</v>
      </c>
      <c r="BJ234" s="1" t="str">
        <f t="shared" si="188"/>
        <v>臺中市</v>
      </c>
      <c r="BK234" s="1" t="str">
        <f t="shared" si="241"/>
        <v>南屯區</v>
      </c>
      <c r="BL234" s="1" t="str">
        <f t="shared" si="242"/>
        <v>黎明路二段</v>
      </c>
      <c r="BM234" s="1" t="str">
        <f t="shared" si="243"/>
        <v/>
      </c>
      <c r="BN234" s="1" t="str">
        <f t="shared" si="244"/>
        <v/>
      </c>
      <c r="BO234" s="1" t="str">
        <f t="shared" si="238"/>
        <v>424號18樓之3</v>
      </c>
      <c r="BP234" s="1" t="str">
        <f t="shared" si="189"/>
        <v/>
      </c>
    </row>
    <row r="235" spans="1:68" x14ac:dyDescent="0.3">
      <c r="A235" s="1">
        <v>10242920</v>
      </c>
      <c r="B235" s="1" t="s">
        <v>230</v>
      </c>
      <c r="C235" s="1" t="s">
        <v>570</v>
      </c>
      <c r="D235" s="1" t="s">
        <v>571</v>
      </c>
      <c r="E235" s="1" t="s">
        <v>810</v>
      </c>
      <c r="F235" s="1" t="str">
        <f t="shared" si="190"/>
        <v>台中市 南屯區 溝墘里11鄰大墩十三街23號</v>
      </c>
      <c r="G235" s="1">
        <f t="shared" si="191"/>
        <v>4</v>
      </c>
      <c r="H235" s="1" t="str">
        <f t="shared" si="192"/>
        <v>台中市</v>
      </c>
      <c r="I235" s="1">
        <f t="shared" si="193"/>
        <v>4</v>
      </c>
      <c r="J235" s="1" t="str">
        <f t="shared" si="186"/>
        <v>南屯區</v>
      </c>
      <c r="K235" s="1" t="str">
        <f t="shared" si="187"/>
        <v>溝墘里11鄰大墩十三街23號</v>
      </c>
      <c r="L235" s="1" t="str">
        <f t="shared" si="194"/>
        <v>Y</v>
      </c>
      <c r="M235" s="1">
        <f t="shared" si="195"/>
        <v>3</v>
      </c>
      <c r="N235" s="1" t="str">
        <f t="shared" si="239"/>
        <v>溝墘里</v>
      </c>
      <c r="O235" s="1" t="str">
        <f t="shared" si="196"/>
        <v>Y</v>
      </c>
      <c r="P235" s="1">
        <f t="shared" si="197"/>
        <v>6</v>
      </c>
      <c r="Q235" s="1" t="str">
        <f t="shared" si="198"/>
        <v>溝墘里11鄰</v>
      </c>
      <c r="R235" s="1" t="str">
        <f t="shared" si="199"/>
        <v>溝墘里11鄰</v>
      </c>
      <c r="S235" s="1" t="str">
        <f t="shared" si="200"/>
        <v>大墩十三街23號</v>
      </c>
      <c r="T235" s="1" t="str">
        <f t="shared" si="201"/>
        <v>N</v>
      </c>
      <c r="U235" s="1" t="str">
        <f t="shared" si="202"/>
        <v>N</v>
      </c>
      <c r="V235" s="1" t="str">
        <f t="shared" si="203"/>
        <v>N</v>
      </c>
      <c r="W235" s="1" t="str">
        <f t="shared" si="204"/>
        <v/>
      </c>
      <c r="X235" s="1" t="str">
        <f t="shared" si="205"/>
        <v/>
      </c>
      <c r="Y235" s="1" t="str">
        <f t="shared" si="206"/>
        <v>大墩十三街23號</v>
      </c>
      <c r="Z235" s="1" t="str">
        <f t="shared" si="207"/>
        <v>N</v>
      </c>
      <c r="AA235" s="1" t="str">
        <f t="shared" si="185"/>
        <v/>
      </c>
      <c r="AB235" s="1" t="str">
        <f t="shared" si="208"/>
        <v>Y</v>
      </c>
      <c r="AC235" s="1">
        <f t="shared" si="209"/>
        <v>5</v>
      </c>
      <c r="AD235" s="1" t="str">
        <f t="shared" si="210"/>
        <v>大墩十三街</v>
      </c>
      <c r="AE235" s="1" t="str">
        <f t="shared" si="211"/>
        <v>23號</v>
      </c>
      <c r="AF235" s="1" t="str">
        <f t="shared" si="212"/>
        <v>N</v>
      </c>
      <c r="AG235" s="1" t="str">
        <f t="shared" si="213"/>
        <v/>
      </c>
      <c r="AH235" s="1" t="str">
        <f t="shared" si="214"/>
        <v/>
      </c>
      <c r="AI235" s="1" t="str">
        <f>IF(ISERROR(VLOOKUP(AH235,段別參照!A:B,2,0)),AH235,VLOOKUP(AH235,段別參照!A:B,2,0))</f>
        <v/>
      </c>
      <c r="AJ235" s="1" t="str">
        <f t="shared" si="215"/>
        <v>大墩十三街</v>
      </c>
      <c r="AK235" s="1" t="str">
        <f t="shared" si="216"/>
        <v>大墩十三街</v>
      </c>
      <c r="AL235" s="1" t="str">
        <f t="shared" si="217"/>
        <v>23號</v>
      </c>
      <c r="AM235" s="1" t="str">
        <f t="shared" si="218"/>
        <v>N</v>
      </c>
      <c r="AN235" s="1" t="str">
        <f t="shared" si="219"/>
        <v/>
      </c>
      <c r="AO235" s="1" t="str">
        <f t="shared" si="220"/>
        <v/>
      </c>
      <c r="AP235" s="1" t="str">
        <f t="shared" si="221"/>
        <v>23號</v>
      </c>
      <c r="AQ235" s="1" t="str">
        <f t="shared" si="222"/>
        <v>N</v>
      </c>
      <c r="AR235" s="1" t="str">
        <f t="shared" si="223"/>
        <v/>
      </c>
      <c r="AS235" s="1" t="str">
        <f t="shared" si="224"/>
        <v/>
      </c>
      <c r="AT235" s="1" t="str">
        <f t="shared" si="225"/>
        <v>23號</v>
      </c>
      <c r="AU235" s="1" t="str">
        <f t="shared" si="226"/>
        <v>Y</v>
      </c>
      <c r="AV235" s="1">
        <f t="shared" si="227"/>
        <v>3</v>
      </c>
      <c r="AW235" s="1" t="str">
        <f t="shared" si="228"/>
        <v>23號</v>
      </c>
      <c r="AX235" s="1" t="str">
        <f t="shared" si="240"/>
        <v>23號</v>
      </c>
      <c r="AY235" s="1" t="str">
        <f t="shared" si="229"/>
        <v/>
      </c>
      <c r="AZ235" s="1" t="str">
        <f t="shared" si="230"/>
        <v>N</v>
      </c>
      <c r="BA235" s="1" t="str">
        <f t="shared" si="231"/>
        <v/>
      </c>
      <c r="BB235" s="1" t="str">
        <f t="shared" si="232"/>
        <v/>
      </c>
      <c r="BC235" s="1" t="str">
        <f t="shared" si="233"/>
        <v/>
      </c>
      <c r="BD235" s="1" t="str">
        <f>IF(ISERROR(VLOOKUP(BC235,樓別參照!A:B,2,0)),BC235,VLOOKUP(BC235,樓別參照!A:B,2,0))</f>
        <v/>
      </c>
      <c r="BE235" s="1" t="str">
        <f t="shared" si="234"/>
        <v/>
      </c>
      <c r="BF235" s="1" t="str">
        <f t="shared" si="235"/>
        <v/>
      </c>
      <c r="BG235" s="1" t="str">
        <f t="shared" si="236"/>
        <v>N</v>
      </c>
      <c r="BH235" s="1" t="str">
        <f t="shared" si="245"/>
        <v/>
      </c>
      <c r="BI235" s="1" t="str">
        <f t="shared" si="237"/>
        <v/>
      </c>
      <c r="BJ235" s="1" t="str">
        <f t="shared" si="188"/>
        <v>臺中市</v>
      </c>
      <c r="BK235" s="1" t="str">
        <f t="shared" si="241"/>
        <v>南屯區</v>
      </c>
      <c r="BL235" s="1" t="str">
        <f t="shared" si="242"/>
        <v>大墩十三街</v>
      </c>
      <c r="BM235" s="1" t="str">
        <f t="shared" si="243"/>
        <v/>
      </c>
      <c r="BN235" s="1" t="str">
        <f t="shared" si="244"/>
        <v/>
      </c>
      <c r="BO235" s="1" t="str">
        <f t="shared" si="238"/>
        <v>23號</v>
      </c>
      <c r="BP235" s="1" t="str">
        <f t="shared" si="189"/>
        <v/>
      </c>
    </row>
    <row r="236" spans="1:68" x14ac:dyDescent="0.3">
      <c r="A236" s="1">
        <v>9424139</v>
      </c>
      <c r="B236" s="1" t="s">
        <v>231</v>
      </c>
      <c r="C236" s="1" t="s">
        <v>570</v>
      </c>
      <c r="D236" s="1" t="s">
        <v>571</v>
      </c>
      <c r="E236" s="1" t="s">
        <v>811</v>
      </c>
      <c r="F236" s="1" t="str">
        <f t="shared" si="190"/>
        <v>台中市 南屯區 春社里20鄰忠勇路52之76號8樓</v>
      </c>
      <c r="G236" s="1">
        <f t="shared" si="191"/>
        <v>4</v>
      </c>
      <c r="H236" s="1" t="str">
        <f t="shared" si="192"/>
        <v>台中市</v>
      </c>
      <c r="I236" s="1">
        <f t="shared" si="193"/>
        <v>4</v>
      </c>
      <c r="J236" s="1" t="str">
        <f t="shared" si="186"/>
        <v>南屯區</v>
      </c>
      <c r="K236" s="1" t="str">
        <f t="shared" si="187"/>
        <v>春社里20鄰忠勇路52之76號8樓</v>
      </c>
      <c r="L236" s="1" t="str">
        <f t="shared" si="194"/>
        <v>Y</v>
      </c>
      <c r="M236" s="1">
        <f t="shared" si="195"/>
        <v>3</v>
      </c>
      <c r="N236" s="1" t="str">
        <f t="shared" si="239"/>
        <v>春社里</v>
      </c>
      <c r="O236" s="1" t="str">
        <f t="shared" si="196"/>
        <v>Y</v>
      </c>
      <c r="P236" s="1">
        <f t="shared" si="197"/>
        <v>6</v>
      </c>
      <c r="Q236" s="1" t="str">
        <f t="shared" si="198"/>
        <v>春社里20鄰</v>
      </c>
      <c r="R236" s="1" t="str">
        <f t="shared" si="199"/>
        <v>春社里20鄰</v>
      </c>
      <c r="S236" s="1" t="str">
        <f t="shared" si="200"/>
        <v>忠勇路52之76號8樓</v>
      </c>
      <c r="T236" s="1" t="str">
        <f t="shared" si="201"/>
        <v>N</v>
      </c>
      <c r="U236" s="1" t="str">
        <f t="shared" si="202"/>
        <v>N</v>
      </c>
      <c r="V236" s="1" t="str">
        <f t="shared" si="203"/>
        <v>N</v>
      </c>
      <c r="W236" s="1" t="str">
        <f t="shared" si="204"/>
        <v/>
      </c>
      <c r="X236" s="1" t="str">
        <f t="shared" si="205"/>
        <v/>
      </c>
      <c r="Y236" s="1" t="str">
        <f t="shared" si="206"/>
        <v>忠勇路52之76號8樓</v>
      </c>
      <c r="Z236" s="1" t="str">
        <f t="shared" si="207"/>
        <v>Y</v>
      </c>
      <c r="AA236" s="1">
        <f t="shared" si="185"/>
        <v>3</v>
      </c>
      <c r="AB236" s="1" t="str">
        <f t="shared" si="208"/>
        <v>N</v>
      </c>
      <c r="AC236" s="1" t="str">
        <f t="shared" si="209"/>
        <v/>
      </c>
      <c r="AD236" s="1" t="str">
        <f t="shared" si="210"/>
        <v>忠勇路</v>
      </c>
      <c r="AE236" s="1" t="str">
        <f t="shared" si="211"/>
        <v>52之76號8樓</v>
      </c>
      <c r="AF236" s="1" t="str">
        <f t="shared" si="212"/>
        <v>N</v>
      </c>
      <c r="AG236" s="1" t="str">
        <f t="shared" si="213"/>
        <v/>
      </c>
      <c r="AH236" s="1" t="str">
        <f t="shared" si="214"/>
        <v/>
      </c>
      <c r="AI236" s="1" t="str">
        <f>IF(ISERROR(VLOOKUP(AH236,段別參照!A:B,2,0)),AH236,VLOOKUP(AH236,段別參照!A:B,2,0))</f>
        <v/>
      </c>
      <c r="AJ236" s="1" t="str">
        <f t="shared" si="215"/>
        <v>忠勇路</v>
      </c>
      <c r="AK236" s="1" t="str">
        <f t="shared" si="216"/>
        <v>忠勇路</v>
      </c>
      <c r="AL236" s="1" t="str">
        <f t="shared" si="217"/>
        <v>52之76號8樓</v>
      </c>
      <c r="AM236" s="1" t="str">
        <f t="shared" si="218"/>
        <v>N</v>
      </c>
      <c r="AN236" s="1" t="str">
        <f t="shared" si="219"/>
        <v/>
      </c>
      <c r="AO236" s="1" t="str">
        <f t="shared" si="220"/>
        <v/>
      </c>
      <c r="AP236" s="1" t="str">
        <f t="shared" si="221"/>
        <v>52之76號8樓</v>
      </c>
      <c r="AQ236" s="1" t="str">
        <f t="shared" si="222"/>
        <v>N</v>
      </c>
      <c r="AR236" s="1" t="str">
        <f t="shared" si="223"/>
        <v/>
      </c>
      <c r="AS236" s="1" t="str">
        <f t="shared" si="224"/>
        <v/>
      </c>
      <c r="AT236" s="1" t="str">
        <f t="shared" si="225"/>
        <v>52之76號8樓</v>
      </c>
      <c r="AU236" s="1" t="str">
        <f t="shared" si="226"/>
        <v>Y</v>
      </c>
      <c r="AV236" s="1">
        <f t="shared" si="227"/>
        <v>6</v>
      </c>
      <c r="AW236" s="1" t="str">
        <f t="shared" si="228"/>
        <v>52之76號</v>
      </c>
      <c r="AX236" s="1" t="str">
        <f t="shared" si="240"/>
        <v>52-76號</v>
      </c>
      <c r="AY236" s="1" t="str">
        <f t="shared" si="229"/>
        <v>8樓</v>
      </c>
      <c r="AZ236" s="1" t="str">
        <f t="shared" si="230"/>
        <v>Y</v>
      </c>
      <c r="BA236" s="1">
        <f t="shared" si="231"/>
        <v>2</v>
      </c>
      <c r="BB236" s="1" t="str">
        <f t="shared" si="232"/>
        <v>8樓</v>
      </c>
      <c r="BC236" s="1" t="str">
        <f t="shared" si="233"/>
        <v>8</v>
      </c>
      <c r="BD236" s="1" t="str">
        <f>IF(ISERROR(VLOOKUP(BC236,樓別參照!A:B,2,0)),BC236,VLOOKUP(BC236,樓別參照!A:B,2,0))</f>
        <v>8</v>
      </c>
      <c r="BE236" s="1" t="str">
        <f t="shared" si="234"/>
        <v>8樓</v>
      </c>
      <c r="BF236" s="1" t="str">
        <f t="shared" si="235"/>
        <v/>
      </c>
      <c r="BG236" s="1" t="str">
        <f t="shared" si="236"/>
        <v>N</v>
      </c>
      <c r="BH236" s="1" t="str">
        <f t="shared" si="245"/>
        <v/>
      </c>
      <c r="BI236" s="1" t="str">
        <f t="shared" si="237"/>
        <v/>
      </c>
      <c r="BJ236" s="1" t="str">
        <f t="shared" si="188"/>
        <v>臺中市</v>
      </c>
      <c r="BK236" s="1" t="str">
        <f t="shared" si="241"/>
        <v>南屯區</v>
      </c>
      <c r="BL236" s="1" t="str">
        <f t="shared" si="242"/>
        <v>忠勇路</v>
      </c>
      <c r="BM236" s="1" t="str">
        <f t="shared" si="243"/>
        <v/>
      </c>
      <c r="BN236" s="1" t="str">
        <f t="shared" si="244"/>
        <v/>
      </c>
      <c r="BO236" s="1" t="str">
        <f t="shared" si="238"/>
        <v>52-76號8樓</v>
      </c>
      <c r="BP236" s="1" t="str">
        <f t="shared" si="189"/>
        <v/>
      </c>
    </row>
    <row r="237" spans="1:68" x14ac:dyDescent="0.3">
      <c r="A237" s="1">
        <v>10038740</v>
      </c>
      <c r="B237" s="1" t="s">
        <v>232</v>
      </c>
      <c r="C237" s="1" t="s">
        <v>615</v>
      </c>
      <c r="D237" s="1" t="s">
        <v>567</v>
      </c>
      <c r="E237" s="1" t="s">
        <v>812</v>
      </c>
      <c r="F237" s="1" t="str">
        <f t="shared" si="190"/>
        <v>台中市 南屯區 建功路133之6號</v>
      </c>
      <c r="G237" s="1">
        <f t="shared" si="191"/>
        <v>4</v>
      </c>
      <c r="H237" s="1" t="str">
        <f t="shared" si="192"/>
        <v>台中市</v>
      </c>
      <c r="I237" s="1">
        <f t="shared" si="193"/>
        <v>4</v>
      </c>
      <c r="J237" s="1" t="str">
        <f t="shared" si="186"/>
        <v>南屯區</v>
      </c>
      <c r="K237" s="1" t="str">
        <f t="shared" si="187"/>
        <v>建功路133之6號</v>
      </c>
      <c r="L237" s="1" t="str">
        <f t="shared" si="194"/>
        <v>N</v>
      </c>
      <c r="M237" s="1" t="str">
        <f t="shared" si="195"/>
        <v/>
      </c>
      <c r="N237" s="1" t="str">
        <f t="shared" si="239"/>
        <v/>
      </c>
      <c r="O237" s="1" t="str">
        <f t="shared" si="196"/>
        <v>N</v>
      </c>
      <c r="P237" s="1" t="str">
        <f t="shared" si="197"/>
        <v/>
      </c>
      <c r="Q237" s="1" t="str">
        <f t="shared" si="198"/>
        <v/>
      </c>
      <c r="R237" s="1" t="str">
        <f t="shared" si="199"/>
        <v/>
      </c>
      <c r="S237" s="1" t="str">
        <f t="shared" si="200"/>
        <v>建功路133之6號</v>
      </c>
      <c r="T237" s="1" t="str">
        <f t="shared" si="201"/>
        <v>N</v>
      </c>
      <c r="U237" s="1" t="str">
        <f t="shared" si="202"/>
        <v>N</v>
      </c>
      <c r="V237" s="1" t="str">
        <f t="shared" si="203"/>
        <v>N</v>
      </c>
      <c r="W237" s="1" t="str">
        <f t="shared" si="204"/>
        <v/>
      </c>
      <c r="X237" s="1" t="str">
        <f t="shared" si="205"/>
        <v/>
      </c>
      <c r="Y237" s="1" t="str">
        <f t="shared" si="206"/>
        <v>建功路133之6號</v>
      </c>
      <c r="Z237" s="1" t="str">
        <f t="shared" si="207"/>
        <v>Y</v>
      </c>
      <c r="AA237" s="1">
        <f t="shared" si="185"/>
        <v>3</v>
      </c>
      <c r="AB237" s="1" t="str">
        <f t="shared" si="208"/>
        <v>N</v>
      </c>
      <c r="AC237" s="1" t="str">
        <f t="shared" si="209"/>
        <v/>
      </c>
      <c r="AD237" s="1" t="str">
        <f t="shared" si="210"/>
        <v>建功路</v>
      </c>
      <c r="AE237" s="1" t="str">
        <f t="shared" si="211"/>
        <v>133之6號</v>
      </c>
      <c r="AF237" s="1" t="str">
        <f t="shared" si="212"/>
        <v>N</v>
      </c>
      <c r="AG237" s="1" t="str">
        <f t="shared" si="213"/>
        <v/>
      </c>
      <c r="AH237" s="1" t="str">
        <f t="shared" si="214"/>
        <v/>
      </c>
      <c r="AI237" s="1" t="str">
        <f>IF(ISERROR(VLOOKUP(AH237,段別參照!A:B,2,0)),AH237,VLOOKUP(AH237,段別參照!A:B,2,0))</f>
        <v/>
      </c>
      <c r="AJ237" s="1" t="str">
        <f t="shared" si="215"/>
        <v>建功路</v>
      </c>
      <c r="AK237" s="1" t="str">
        <f t="shared" si="216"/>
        <v>建功路</v>
      </c>
      <c r="AL237" s="1" t="str">
        <f t="shared" si="217"/>
        <v>133之6號</v>
      </c>
      <c r="AM237" s="1" t="str">
        <f t="shared" si="218"/>
        <v>N</v>
      </c>
      <c r="AN237" s="1" t="str">
        <f t="shared" si="219"/>
        <v/>
      </c>
      <c r="AO237" s="1" t="str">
        <f t="shared" si="220"/>
        <v/>
      </c>
      <c r="AP237" s="1" t="str">
        <f t="shared" si="221"/>
        <v>133之6號</v>
      </c>
      <c r="AQ237" s="1" t="str">
        <f t="shared" si="222"/>
        <v>N</v>
      </c>
      <c r="AR237" s="1" t="str">
        <f t="shared" si="223"/>
        <v/>
      </c>
      <c r="AS237" s="1" t="str">
        <f t="shared" si="224"/>
        <v/>
      </c>
      <c r="AT237" s="1" t="str">
        <f t="shared" si="225"/>
        <v>133之6號</v>
      </c>
      <c r="AU237" s="1" t="str">
        <f t="shared" si="226"/>
        <v>Y</v>
      </c>
      <c r="AV237" s="1">
        <f t="shared" si="227"/>
        <v>6</v>
      </c>
      <c r="AW237" s="1" t="str">
        <f t="shared" si="228"/>
        <v>133之6號</v>
      </c>
      <c r="AX237" s="1" t="str">
        <f t="shared" si="240"/>
        <v>133-6號</v>
      </c>
      <c r="AY237" s="1" t="str">
        <f t="shared" si="229"/>
        <v/>
      </c>
      <c r="AZ237" s="1" t="str">
        <f t="shared" si="230"/>
        <v>N</v>
      </c>
      <c r="BA237" s="1" t="str">
        <f t="shared" si="231"/>
        <v/>
      </c>
      <c r="BB237" s="1" t="str">
        <f t="shared" si="232"/>
        <v/>
      </c>
      <c r="BC237" s="1" t="str">
        <f t="shared" si="233"/>
        <v/>
      </c>
      <c r="BD237" s="1" t="str">
        <f>IF(ISERROR(VLOOKUP(BC237,樓別參照!A:B,2,0)),BC237,VLOOKUP(BC237,樓別參照!A:B,2,0))</f>
        <v/>
      </c>
      <c r="BE237" s="1" t="str">
        <f t="shared" si="234"/>
        <v/>
      </c>
      <c r="BF237" s="1" t="str">
        <f t="shared" si="235"/>
        <v/>
      </c>
      <c r="BG237" s="1" t="str">
        <f t="shared" si="236"/>
        <v>N</v>
      </c>
      <c r="BH237" s="1" t="str">
        <f t="shared" si="245"/>
        <v/>
      </c>
      <c r="BI237" s="1" t="str">
        <f t="shared" si="237"/>
        <v/>
      </c>
      <c r="BJ237" s="1" t="str">
        <f t="shared" si="188"/>
        <v>臺中市</v>
      </c>
      <c r="BK237" s="1" t="str">
        <f t="shared" si="241"/>
        <v>南屯區</v>
      </c>
      <c r="BL237" s="1" t="str">
        <f t="shared" si="242"/>
        <v>建功路</v>
      </c>
      <c r="BM237" s="1" t="str">
        <f t="shared" si="243"/>
        <v/>
      </c>
      <c r="BN237" s="1" t="str">
        <f t="shared" si="244"/>
        <v/>
      </c>
      <c r="BO237" s="1" t="str">
        <f t="shared" si="238"/>
        <v>133-6號</v>
      </c>
      <c r="BP237" s="1" t="str">
        <f t="shared" si="189"/>
        <v/>
      </c>
    </row>
    <row r="238" spans="1:68" x14ac:dyDescent="0.3">
      <c r="A238" s="1">
        <v>5585772</v>
      </c>
      <c r="B238" s="1" t="s">
        <v>233</v>
      </c>
      <c r="C238" s="1" t="s">
        <v>570</v>
      </c>
      <c r="D238" s="1" t="s">
        <v>571</v>
      </c>
      <c r="E238" s="1" t="s">
        <v>813</v>
      </c>
      <c r="F238" s="1" t="str">
        <f t="shared" si="190"/>
        <v xml:space="preserve">台中市 南屯區 南屯里10鄰黎明路1段985巷55號 </v>
      </c>
      <c r="G238" s="1">
        <f t="shared" si="191"/>
        <v>4</v>
      </c>
      <c r="H238" s="1" t="str">
        <f t="shared" si="192"/>
        <v>台中市</v>
      </c>
      <c r="I238" s="1">
        <f t="shared" si="193"/>
        <v>4</v>
      </c>
      <c r="J238" s="1" t="str">
        <f t="shared" si="186"/>
        <v>南屯區</v>
      </c>
      <c r="K238" s="1" t="str">
        <f t="shared" si="187"/>
        <v>南屯里10鄰黎明路1段985巷55號</v>
      </c>
      <c r="L238" s="1" t="str">
        <f t="shared" si="194"/>
        <v>Y</v>
      </c>
      <c r="M238" s="1">
        <f t="shared" si="195"/>
        <v>3</v>
      </c>
      <c r="N238" s="1" t="str">
        <f t="shared" si="239"/>
        <v>南屯里</v>
      </c>
      <c r="O238" s="1" t="str">
        <f t="shared" si="196"/>
        <v>Y</v>
      </c>
      <c r="P238" s="1">
        <f t="shared" si="197"/>
        <v>6</v>
      </c>
      <c r="Q238" s="1" t="str">
        <f t="shared" si="198"/>
        <v>南屯里10鄰</v>
      </c>
      <c r="R238" s="1" t="str">
        <f t="shared" si="199"/>
        <v>南屯里10鄰</v>
      </c>
      <c r="S238" s="1" t="str">
        <f t="shared" si="200"/>
        <v>黎明路1段985巷55號</v>
      </c>
      <c r="T238" s="1" t="str">
        <f t="shared" si="201"/>
        <v>N</v>
      </c>
      <c r="U238" s="1" t="str">
        <f t="shared" si="202"/>
        <v>N</v>
      </c>
      <c r="V238" s="1" t="str">
        <f t="shared" si="203"/>
        <v>N</v>
      </c>
      <c r="W238" s="1" t="str">
        <f t="shared" si="204"/>
        <v/>
      </c>
      <c r="X238" s="1" t="str">
        <f t="shared" si="205"/>
        <v/>
      </c>
      <c r="Y238" s="1" t="str">
        <f t="shared" si="206"/>
        <v>黎明路1段985巷55號</v>
      </c>
      <c r="Z238" s="1" t="str">
        <f t="shared" si="207"/>
        <v>Y</v>
      </c>
      <c r="AA238" s="1">
        <f t="shared" si="185"/>
        <v>3</v>
      </c>
      <c r="AB238" s="1" t="str">
        <f t="shared" si="208"/>
        <v>N</v>
      </c>
      <c r="AC238" s="1" t="str">
        <f t="shared" si="209"/>
        <v/>
      </c>
      <c r="AD238" s="1" t="str">
        <f t="shared" si="210"/>
        <v>黎明路</v>
      </c>
      <c r="AE238" s="1" t="str">
        <f t="shared" si="211"/>
        <v>1段985巷55號</v>
      </c>
      <c r="AF238" s="1" t="str">
        <f t="shared" si="212"/>
        <v>Y</v>
      </c>
      <c r="AG238" s="1">
        <f t="shared" si="213"/>
        <v>2</v>
      </c>
      <c r="AH238" s="1" t="str">
        <f t="shared" si="214"/>
        <v>1段</v>
      </c>
      <c r="AI238" s="1" t="str">
        <f>IF(ISERROR(VLOOKUP(AH238,段別參照!A:B,2,0)),AH238,VLOOKUP(AH238,段別參照!A:B,2,0))</f>
        <v>一段</v>
      </c>
      <c r="AJ238" s="1" t="str">
        <f t="shared" si="215"/>
        <v>黎明路1段</v>
      </c>
      <c r="AK238" s="1" t="str">
        <f t="shared" si="216"/>
        <v>黎明路一段</v>
      </c>
      <c r="AL238" s="1" t="str">
        <f t="shared" si="217"/>
        <v>985巷55號</v>
      </c>
      <c r="AM238" s="1" t="str">
        <f t="shared" si="218"/>
        <v>Y</v>
      </c>
      <c r="AN238" s="1">
        <f t="shared" si="219"/>
        <v>4</v>
      </c>
      <c r="AO238" s="1" t="str">
        <f t="shared" si="220"/>
        <v>985巷</v>
      </c>
      <c r="AP238" s="1" t="str">
        <f t="shared" si="221"/>
        <v>55號</v>
      </c>
      <c r="AQ238" s="1" t="str">
        <f t="shared" si="222"/>
        <v>N</v>
      </c>
      <c r="AR238" s="1" t="str">
        <f t="shared" si="223"/>
        <v/>
      </c>
      <c r="AS238" s="1" t="str">
        <f t="shared" si="224"/>
        <v/>
      </c>
      <c r="AT238" s="1" t="str">
        <f t="shared" si="225"/>
        <v>55號</v>
      </c>
      <c r="AU238" s="1" t="str">
        <f t="shared" si="226"/>
        <v>Y</v>
      </c>
      <c r="AV238" s="1">
        <f t="shared" si="227"/>
        <v>3</v>
      </c>
      <c r="AW238" s="1" t="str">
        <f t="shared" si="228"/>
        <v>55號</v>
      </c>
      <c r="AX238" s="1" t="str">
        <f t="shared" si="240"/>
        <v>55號</v>
      </c>
      <c r="AY238" s="1" t="str">
        <f t="shared" si="229"/>
        <v/>
      </c>
      <c r="AZ238" s="1" t="str">
        <f t="shared" si="230"/>
        <v>N</v>
      </c>
      <c r="BA238" s="1" t="str">
        <f t="shared" si="231"/>
        <v/>
      </c>
      <c r="BB238" s="1" t="str">
        <f t="shared" si="232"/>
        <v/>
      </c>
      <c r="BC238" s="1" t="str">
        <f t="shared" si="233"/>
        <v/>
      </c>
      <c r="BD238" s="1" t="str">
        <f>IF(ISERROR(VLOOKUP(BC238,樓別參照!A:B,2,0)),BC238,VLOOKUP(BC238,樓別參照!A:B,2,0))</f>
        <v/>
      </c>
      <c r="BE238" s="1" t="str">
        <f t="shared" si="234"/>
        <v/>
      </c>
      <c r="BF238" s="1" t="str">
        <f t="shared" si="235"/>
        <v/>
      </c>
      <c r="BG238" s="1" t="str">
        <f t="shared" si="236"/>
        <v>N</v>
      </c>
      <c r="BH238" s="1" t="str">
        <f t="shared" si="245"/>
        <v/>
      </c>
      <c r="BI238" s="1" t="str">
        <f t="shared" si="237"/>
        <v/>
      </c>
      <c r="BJ238" s="1" t="str">
        <f t="shared" si="188"/>
        <v>臺中市</v>
      </c>
      <c r="BK238" s="1" t="str">
        <f t="shared" si="241"/>
        <v>南屯區</v>
      </c>
      <c r="BL238" s="1" t="str">
        <f t="shared" si="242"/>
        <v>黎明路一段</v>
      </c>
      <c r="BM238" s="1" t="str">
        <f t="shared" si="243"/>
        <v>985巷</v>
      </c>
      <c r="BN238" s="1" t="str">
        <f t="shared" si="244"/>
        <v/>
      </c>
      <c r="BO238" s="1" t="str">
        <f t="shared" si="238"/>
        <v>55號</v>
      </c>
      <c r="BP238" s="1" t="str">
        <f t="shared" si="189"/>
        <v/>
      </c>
    </row>
    <row r="239" spans="1:68" x14ac:dyDescent="0.3">
      <c r="A239" s="1">
        <v>7717139</v>
      </c>
      <c r="B239" s="1" t="s">
        <v>234</v>
      </c>
      <c r="C239" s="1" t="s">
        <v>570</v>
      </c>
      <c r="D239" s="1" t="s">
        <v>571</v>
      </c>
      <c r="E239" s="1" t="s">
        <v>814</v>
      </c>
      <c r="F239" s="1" t="str">
        <f t="shared" si="190"/>
        <v>台中市 南屯區 大同里004鄰向上南路一段167號12樓之3</v>
      </c>
      <c r="G239" s="1">
        <f t="shared" si="191"/>
        <v>4</v>
      </c>
      <c r="H239" s="1" t="str">
        <f t="shared" si="192"/>
        <v>台中市</v>
      </c>
      <c r="I239" s="1">
        <f t="shared" si="193"/>
        <v>4</v>
      </c>
      <c r="J239" s="1" t="str">
        <f t="shared" si="186"/>
        <v>南屯區</v>
      </c>
      <c r="K239" s="1" t="str">
        <f t="shared" si="187"/>
        <v>大同里004鄰向上南路一段167號12樓之3</v>
      </c>
      <c r="L239" s="1" t="str">
        <f t="shared" si="194"/>
        <v>Y</v>
      </c>
      <c r="M239" s="1">
        <f t="shared" si="195"/>
        <v>3</v>
      </c>
      <c r="N239" s="1" t="str">
        <f t="shared" si="239"/>
        <v>大同里</v>
      </c>
      <c r="O239" s="1" t="str">
        <f t="shared" si="196"/>
        <v>Y</v>
      </c>
      <c r="P239" s="1">
        <f t="shared" si="197"/>
        <v>7</v>
      </c>
      <c r="Q239" s="1" t="str">
        <f t="shared" si="198"/>
        <v>大同里004鄰</v>
      </c>
      <c r="R239" s="1" t="str">
        <f t="shared" si="199"/>
        <v>大同里004鄰</v>
      </c>
      <c r="S239" s="1" t="str">
        <f t="shared" si="200"/>
        <v>向上南路一段167號12樓之3</v>
      </c>
      <c r="T239" s="1" t="str">
        <f t="shared" si="201"/>
        <v>N</v>
      </c>
      <c r="U239" s="1" t="str">
        <f t="shared" si="202"/>
        <v>N</v>
      </c>
      <c r="V239" s="1" t="str">
        <f t="shared" si="203"/>
        <v>N</v>
      </c>
      <c r="W239" s="1" t="str">
        <f t="shared" si="204"/>
        <v/>
      </c>
      <c r="X239" s="1" t="str">
        <f t="shared" si="205"/>
        <v/>
      </c>
      <c r="Y239" s="1" t="str">
        <f t="shared" si="206"/>
        <v>向上南路一段167號12樓之3</v>
      </c>
      <c r="Z239" s="1" t="str">
        <f t="shared" si="207"/>
        <v>Y</v>
      </c>
      <c r="AA239" s="1">
        <f t="shared" si="185"/>
        <v>4</v>
      </c>
      <c r="AB239" s="1" t="str">
        <f t="shared" si="208"/>
        <v>N</v>
      </c>
      <c r="AC239" s="1" t="str">
        <f t="shared" si="209"/>
        <v/>
      </c>
      <c r="AD239" s="1" t="str">
        <f t="shared" si="210"/>
        <v>向上南路</v>
      </c>
      <c r="AE239" s="1" t="str">
        <f t="shared" si="211"/>
        <v>一段167號12樓之3</v>
      </c>
      <c r="AF239" s="1" t="str">
        <f t="shared" si="212"/>
        <v>Y</v>
      </c>
      <c r="AG239" s="1">
        <f t="shared" si="213"/>
        <v>2</v>
      </c>
      <c r="AH239" s="1" t="str">
        <f t="shared" si="214"/>
        <v>一段</v>
      </c>
      <c r="AI239" s="1" t="str">
        <f>IF(ISERROR(VLOOKUP(AH239,段別參照!A:B,2,0)),AH239,VLOOKUP(AH239,段別參照!A:B,2,0))</f>
        <v>一段</v>
      </c>
      <c r="AJ239" s="1" t="str">
        <f t="shared" si="215"/>
        <v>向上南路一段</v>
      </c>
      <c r="AK239" s="1" t="str">
        <f t="shared" si="216"/>
        <v>向上南路一段</v>
      </c>
      <c r="AL239" s="1" t="str">
        <f t="shared" si="217"/>
        <v>167號12樓之3</v>
      </c>
      <c r="AM239" s="1" t="str">
        <f t="shared" si="218"/>
        <v>N</v>
      </c>
      <c r="AN239" s="1" t="str">
        <f t="shared" si="219"/>
        <v/>
      </c>
      <c r="AO239" s="1" t="str">
        <f t="shared" si="220"/>
        <v/>
      </c>
      <c r="AP239" s="1" t="str">
        <f t="shared" si="221"/>
        <v>167號12樓之3</v>
      </c>
      <c r="AQ239" s="1" t="str">
        <f t="shared" si="222"/>
        <v>N</v>
      </c>
      <c r="AR239" s="1" t="str">
        <f t="shared" si="223"/>
        <v/>
      </c>
      <c r="AS239" s="1" t="str">
        <f t="shared" si="224"/>
        <v/>
      </c>
      <c r="AT239" s="1" t="str">
        <f t="shared" si="225"/>
        <v>167號12樓之3</v>
      </c>
      <c r="AU239" s="1" t="str">
        <f t="shared" si="226"/>
        <v>Y</v>
      </c>
      <c r="AV239" s="1">
        <f t="shared" si="227"/>
        <v>4</v>
      </c>
      <c r="AW239" s="1" t="str">
        <f t="shared" si="228"/>
        <v>167號</v>
      </c>
      <c r="AX239" s="1" t="str">
        <f t="shared" si="240"/>
        <v>167號</v>
      </c>
      <c r="AY239" s="1" t="str">
        <f t="shared" si="229"/>
        <v>12樓之3</v>
      </c>
      <c r="AZ239" s="1" t="str">
        <f t="shared" si="230"/>
        <v>Y</v>
      </c>
      <c r="BA239" s="1">
        <f t="shared" si="231"/>
        <v>3</v>
      </c>
      <c r="BB239" s="1" t="str">
        <f t="shared" si="232"/>
        <v>12樓</v>
      </c>
      <c r="BC239" s="1" t="str">
        <f t="shared" si="233"/>
        <v>12</v>
      </c>
      <c r="BD239" s="1" t="str">
        <f>IF(ISERROR(VLOOKUP(BC239,樓別參照!A:B,2,0)),BC239,VLOOKUP(BC239,樓別參照!A:B,2,0))</f>
        <v>12</v>
      </c>
      <c r="BE239" s="1" t="str">
        <f t="shared" si="234"/>
        <v>12樓</v>
      </c>
      <c r="BF239" s="1" t="str">
        <f t="shared" si="235"/>
        <v>之3</v>
      </c>
      <c r="BG239" s="1" t="str">
        <f t="shared" si="236"/>
        <v>Y</v>
      </c>
      <c r="BH239" s="1">
        <f t="shared" si="245"/>
        <v>1</v>
      </c>
      <c r="BI239" s="1" t="str">
        <f t="shared" si="237"/>
        <v>之3</v>
      </c>
      <c r="BJ239" s="1" t="str">
        <f t="shared" si="188"/>
        <v>臺中市</v>
      </c>
      <c r="BK239" s="1" t="str">
        <f t="shared" si="241"/>
        <v>南屯區</v>
      </c>
      <c r="BL239" s="1" t="str">
        <f t="shared" si="242"/>
        <v>向上南路一段</v>
      </c>
      <c r="BM239" s="1" t="str">
        <f t="shared" si="243"/>
        <v/>
      </c>
      <c r="BN239" s="1" t="str">
        <f t="shared" si="244"/>
        <v/>
      </c>
      <c r="BO239" s="1" t="str">
        <f t="shared" si="238"/>
        <v>167號12樓之3</v>
      </c>
      <c r="BP239" s="1" t="str">
        <f t="shared" si="189"/>
        <v/>
      </c>
    </row>
    <row r="240" spans="1:68" x14ac:dyDescent="0.3">
      <c r="A240" s="1">
        <v>9424162</v>
      </c>
      <c r="B240" s="1" t="s">
        <v>235</v>
      </c>
      <c r="C240" s="1" t="s">
        <v>570</v>
      </c>
      <c r="D240" s="1" t="s">
        <v>571</v>
      </c>
      <c r="E240" s="1" t="s">
        <v>815</v>
      </c>
      <c r="F240" s="1" t="str">
        <f t="shared" si="190"/>
        <v>台中市 西屯區 福聯里2鄰福聯街15巷8號8樓之1</v>
      </c>
      <c r="G240" s="1">
        <f t="shared" si="191"/>
        <v>4</v>
      </c>
      <c r="H240" s="1" t="str">
        <f t="shared" si="192"/>
        <v>台中市</v>
      </c>
      <c r="I240" s="1">
        <f t="shared" si="193"/>
        <v>4</v>
      </c>
      <c r="J240" s="1" t="str">
        <f t="shared" si="186"/>
        <v>西屯區</v>
      </c>
      <c r="K240" s="1" t="str">
        <f t="shared" si="187"/>
        <v>福聯里2鄰福聯街15巷8號8樓之1</v>
      </c>
      <c r="L240" s="1" t="str">
        <f t="shared" si="194"/>
        <v>Y</v>
      </c>
      <c r="M240" s="1">
        <f t="shared" si="195"/>
        <v>3</v>
      </c>
      <c r="N240" s="1" t="str">
        <f t="shared" si="239"/>
        <v>福聯里</v>
      </c>
      <c r="O240" s="1" t="str">
        <f t="shared" si="196"/>
        <v>Y</v>
      </c>
      <c r="P240" s="1">
        <f t="shared" si="197"/>
        <v>5</v>
      </c>
      <c r="Q240" s="1" t="str">
        <f t="shared" si="198"/>
        <v>福聯里2鄰</v>
      </c>
      <c r="R240" s="1" t="str">
        <f t="shared" si="199"/>
        <v>福聯里2鄰</v>
      </c>
      <c r="S240" s="1" t="str">
        <f t="shared" si="200"/>
        <v>福聯街15巷8號8樓之1</v>
      </c>
      <c r="T240" s="1" t="str">
        <f t="shared" si="201"/>
        <v>N</v>
      </c>
      <c r="U240" s="1" t="str">
        <f t="shared" si="202"/>
        <v>N</v>
      </c>
      <c r="V240" s="1" t="str">
        <f t="shared" si="203"/>
        <v>N</v>
      </c>
      <c r="W240" s="1" t="str">
        <f t="shared" si="204"/>
        <v/>
      </c>
      <c r="X240" s="1" t="str">
        <f t="shared" si="205"/>
        <v/>
      </c>
      <c r="Y240" s="1" t="str">
        <f t="shared" si="206"/>
        <v>福聯街15巷8號8樓之1</v>
      </c>
      <c r="Z240" s="1" t="str">
        <f t="shared" si="207"/>
        <v>N</v>
      </c>
      <c r="AA240" s="1" t="str">
        <f t="shared" si="185"/>
        <v/>
      </c>
      <c r="AB240" s="1" t="str">
        <f t="shared" si="208"/>
        <v>Y</v>
      </c>
      <c r="AC240" s="1">
        <f t="shared" si="209"/>
        <v>3</v>
      </c>
      <c r="AD240" s="1" t="str">
        <f t="shared" si="210"/>
        <v>福聯街</v>
      </c>
      <c r="AE240" s="1" t="str">
        <f t="shared" si="211"/>
        <v>15巷8號8樓之1</v>
      </c>
      <c r="AF240" s="1" t="str">
        <f t="shared" si="212"/>
        <v>N</v>
      </c>
      <c r="AG240" s="1" t="str">
        <f t="shared" si="213"/>
        <v/>
      </c>
      <c r="AH240" s="1" t="str">
        <f t="shared" si="214"/>
        <v/>
      </c>
      <c r="AI240" s="1" t="str">
        <f>IF(ISERROR(VLOOKUP(AH240,段別參照!A:B,2,0)),AH240,VLOOKUP(AH240,段別參照!A:B,2,0))</f>
        <v/>
      </c>
      <c r="AJ240" s="1" t="str">
        <f t="shared" si="215"/>
        <v>福聯街</v>
      </c>
      <c r="AK240" s="1" t="str">
        <f t="shared" si="216"/>
        <v>福聯街</v>
      </c>
      <c r="AL240" s="1" t="str">
        <f t="shared" si="217"/>
        <v>15巷8號8樓之1</v>
      </c>
      <c r="AM240" s="1" t="str">
        <f t="shared" si="218"/>
        <v>Y</v>
      </c>
      <c r="AN240" s="1">
        <f t="shared" si="219"/>
        <v>3</v>
      </c>
      <c r="AO240" s="1" t="str">
        <f t="shared" si="220"/>
        <v>15巷</v>
      </c>
      <c r="AP240" s="1" t="str">
        <f t="shared" si="221"/>
        <v>8號8樓之1</v>
      </c>
      <c r="AQ240" s="1" t="str">
        <f t="shared" si="222"/>
        <v>N</v>
      </c>
      <c r="AR240" s="1" t="str">
        <f t="shared" si="223"/>
        <v/>
      </c>
      <c r="AS240" s="1" t="str">
        <f t="shared" si="224"/>
        <v/>
      </c>
      <c r="AT240" s="1" t="str">
        <f t="shared" si="225"/>
        <v>8號8樓之1</v>
      </c>
      <c r="AU240" s="1" t="str">
        <f t="shared" si="226"/>
        <v>Y</v>
      </c>
      <c r="AV240" s="1">
        <f t="shared" si="227"/>
        <v>2</v>
      </c>
      <c r="AW240" s="1" t="str">
        <f t="shared" si="228"/>
        <v>8號</v>
      </c>
      <c r="AX240" s="1" t="str">
        <f t="shared" si="240"/>
        <v>8號</v>
      </c>
      <c r="AY240" s="1" t="str">
        <f t="shared" si="229"/>
        <v>8樓之1</v>
      </c>
      <c r="AZ240" s="1" t="str">
        <f t="shared" si="230"/>
        <v>Y</v>
      </c>
      <c r="BA240" s="1">
        <f t="shared" si="231"/>
        <v>2</v>
      </c>
      <c r="BB240" s="1" t="str">
        <f t="shared" si="232"/>
        <v>8樓</v>
      </c>
      <c r="BC240" s="1" t="str">
        <f t="shared" si="233"/>
        <v>8</v>
      </c>
      <c r="BD240" s="1" t="str">
        <f>IF(ISERROR(VLOOKUP(BC240,樓別參照!A:B,2,0)),BC240,VLOOKUP(BC240,樓別參照!A:B,2,0))</f>
        <v>8</v>
      </c>
      <c r="BE240" s="1" t="str">
        <f t="shared" si="234"/>
        <v>8樓</v>
      </c>
      <c r="BF240" s="1" t="str">
        <f t="shared" si="235"/>
        <v>之1</v>
      </c>
      <c r="BG240" s="1" t="str">
        <f t="shared" si="236"/>
        <v>Y</v>
      </c>
      <c r="BH240" s="1">
        <f t="shared" si="245"/>
        <v>1</v>
      </c>
      <c r="BI240" s="1" t="str">
        <f t="shared" si="237"/>
        <v>之1</v>
      </c>
      <c r="BJ240" s="1" t="str">
        <f t="shared" si="188"/>
        <v>臺中市</v>
      </c>
      <c r="BK240" s="1" t="str">
        <f t="shared" si="241"/>
        <v>西屯區</v>
      </c>
      <c r="BL240" s="1" t="str">
        <f t="shared" si="242"/>
        <v>福聯街</v>
      </c>
      <c r="BM240" s="1" t="str">
        <f t="shared" si="243"/>
        <v>15巷</v>
      </c>
      <c r="BN240" s="1" t="str">
        <f t="shared" si="244"/>
        <v/>
      </c>
      <c r="BO240" s="1" t="str">
        <f t="shared" si="238"/>
        <v>8號8樓之1</v>
      </c>
      <c r="BP240" s="1" t="str">
        <f t="shared" si="189"/>
        <v/>
      </c>
    </row>
    <row r="241" spans="1:68" x14ac:dyDescent="0.3">
      <c r="A241" s="1">
        <v>9424043</v>
      </c>
      <c r="B241" s="1" t="s">
        <v>236</v>
      </c>
      <c r="C241" s="1" t="s">
        <v>570</v>
      </c>
      <c r="D241" s="1" t="s">
        <v>578</v>
      </c>
      <c r="E241" s="1" t="s">
        <v>816</v>
      </c>
      <c r="F241" s="1" t="str">
        <f t="shared" si="190"/>
        <v>台中市 西屯區 福瑞里7鄰西屯路3段301之16號3樓</v>
      </c>
      <c r="G241" s="1">
        <f t="shared" si="191"/>
        <v>4</v>
      </c>
      <c r="H241" s="1" t="str">
        <f t="shared" si="192"/>
        <v>台中市</v>
      </c>
      <c r="I241" s="1">
        <f t="shared" si="193"/>
        <v>4</v>
      </c>
      <c r="J241" s="1" t="str">
        <f t="shared" si="186"/>
        <v>西屯區</v>
      </c>
      <c r="K241" s="1" t="str">
        <f t="shared" si="187"/>
        <v>福瑞里7鄰西屯路3段301之16號3樓</v>
      </c>
      <c r="L241" s="1" t="str">
        <f t="shared" si="194"/>
        <v>Y</v>
      </c>
      <c r="M241" s="1">
        <f t="shared" si="195"/>
        <v>3</v>
      </c>
      <c r="N241" s="1" t="str">
        <f t="shared" si="239"/>
        <v>福瑞里</v>
      </c>
      <c r="O241" s="1" t="str">
        <f t="shared" si="196"/>
        <v>Y</v>
      </c>
      <c r="P241" s="1">
        <f t="shared" si="197"/>
        <v>5</v>
      </c>
      <c r="Q241" s="1" t="str">
        <f t="shared" si="198"/>
        <v>福瑞里7鄰</v>
      </c>
      <c r="R241" s="1" t="str">
        <f t="shared" si="199"/>
        <v>福瑞里7鄰</v>
      </c>
      <c r="S241" s="1" t="str">
        <f t="shared" si="200"/>
        <v>西屯路3段301之16號3樓</v>
      </c>
      <c r="T241" s="1" t="str">
        <f t="shared" si="201"/>
        <v>N</v>
      </c>
      <c r="U241" s="1" t="str">
        <f t="shared" si="202"/>
        <v>N</v>
      </c>
      <c r="V241" s="1" t="str">
        <f t="shared" si="203"/>
        <v>N</v>
      </c>
      <c r="W241" s="1" t="str">
        <f t="shared" si="204"/>
        <v/>
      </c>
      <c r="X241" s="1" t="str">
        <f t="shared" si="205"/>
        <v/>
      </c>
      <c r="Y241" s="1" t="str">
        <f t="shared" si="206"/>
        <v>西屯路3段301之16號3樓</v>
      </c>
      <c r="Z241" s="1" t="str">
        <f t="shared" si="207"/>
        <v>Y</v>
      </c>
      <c r="AA241" s="1">
        <f t="shared" si="185"/>
        <v>3</v>
      </c>
      <c r="AB241" s="1" t="str">
        <f t="shared" si="208"/>
        <v>N</v>
      </c>
      <c r="AC241" s="1" t="str">
        <f t="shared" si="209"/>
        <v/>
      </c>
      <c r="AD241" s="1" t="str">
        <f t="shared" si="210"/>
        <v>西屯路</v>
      </c>
      <c r="AE241" s="1" t="str">
        <f t="shared" si="211"/>
        <v>3段301之16號3樓</v>
      </c>
      <c r="AF241" s="1" t="str">
        <f t="shared" si="212"/>
        <v>Y</v>
      </c>
      <c r="AG241" s="1">
        <f t="shared" si="213"/>
        <v>2</v>
      </c>
      <c r="AH241" s="1" t="str">
        <f t="shared" si="214"/>
        <v>3段</v>
      </c>
      <c r="AI241" s="1" t="str">
        <f>IF(ISERROR(VLOOKUP(AH241,段別參照!A:B,2,0)),AH241,VLOOKUP(AH241,段別參照!A:B,2,0))</f>
        <v>三段</v>
      </c>
      <c r="AJ241" s="1" t="str">
        <f t="shared" si="215"/>
        <v>西屯路3段</v>
      </c>
      <c r="AK241" s="1" t="str">
        <f t="shared" si="216"/>
        <v>西屯路三段</v>
      </c>
      <c r="AL241" s="1" t="str">
        <f t="shared" si="217"/>
        <v>301之16號3樓</v>
      </c>
      <c r="AM241" s="1" t="str">
        <f t="shared" si="218"/>
        <v>N</v>
      </c>
      <c r="AN241" s="1" t="str">
        <f t="shared" si="219"/>
        <v/>
      </c>
      <c r="AO241" s="1" t="str">
        <f t="shared" si="220"/>
        <v/>
      </c>
      <c r="AP241" s="1" t="str">
        <f t="shared" si="221"/>
        <v>301之16號3樓</v>
      </c>
      <c r="AQ241" s="1" t="str">
        <f t="shared" si="222"/>
        <v>N</v>
      </c>
      <c r="AR241" s="1" t="str">
        <f t="shared" si="223"/>
        <v/>
      </c>
      <c r="AS241" s="1" t="str">
        <f t="shared" si="224"/>
        <v/>
      </c>
      <c r="AT241" s="1" t="str">
        <f t="shared" si="225"/>
        <v>301之16號3樓</v>
      </c>
      <c r="AU241" s="1" t="str">
        <f t="shared" si="226"/>
        <v>Y</v>
      </c>
      <c r="AV241" s="1">
        <f t="shared" si="227"/>
        <v>7</v>
      </c>
      <c r="AW241" s="1" t="str">
        <f t="shared" si="228"/>
        <v>301之16號</v>
      </c>
      <c r="AX241" s="1" t="str">
        <f t="shared" si="240"/>
        <v>301-16號</v>
      </c>
      <c r="AY241" s="1" t="str">
        <f t="shared" si="229"/>
        <v>3樓</v>
      </c>
      <c r="AZ241" s="1" t="str">
        <f t="shared" si="230"/>
        <v>Y</v>
      </c>
      <c r="BA241" s="1">
        <f t="shared" si="231"/>
        <v>2</v>
      </c>
      <c r="BB241" s="1" t="str">
        <f t="shared" si="232"/>
        <v>3樓</v>
      </c>
      <c r="BC241" s="1" t="str">
        <f t="shared" si="233"/>
        <v>3</v>
      </c>
      <c r="BD241" s="1" t="str">
        <f>IF(ISERROR(VLOOKUP(BC241,樓別參照!A:B,2,0)),BC241,VLOOKUP(BC241,樓別參照!A:B,2,0))</f>
        <v>3</v>
      </c>
      <c r="BE241" s="1" t="str">
        <f t="shared" si="234"/>
        <v>3樓</v>
      </c>
      <c r="BF241" s="1" t="str">
        <f t="shared" si="235"/>
        <v/>
      </c>
      <c r="BG241" s="1" t="str">
        <f t="shared" si="236"/>
        <v>N</v>
      </c>
      <c r="BH241" s="1" t="str">
        <f t="shared" si="245"/>
        <v/>
      </c>
      <c r="BI241" s="1" t="str">
        <f t="shared" si="237"/>
        <v/>
      </c>
      <c r="BJ241" s="1" t="str">
        <f t="shared" si="188"/>
        <v>臺中市</v>
      </c>
      <c r="BK241" s="1" t="str">
        <f t="shared" si="241"/>
        <v>西屯區</v>
      </c>
      <c r="BL241" s="1" t="str">
        <f t="shared" si="242"/>
        <v>西屯路三段</v>
      </c>
      <c r="BM241" s="1" t="str">
        <f t="shared" si="243"/>
        <v/>
      </c>
      <c r="BN241" s="1" t="str">
        <f t="shared" si="244"/>
        <v/>
      </c>
      <c r="BO241" s="1" t="str">
        <f t="shared" si="238"/>
        <v>301-16號3樓</v>
      </c>
      <c r="BP241" s="1" t="str">
        <f t="shared" si="189"/>
        <v/>
      </c>
    </row>
    <row r="242" spans="1:68" x14ac:dyDescent="0.3">
      <c r="A242" s="1">
        <v>8980072</v>
      </c>
      <c r="B242" s="1" t="s">
        <v>237</v>
      </c>
      <c r="C242" s="1" t="s">
        <v>577</v>
      </c>
      <c r="D242" s="1" t="s">
        <v>630</v>
      </c>
      <c r="E242" s="1" t="s">
        <v>817</v>
      </c>
      <c r="F242" s="1" t="str">
        <f t="shared" si="190"/>
        <v>台中市 西屯區 福雅里25鄰福雅路166號6樓之1</v>
      </c>
      <c r="G242" s="1">
        <f t="shared" si="191"/>
        <v>4</v>
      </c>
      <c r="H242" s="1" t="str">
        <f t="shared" si="192"/>
        <v>台中市</v>
      </c>
      <c r="I242" s="1">
        <f t="shared" si="193"/>
        <v>4</v>
      </c>
      <c r="J242" s="1" t="str">
        <f t="shared" si="186"/>
        <v>西屯區</v>
      </c>
      <c r="K242" s="1" t="str">
        <f t="shared" si="187"/>
        <v>福雅里25鄰福雅路166號6樓之1</v>
      </c>
      <c r="L242" s="1" t="str">
        <f t="shared" si="194"/>
        <v>Y</v>
      </c>
      <c r="M242" s="1">
        <f t="shared" si="195"/>
        <v>3</v>
      </c>
      <c r="N242" s="1" t="str">
        <f t="shared" si="239"/>
        <v>福雅里</v>
      </c>
      <c r="O242" s="1" t="str">
        <f t="shared" si="196"/>
        <v>Y</v>
      </c>
      <c r="P242" s="1">
        <f t="shared" si="197"/>
        <v>6</v>
      </c>
      <c r="Q242" s="1" t="str">
        <f t="shared" si="198"/>
        <v>福雅里25鄰</v>
      </c>
      <c r="R242" s="1" t="str">
        <f t="shared" si="199"/>
        <v>福雅里25鄰</v>
      </c>
      <c r="S242" s="1" t="str">
        <f t="shared" si="200"/>
        <v>福雅路166號6樓之1</v>
      </c>
      <c r="T242" s="1" t="str">
        <f t="shared" si="201"/>
        <v>N</v>
      </c>
      <c r="U242" s="1" t="str">
        <f t="shared" si="202"/>
        <v>N</v>
      </c>
      <c r="V242" s="1" t="str">
        <f t="shared" si="203"/>
        <v>N</v>
      </c>
      <c r="W242" s="1" t="str">
        <f t="shared" si="204"/>
        <v/>
      </c>
      <c r="X242" s="1" t="str">
        <f t="shared" si="205"/>
        <v/>
      </c>
      <c r="Y242" s="1" t="str">
        <f t="shared" si="206"/>
        <v>福雅路166號6樓之1</v>
      </c>
      <c r="Z242" s="1" t="str">
        <f t="shared" si="207"/>
        <v>Y</v>
      </c>
      <c r="AA242" s="1">
        <f t="shared" si="185"/>
        <v>3</v>
      </c>
      <c r="AB242" s="1" t="str">
        <f t="shared" si="208"/>
        <v>N</v>
      </c>
      <c r="AC242" s="1" t="str">
        <f t="shared" si="209"/>
        <v/>
      </c>
      <c r="AD242" s="1" t="str">
        <f t="shared" si="210"/>
        <v>福雅路</v>
      </c>
      <c r="AE242" s="1" t="str">
        <f t="shared" si="211"/>
        <v>166號6樓之1</v>
      </c>
      <c r="AF242" s="1" t="str">
        <f t="shared" si="212"/>
        <v>N</v>
      </c>
      <c r="AG242" s="1" t="str">
        <f t="shared" si="213"/>
        <v/>
      </c>
      <c r="AH242" s="1" t="str">
        <f t="shared" si="214"/>
        <v/>
      </c>
      <c r="AI242" s="1" t="str">
        <f>IF(ISERROR(VLOOKUP(AH242,段別參照!A:B,2,0)),AH242,VLOOKUP(AH242,段別參照!A:B,2,0))</f>
        <v/>
      </c>
      <c r="AJ242" s="1" t="str">
        <f t="shared" si="215"/>
        <v>福雅路</v>
      </c>
      <c r="AK242" s="1" t="str">
        <f t="shared" si="216"/>
        <v>福雅路</v>
      </c>
      <c r="AL242" s="1" t="str">
        <f t="shared" si="217"/>
        <v>166號6樓之1</v>
      </c>
      <c r="AM242" s="1" t="str">
        <f t="shared" si="218"/>
        <v>N</v>
      </c>
      <c r="AN242" s="1" t="str">
        <f t="shared" si="219"/>
        <v/>
      </c>
      <c r="AO242" s="1" t="str">
        <f t="shared" si="220"/>
        <v/>
      </c>
      <c r="AP242" s="1" t="str">
        <f t="shared" si="221"/>
        <v>166號6樓之1</v>
      </c>
      <c r="AQ242" s="1" t="str">
        <f t="shared" si="222"/>
        <v>N</v>
      </c>
      <c r="AR242" s="1" t="str">
        <f t="shared" si="223"/>
        <v/>
      </c>
      <c r="AS242" s="1" t="str">
        <f t="shared" si="224"/>
        <v/>
      </c>
      <c r="AT242" s="1" t="str">
        <f t="shared" si="225"/>
        <v>166號6樓之1</v>
      </c>
      <c r="AU242" s="1" t="str">
        <f t="shared" si="226"/>
        <v>Y</v>
      </c>
      <c r="AV242" s="1">
        <f t="shared" si="227"/>
        <v>4</v>
      </c>
      <c r="AW242" s="1" t="str">
        <f t="shared" si="228"/>
        <v>166號</v>
      </c>
      <c r="AX242" s="1" t="str">
        <f t="shared" si="240"/>
        <v>166號</v>
      </c>
      <c r="AY242" s="1" t="str">
        <f t="shared" si="229"/>
        <v>6樓之1</v>
      </c>
      <c r="AZ242" s="1" t="str">
        <f t="shared" si="230"/>
        <v>Y</v>
      </c>
      <c r="BA242" s="1">
        <f t="shared" si="231"/>
        <v>2</v>
      </c>
      <c r="BB242" s="1" t="str">
        <f t="shared" si="232"/>
        <v>6樓</v>
      </c>
      <c r="BC242" s="1" t="str">
        <f t="shared" si="233"/>
        <v>6</v>
      </c>
      <c r="BD242" s="1" t="str">
        <f>IF(ISERROR(VLOOKUP(BC242,樓別參照!A:B,2,0)),BC242,VLOOKUP(BC242,樓別參照!A:B,2,0))</f>
        <v>6</v>
      </c>
      <c r="BE242" s="1" t="str">
        <f t="shared" si="234"/>
        <v>6樓</v>
      </c>
      <c r="BF242" s="1" t="str">
        <f t="shared" si="235"/>
        <v>之1</v>
      </c>
      <c r="BG242" s="1" t="str">
        <f t="shared" si="236"/>
        <v>Y</v>
      </c>
      <c r="BH242" s="1">
        <f t="shared" si="245"/>
        <v>1</v>
      </c>
      <c r="BI242" s="1" t="str">
        <f t="shared" si="237"/>
        <v>之1</v>
      </c>
      <c r="BJ242" s="1" t="str">
        <f t="shared" si="188"/>
        <v>臺中市</v>
      </c>
      <c r="BK242" s="1" t="str">
        <f t="shared" si="241"/>
        <v>西屯區</v>
      </c>
      <c r="BL242" s="1" t="str">
        <f t="shared" si="242"/>
        <v>福雅路</v>
      </c>
      <c r="BM242" s="1" t="str">
        <f t="shared" si="243"/>
        <v/>
      </c>
      <c r="BN242" s="1" t="str">
        <f t="shared" si="244"/>
        <v/>
      </c>
      <c r="BO242" s="1" t="str">
        <f t="shared" si="238"/>
        <v>166號6樓之1</v>
      </c>
      <c r="BP242" s="1" t="str">
        <f t="shared" si="189"/>
        <v/>
      </c>
    </row>
    <row r="243" spans="1:68" x14ac:dyDescent="0.3">
      <c r="A243" s="1">
        <v>9380166</v>
      </c>
      <c r="B243" s="1" t="s">
        <v>238</v>
      </c>
      <c r="C243" s="1" t="s">
        <v>570</v>
      </c>
      <c r="D243" s="1" t="s">
        <v>571</v>
      </c>
      <c r="E243" s="1" t="s">
        <v>818</v>
      </c>
      <c r="F243" s="1" t="str">
        <f t="shared" si="190"/>
        <v>台中市 西屯區 福恩里8鄰福澤街87號</v>
      </c>
      <c r="G243" s="1">
        <f t="shared" si="191"/>
        <v>4</v>
      </c>
      <c r="H243" s="1" t="str">
        <f t="shared" si="192"/>
        <v>台中市</v>
      </c>
      <c r="I243" s="1">
        <f t="shared" si="193"/>
        <v>4</v>
      </c>
      <c r="J243" s="1" t="str">
        <f t="shared" si="186"/>
        <v>西屯區</v>
      </c>
      <c r="K243" s="1" t="str">
        <f t="shared" si="187"/>
        <v>福恩里8鄰福澤街87號</v>
      </c>
      <c r="L243" s="1" t="str">
        <f t="shared" si="194"/>
        <v>Y</v>
      </c>
      <c r="M243" s="1">
        <f t="shared" si="195"/>
        <v>3</v>
      </c>
      <c r="N243" s="1" t="str">
        <f t="shared" si="239"/>
        <v>福恩里</v>
      </c>
      <c r="O243" s="1" t="str">
        <f t="shared" si="196"/>
        <v>Y</v>
      </c>
      <c r="P243" s="1">
        <f t="shared" si="197"/>
        <v>5</v>
      </c>
      <c r="Q243" s="1" t="str">
        <f t="shared" si="198"/>
        <v>福恩里8鄰</v>
      </c>
      <c r="R243" s="1" t="str">
        <f t="shared" si="199"/>
        <v>福恩里8鄰</v>
      </c>
      <c r="S243" s="1" t="str">
        <f t="shared" si="200"/>
        <v>福澤街87號</v>
      </c>
      <c r="T243" s="1" t="str">
        <f t="shared" si="201"/>
        <v>N</v>
      </c>
      <c r="U243" s="1" t="str">
        <f t="shared" si="202"/>
        <v>N</v>
      </c>
      <c r="V243" s="1" t="str">
        <f t="shared" si="203"/>
        <v>N</v>
      </c>
      <c r="W243" s="1" t="str">
        <f t="shared" si="204"/>
        <v/>
      </c>
      <c r="X243" s="1" t="str">
        <f t="shared" si="205"/>
        <v/>
      </c>
      <c r="Y243" s="1" t="str">
        <f t="shared" si="206"/>
        <v>福澤街87號</v>
      </c>
      <c r="Z243" s="1" t="str">
        <f t="shared" si="207"/>
        <v>N</v>
      </c>
      <c r="AA243" s="1" t="str">
        <f t="shared" si="185"/>
        <v/>
      </c>
      <c r="AB243" s="1" t="str">
        <f t="shared" si="208"/>
        <v>Y</v>
      </c>
      <c r="AC243" s="1">
        <f t="shared" si="209"/>
        <v>3</v>
      </c>
      <c r="AD243" s="1" t="str">
        <f t="shared" si="210"/>
        <v>福澤街</v>
      </c>
      <c r="AE243" s="1" t="str">
        <f t="shared" si="211"/>
        <v>87號</v>
      </c>
      <c r="AF243" s="1" t="str">
        <f t="shared" si="212"/>
        <v>N</v>
      </c>
      <c r="AG243" s="1" t="str">
        <f t="shared" si="213"/>
        <v/>
      </c>
      <c r="AH243" s="1" t="str">
        <f t="shared" si="214"/>
        <v/>
      </c>
      <c r="AI243" s="1" t="str">
        <f>IF(ISERROR(VLOOKUP(AH243,段別參照!A:B,2,0)),AH243,VLOOKUP(AH243,段別參照!A:B,2,0))</f>
        <v/>
      </c>
      <c r="AJ243" s="1" t="str">
        <f t="shared" si="215"/>
        <v>福澤街</v>
      </c>
      <c r="AK243" s="1" t="str">
        <f t="shared" si="216"/>
        <v>福澤街</v>
      </c>
      <c r="AL243" s="1" t="str">
        <f t="shared" si="217"/>
        <v>87號</v>
      </c>
      <c r="AM243" s="1" t="str">
        <f t="shared" si="218"/>
        <v>N</v>
      </c>
      <c r="AN243" s="1" t="str">
        <f t="shared" si="219"/>
        <v/>
      </c>
      <c r="AO243" s="1" t="str">
        <f t="shared" si="220"/>
        <v/>
      </c>
      <c r="AP243" s="1" t="str">
        <f t="shared" si="221"/>
        <v>87號</v>
      </c>
      <c r="AQ243" s="1" t="str">
        <f t="shared" si="222"/>
        <v>N</v>
      </c>
      <c r="AR243" s="1" t="str">
        <f t="shared" si="223"/>
        <v/>
      </c>
      <c r="AS243" s="1" t="str">
        <f t="shared" si="224"/>
        <v/>
      </c>
      <c r="AT243" s="1" t="str">
        <f t="shared" si="225"/>
        <v>87號</v>
      </c>
      <c r="AU243" s="1" t="str">
        <f t="shared" si="226"/>
        <v>Y</v>
      </c>
      <c r="AV243" s="1">
        <f t="shared" si="227"/>
        <v>3</v>
      </c>
      <c r="AW243" s="1" t="str">
        <f t="shared" si="228"/>
        <v>87號</v>
      </c>
      <c r="AX243" s="1" t="str">
        <f t="shared" si="240"/>
        <v>87號</v>
      </c>
      <c r="AY243" s="1" t="str">
        <f t="shared" si="229"/>
        <v/>
      </c>
      <c r="AZ243" s="1" t="str">
        <f t="shared" si="230"/>
        <v>N</v>
      </c>
      <c r="BA243" s="1" t="str">
        <f t="shared" si="231"/>
        <v/>
      </c>
      <c r="BB243" s="1" t="str">
        <f t="shared" si="232"/>
        <v/>
      </c>
      <c r="BC243" s="1" t="str">
        <f t="shared" si="233"/>
        <v/>
      </c>
      <c r="BD243" s="1" t="str">
        <f>IF(ISERROR(VLOOKUP(BC243,樓別參照!A:B,2,0)),BC243,VLOOKUP(BC243,樓別參照!A:B,2,0))</f>
        <v/>
      </c>
      <c r="BE243" s="1" t="str">
        <f t="shared" si="234"/>
        <v/>
      </c>
      <c r="BF243" s="1" t="str">
        <f t="shared" si="235"/>
        <v/>
      </c>
      <c r="BG243" s="1" t="str">
        <f t="shared" si="236"/>
        <v>N</v>
      </c>
      <c r="BH243" s="1" t="str">
        <f t="shared" si="245"/>
        <v/>
      </c>
      <c r="BI243" s="1" t="str">
        <f t="shared" si="237"/>
        <v/>
      </c>
      <c r="BJ243" s="1" t="str">
        <f t="shared" si="188"/>
        <v>臺中市</v>
      </c>
      <c r="BK243" s="1" t="str">
        <f t="shared" si="241"/>
        <v>西屯區</v>
      </c>
      <c r="BL243" s="1" t="str">
        <f t="shared" si="242"/>
        <v>福澤街</v>
      </c>
      <c r="BM243" s="1" t="str">
        <f t="shared" si="243"/>
        <v/>
      </c>
      <c r="BN243" s="1" t="str">
        <f t="shared" si="244"/>
        <v/>
      </c>
      <c r="BO243" s="1" t="str">
        <f t="shared" si="238"/>
        <v>87號</v>
      </c>
      <c r="BP243" s="1" t="str">
        <f t="shared" si="189"/>
        <v/>
      </c>
    </row>
    <row r="244" spans="1:68" x14ac:dyDescent="0.3">
      <c r="A244" s="1">
        <v>9380123</v>
      </c>
      <c r="B244" s="1" t="s">
        <v>239</v>
      </c>
      <c r="C244" s="1" t="s">
        <v>577</v>
      </c>
      <c r="D244" s="1" t="s">
        <v>571</v>
      </c>
      <c r="E244" s="1" t="s">
        <v>819</v>
      </c>
      <c r="F244" s="1" t="str">
        <f t="shared" si="190"/>
        <v>台中市 西屯區 國安一路231巷9號6樓之2</v>
      </c>
      <c r="G244" s="1">
        <f t="shared" si="191"/>
        <v>4</v>
      </c>
      <c r="H244" s="1" t="str">
        <f t="shared" si="192"/>
        <v>台中市</v>
      </c>
      <c r="I244" s="1">
        <f t="shared" si="193"/>
        <v>4</v>
      </c>
      <c r="J244" s="1" t="str">
        <f t="shared" si="186"/>
        <v>西屯區</v>
      </c>
      <c r="K244" s="1" t="str">
        <f t="shared" si="187"/>
        <v>國安一路231巷9號6樓之2</v>
      </c>
      <c r="L244" s="1" t="str">
        <f t="shared" si="194"/>
        <v>N</v>
      </c>
      <c r="M244" s="1" t="str">
        <f t="shared" si="195"/>
        <v/>
      </c>
      <c r="N244" s="1" t="str">
        <f t="shared" si="239"/>
        <v/>
      </c>
      <c r="O244" s="1" t="str">
        <f t="shared" si="196"/>
        <v>N</v>
      </c>
      <c r="P244" s="1" t="str">
        <f t="shared" si="197"/>
        <v/>
      </c>
      <c r="Q244" s="1" t="str">
        <f t="shared" si="198"/>
        <v/>
      </c>
      <c r="R244" s="1" t="str">
        <f t="shared" si="199"/>
        <v/>
      </c>
      <c r="S244" s="1" t="str">
        <f t="shared" si="200"/>
        <v>國安一路231巷9號6樓之2</v>
      </c>
      <c r="T244" s="1" t="str">
        <f t="shared" si="201"/>
        <v>N</v>
      </c>
      <c r="U244" s="1" t="str">
        <f t="shared" si="202"/>
        <v>N</v>
      </c>
      <c r="V244" s="1" t="str">
        <f t="shared" si="203"/>
        <v>N</v>
      </c>
      <c r="W244" s="1" t="str">
        <f t="shared" si="204"/>
        <v/>
      </c>
      <c r="X244" s="1" t="str">
        <f t="shared" si="205"/>
        <v/>
      </c>
      <c r="Y244" s="1" t="str">
        <f t="shared" si="206"/>
        <v>國安一路231巷9號6樓之2</v>
      </c>
      <c r="Z244" s="1" t="str">
        <f t="shared" si="207"/>
        <v>Y</v>
      </c>
      <c r="AA244" s="1">
        <f t="shared" si="185"/>
        <v>4</v>
      </c>
      <c r="AB244" s="1" t="str">
        <f t="shared" si="208"/>
        <v>N</v>
      </c>
      <c r="AC244" s="1" t="str">
        <f t="shared" si="209"/>
        <v/>
      </c>
      <c r="AD244" s="1" t="str">
        <f t="shared" si="210"/>
        <v>國安一路</v>
      </c>
      <c r="AE244" s="1" t="str">
        <f t="shared" si="211"/>
        <v>231巷9號6樓之2</v>
      </c>
      <c r="AF244" s="1" t="str">
        <f t="shared" si="212"/>
        <v>N</v>
      </c>
      <c r="AG244" s="1" t="str">
        <f t="shared" si="213"/>
        <v/>
      </c>
      <c r="AH244" s="1" t="str">
        <f t="shared" si="214"/>
        <v/>
      </c>
      <c r="AI244" s="1" t="str">
        <f>IF(ISERROR(VLOOKUP(AH244,段別參照!A:B,2,0)),AH244,VLOOKUP(AH244,段別參照!A:B,2,0))</f>
        <v/>
      </c>
      <c r="AJ244" s="1" t="str">
        <f t="shared" si="215"/>
        <v>國安一路</v>
      </c>
      <c r="AK244" s="1" t="str">
        <f t="shared" si="216"/>
        <v>國安一路</v>
      </c>
      <c r="AL244" s="1" t="str">
        <f t="shared" si="217"/>
        <v>231巷9號6樓之2</v>
      </c>
      <c r="AM244" s="1" t="str">
        <f t="shared" si="218"/>
        <v>Y</v>
      </c>
      <c r="AN244" s="1">
        <f t="shared" si="219"/>
        <v>4</v>
      </c>
      <c r="AO244" s="1" t="str">
        <f t="shared" si="220"/>
        <v>231巷</v>
      </c>
      <c r="AP244" s="1" t="str">
        <f t="shared" si="221"/>
        <v>9號6樓之2</v>
      </c>
      <c r="AQ244" s="1" t="str">
        <f t="shared" si="222"/>
        <v>N</v>
      </c>
      <c r="AR244" s="1" t="str">
        <f t="shared" si="223"/>
        <v/>
      </c>
      <c r="AS244" s="1" t="str">
        <f t="shared" si="224"/>
        <v/>
      </c>
      <c r="AT244" s="1" t="str">
        <f t="shared" si="225"/>
        <v>9號6樓之2</v>
      </c>
      <c r="AU244" s="1" t="str">
        <f t="shared" si="226"/>
        <v>Y</v>
      </c>
      <c r="AV244" s="1">
        <f t="shared" si="227"/>
        <v>2</v>
      </c>
      <c r="AW244" s="1" t="str">
        <f t="shared" si="228"/>
        <v>9號</v>
      </c>
      <c r="AX244" s="1" t="str">
        <f t="shared" si="240"/>
        <v>9號</v>
      </c>
      <c r="AY244" s="1" t="str">
        <f t="shared" si="229"/>
        <v>6樓之2</v>
      </c>
      <c r="AZ244" s="1" t="str">
        <f t="shared" si="230"/>
        <v>Y</v>
      </c>
      <c r="BA244" s="1">
        <f t="shared" si="231"/>
        <v>2</v>
      </c>
      <c r="BB244" s="1" t="str">
        <f t="shared" si="232"/>
        <v>6樓</v>
      </c>
      <c r="BC244" s="1" t="str">
        <f t="shared" si="233"/>
        <v>6</v>
      </c>
      <c r="BD244" s="1" t="str">
        <f>IF(ISERROR(VLOOKUP(BC244,樓別參照!A:B,2,0)),BC244,VLOOKUP(BC244,樓別參照!A:B,2,0))</f>
        <v>6</v>
      </c>
      <c r="BE244" s="1" t="str">
        <f t="shared" si="234"/>
        <v>6樓</v>
      </c>
      <c r="BF244" s="1" t="str">
        <f t="shared" si="235"/>
        <v>之2</v>
      </c>
      <c r="BG244" s="1" t="str">
        <f t="shared" si="236"/>
        <v>Y</v>
      </c>
      <c r="BH244" s="1">
        <f t="shared" si="245"/>
        <v>1</v>
      </c>
      <c r="BI244" s="1" t="str">
        <f t="shared" si="237"/>
        <v>之2</v>
      </c>
      <c r="BJ244" s="1" t="str">
        <f t="shared" si="188"/>
        <v>臺中市</v>
      </c>
      <c r="BK244" s="1" t="str">
        <f t="shared" si="241"/>
        <v>西屯區</v>
      </c>
      <c r="BL244" s="1" t="str">
        <f t="shared" si="242"/>
        <v>國安一路</v>
      </c>
      <c r="BM244" s="1" t="str">
        <f t="shared" si="243"/>
        <v>231巷</v>
      </c>
      <c r="BN244" s="1" t="str">
        <f t="shared" si="244"/>
        <v/>
      </c>
      <c r="BO244" s="1" t="str">
        <f t="shared" si="238"/>
        <v>9號6樓之2</v>
      </c>
      <c r="BP244" s="1" t="str">
        <f t="shared" si="189"/>
        <v/>
      </c>
    </row>
    <row r="245" spans="1:68" x14ac:dyDescent="0.3">
      <c r="A245" s="1">
        <v>10393943</v>
      </c>
      <c r="B245" s="1" t="s">
        <v>240</v>
      </c>
      <c r="C245" s="1" t="s">
        <v>577</v>
      </c>
      <c r="D245" s="1" t="s">
        <v>571</v>
      </c>
      <c r="E245" s="1" t="s">
        <v>820</v>
      </c>
      <c r="F245" s="1" t="str">
        <f t="shared" si="190"/>
        <v>台中市 西屯區 河南里12鄰大墩路961-2號</v>
      </c>
      <c r="G245" s="1">
        <f t="shared" si="191"/>
        <v>4</v>
      </c>
      <c r="H245" s="1" t="str">
        <f t="shared" si="192"/>
        <v>台中市</v>
      </c>
      <c r="I245" s="1">
        <f t="shared" si="193"/>
        <v>4</v>
      </c>
      <c r="J245" s="1" t="str">
        <f t="shared" si="186"/>
        <v>西屯區</v>
      </c>
      <c r="K245" s="1" t="str">
        <f t="shared" si="187"/>
        <v>河南里12鄰大墩路961-2號</v>
      </c>
      <c r="L245" s="1" t="str">
        <f t="shared" si="194"/>
        <v>Y</v>
      </c>
      <c r="M245" s="1">
        <f t="shared" si="195"/>
        <v>3</v>
      </c>
      <c r="N245" s="1" t="str">
        <f t="shared" si="239"/>
        <v>河南里</v>
      </c>
      <c r="O245" s="1" t="str">
        <f t="shared" si="196"/>
        <v>Y</v>
      </c>
      <c r="P245" s="1">
        <f t="shared" si="197"/>
        <v>6</v>
      </c>
      <c r="Q245" s="1" t="str">
        <f t="shared" si="198"/>
        <v>河南里12鄰</v>
      </c>
      <c r="R245" s="1" t="str">
        <f t="shared" si="199"/>
        <v>河南里12鄰</v>
      </c>
      <c r="S245" s="1" t="str">
        <f t="shared" si="200"/>
        <v>大墩路961-2號</v>
      </c>
      <c r="T245" s="1" t="str">
        <f t="shared" si="201"/>
        <v>N</v>
      </c>
      <c r="U245" s="1" t="str">
        <f t="shared" si="202"/>
        <v>N</v>
      </c>
      <c r="V245" s="1" t="str">
        <f t="shared" si="203"/>
        <v>N</v>
      </c>
      <c r="W245" s="1" t="str">
        <f t="shared" si="204"/>
        <v/>
      </c>
      <c r="X245" s="1" t="str">
        <f t="shared" si="205"/>
        <v/>
      </c>
      <c r="Y245" s="1" t="str">
        <f t="shared" si="206"/>
        <v>大墩路961-2號</v>
      </c>
      <c r="Z245" s="1" t="str">
        <f t="shared" si="207"/>
        <v>Y</v>
      </c>
      <c r="AA245" s="1">
        <f t="shared" si="185"/>
        <v>3</v>
      </c>
      <c r="AB245" s="1" t="str">
        <f t="shared" si="208"/>
        <v>N</v>
      </c>
      <c r="AC245" s="1" t="str">
        <f t="shared" si="209"/>
        <v/>
      </c>
      <c r="AD245" s="1" t="str">
        <f t="shared" si="210"/>
        <v>大墩路</v>
      </c>
      <c r="AE245" s="1" t="str">
        <f t="shared" si="211"/>
        <v>961-2號</v>
      </c>
      <c r="AF245" s="1" t="str">
        <f t="shared" si="212"/>
        <v>N</v>
      </c>
      <c r="AG245" s="1" t="str">
        <f t="shared" si="213"/>
        <v/>
      </c>
      <c r="AH245" s="1" t="str">
        <f t="shared" si="214"/>
        <v/>
      </c>
      <c r="AI245" s="1" t="str">
        <f>IF(ISERROR(VLOOKUP(AH245,段別參照!A:B,2,0)),AH245,VLOOKUP(AH245,段別參照!A:B,2,0))</f>
        <v/>
      </c>
      <c r="AJ245" s="1" t="str">
        <f t="shared" si="215"/>
        <v>大墩路</v>
      </c>
      <c r="AK245" s="1" t="str">
        <f t="shared" si="216"/>
        <v>大墩路</v>
      </c>
      <c r="AL245" s="1" t="str">
        <f t="shared" si="217"/>
        <v>961-2號</v>
      </c>
      <c r="AM245" s="1" t="str">
        <f t="shared" si="218"/>
        <v>N</v>
      </c>
      <c r="AN245" s="1" t="str">
        <f t="shared" si="219"/>
        <v/>
      </c>
      <c r="AO245" s="1" t="str">
        <f t="shared" si="220"/>
        <v/>
      </c>
      <c r="AP245" s="1" t="str">
        <f t="shared" si="221"/>
        <v>961-2號</v>
      </c>
      <c r="AQ245" s="1" t="str">
        <f t="shared" si="222"/>
        <v>N</v>
      </c>
      <c r="AR245" s="1" t="str">
        <f t="shared" si="223"/>
        <v/>
      </c>
      <c r="AS245" s="1" t="str">
        <f t="shared" si="224"/>
        <v/>
      </c>
      <c r="AT245" s="1" t="str">
        <f t="shared" si="225"/>
        <v>961-2號</v>
      </c>
      <c r="AU245" s="1" t="str">
        <f t="shared" si="226"/>
        <v>Y</v>
      </c>
      <c r="AV245" s="1">
        <f t="shared" si="227"/>
        <v>6</v>
      </c>
      <c r="AW245" s="1" t="str">
        <f t="shared" si="228"/>
        <v>961-2號</v>
      </c>
      <c r="AX245" s="1" t="str">
        <f t="shared" si="240"/>
        <v>961-2號</v>
      </c>
      <c r="AY245" s="1" t="str">
        <f t="shared" si="229"/>
        <v/>
      </c>
      <c r="AZ245" s="1" t="str">
        <f t="shared" si="230"/>
        <v>N</v>
      </c>
      <c r="BA245" s="1" t="str">
        <f t="shared" si="231"/>
        <v/>
      </c>
      <c r="BB245" s="1" t="str">
        <f t="shared" si="232"/>
        <v/>
      </c>
      <c r="BC245" s="1" t="str">
        <f t="shared" si="233"/>
        <v/>
      </c>
      <c r="BD245" s="1" t="str">
        <f>IF(ISERROR(VLOOKUP(BC245,樓別參照!A:B,2,0)),BC245,VLOOKUP(BC245,樓別參照!A:B,2,0))</f>
        <v/>
      </c>
      <c r="BE245" s="1" t="str">
        <f t="shared" si="234"/>
        <v/>
      </c>
      <c r="BF245" s="1" t="str">
        <f t="shared" si="235"/>
        <v/>
      </c>
      <c r="BG245" s="1" t="str">
        <f t="shared" si="236"/>
        <v>N</v>
      </c>
      <c r="BH245" s="1" t="str">
        <f t="shared" si="245"/>
        <v/>
      </c>
      <c r="BI245" s="1" t="str">
        <f t="shared" si="237"/>
        <v/>
      </c>
      <c r="BJ245" s="1" t="str">
        <f t="shared" si="188"/>
        <v>臺中市</v>
      </c>
      <c r="BK245" s="1" t="str">
        <f t="shared" si="241"/>
        <v>西屯區</v>
      </c>
      <c r="BL245" s="1" t="str">
        <f t="shared" si="242"/>
        <v>大墩路</v>
      </c>
      <c r="BM245" s="1" t="str">
        <f t="shared" si="243"/>
        <v/>
      </c>
      <c r="BN245" s="1" t="str">
        <f t="shared" si="244"/>
        <v/>
      </c>
      <c r="BO245" s="1" t="str">
        <f t="shared" si="238"/>
        <v>961-2號</v>
      </c>
      <c r="BP245" s="1" t="str">
        <f t="shared" si="189"/>
        <v/>
      </c>
    </row>
    <row r="246" spans="1:68" x14ac:dyDescent="0.3">
      <c r="A246" s="1">
        <v>10038716</v>
      </c>
      <c r="B246" s="1" t="s">
        <v>241</v>
      </c>
      <c r="C246" s="1" t="s">
        <v>570</v>
      </c>
      <c r="D246" s="1" t="s">
        <v>567</v>
      </c>
      <c r="E246" s="1" t="s">
        <v>821</v>
      </c>
      <c r="F246" s="1" t="str">
        <f t="shared" si="190"/>
        <v>台中市 西屯區 協和里工業區三十八路148巷25號2樓之2</v>
      </c>
      <c r="G246" s="1">
        <f t="shared" si="191"/>
        <v>4</v>
      </c>
      <c r="H246" s="1" t="str">
        <f t="shared" si="192"/>
        <v>台中市</v>
      </c>
      <c r="I246" s="1">
        <f t="shared" si="193"/>
        <v>4</v>
      </c>
      <c r="J246" s="1" t="str">
        <f t="shared" si="186"/>
        <v>西屯區</v>
      </c>
      <c r="K246" s="1" t="str">
        <f t="shared" si="187"/>
        <v>協和里工業區三十八路148巷25號2樓之2</v>
      </c>
      <c r="L246" s="1" t="str">
        <f t="shared" si="194"/>
        <v>Y</v>
      </c>
      <c r="M246" s="1">
        <f t="shared" si="195"/>
        <v>3</v>
      </c>
      <c r="N246" s="1" t="str">
        <f t="shared" si="239"/>
        <v>協和里</v>
      </c>
      <c r="O246" s="1" t="str">
        <f t="shared" si="196"/>
        <v>N</v>
      </c>
      <c r="P246" s="1" t="str">
        <f t="shared" si="197"/>
        <v/>
      </c>
      <c r="Q246" s="1" t="str">
        <f t="shared" si="198"/>
        <v/>
      </c>
      <c r="R246" s="1" t="str">
        <f t="shared" si="199"/>
        <v>協和里</v>
      </c>
      <c r="S246" s="1" t="str">
        <f t="shared" si="200"/>
        <v>工業區三十八路148巷25號2樓之2</v>
      </c>
      <c r="T246" s="1" t="str">
        <f t="shared" si="201"/>
        <v>N</v>
      </c>
      <c r="U246" s="1" t="str">
        <f t="shared" si="202"/>
        <v>N</v>
      </c>
      <c r="V246" s="1" t="str">
        <f t="shared" si="203"/>
        <v>N</v>
      </c>
      <c r="W246" s="1" t="str">
        <f t="shared" si="204"/>
        <v/>
      </c>
      <c r="X246" s="1" t="str">
        <f t="shared" si="205"/>
        <v/>
      </c>
      <c r="Y246" s="1" t="str">
        <f t="shared" si="206"/>
        <v>工業區三十八路148巷25號2樓之2</v>
      </c>
      <c r="Z246" s="1" t="str">
        <f t="shared" si="207"/>
        <v>Y</v>
      </c>
      <c r="AA246" s="1">
        <f t="shared" si="185"/>
        <v>7</v>
      </c>
      <c r="AB246" s="1" t="str">
        <f t="shared" si="208"/>
        <v>N</v>
      </c>
      <c r="AC246" s="1" t="str">
        <f t="shared" si="209"/>
        <v/>
      </c>
      <c r="AD246" s="1" t="str">
        <f t="shared" si="210"/>
        <v>工業區三十八路</v>
      </c>
      <c r="AE246" s="1" t="str">
        <f t="shared" si="211"/>
        <v>148巷25號2樓之2</v>
      </c>
      <c r="AF246" s="1" t="str">
        <f t="shared" si="212"/>
        <v>N</v>
      </c>
      <c r="AG246" s="1" t="str">
        <f t="shared" si="213"/>
        <v/>
      </c>
      <c r="AH246" s="1" t="str">
        <f t="shared" si="214"/>
        <v/>
      </c>
      <c r="AI246" s="1" t="str">
        <f>IF(ISERROR(VLOOKUP(AH246,段別參照!A:B,2,0)),AH246,VLOOKUP(AH246,段別參照!A:B,2,0))</f>
        <v/>
      </c>
      <c r="AJ246" s="1" t="str">
        <f t="shared" si="215"/>
        <v>工業區三十八路</v>
      </c>
      <c r="AK246" s="1" t="str">
        <f t="shared" si="216"/>
        <v>工業區三十八路</v>
      </c>
      <c r="AL246" s="1" t="str">
        <f t="shared" si="217"/>
        <v>148巷25號2樓之2</v>
      </c>
      <c r="AM246" s="1" t="str">
        <f t="shared" si="218"/>
        <v>Y</v>
      </c>
      <c r="AN246" s="1">
        <f t="shared" si="219"/>
        <v>4</v>
      </c>
      <c r="AO246" s="1" t="str">
        <f t="shared" si="220"/>
        <v>148巷</v>
      </c>
      <c r="AP246" s="1" t="str">
        <f t="shared" si="221"/>
        <v>25號2樓之2</v>
      </c>
      <c r="AQ246" s="1" t="str">
        <f t="shared" si="222"/>
        <v>N</v>
      </c>
      <c r="AR246" s="1" t="str">
        <f t="shared" si="223"/>
        <v/>
      </c>
      <c r="AS246" s="1" t="str">
        <f t="shared" si="224"/>
        <v/>
      </c>
      <c r="AT246" s="1" t="str">
        <f t="shared" si="225"/>
        <v>25號2樓之2</v>
      </c>
      <c r="AU246" s="1" t="str">
        <f t="shared" si="226"/>
        <v>Y</v>
      </c>
      <c r="AV246" s="1">
        <f t="shared" si="227"/>
        <v>3</v>
      </c>
      <c r="AW246" s="1" t="str">
        <f t="shared" si="228"/>
        <v>25號</v>
      </c>
      <c r="AX246" s="1" t="str">
        <f t="shared" si="240"/>
        <v>25號</v>
      </c>
      <c r="AY246" s="1" t="str">
        <f t="shared" si="229"/>
        <v>2樓之2</v>
      </c>
      <c r="AZ246" s="1" t="str">
        <f t="shared" si="230"/>
        <v>Y</v>
      </c>
      <c r="BA246" s="1">
        <f t="shared" si="231"/>
        <v>2</v>
      </c>
      <c r="BB246" s="1" t="str">
        <f t="shared" si="232"/>
        <v>2樓</v>
      </c>
      <c r="BC246" s="1" t="str">
        <f t="shared" si="233"/>
        <v>2</v>
      </c>
      <c r="BD246" s="1" t="str">
        <f>IF(ISERROR(VLOOKUP(BC246,樓別參照!A:B,2,0)),BC246,VLOOKUP(BC246,樓別參照!A:B,2,0))</f>
        <v>2</v>
      </c>
      <c r="BE246" s="1" t="str">
        <f t="shared" si="234"/>
        <v>2樓</v>
      </c>
      <c r="BF246" s="1" t="str">
        <f t="shared" si="235"/>
        <v>之2</v>
      </c>
      <c r="BG246" s="1" t="str">
        <f t="shared" si="236"/>
        <v>Y</v>
      </c>
      <c r="BH246" s="1">
        <f t="shared" si="245"/>
        <v>1</v>
      </c>
      <c r="BI246" s="1" t="str">
        <f t="shared" si="237"/>
        <v>之2</v>
      </c>
      <c r="BJ246" s="1" t="str">
        <f t="shared" si="188"/>
        <v>臺中市</v>
      </c>
      <c r="BK246" s="1" t="str">
        <f t="shared" si="241"/>
        <v>西屯區</v>
      </c>
      <c r="BL246" s="1" t="str">
        <f t="shared" si="242"/>
        <v>工業區三十八路</v>
      </c>
      <c r="BM246" s="1" t="str">
        <f t="shared" si="243"/>
        <v>148巷</v>
      </c>
      <c r="BN246" s="1" t="str">
        <f t="shared" si="244"/>
        <v/>
      </c>
      <c r="BO246" s="1" t="str">
        <f t="shared" si="238"/>
        <v>25號2樓之2</v>
      </c>
      <c r="BP246" s="1" t="str">
        <f t="shared" si="189"/>
        <v/>
      </c>
    </row>
    <row r="247" spans="1:68" x14ac:dyDescent="0.3">
      <c r="A247" s="1">
        <v>7326145</v>
      </c>
      <c r="B247" s="1" t="s">
        <v>242</v>
      </c>
      <c r="C247" s="1" t="s">
        <v>570</v>
      </c>
      <c r="D247" s="1" t="s">
        <v>571</v>
      </c>
      <c r="E247" s="1" t="s">
        <v>822</v>
      </c>
      <c r="F247" s="1" t="str">
        <f t="shared" si="190"/>
        <v>台中市 西屯區 何德里6鄰成都路79號</v>
      </c>
      <c r="G247" s="1">
        <f t="shared" si="191"/>
        <v>4</v>
      </c>
      <c r="H247" s="1" t="str">
        <f t="shared" si="192"/>
        <v>台中市</v>
      </c>
      <c r="I247" s="1">
        <f t="shared" si="193"/>
        <v>4</v>
      </c>
      <c r="J247" s="1" t="str">
        <f t="shared" si="186"/>
        <v>西屯區</v>
      </c>
      <c r="K247" s="1" t="str">
        <f t="shared" si="187"/>
        <v>何德里6鄰成都路79號</v>
      </c>
      <c r="L247" s="1" t="str">
        <f t="shared" si="194"/>
        <v>Y</v>
      </c>
      <c r="M247" s="1">
        <f t="shared" si="195"/>
        <v>3</v>
      </c>
      <c r="N247" s="1" t="str">
        <f t="shared" si="239"/>
        <v>何德里</v>
      </c>
      <c r="O247" s="1" t="str">
        <f t="shared" si="196"/>
        <v>Y</v>
      </c>
      <c r="P247" s="1">
        <f t="shared" si="197"/>
        <v>5</v>
      </c>
      <c r="Q247" s="1" t="str">
        <f t="shared" si="198"/>
        <v>何德里6鄰</v>
      </c>
      <c r="R247" s="1" t="str">
        <f t="shared" si="199"/>
        <v>何德里6鄰</v>
      </c>
      <c r="S247" s="1" t="str">
        <f t="shared" si="200"/>
        <v>成都路79號</v>
      </c>
      <c r="T247" s="1" t="str">
        <f t="shared" si="201"/>
        <v>N</v>
      </c>
      <c r="U247" s="1" t="str">
        <f t="shared" si="202"/>
        <v>N</v>
      </c>
      <c r="V247" s="1" t="str">
        <f t="shared" si="203"/>
        <v>N</v>
      </c>
      <c r="W247" s="1" t="str">
        <f t="shared" si="204"/>
        <v/>
      </c>
      <c r="X247" s="1" t="str">
        <f t="shared" si="205"/>
        <v/>
      </c>
      <c r="Y247" s="1" t="str">
        <f t="shared" si="206"/>
        <v>成都路79號</v>
      </c>
      <c r="Z247" s="1" t="str">
        <f t="shared" si="207"/>
        <v>Y</v>
      </c>
      <c r="AA247" s="1">
        <f t="shared" ref="AA247:AA310" si="246">IF(ISERROR(FIND("路",Y247)),"",FIND("路",Y247))</f>
        <v>3</v>
      </c>
      <c r="AB247" s="1" t="str">
        <f t="shared" si="208"/>
        <v>N</v>
      </c>
      <c r="AC247" s="1" t="str">
        <f t="shared" si="209"/>
        <v/>
      </c>
      <c r="AD247" s="1" t="str">
        <f t="shared" si="210"/>
        <v>成都路</v>
      </c>
      <c r="AE247" s="1" t="str">
        <f t="shared" si="211"/>
        <v>79號</v>
      </c>
      <c r="AF247" s="1" t="str">
        <f t="shared" si="212"/>
        <v>N</v>
      </c>
      <c r="AG247" s="1" t="str">
        <f t="shared" si="213"/>
        <v/>
      </c>
      <c r="AH247" s="1" t="str">
        <f t="shared" si="214"/>
        <v/>
      </c>
      <c r="AI247" s="1" t="str">
        <f>IF(ISERROR(VLOOKUP(AH247,段別參照!A:B,2,0)),AH247,VLOOKUP(AH247,段別參照!A:B,2,0))</f>
        <v/>
      </c>
      <c r="AJ247" s="1" t="str">
        <f t="shared" si="215"/>
        <v>成都路</v>
      </c>
      <c r="AK247" s="1" t="str">
        <f t="shared" si="216"/>
        <v>成都路</v>
      </c>
      <c r="AL247" s="1" t="str">
        <f t="shared" si="217"/>
        <v>79號</v>
      </c>
      <c r="AM247" s="1" t="str">
        <f t="shared" si="218"/>
        <v>N</v>
      </c>
      <c r="AN247" s="1" t="str">
        <f t="shared" si="219"/>
        <v/>
      </c>
      <c r="AO247" s="1" t="str">
        <f t="shared" si="220"/>
        <v/>
      </c>
      <c r="AP247" s="1" t="str">
        <f t="shared" si="221"/>
        <v>79號</v>
      </c>
      <c r="AQ247" s="1" t="str">
        <f t="shared" si="222"/>
        <v>N</v>
      </c>
      <c r="AR247" s="1" t="str">
        <f t="shared" si="223"/>
        <v/>
      </c>
      <c r="AS247" s="1" t="str">
        <f t="shared" si="224"/>
        <v/>
      </c>
      <c r="AT247" s="1" t="str">
        <f t="shared" si="225"/>
        <v>79號</v>
      </c>
      <c r="AU247" s="1" t="str">
        <f t="shared" si="226"/>
        <v>Y</v>
      </c>
      <c r="AV247" s="1">
        <f t="shared" si="227"/>
        <v>3</v>
      </c>
      <c r="AW247" s="1" t="str">
        <f t="shared" si="228"/>
        <v>79號</v>
      </c>
      <c r="AX247" s="1" t="str">
        <f t="shared" si="240"/>
        <v>79號</v>
      </c>
      <c r="AY247" s="1" t="str">
        <f t="shared" si="229"/>
        <v/>
      </c>
      <c r="AZ247" s="1" t="str">
        <f t="shared" si="230"/>
        <v>N</v>
      </c>
      <c r="BA247" s="1" t="str">
        <f t="shared" si="231"/>
        <v/>
      </c>
      <c r="BB247" s="1" t="str">
        <f t="shared" si="232"/>
        <v/>
      </c>
      <c r="BC247" s="1" t="str">
        <f t="shared" si="233"/>
        <v/>
      </c>
      <c r="BD247" s="1" t="str">
        <f>IF(ISERROR(VLOOKUP(BC247,樓別參照!A:B,2,0)),BC247,VLOOKUP(BC247,樓別參照!A:B,2,0))</f>
        <v/>
      </c>
      <c r="BE247" s="1" t="str">
        <f t="shared" si="234"/>
        <v/>
      </c>
      <c r="BF247" s="1" t="str">
        <f t="shared" si="235"/>
        <v/>
      </c>
      <c r="BG247" s="1" t="str">
        <f t="shared" si="236"/>
        <v>N</v>
      </c>
      <c r="BH247" s="1" t="str">
        <f t="shared" si="245"/>
        <v/>
      </c>
      <c r="BI247" s="1" t="str">
        <f t="shared" si="237"/>
        <v/>
      </c>
      <c r="BJ247" s="1" t="str">
        <f t="shared" si="188"/>
        <v>臺中市</v>
      </c>
      <c r="BK247" s="1" t="str">
        <f t="shared" si="241"/>
        <v>西屯區</v>
      </c>
      <c r="BL247" s="1" t="str">
        <f t="shared" si="242"/>
        <v>成都路</v>
      </c>
      <c r="BM247" s="1" t="str">
        <f t="shared" si="243"/>
        <v/>
      </c>
      <c r="BN247" s="1" t="str">
        <f t="shared" si="244"/>
        <v/>
      </c>
      <c r="BO247" s="1" t="str">
        <f t="shared" si="238"/>
        <v>79號</v>
      </c>
      <c r="BP247" s="1" t="str">
        <f t="shared" si="189"/>
        <v/>
      </c>
    </row>
    <row r="248" spans="1:68" x14ac:dyDescent="0.3">
      <c r="A248" s="1">
        <v>9172344</v>
      </c>
      <c r="B248" s="1" t="s">
        <v>243</v>
      </c>
      <c r="C248" s="1" t="s">
        <v>577</v>
      </c>
      <c r="D248" s="1" t="s">
        <v>571</v>
      </c>
      <c r="E248" s="1" t="s">
        <v>823</v>
      </c>
      <c r="F248" s="1" t="str">
        <f t="shared" si="190"/>
        <v>台中市 西屯區 西安街271之1號</v>
      </c>
      <c r="G248" s="1">
        <f t="shared" si="191"/>
        <v>4</v>
      </c>
      <c r="H248" s="1" t="str">
        <f t="shared" si="192"/>
        <v>台中市</v>
      </c>
      <c r="I248" s="1">
        <f t="shared" si="193"/>
        <v>4</v>
      </c>
      <c r="J248" s="1" t="str">
        <f t="shared" si="186"/>
        <v>西屯區</v>
      </c>
      <c r="K248" s="1" t="str">
        <f t="shared" si="187"/>
        <v>西安街271之1號</v>
      </c>
      <c r="L248" s="1" t="str">
        <f t="shared" si="194"/>
        <v>N</v>
      </c>
      <c r="M248" s="1" t="str">
        <f t="shared" si="195"/>
        <v/>
      </c>
      <c r="N248" s="1" t="str">
        <f t="shared" si="239"/>
        <v/>
      </c>
      <c r="O248" s="1" t="str">
        <f t="shared" si="196"/>
        <v>N</v>
      </c>
      <c r="P248" s="1" t="str">
        <f t="shared" si="197"/>
        <v/>
      </c>
      <c r="Q248" s="1" t="str">
        <f t="shared" si="198"/>
        <v/>
      </c>
      <c r="R248" s="1" t="str">
        <f t="shared" si="199"/>
        <v/>
      </c>
      <c r="S248" s="1" t="str">
        <f t="shared" si="200"/>
        <v>西安街271之1號</v>
      </c>
      <c r="T248" s="1" t="str">
        <f t="shared" si="201"/>
        <v>N</v>
      </c>
      <c r="U248" s="1" t="str">
        <f t="shared" si="202"/>
        <v>N</v>
      </c>
      <c r="V248" s="1" t="str">
        <f t="shared" si="203"/>
        <v>N</v>
      </c>
      <c r="W248" s="1" t="str">
        <f t="shared" si="204"/>
        <v/>
      </c>
      <c r="X248" s="1" t="str">
        <f t="shared" si="205"/>
        <v/>
      </c>
      <c r="Y248" s="1" t="str">
        <f t="shared" si="206"/>
        <v>西安街271之1號</v>
      </c>
      <c r="Z248" s="1" t="str">
        <f t="shared" si="207"/>
        <v>N</v>
      </c>
      <c r="AA248" s="1" t="str">
        <f t="shared" si="246"/>
        <v/>
      </c>
      <c r="AB248" s="1" t="str">
        <f t="shared" si="208"/>
        <v>Y</v>
      </c>
      <c r="AC248" s="1">
        <f t="shared" si="209"/>
        <v>3</v>
      </c>
      <c r="AD248" s="1" t="str">
        <f t="shared" si="210"/>
        <v>西安街</v>
      </c>
      <c r="AE248" s="1" t="str">
        <f t="shared" si="211"/>
        <v>271之1號</v>
      </c>
      <c r="AF248" s="1" t="str">
        <f t="shared" si="212"/>
        <v>N</v>
      </c>
      <c r="AG248" s="1" t="str">
        <f t="shared" si="213"/>
        <v/>
      </c>
      <c r="AH248" s="1" t="str">
        <f t="shared" si="214"/>
        <v/>
      </c>
      <c r="AI248" s="1" t="str">
        <f>IF(ISERROR(VLOOKUP(AH248,段別參照!A:B,2,0)),AH248,VLOOKUP(AH248,段別參照!A:B,2,0))</f>
        <v/>
      </c>
      <c r="AJ248" s="1" t="str">
        <f t="shared" si="215"/>
        <v>西安街</v>
      </c>
      <c r="AK248" s="1" t="str">
        <f t="shared" si="216"/>
        <v>西安街</v>
      </c>
      <c r="AL248" s="1" t="str">
        <f t="shared" si="217"/>
        <v>271之1號</v>
      </c>
      <c r="AM248" s="1" t="str">
        <f t="shared" si="218"/>
        <v>N</v>
      </c>
      <c r="AN248" s="1" t="str">
        <f t="shared" si="219"/>
        <v/>
      </c>
      <c r="AO248" s="1" t="str">
        <f t="shared" si="220"/>
        <v/>
      </c>
      <c r="AP248" s="1" t="str">
        <f t="shared" si="221"/>
        <v>271之1號</v>
      </c>
      <c r="AQ248" s="1" t="str">
        <f t="shared" si="222"/>
        <v>N</v>
      </c>
      <c r="AR248" s="1" t="str">
        <f t="shared" si="223"/>
        <v/>
      </c>
      <c r="AS248" s="1" t="str">
        <f t="shared" si="224"/>
        <v/>
      </c>
      <c r="AT248" s="1" t="str">
        <f t="shared" si="225"/>
        <v>271之1號</v>
      </c>
      <c r="AU248" s="1" t="str">
        <f t="shared" si="226"/>
        <v>Y</v>
      </c>
      <c r="AV248" s="1">
        <f t="shared" si="227"/>
        <v>6</v>
      </c>
      <c r="AW248" s="1" t="str">
        <f t="shared" si="228"/>
        <v>271之1號</v>
      </c>
      <c r="AX248" s="1" t="str">
        <f t="shared" si="240"/>
        <v>271-1號</v>
      </c>
      <c r="AY248" s="1" t="str">
        <f t="shared" si="229"/>
        <v/>
      </c>
      <c r="AZ248" s="1" t="str">
        <f t="shared" si="230"/>
        <v>N</v>
      </c>
      <c r="BA248" s="1" t="str">
        <f t="shared" si="231"/>
        <v/>
      </c>
      <c r="BB248" s="1" t="str">
        <f t="shared" si="232"/>
        <v/>
      </c>
      <c r="BC248" s="1" t="str">
        <f t="shared" si="233"/>
        <v/>
      </c>
      <c r="BD248" s="1" t="str">
        <f>IF(ISERROR(VLOOKUP(BC248,樓別參照!A:B,2,0)),BC248,VLOOKUP(BC248,樓別參照!A:B,2,0))</f>
        <v/>
      </c>
      <c r="BE248" s="1" t="str">
        <f t="shared" si="234"/>
        <v/>
      </c>
      <c r="BF248" s="1" t="str">
        <f t="shared" si="235"/>
        <v/>
      </c>
      <c r="BG248" s="1" t="str">
        <f t="shared" si="236"/>
        <v>N</v>
      </c>
      <c r="BH248" s="1" t="str">
        <f t="shared" si="245"/>
        <v/>
      </c>
      <c r="BI248" s="1" t="str">
        <f t="shared" si="237"/>
        <v/>
      </c>
      <c r="BJ248" s="1" t="str">
        <f t="shared" si="188"/>
        <v>臺中市</v>
      </c>
      <c r="BK248" s="1" t="str">
        <f t="shared" si="241"/>
        <v>西屯區</v>
      </c>
      <c r="BL248" s="1" t="str">
        <f t="shared" si="242"/>
        <v>西安街</v>
      </c>
      <c r="BM248" s="1" t="str">
        <f t="shared" si="243"/>
        <v/>
      </c>
      <c r="BN248" s="1" t="str">
        <f t="shared" si="244"/>
        <v/>
      </c>
      <c r="BO248" s="1" t="str">
        <f t="shared" si="238"/>
        <v>271-1號</v>
      </c>
      <c r="BP248" s="1" t="str">
        <f t="shared" si="189"/>
        <v/>
      </c>
    </row>
    <row r="249" spans="1:68" x14ac:dyDescent="0.3">
      <c r="A249" s="1">
        <v>7189744</v>
      </c>
      <c r="B249" s="1" t="s">
        <v>244</v>
      </c>
      <c r="C249" s="1" t="s">
        <v>577</v>
      </c>
      <c r="D249" s="1" t="s">
        <v>571</v>
      </c>
      <c r="E249" s="1" t="s">
        <v>824</v>
      </c>
      <c r="F249" s="1" t="str">
        <f t="shared" si="190"/>
        <v>台中市 西屯區 永安里19鄰國安一路206巷26號</v>
      </c>
      <c r="G249" s="1">
        <f t="shared" si="191"/>
        <v>4</v>
      </c>
      <c r="H249" s="1" t="str">
        <f t="shared" si="192"/>
        <v>台中市</v>
      </c>
      <c r="I249" s="1">
        <f t="shared" si="193"/>
        <v>4</v>
      </c>
      <c r="J249" s="1" t="str">
        <f t="shared" si="186"/>
        <v>西屯區</v>
      </c>
      <c r="K249" s="1" t="str">
        <f t="shared" si="187"/>
        <v>永安里19鄰國安一路206巷26號</v>
      </c>
      <c r="L249" s="1" t="str">
        <f t="shared" si="194"/>
        <v>Y</v>
      </c>
      <c r="M249" s="1">
        <f t="shared" si="195"/>
        <v>3</v>
      </c>
      <c r="N249" s="1" t="str">
        <f t="shared" si="239"/>
        <v>永安里</v>
      </c>
      <c r="O249" s="1" t="str">
        <f t="shared" si="196"/>
        <v>Y</v>
      </c>
      <c r="P249" s="1">
        <f t="shared" si="197"/>
        <v>6</v>
      </c>
      <c r="Q249" s="1" t="str">
        <f t="shared" si="198"/>
        <v>永安里19鄰</v>
      </c>
      <c r="R249" s="1" t="str">
        <f t="shared" si="199"/>
        <v>永安里19鄰</v>
      </c>
      <c r="S249" s="1" t="str">
        <f t="shared" si="200"/>
        <v>國安一路206巷26號</v>
      </c>
      <c r="T249" s="1" t="str">
        <f t="shared" si="201"/>
        <v>N</v>
      </c>
      <c r="U249" s="1" t="str">
        <f t="shared" si="202"/>
        <v>N</v>
      </c>
      <c r="V249" s="1" t="str">
        <f t="shared" si="203"/>
        <v>N</v>
      </c>
      <c r="W249" s="1" t="str">
        <f t="shared" si="204"/>
        <v/>
      </c>
      <c r="X249" s="1" t="str">
        <f t="shared" si="205"/>
        <v/>
      </c>
      <c r="Y249" s="1" t="str">
        <f t="shared" si="206"/>
        <v>國安一路206巷26號</v>
      </c>
      <c r="Z249" s="1" t="str">
        <f t="shared" si="207"/>
        <v>Y</v>
      </c>
      <c r="AA249" s="1">
        <f t="shared" si="246"/>
        <v>4</v>
      </c>
      <c r="AB249" s="1" t="str">
        <f t="shared" si="208"/>
        <v>N</v>
      </c>
      <c r="AC249" s="1" t="str">
        <f t="shared" si="209"/>
        <v/>
      </c>
      <c r="AD249" s="1" t="str">
        <f t="shared" si="210"/>
        <v>國安一路</v>
      </c>
      <c r="AE249" s="1" t="str">
        <f t="shared" si="211"/>
        <v>206巷26號</v>
      </c>
      <c r="AF249" s="1" t="str">
        <f t="shared" si="212"/>
        <v>N</v>
      </c>
      <c r="AG249" s="1" t="str">
        <f t="shared" si="213"/>
        <v/>
      </c>
      <c r="AH249" s="1" t="str">
        <f t="shared" si="214"/>
        <v/>
      </c>
      <c r="AI249" s="1" t="str">
        <f>IF(ISERROR(VLOOKUP(AH249,段別參照!A:B,2,0)),AH249,VLOOKUP(AH249,段別參照!A:B,2,0))</f>
        <v/>
      </c>
      <c r="AJ249" s="1" t="str">
        <f t="shared" si="215"/>
        <v>國安一路</v>
      </c>
      <c r="AK249" s="1" t="str">
        <f t="shared" si="216"/>
        <v>國安一路</v>
      </c>
      <c r="AL249" s="1" t="str">
        <f t="shared" si="217"/>
        <v>206巷26號</v>
      </c>
      <c r="AM249" s="1" t="str">
        <f t="shared" si="218"/>
        <v>Y</v>
      </c>
      <c r="AN249" s="1">
        <f t="shared" si="219"/>
        <v>4</v>
      </c>
      <c r="AO249" s="1" t="str">
        <f t="shared" si="220"/>
        <v>206巷</v>
      </c>
      <c r="AP249" s="1" t="str">
        <f t="shared" si="221"/>
        <v>26號</v>
      </c>
      <c r="AQ249" s="1" t="str">
        <f t="shared" si="222"/>
        <v>N</v>
      </c>
      <c r="AR249" s="1" t="str">
        <f t="shared" si="223"/>
        <v/>
      </c>
      <c r="AS249" s="1" t="str">
        <f t="shared" si="224"/>
        <v/>
      </c>
      <c r="AT249" s="1" t="str">
        <f t="shared" si="225"/>
        <v>26號</v>
      </c>
      <c r="AU249" s="1" t="str">
        <f t="shared" si="226"/>
        <v>Y</v>
      </c>
      <c r="AV249" s="1">
        <f t="shared" si="227"/>
        <v>3</v>
      </c>
      <c r="AW249" s="1" t="str">
        <f t="shared" si="228"/>
        <v>26號</v>
      </c>
      <c r="AX249" s="1" t="str">
        <f t="shared" si="240"/>
        <v>26號</v>
      </c>
      <c r="AY249" s="1" t="str">
        <f t="shared" si="229"/>
        <v/>
      </c>
      <c r="AZ249" s="1" t="str">
        <f t="shared" si="230"/>
        <v>N</v>
      </c>
      <c r="BA249" s="1" t="str">
        <f t="shared" si="231"/>
        <v/>
      </c>
      <c r="BB249" s="1" t="str">
        <f t="shared" si="232"/>
        <v/>
      </c>
      <c r="BC249" s="1" t="str">
        <f t="shared" si="233"/>
        <v/>
      </c>
      <c r="BD249" s="1" t="str">
        <f>IF(ISERROR(VLOOKUP(BC249,樓別參照!A:B,2,0)),BC249,VLOOKUP(BC249,樓別參照!A:B,2,0))</f>
        <v/>
      </c>
      <c r="BE249" s="1" t="str">
        <f t="shared" si="234"/>
        <v/>
      </c>
      <c r="BF249" s="1" t="str">
        <f t="shared" si="235"/>
        <v/>
      </c>
      <c r="BG249" s="1" t="str">
        <f t="shared" si="236"/>
        <v>N</v>
      </c>
      <c r="BH249" s="1" t="str">
        <f t="shared" si="245"/>
        <v/>
      </c>
      <c r="BI249" s="1" t="str">
        <f t="shared" si="237"/>
        <v/>
      </c>
      <c r="BJ249" s="1" t="str">
        <f t="shared" si="188"/>
        <v>臺中市</v>
      </c>
      <c r="BK249" s="1" t="str">
        <f t="shared" si="241"/>
        <v>西屯區</v>
      </c>
      <c r="BL249" s="1" t="str">
        <f t="shared" si="242"/>
        <v>國安一路</v>
      </c>
      <c r="BM249" s="1" t="str">
        <f t="shared" si="243"/>
        <v>206巷</v>
      </c>
      <c r="BN249" s="1" t="str">
        <f t="shared" si="244"/>
        <v/>
      </c>
      <c r="BO249" s="1" t="str">
        <f t="shared" si="238"/>
        <v>26號</v>
      </c>
      <c r="BP249" s="1" t="str">
        <f t="shared" si="189"/>
        <v/>
      </c>
    </row>
    <row r="250" spans="1:68" x14ac:dyDescent="0.3">
      <c r="A250" s="1">
        <v>6557759</v>
      </c>
      <c r="B250" s="1" t="s">
        <v>245</v>
      </c>
      <c r="C250" s="1" t="s">
        <v>570</v>
      </c>
      <c r="D250" s="1" t="s">
        <v>571</v>
      </c>
      <c r="E250" s="1" t="s">
        <v>825</v>
      </c>
      <c r="F250" s="1" t="str">
        <f t="shared" si="190"/>
        <v>台中市 西屯區 大鵬路市場四巷7號</v>
      </c>
      <c r="G250" s="1">
        <f t="shared" si="191"/>
        <v>4</v>
      </c>
      <c r="H250" s="1" t="str">
        <f t="shared" si="192"/>
        <v>台中市</v>
      </c>
      <c r="I250" s="1">
        <f t="shared" si="193"/>
        <v>4</v>
      </c>
      <c r="J250" s="1" t="str">
        <f t="shared" si="186"/>
        <v>西屯區</v>
      </c>
      <c r="K250" s="1" t="str">
        <f t="shared" si="187"/>
        <v>大鵬路市場四巷7號</v>
      </c>
      <c r="L250" s="1" t="str">
        <f t="shared" si="194"/>
        <v>N</v>
      </c>
      <c r="M250" s="1" t="str">
        <f t="shared" si="195"/>
        <v/>
      </c>
      <c r="N250" s="1" t="str">
        <f t="shared" si="239"/>
        <v/>
      </c>
      <c r="O250" s="1" t="str">
        <f t="shared" si="196"/>
        <v>N</v>
      </c>
      <c r="P250" s="1" t="str">
        <f t="shared" si="197"/>
        <v/>
      </c>
      <c r="Q250" s="1" t="str">
        <f t="shared" si="198"/>
        <v/>
      </c>
      <c r="R250" s="1" t="str">
        <f t="shared" si="199"/>
        <v/>
      </c>
      <c r="S250" s="1" t="str">
        <f t="shared" si="200"/>
        <v>大鵬路市場四巷7號</v>
      </c>
      <c r="T250" s="1" t="str">
        <f t="shared" si="201"/>
        <v>N</v>
      </c>
      <c r="U250" s="1" t="str">
        <f t="shared" si="202"/>
        <v>N</v>
      </c>
      <c r="V250" s="1" t="str">
        <f t="shared" si="203"/>
        <v>N</v>
      </c>
      <c r="W250" s="1" t="str">
        <f t="shared" si="204"/>
        <v/>
      </c>
      <c r="X250" s="1" t="str">
        <f t="shared" si="205"/>
        <v/>
      </c>
      <c r="Y250" s="1" t="str">
        <f t="shared" si="206"/>
        <v>大鵬路市場四巷7號</v>
      </c>
      <c r="Z250" s="1" t="str">
        <f t="shared" si="207"/>
        <v>Y</v>
      </c>
      <c r="AA250" s="1">
        <f t="shared" si="246"/>
        <v>3</v>
      </c>
      <c r="AB250" s="1" t="str">
        <f t="shared" si="208"/>
        <v>N</v>
      </c>
      <c r="AC250" s="1" t="str">
        <f t="shared" si="209"/>
        <v/>
      </c>
      <c r="AD250" s="1" t="str">
        <f t="shared" si="210"/>
        <v>大鵬路</v>
      </c>
      <c r="AE250" s="1" t="str">
        <f t="shared" si="211"/>
        <v>市場四巷7號</v>
      </c>
      <c r="AF250" s="1" t="str">
        <f t="shared" si="212"/>
        <v>N</v>
      </c>
      <c r="AG250" s="1" t="str">
        <f t="shared" si="213"/>
        <v/>
      </c>
      <c r="AH250" s="1" t="str">
        <f t="shared" si="214"/>
        <v/>
      </c>
      <c r="AI250" s="1" t="str">
        <f>IF(ISERROR(VLOOKUP(AH250,段別參照!A:B,2,0)),AH250,VLOOKUP(AH250,段別參照!A:B,2,0))</f>
        <v/>
      </c>
      <c r="AJ250" s="1" t="str">
        <f t="shared" si="215"/>
        <v>大鵬路</v>
      </c>
      <c r="AK250" s="1" t="str">
        <f t="shared" si="216"/>
        <v>大鵬路</v>
      </c>
      <c r="AL250" s="1" t="str">
        <f t="shared" si="217"/>
        <v>市場四巷7號</v>
      </c>
      <c r="AM250" s="1" t="str">
        <f t="shared" si="218"/>
        <v>Y</v>
      </c>
      <c r="AN250" s="1">
        <f t="shared" si="219"/>
        <v>4</v>
      </c>
      <c r="AO250" s="1" t="str">
        <f t="shared" si="220"/>
        <v>市場四巷</v>
      </c>
      <c r="AP250" s="1" t="str">
        <f t="shared" si="221"/>
        <v>7號</v>
      </c>
      <c r="AQ250" s="1" t="str">
        <f t="shared" si="222"/>
        <v>N</v>
      </c>
      <c r="AR250" s="1" t="str">
        <f t="shared" si="223"/>
        <v/>
      </c>
      <c r="AS250" s="1" t="str">
        <f t="shared" si="224"/>
        <v/>
      </c>
      <c r="AT250" s="1" t="str">
        <f t="shared" si="225"/>
        <v>7號</v>
      </c>
      <c r="AU250" s="1" t="str">
        <f t="shared" si="226"/>
        <v>Y</v>
      </c>
      <c r="AV250" s="1">
        <f t="shared" si="227"/>
        <v>2</v>
      </c>
      <c r="AW250" s="1" t="str">
        <f t="shared" si="228"/>
        <v>7號</v>
      </c>
      <c r="AX250" s="1" t="str">
        <f t="shared" si="240"/>
        <v>7號</v>
      </c>
      <c r="AY250" s="1" t="str">
        <f t="shared" si="229"/>
        <v/>
      </c>
      <c r="AZ250" s="1" t="str">
        <f t="shared" si="230"/>
        <v>N</v>
      </c>
      <c r="BA250" s="1" t="str">
        <f t="shared" si="231"/>
        <v/>
      </c>
      <c r="BB250" s="1" t="str">
        <f t="shared" si="232"/>
        <v/>
      </c>
      <c r="BC250" s="1" t="str">
        <f t="shared" si="233"/>
        <v/>
      </c>
      <c r="BD250" s="1" t="str">
        <f>IF(ISERROR(VLOOKUP(BC250,樓別參照!A:B,2,0)),BC250,VLOOKUP(BC250,樓別參照!A:B,2,0))</f>
        <v/>
      </c>
      <c r="BE250" s="1" t="str">
        <f t="shared" si="234"/>
        <v/>
      </c>
      <c r="BF250" s="1" t="str">
        <f t="shared" si="235"/>
        <v/>
      </c>
      <c r="BG250" s="1" t="str">
        <f t="shared" si="236"/>
        <v>N</v>
      </c>
      <c r="BH250" s="1" t="str">
        <f t="shared" si="245"/>
        <v/>
      </c>
      <c r="BI250" s="1" t="str">
        <f t="shared" si="237"/>
        <v/>
      </c>
      <c r="BJ250" s="1" t="str">
        <f t="shared" si="188"/>
        <v>臺中市</v>
      </c>
      <c r="BK250" s="1" t="str">
        <f t="shared" si="241"/>
        <v>西屯區</v>
      </c>
      <c r="BL250" s="1" t="str">
        <f t="shared" si="242"/>
        <v>大鵬路</v>
      </c>
      <c r="BM250" s="1" t="str">
        <f t="shared" si="243"/>
        <v>市場四巷</v>
      </c>
      <c r="BN250" s="1" t="str">
        <f t="shared" si="244"/>
        <v/>
      </c>
      <c r="BO250" s="1" t="str">
        <f t="shared" si="238"/>
        <v>7號</v>
      </c>
      <c r="BP250" s="1" t="str">
        <f t="shared" si="189"/>
        <v/>
      </c>
    </row>
    <row r="251" spans="1:68" x14ac:dyDescent="0.3">
      <c r="A251" s="1">
        <v>9424104</v>
      </c>
      <c r="B251" s="1" t="s">
        <v>246</v>
      </c>
      <c r="C251" s="1" t="s">
        <v>570</v>
      </c>
      <c r="D251" s="1" t="s">
        <v>571</v>
      </c>
      <c r="E251" s="1" t="s">
        <v>826</v>
      </c>
      <c r="F251" s="1" t="str">
        <f t="shared" si="190"/>
        <v>台中市 北屯區 衛道路74-2號</v>
      </c>
      <c r="G251" s="1">
        <f t="shared" si="191"/>
        <v>4</v>
      </c>
      <c r="H251" s="1" t="str">
        <f t="shared" si="192"/>
        <v>台中市</v>
      </c>
      <c r="I251" s="1">
        <f t="shared" si="193"/>
        <v>4</v>
      </c>
      <c r="J251" s="1" t="str">
        <f t="shared" si="186"/>
        <v>北屯區</v>
      </c>
      <c r="K251" s="1" t="str">
        <f t="shared" si="187"/>
        <v>衛道路74-2號</v>
      </c>
      <c r="L251" s="1" t="str">
        <f t="shared" si="194"/>
        <v>N</v>
      </c>
      <c r="M251" s="1" t="str">
        <f t="shared" si="195"/>
        <v/>
      </c>
      <c r="N251" s="1" t="str">
        <f t="shared" si="239"/>
        <v/>
      </c>
      <c r="O251" s="1" t="str">
        <f t="shared" si="196"/>
        <v>N</v>
      </c>
      <c r="P251" s="1" t="str">
        <f t="shared" si="197"/>
        <v/>
      </c>
      <c r="Q251" s="1" t="str">
        <f t="shared" si="198"/>
        <v/>
      </c>
      <c r="R251" s="1" t="str">
        <f t="shared" si="199"/>
        <v/>
      </c>
      <c r="S251" s="1" t="str">
        <f t="shared" si="200"/>
        <v>衛道路74-2號</v>
      </c>
      <c r="T251" s="1" t="str">
        <f t="shared" si="201"/>
        <v>N</v>
      </c>
      <c r="U251" s="1" t="str">
        <f t="shared" si="202"/>
        <v>N</v>
      </c>
      <c r="V251" s="1" t="str">
        <f t="shared" si="203"/>
        <v>N</v>
      </c>
      <c r="W251" s="1" t="str">
        <f t="shared" si="204"/>
        <v/>
      </c>
      <c r="X251" s="1" t="str">
        <f t="shared" si="205"/>
        <v/>
      </c>
      <c r="Y251" s="1" t="str">
        <f t="shared" si="206"/>
        <v>衛道路74-2號</v>
      </c>
      <c r="Z251" s="1" t="str">
        <f t="shared" si="207"/>
        <v>Y</v>
      </c>
      <c r="AA251" s="1">
        <f t="shared" si="246"/>
        <v>3</v>
      </c>
      <c r="AB251" s="1" t="str">
        <f t="shared" si="208"/>
        <v>N</v>
      </c>
      <c r="AC251" s="1" t="str">
        <f t="shared" si="209"/>
        <v/>
      </c>
      <c r="AD251" s="1" t="str">
        <f t="shared" si="210"/>
        <v>衛道路</v>
      </c>
      <c r="AE251" s="1" t="str">
        <f t="shared" si="211"/>
        <v>74-2號</v>
      </c>
      <c r="AF251" s="1" t="str">
        <f t="shared" si="212"/>
        <v>N</v>
      </c>
      <c r="AG251" s="1" t="str">
        <f t="shared" si="213"/>
        <v/>
      </c>
      <c r="AH251" s="1" t="str">
        <f t="shared" si="214"/>
        <v/>
      </c>
      <c r="AI251" s="1" t="str">
        <f>IF(ISERROR(VLOOKUP(AH251,段別參照!A:B,2,0)),AH251,VLOOKUP(AH251,段別參照!A:B,2,0))</f>
        <v/>
      </c>
      <c r="AJ251" s="1" t="str">
        <f t="shared" si="215"/>
        <v>衛道路</v>
      </c>
      <c r="AK251" s="1" t="str">
        <f t="shared" si="216"/>
        <v>衛道路</v>
      </c>
      <c r="AL251" s="1" t="str">
        <f t="shared" si="217"/>
        <v>74-2號</v>
      </c>
      <c r="AM251" s="1" t="str">
        <f t="shared" si="218"/>
        <v>N</v>
      </c>
      <c r="AN251" s="1" t="str">
        <f t="shared" si="219"/>
        <v/>
      </c>
      <c r="AO251" s="1" t="str">
        <f t="shared" si="220"/>
        <v/>
      </c>
      <c r="AP251" s="1" t="str">
        <f t="shared" si="221"/>
        <v>74-2號</v>
      </c>
      <c r="AQ251" s="1" t="str">
        <f t="shared" si="222"/>
        <v>N</v>
      </c>
      <c r="AR251" s="1" t="str">
        <f t="shared" si="223"/>
        <v/>
      </c>
      <c r="AS251" s="1" t="str">
        <f t="shared" si="224"/>
        <v/>
      </c>
      <c r="AT251" s="1" t="str">
        <f t="shared" si="225"/>
        <v>74-2號</v>
      </c>
      <c r="AU251" s="1" t="str">
        <f t="shared" si="226"/>
        <v>Y</v>
      </c>
      <c r="AV251" s="1">
        <f t="shared" si="227"/>
        <v>5</v>
      </c>
      <c r="AW251" s="1" t="str">
        <f t="shared" si="228"/>
        <v>74-2號</v>
      </c>
      <c r="AX251" s="1" t="str">
        <f t="shared" si="240"/>
        <v>74-2號</v>
      </c>
      <c r="AY251" s="1" t="str">
        <f t="shared" si="229"/>
        <v/>
      </c>
      <c r="AZ251" s="1" t="str">
        <f t="shared" si="230"/>
        <v>N</v>
      </c>
      <c r="BA251" s="1" t="str">
        <f t="shared" si="231"/>
        <v/>
      </c>
      <c r="BB251" s="1" t="str">
        <f t="shared" si="232"/>
        <v/>
      </c>
      <c r="BC251" s="1" t="str">
        <f t="shared" si="233"/>
        <v/>
      </c>
      <c r="BD251" s="1" t="str">
        <f>IF(ISERROR(VLOOKUP(BC251,樓別參照!A:B,2,0)),BC251,VLOOKUP(BC251,樓別參照!A:B,2,0))</f>
        <v/>
      </c>
      <c r="BE251" s="1" t="str">
        <f t="shared" si="234"/>
        <v/>
      </c>
      <c r="BF251" s="1" t="str">
        <f t="shared" si="235"/>
        <v/>
      </c>
      <c r="BG251" s="1" t="str">
        <f t="shared" si="236"/>
        <v>N</v>
      </c>
      <c r="BH251" s="1" t="str">
        <f t="shared" si="245"/>
        <v/>
      </c>
      <c r="BI251" s="1" t="str">
        <f t="shared" si="237"/>
        <v/>
      </c>
      <c r="BJ251" s="1" t="str">
        <f t="shared" si="188"/>
        <v>臺中市</v>
      </c>
      <c r="BK251" s="1" t="str">
        <f t="shared" si="241"/>
        <v>北屯區</v>
      </c>
      <c r="BL251" s="1" t="str">
        <f t="shared" si="242"/>
        <v>衛道路</v>
      </c>
      <c r="BM251" s="1" t="str">
        <f t="shared" si="243"/>
        <v/>
      </c>
      <c r="BN251" s="1" t="str">
        <f t="shared" si="244"/>
        <v/>
      </c>
      <c r="BO251" s="1" t="str">
        <f t="shared" si="238"/>
        <v>74-2號</v>
      </c>
      <c r="BP251" s="1" t="str">
        <f t="shared" si="189"/>
        <v/>
      </c>
    </row>
    <row r="252" spans="1:68" x14ac:dyDescent="0.3">
      <c r="A252" s="1">
        <v>9143452</v>
      </c>
      <c r="B252" s="1" t="s">
        <v>247</v>
      </c>
      <c r="C252" s="1" t="s">
        <v>577</v>
      </c>
      <c r="D252" s="1" t="s">
        <v>827</v>
      </c>
      <c r="E252" s="1" t="s">
        <v>828</v>
      </c>
      <c r="F252" s="1" t="str">
        <f t="shared" si="190"/>
        <v>台中市 北屯區 松和里14鄰崇德六路1段108號6樓</v>
      </c>
      <c r="G252" s="1">
        <f t="shared" si="191"/>
        <v>4</v>
      </c>
      <c r="H252" s="1" t="str">
        <f t="shared" si="192"/>
        <v>台中市</v>
      </c>
      <c r="I252" s="1">
        <f t="shared" si="193"/>
        <v>4</v>
      </c>
      <c r="J252" s="1" t="str">
        <f t="shared" si="186"/>
        <v>北屯區</v>
      </c>
      <c r="K252" s="1" t="str">
        <f t="shared" si="187"/>
        <v>松和里14鄰崇德六路1段108號6樓</v>
      </c>
      <c r="L252" s="1" t="str">
        <f t="shared" si="194"/>
        <v>Y</v>
      </c>
      <c r="M252" s="1">
        <f t="shared" si="195"/>
        <v>3</v>
      </c>
      <c r="N252" s="1" t="str">
        <f t="shared" si="239"/>
        <v>松和里</v>
      </c>
      <c r="O252" s="1" t="str">
        <f t="shared" si="196"/>
        <v>Y</v>
      </c>
      <c r="P252" s="1">
        <f t="shared" si="197"/>
        <v>6</v>
      </c>
      <c r="Q252" s="1" t="str">
        <f t="shared" si="198"/>
        <v>松和里14鄰</v>
      </c>
      <c r="R252" s="1" t="str">
        <f t="shared" si="199"/>
        <v>松和里14鄰</v>
      </c>
      <c r="S252" s="1" t="str">
        <f t="shared" si="200"/>
        <v>崇德六路1段108號6樓</v>
      </c>
      <c r="T252" s="1" t="str">
        <f t="shared" si="201"/>
        <v>N</v>
      </c>
      <c r="U252" s="1" t="str">
        <f t="shared" si="202"/>
        <v>N</v>
      </c>
      <c r="V252" s="1" t="str">
        <f t="shared" si="203"/>
        <v>N</v>
      </c>
      <c r="W252" s="1" t="str">
        <f t="shared" si="204"/>
        <v/>
      </c>
      <c r="X252" s="1" t="str">
        <f t="shared" si="205"/>
        <v/>
      </c>
      <c r="Y252" s="1" t="str">
        <f t="shared" si="206"/>
        <v>崇德六路1段108號6樓</v>
      </c>
      <c r="Z252" s="1" t="str">
        <f t="shared" si="207"/>
        <v>Y</v>
      </c>
      <c r="AA252" s="1">
        <f t="shared" si="246"/>
        <v>4</v>
      </c>
      <c r="AB252" s="1" t="str">
        <f t="shared" si="208"/>
        <v>N</v>
      </c>
      <c r="AC252" s="1" t="str">
        <f t="shared" si="209"/>
        <v/>
      </c>
      <c r="AD252" s="1" t="str">
        <f t="shared" si="210"/>
        <v>崇德六路</v>
      </c>
      <c r="AE252" s="1" t="str">
        <f t="shared" si="211"/>
        <v>1段108號6樓</v>
      </c>
      <c r="AF252" s="1" t="str">
        <f t="shared" si="212"/>
        <v>Y</v>
      </c>
      <c r="AG252" s="1">
        <f t="shared" si="213"/>
        <v>2</v>
      </c>
      <c r="AH252" s="1" t="str">
        <f t="shared" si="214"/>
        <v>1段</v>
      </c>
      <c r="AI252" s="1" t="str">
        <f>IF(ISERROR(VLOOKUP(AH252,段別參照!A:B,2,0)),AH252,VLOOKUP(AH252,段別參照!A:B,2,0))</f>
        <v>一段</v>
      </c>
      <c r="AJ252" s="1" t="str">
        <f t="shared" si="215"/>
        <v>崇德六路1段</v>
      </c>
      <c r="AK252" s="1" t="str">
        <f t="shared" si="216"/>
        <v>崇德六路一段</v>
      </c>
      <c r="AL252" s="1" t="str">
        <f t="shared" si="217"/>
        <v>108號6樓</v>
      </c>
      <c r="AM252" s="1" t="str">
        <f t="shared" si="218"/>
        <v>N</v>
      </c>
      <c r="AN252" s="1" t="str">
        <f t="shared" si="219"/>
        <v/>
      </c>
      <c r="AO252" s="1" t="str">
        <f t="shared" si="220"/>
        <v/>
      </c>
      <c r="AP252" s="1" t="str">
        <f t="shared" si="221"/>
        <v>108號6樓</v>
      </c>
      <c r="AQ252" s="1" t="str">
        <f t="shared" si="222"/>
        <v>N</v>
      </c>
      <c r="AR252" s="1" t="str">
        <f t="shared" si="223"/>
        <v/>
      </c>
      <c r="AS252" s="1" t="str">
        <f t="shared" si="224"/>
        <v/>
      </c>
      <c r="AT252" s="1" t="str">
        <f t="shared" si="225"/>
        <v>108號6樓</v>
      </c>
      <c r="AU252" s="1" t="str">
        <f t="shared" si="226"/>
        <v>Y</v>
      </c>
      <c r="AV252" s="1">
        <f t="shared" si="227"/>
        <v>4</v>
      </c>
      <c r="AW252" s="1" t="str">
        <f t="shared" si="228"/>
        <v>108號</v>
      </c>
      <c r="AX252" s="1" t="str">
        <f t="shared" si="240"/>
        <v>108號</v>
      </c>
      <c r="AY252" s="1" t="str">
        <f t="shared" si="229"/>
        <v>6樓</v>
      </c>
      <c r="AZ252" s="1" t="str">
        <f t="shared" si="230"/>
        <v>Y</v>
      </c>
      <c r="BA252" s="1">
        <f t="shared" si="231"/>
        <v>2</v>
      </c>
      <c r="BB252" s="1" t="str">
        <f t="shared" si="232"/>
        <v>6樓</v>
      </c>
      <c r="BC252" s="1" t="str">
        <f t="shared" si="233"/>
        <v>6</v>
      </c>
      <c r="BD252" s="1" t="str">
        <f>IF(ISERROR(VLOOKUP(BC252,樓別參照!A:B,2,0)),BC252,VLOOKUP(BC252,樓別參照!A:B,2,0))</f>
        <v>6</v>
      </c>
      <c r="BE252" s="1" t="str">
        <f t="shared" si="234"/>
        <v>6樓</v>
      </c>
      <c r="BF252" s="1" t="str">
        <f t="shared" si="235"/>
        <v/>
      </c>
      <c r="BG252" s="1" t="str">
        <f t="shared" si="236"/>
        <v>N</v>
      </c>
      <c r="BH252" s="1" t="str">
        <f t="shared" si="245"/>
        <v/>
      </c>
      <c r="BI252" s="1" t="str">
        <f t="shared" si="237"/>
        <v/>
      </c>
      <c r="BJ252" s="1" t="str">
        <f t="shared" si="188"/>
        <v>臺中市</v>
      </c>
      <c r="BK252" s="1" t="str">
        <f t="shared" si="241"/>
        <v>北屯區</v>
      </c>
      <c r="BL252" s="1" t="str">
        <f t="shared" si="242"/>
        <v>崇德六路一段</v>
      </c>
      <c r="BM252" s="1" t="str">
        <f t="shared" si="243"/>
        <v/>
      </c>
      <c r="BN252" s="1" t="str">
        <f t="shared" si="244"/>
        <v/>
      </c>
      <c r="BO252" s="1" t="str">
        <f t="shared" si="238"/>
        <v>108號6樓</v>
      </c>
      <c r="BP252" s="1" t="str">
        <f t="shared" si="189"/>
        <v/>
      </c>
    </row>
    <row r="253" spans="1:68" x14ac:dyDescent="0.3">
      <c r="A253" s="1">
        <v>6748206</v>
      </c>
      <c r="B253" s="1" t="s">
        <v>248</v>
      </c>
      <c r="C253" s="1" t="s">
        <v>570</v>
      </c>
      <c r="D253" s="1" t="s">
        <v>571</v>
      </c>
      <c r="E253" s="1" t="s">
        <v>829</v>
      </c>
      <c r="F253" s="1" t="str">
        <f t="shared" si="190"/>
        <v>台中市 北屯區 民德里7鄰東山路二段250巷16弄9號</v>
      </c>
      <c r="G253" s="1">
        <f t="shared" si="191"/>
        <v>4</v>
      </c>
      <c r="H253" s="1" t="str">
        <f t="shared" si="192"/>
        <v>台中市</v>
      </c>
      <c r="I253" s="1">
        <f t="shared" si="193"/>
        <v>4</v>
      </c>
      <c r="J253" s="1" t="str">
        <f t="shared" si="186"/>
        <v>北屯區</v>
      </c>
      <c r="K253" s="1" t="str">
        <f t="shared" si="187"/>
        <v>民德里7鄰東山路二段250巷16弄9號</v>
      </c>
      <c r="L253" s="1" t="str">
        <f t="shared" si="194"/>
        <v>Y</v>
      </c>
      <c r="M253" s="1">
        <f t="shared" si="195"/>
        <v>3</v>
      </c>
      <c r="N253" s="1" t="str">
        <f t="shared" si="239"/>
        <v>民德里</v>
      </c>
      <c r="O253" s="1" t="str">
        <f t="shared" si="196"/>
        <v>Y</v>
      </c>
      <c r="P253" s="1">
        <f t="shared" si="197"/>
        <v>5</v>
      </c>
      <c r="Q253" s="1" t="str">
        <f t="shared" si="198"/>
        <v>民德里7鄰</v>
      </c>
      <c r="R253" s="1" t="str">
        <f t="shared" si="199"/>
        <v>民德里7鄰</v>
      </c>
      <c r="S253" s="1" t="str">
        <f t="shared" si="200"/>
        <v>東山路二段250巷16弄9號</v>
      </c>
      <c r="T253" s="1" t="str">
        <f t="shared" si="201"/>
        <v>N</v>
      </c>
      <c r="U253" s="1" t="str">
        <f t="shared" si="202"/>
        <v>N</v>
      </c>
      <c r="V253" s="1" t="str">
        <f t="shared" si="203"/>
        <v>N</v>
      </c>
      <c r="W253" s="1" t="str">
        <f t="shared" si="204"/>
        <v/>
      </c>
      <c r="X253" s="1" t="str">
        <f t="shared" si="205"/>
        <v/>
      </c>
      <c r="Y253" s="1" t="str">
        <f t="shared" si="206"/>
        <v>東山路二段250巷16弄9號</v>
      </c>
      <c r="Z253" s="1" t="str">
        <f t="shared" si="207"/>
        <v>Y</v>
      </c>
      <c r="AA253" s="1">
        <f t="shared" si="246"/>
        <v>3</v>
      </c>
      <c r="AB253" s="1" t="str">
        <f t="shared" si="208"/>
        <v>N</v>
      </c>
      <c r="AC253" s="1" t="str">
        <f t="shared" si="209"/>
        <v/>
      </c>
      <c r="AD253" s="1" t="str">
        <f t="shared" si="210"/>
        <v>東山路</v>
      </c>
      <c r="AE253" s="1" t="str">
        <f t="shared" si="211"/>
        <v>二段250巷16弄9號</v>
      </c>
      <c r="AF253" s="1" t="str">
        <f t="shared" si="212"/>
        <v>Y</v>
      </c>
      <c r="AG253" s="1">
        <f t="shared" si="213"/>
        <v>2</v>
      </c>
      <c r="AH253" s="1" t="str">
        <f t="shared" si="214"/>
        <v>二段</v>
      </c>
      <c r="AI253" s="1" t="str">
        <f>IF(ISERROR(VLOOKUP(AH253,段別參照!A:B,2,0)),AH253,VLOOKUP(AH253,段別參照!A:B,2,0))</f>
        <v>二段</v>
      </c>
      <c r="AJ253" s="1" t="str">
        <f t="shared" si="215"/>
        <v>東山路二段</v>
      </c>
      <c r="AK253" s="1" t="str">
        <f t="shared" si="216"/>
        <v>東山路二段</v>
      </c>
      <c r="AL253" s="1" t="str">
        <f t="shared" si="217"/>
        <v>250巷16弄9號</v>
      </c>
      <c r="AM253" s="1" t="str">
        <f t="shared" si="218"/>
        <v>Y</v>
      </c>
      <c r="AN253" s="1">
        <f t="shared" si="219"/>
        <v>4</v>
      </c>
      <c r="AO253" s="1" t="str">
        <f t="shared" si="220"/>
        <v>250巷</v>
      </c>
      <c r="AP253" s="1" t="str">
        <f t="shared" si="221"/>
        <v>16弄9號</v>
      </c>
      <c r="AQ253" s="1" t="str">
        <f t="shared" si="222"/>
        <v>Y</v>
      </c>
      <c r="AR253" s="1">
        <f t="shared" si="223"/>
        <v>3</v>
      </c>
      <c r="AS253" s="1" t="str">
        <f t="shared" si="224"/>
        <v>16弄</v>
      </c>
      <c r="AT253" s="1" t="str">
        <f t="shared" si="225"/>
        <v>9號</v>
      </c>
      <c r="AU253" s="1" t="str">
        <f t="shared" si="226"/>
        <v>Y</v>
      </c>
      <c r="AV253" s="1">
        <f t="shared" si="227"/>
        <v>2</v>
      </c>
      <c r="AW253" s="1" t="str">
        <f t="shared" si="228"/>
        <v>9號</v>
      </c>
      <c r="AX253" s="1" t="str">
        <f t="shared" si="240"/>
        <v>9號</v>
      </c>
      <c r="AY253" s="1" t="str">
        <f t="shared" si="229"/>
        <v/>
      </c>
      <c r="AZ253" s="1" t="str">
        <f t="shared" si="230"/>
        <v>N</v>
      </c>
      <c r="BA253" s="1" t="str">
        <f t="shared" si="231"/>
        <v/>
      </c>
      <c r="BB253" s="1" t="str">
        <f t="shared" si="232"/>
        <v/>
      </c>
      <c r="BC253" s="1" t="str">
        <f t="shared" si="233"/>
        <v/>
      </c>
      <c r="BD253" s="1" t="str">
        <f>IF(ISERROR(VLOOKUP(BC253,樓別參照!A:B,2,0)),BC253,VLOOKUP(BC253,樓別參照!A:B,2,0))</f>
        <v/>
      </c>
      <c r="BE253" s="1" t="str">
        <f t="shared" si="234"/>
        <v/>
      </c>
      <c r="BF253" s="1" t="str">
        <f t="shared" si="235"/>
        <v/>
      </c>
      <c r="BG253" s="1" t="str">
        <f t="shared" si="236"/>
        <v>N</v>
      </c>
      <c r="BH253" s="1" t="str">
        <f t="shared" si="245"/>
        <v/>
      </c>
      <c r="BI253" s="1" t="str">
        <f t="shared" si="237"/>
        <v/>
      </c>
      <c r="BJ253" s="1" t="str">
        <f t="shared" si="188"/>
        <v>臺中市</v>
      </c>
      <c r="BK253" s="1" t="str">
        <f t="shared" si="241"/>
        <v>北屯區</v>
      </c>
      <c r="BL253" s="1" t="str">
        <f t="shared" si="242"/>
        <v>東山路二段</v>
      </c>
      <c r="BM253" s="1" t="str">
        <f t="shared" si="243"/>
        <v>250巷</v>
      </c>
      <c r="BN253" s="1" t="str">
        <f t="shared" si="244"/>
        <v>16弄</v>
      </c>
      <c r="BO253" s="1" t="str">
        <f t="shared" si="238"/>
        <v>9號</v>
      </c>
      <c r="BP253" s="1" t="str">
        <f t="shared" si="189"/>
        <v/>
      </c>
    </row>
    <row r="254" spans="1:68" x14ac:dyDescent="0.3">
      <c r="A254" s="1">
        <v>10242921</v>
      </c>
      <c r="B254" s="1" t="s">
        <v>249</v>
      </c>
      <c r="C254" s="1" t="s">
        <v>615</v>
      </c>
      <c r="D254" s="1" t="s">
        <v>567</v>
      </c>
      <c r="E254" s="1" t="s">
        <v>830</v>
      </c>
      <c r="F254" s="1" t="str">
        <f t="shared" si="190"/>
        <v>台中市 北屯區 平安里文心路4段672號22樓之24</v>
      </c>
      <c r="G254" s="1">
        <f t="shared" si="191"/>
        <v>4</v>
      </c>
      <c r="H254" s="1" t="str">
        <f t="shared" si="192"/>
        <v>台中市</v>
      </c>
      <c r="I254" s="1">
        <f t="shared" si="193"/>
        <v>4</v>
      </c>
      <c r="J254" s="1" t="str">
        <f t="shared" si="186"/>
        <v>北屯區</v>
      </c>
      <c r="K254" s="1" t="str">
        <f t="shared" si="187"/>
        <v>平安里文心路4段672號22樓之24</v>
      </c>
      <c r="L254" s="1" t="str">
        <f t="shared" si="194"/>
        <v>Y</v>
      </c>
      <c r="M254" s="1">
        <f t="shared" si="195"/>
        <v>3</v>
      </c>
      <c r="N254" s="1" t="str">
        <f t="shared" si="239"/>
        <v>平安里</v>
      </c>
      <c r="O254" s="1" t="str">
        <f t="shared" si="196"/>
        <v>N</v>
      </c>
      <c r="P254" s="1" t="str">
        <f t="shared" si="197"/>
        <v/>
      </c>
      <c r="Q254" s="1" t="str">
        <f t="shared" si="198"/>
        <v/>
      </c>
      <c r="R254" s="1" t="str">
        <f t="shared" si="199"/>
        <v>平安里</v>
      </c>
      <c r="S254" s="1" t="str">
        <f t="shared" si="200"/>
        <v>文心路4段672號22樓之24</v>
      </c>
      <c r="T254" s="1" t="str">
        <f t="shared" si="201"/>
        <v>N</v>
      </c>
      <c r="U254" s="1" t="str">
        <f t="shared" si="202"/>
        <v>N</v>
      </c>
      <c r="V254" s="1" t="str">
        <f t="shared" si="203"/>
        <v>N</v>
      </c>
      <c r="W254" s="1" t="str">
        <f t="shared" si="204"/>
        <v/>
      </c>
      <c r="X254" s="1" t="str">
        <f t="shared" si="205"/>
        <v/>
      </c>
      <c r="Y254" s="1" t="str">
        <f t="shared" si="206"/>
        <v>文心路4段672號22樓之24</v>
      </c>
      <c r="Z254" s="1" t="str">
        <f t="shared" si="207"/>
        <v>Y</v>
      </c>
      <c r="AA254" s="1">
        <f t="shared" si="246"/>
        <v>3</v>
      </c>
      <c r="AB254" s="1" t="str">
        <f t="shared" si="208"/>
        <v>N</v>
      </c>
      <c r="AC254" s="1" t="str">
        <f t="shared" si="209"/>
        <v/>
      </c>
      <c r="AD254" s="1" t="str">
        <f t="shared" si="210"/>
        <v>文心路</v>
      </c>
      <c r="AE254" s="1" t="str">
        <f t="shared" si="211"/>
        <v>4段672號22樓之24</v>
      </c>
      <c r="AF254" s="1" t="str">
        <f t="shared" si="212"/>
        <v>Y</v>
      </c>
      <c r="AG254" s="1">
        <f t="shared" si="213"/>
        <v>2</v>
      </c>
      <c r="AH254" s="1" t="str">
        <f t="shared" si="214"/>
        <v>4段</v>
      </c>
      <c r="AI254" s="1" t="str">
        <f>IF(ISERROR(VLOOKUP(AH254,段別參照!A:B,2,0)),AH254,VLOOKUP(AH254,段別參照!A:B,2,0))</f>
        <v>四段</v>
      </c>
      <c r="AJ254" s="1" t="str">
        <f t="shared" si="215"/>
        <v>文心路4段</v>
      </c>
      <c r="AK254" s="1" t="str">
        <f t="shared" si="216"/>
        <v>文心路四段</v>
      </c>
      <c r="AL254" s="1" t="str">
        <f t="shared" si="217"/>
        <v>672號22樓之24</v>
      </c>
      <c r="AM254" s="1" t="str">
        <f t="shared" si="218"/>
        <v>N</v>
      </c>
      <c r="AN254" s="1" t="str">
        <f t="shared" si="219"/>
        <v/>
      </c>
      <c r="AO254" s="1" t="str">
        <f t="shared" si="220"/>
        <v/>
      </c>
      <c r="AP254" s="1" t="str">
        <f t="shared" si="221"/>
        <v>672號22樓之24</v>
      </c>
      <c r="AQ254" s="1" t="str">
        <f t="shared" si="222"/>
        <v>N</v>
      </c>
      <c r="AR254" s="1" t="str">
        <f t="shared" si="223"/>
        <v/>
      </c>
      <c r="AS254" s="1" t="str">
        <f t="shared" si="224"/>
        <v/>
      </c>
      <c r="AT254" s="1" t="str">
        <f t="shared" si="225"/>
        <v>672號22樓之24</v>
      </c>
      <c r="AU254" s="1" t="str">
        <f t="shared" si="226"/>
        <v>Y</v>
      </c>
      <c r="AV254" s="1">
        <f t="shared" si="227"/>
        <v>4</v>
      </c>
      <c r="AW254" s="1" t="str">
        <f t="shared" si="228"/>
        <v>672號</v>
      </c>
      <c r="AX254" s="1" t="str">
        <f t="shared" si="240"/>
        <v>672號</v>
      </c>
      <c r="AY254" s="1" t="str">
        <f t="shared" si="229"/>
        <v>22樓之24</v>
      </c>
      <c r="AZ254" s="1" t="str">
        <f t="shared" si="230"/>
        <v>Y</v>
      </c>
      <c r="BA254" s="1">
        <f t="shared" si="231"/>
        <v>3</v>
      </c>
      <c r="BB254" s="1" t="str">
        <f t="shared" si="232"/>
        <v>22樓</v>
      </c>
      <c r="BC254" s="1" t="str">
        <f t="shared" si="233"/>
        <v>22</v>
      </c>
      <c r="BD254" s="1" t="str">
        <f>IF(ISERROR(VLOOKUP(BC254,樓別參照!A:B,2,0)),BC254,VLOOKUP(BC254,樓別參照!A:B,2,0))</f>
        <v>22</v>
      </c>
      <c r="BE254" s="1" t="str">
        <f t="shared" si="234"/>
        <v>22樓</v>
      </c>
      <c r="BF254" s="1" t="str">
        <f t="shared" si="235"/>
        <v>之24</v>
      </c>
      <c r="BG254" s="1" t="str">
        <f t="shared" si="236"/>
        <v>Y</v>
      </c>
      <c r="BH254" s="1">
        <f t="shared" si="245"/>
        <v>1</v>
      </c>
      <c r="BI254" s="1" t="str">
        <f t="shared" si="237"/>
        <v>之24</v>
      </c>
      <c r="BJ254" s="1" t="str">
        <f t="shared" si="188"/>
        <v>臺中市</v>
      </c>
      <c r="BK254" s="1" t="str">
        <f t="shared" si="241"/>
        <v>北屯區</v>
      </c>
      <c r="BL254" s="1" t="str">
        <f t="shared" si="242"/>
        <v>文心路四段</v>
      </c>
      <c r="BM254" s="1" t="str">
        <f t="shared" si="243"/>
        <v/>
      </c>
      <c r="BN254" s="1" t="str">
        <f t="shared" si="244"/>
        <v/>
      </c>
      <c r="BO254" s="1" t="str">
        <f t="shared" si="238"/>
        <v>672號22樓之24</v>
      </c>
      <c r="BP254" s="1" t="str">
        <f t="shared" si="189"/>
        <v/>
      </c>
    </row>
    <row r="255" spans="1:68" x14ac:dyDescent="0.3">
      <c r="A255" s="1">
        <v>7592759</v>
      </c>
      <c r="B255" s="1" t="s">
        <v>250</v>
      </c>
      <c r="C255" s="1" t="s">
        <v>570</v>
      </c>
      <c r="D255" s="1" t="s">
        <v>567</v>
      </c>
      <c r="E255" s="1" t="s">
        <v>831</v>
      </c>
      <c r="F255" s="1" t="str">
        <f t="shared" si="190"/>
        <v>台中市 北屯區 平心里2鄰昌平路1段97之3號</v>
      </c>
      <c r="G255" s="1">
        <f t="shared" si="191"/>
        <v>4</v>
      </c>
      <c r="H255" s="1" t="str">
        <f t="shared" si="192"/>
        <v>台中市</v>
      </c>
      <c r="I255" s="1">
        <f t="shared" si="193"/>
        <v>4</v>
      </c>
      <c r="J255" s="1" t="str">
        <f t="shared" si="186"/>
        <v>北屯區</v>
      </c>
      <c r="K255" s="1" t="str">
        <f t="shared" si="187"/>
        <v>平心里2鄰昌平路1段97之3號</v>
      </c>
      <c r="L255" s="1" t="str">
        <f t="shared" si="194"/>
        <v>Y</v>
      </c>
      <c r="M255" s="1">
        <f t="shared" si="195"/>
        <v>3</v>
      </c>
      <c r="N255" s="1" t="str">
        <f t="shared" si="239"/>
        <v>平心里</v>
      </c>
      <c r="O255" s="1" t="str">
        <f t="shared" si="196"/>
        <v>Y</v>
      </c>
      <c r="P255" s="1">
        <f t="shared" si="197"/>
        <v>5</v>
      </c>
      <c r="Q255" s="1" t="str">
        <f t="shared" si="198"/>
        <v>平心里2鄰</v>
      </c>
      <c r="R255" s="1" t="str">
        <f t="shared" si="199"/>
        <v>平心里2鄰</v>
      </c>
      <c r="S255" s="1" t="str">
        <f t="shared" si="200"/>
        <v>昌平路1段97之3號</v>
      </c>
      <c r="T255" s="1" t="str">
        <f t="shared" si="201"/>
        <v>N</v>
      </c>
      <c r="U255" s="1" t="str">
        <f t="shared" si="202"/>
        <v>N</v>
      </c>
      <c r="V255" s="1" t="str">
        <f t="shared" si="203"/>
        <v>N</v>
      </c>
      <c r="W255" s="1" t="str">
        <f t="shared" si="204"/>
        <v/>
      </c>
      <c r="X255" s="1" t="str">
        <f t="shared" si="205"/>
        <v/>
      </c>
      <c r="Y255" s="1" t="str">
        <f t="shared" si="206"/>
        <v>昌平路1段97之3號</v>
      </c>
      <c r="Z255" s="1" t="str">
        <f t="shared" si="207"/>
        <v>Y</v>
      </c>
      <c r="AA255" s="1">
        <f t="shared" si="246"/>
        <v>3</v>
      </c>
      <c r="AB255" s="1" t="str">
        <f t="shared" si="208"/>
        <v>N</v>
      </c>
      <c r="AC255" s="1" t="str">
        <f t="shared" si="209"/>
        <v/>
      </c>
      <c r="AD255" s="1" t="str">
        <f t="shared" si="210"/>
        <v>昌平路</v>
      </c>
      <c r="AE255" s="1" t="str">
        <f t="shared" si="211"/>
        <v>1段97之3號</v>
      </c>
      <c r="AF255" s="1" t="str">
        <f t="shared" si="212"/>
        <v>Y</v>
      </c>
      <c r="AG255" s="1">
        <f t="shared" si="213"/>
        <v>2</v>
      </c>
      <c r="AH255" s="1" t="str">
        <f t="shared" si="214"/>
        <v>1段</v>
      </c>
      <c r="AI255" s="1" t="str">
        <f>IF(ISERROR(VLOOKUP(AH255,段別參照!A:B,2,0)),AH255,VLOOKUP(AH255,段別參照!A:B,2,0))</f>
        <v>一段</v>
      </c>
      <c r="AJ255" s="1" t="str">
        <f t="shared" si="215"/>
        <v>昌平路1段</v>
      </c>
      <c r="AK255" s="1" t="str">
        <f t="shared" si="216"/>
        <v>昌平路一段</v>
      </c>
      <c r="AL255" s="1" t="str">
        <f t="shared" si="217"/>
        <v>97之3號</v>
      </c>
      <c r="AM255" s="1" t="str">
        <f t="shared" si="218"/>
        <v>N</v>
      </c>
      <c r="AN255" s="1" t="str">
        <f t="shared" si="219"/>
        <v/>
      </c>
      <c r="AO255" s="1" t="str">
        <f t="shared" si="220"/>
        <v/>
      </c>
      <c r="AP255" s="1" t="str">
        <f t="shared" si="221"/>
        <v>97之3號</v>
      </c>
      <c r="AQ255" s="1" t="str">
        <f t="shared" si="222"/>
        <v>N</v>
      </c>
      <c r="AR255" s="1" t="str">
        <f t="shared" si="223"/>
        <v/>
      </c>
      <c r="AS255" s="1" t="str">
        <f t="shared" si="224"/>
        <v/>
      </c>
      <c r="AT255" s="1" t="str">
        <f t="shared" si="225"/>
        <v>97之3號</v>
      </c>
      <c r="AU255" s="1" t="str">
        <f t="shared" si="226"/>
        <v>Y</v>
      </c>
      <c r="AV255" s="1">
        <f t="shared" si="227"/>
        <v>5</v>
      </c>
      <c r="AW255" s="1" t="str">
        <f t="shared" si="228"/>
        <v>97之3號</v>
      </c>
      <c r="AX255" s="1" t="str">
        <f t="shared" si="240"/>
        <v>97-3號</v>
      </c>
      <c r="AY255" s="1" t="str">
        <f t="shared" si="229"/>
        <v/>
      </c>
      <c r="AZ255" s="1" t="str">
        <f t="shared" si="230"/>
        <v>N</v>
      </c>
      <c r="BA255" s="1" t="str">
        <f t="shared" si="231"/>
        <v/>
      </c>
      <c r="BB255" s="1" t="str">
        <f t="shared" si="232"/>
        <v/>
      </c>
      <c r="BC255" s="1" t="str">
        <f t="shared" si="233"/>
        <v/>
      </c>
      <c r="BD255" s="1" t="str">
        <f>IF(ISERROR(VLOOKUP(BC255,樓別參照!A:B,2,0)),BC255,VLOOKUP(BC255,樓別參照!A:B,2,0))</f>
        <v/>
      </c>
      <c r="BE255" s="1" t="str">
        <f t="shared" si="234"/>
        <v/>
      </c>
      <c r="BF255" s="1" t="str">
        <f t="shared" si="235"/>
        <v/>
      </c>
      <c r="BG255" s="1" t="str">
        <f t="shared" si="236"/>
        <v>N</v>
      </c>
      <c r="BH255" s="1" t="str">
        <f t="shared" si="245"/>
        <v/>
      </c>
      <c r="BI255" s="1" t="str">
        <f t="shared" si="237"/>
        <v/>
      </c>
      <c r="BJ255" s="1" t="str">
        <f t="shared" si="188"/>
        <v>臺中市</v>
      </c>
      <c r="BK255" s="1" t="str">
        <f t="shared" si="241"/>
        <v>北屯區</v>
      </c>
      <c r="BL255" s="1" t="str">
        <f t="shared" si="242"/>
        <v>昌平路一段</v>
      </c>
      <c r="BM255" s="1" t="str">
        <f t="shared" si="243"/>
        <v/>
      </c>
      <c r="BN255" s="1" t="str">
        <f t="shared" si="244"/>
        <v/>
      </c>
      <c r="BO255" s="1" t="str">
        <f t="shared" si="238"/>
        <v>97-3號</v>
      </c>
      <c r="BP255" s="1" t="str">
        <f t="shared" si="189"/>
        <v/>
      </c>
    </row>
    <row r="256" spans="1:68" x14ac:dyDescent="0.3">
      <c r="A256" s="1">
        <v>10787264</v>
      </c>
      <c r="B256" s="1" t="s">
        <v>251</v>
      </c>
      <c r="C256" s="1" t="s">
        <v>570</v>
      </c>
      <c r="D256" s="1" t="s">
        <v>571</v>
      </c>
      <c r="E256" s="1" t="s">
        <v>832</v>
      </c>
      <c r="F256" s="1" t="str">
        <f t="shared" si="190"/>
        <v>台中市 北屯區 北興里17鄰東光路548之1號</v>
      </c>
      <c r="G256" s="1">
        <f t="shared" si="191"/>
        <v>4</v>
      </c>
      <c r="H256" s="1" t="str">
        <f t="shared" si="192"/>
        <v>台中市</v>
      </c>
      <c r="I256" s="1">
        <f t="shared" si="193"/>
        <v>4</v>
      </c>
      <c r="J256" s="1" t="str">
        <f t="shared" si="186"/>
        <v>北屯區</v>
      </c>
      <c r="K256" s="1" t="str">
        <f t="shared" si="187"/>
        <v>北興里17鄰東光路548之1號</v>
      </c>
      <c r="L256" s="1" t="str">
        <f t="shared" si="194"/>
        <v>Y</v>
      </c>
      <c r="M256" s="1">
        <f t="shared" si="195"/>
        <v>3</v>
      </c>
      <c r="N256" s="1" t="str">
        <f t="shared" si="239"/>
        <v>北興里</v>
      </c>
      <c r="O256" s="1" t="str">
        <f t="shared" si="196"/>
        <v>Y</v>
      </c>
      <c r="P256" s="1">
        <f t="shared" si="197"/>
        <v>6</v>
      </c>
      <c r="Q256" s="1" t="str">
        <f t="shared" si="198"/>
        <v>北興里17鄰</v>
      </c>
      <c r="R256" s="1" t="str">
        <f t="shared" si="199"/>
        <v>北興里17鄰</v>
      </c>
      <c r="S256" s="1" t="str">
        <f t="shared" si="200"/>
        <v>東光路548之1號</v>
      </c>
      <c r="T256" s="1" t="str">
        <f t="shared" si="201"/>
        <v>N</v>
      </c>
      <c r="U256" s="1" t="str">
        <f t="shared" si="202"/>
        <v>N</v>
      </c>
      <c r="V256" s="1" t="str">
        <f t="shared" si="203"/>
        <v>N</v>
      </c>
      <c r="W256" s="1" t="str">
        <f t="shared" si="204"/>
        <v/>
      </c>
      <c r="X256" s="1" t="str">
        <f t="shared" si="205"/>
        <v/>
      </c>
      <c r="Y256" s="1" t="str">
        <f t="shared" si="206"/>
        <v>東光路548之1號</v>
      </c>
      <c r="Z256" s="1" t="str">
        <f t="shared" si="207"/>
        <v>Y</v>
      </c>
      <c r="AA256" s="1">
        <f t="shared" si="246"/>
        <v>3</v>
      </c>
      <c r="AB256" s="1" t="str">
        <f t="shared" si="208"/>
        <v>N</v>
      </c>
      <c r="AC256" s="1" t="str">
        <f t="shared" si="209"/>
        <v/>
      </c>
      <c r="AD256" s="1" t="str">
        <f t="shared" si="210"/>
        <v>東光路</v>
      </c>
      <c r="AE256" s="1" t="str">
        <f t="shared" si="211"/>
        <v>548之1號</v>
      </c>
      <c r="AF256" s="1" t="str">
        <f t="shared" si="212"/>
        <v>N</v>
      </c>
      <c r="AG256" s="1" t="str">
        <f t="shared" si="213"/>
        <v/>
      </c>
      <c r="AH256" s="1" t="str">
        <f t="shared" si="214"/>
        <v/>
      </c>
      <c r="AI256" s="1" t="str">
        <f>IF(ISERROR(VLOOKUP(AH256,段別參照!A:B,2,0)),AH256,VLOOKUP(AH256,段別參照!A:B,2,0))</f>
        <v/>
      </c>
      <c r="AJ256" s="1" t="str">
        <f t="shared" si="215"/>
        <v>東光路</v>
      </c>
      <c r="AK256" s="1" t="str">
        <f t="shared" si="216"/>
        <v>東光路</v>
      </c>
      <c r="AL256" s="1" t="str">
        <f t="shared" si="217"/>
        <v>548之1號</v>
      </c>
      <c r="AM256" s="1" t="str">
        <f t="shared" si="218"/>
        <v>N</v>
      </c>
      <c r="AN256" s="1" t="str">
        <f t="shared" si="219"/>
        <v/>
      </c>
      <c r="AO256" s="1" t="str">
        <f t="shared" si="220"/>
        <v/>
      </c>
      <c r="AP256" s="1" t="str">
        <f t="shared" si="221"/>
        <v>548之1號</v>
      </c>
      <c r="AQ256" s="1" t="str">
        <f t="shared" si="222"/>
        <v>N</v>
      </c>
      <c r="AR256" s="1" t="str">
        <f t="shared" si="223"/>
        <v/>
      </c>
      <c r="AS256" s="1" t="str">
        <f t="shared" si="224"/>
        <v/>
      </c>
      <c r="AT256" s="1" t="str">
        <f t="shared" si="225"/>
        <v>548之1號</v>
      </c>
      <c r="AU256" s="1" t="str">
        <f t="shared" si="226"/>
        <v>Y</v>
      </c>
      <c r="AV256" s="1">
        <f t="shared" si="227"/>
        <v>6</v>
      </c>
      <c r="AW256" s="1" t="str">
        <f t="shared" si="228"/>
        <v>548之1號</v>
      </c>
      <c r="AX256" s="1" t="str">
        <f t="shared" si="240"/>
        <v>548-1號</v>
      </c>
      <c r="AY256" s="1" t="str">
        <f t="shared" si="229"/>
        <v/>
      </c>
      <c r="AZ256" s="1" t="str">
        <f t="shared" si="230"/>
        <v>N</v>
      </c>
      <c r="BA256" s="1" t="str">
        <f t="shared" si="231"/>
        <v/>
      </c>
      <c r="BB256" s="1" t="str">
        <f t="shared" si="232"/>
        <v/>
      </c>
      <c r="BC256" s="1" t="str">
        <f t="shared" si="233"/>
        <v/>
      </c>
      <c r="BD256" s="1" t="str">
        <f>IF(ISERROR(VLOOKUP(BC256,樓別參照!A:B,2,0)),BC256,VLOOKUP(BC256,樓別參照!A:B,2,0))</f>
        <v/>
      </c>
      <c r="BE256" s="1" t="str">
        <f t="shared" si="234"/>
        <v/>
      </c>
      <c r="BF256" s="1" t="str">
        <f t="shared" si="235"/>
        <v/>
      </c>
      <c r="BG256" s="1" t="str">
        <f t="shared" si="236"/>
        <v>N</v>
      </c>
      <c r="BH256" s="1" t="str">
        <f t="shared" si="245"/>
        <v/>
      </c>
      <c r="BI256" s="1" t="str">
        <f t="shared" si="237"/>
        <v/>
      </c>
      <c r="BJ256" s="1" t="str">
        <f t="shared" si="188"/>
        <v>臺中市</v>
      </c>
      <c r="BK256" s="1" t="str">
        <f t="shared" si="241"/>
        <v>北屯區</v>
      </c>
      <c r="BL256" s="1" t="str">
        <f t="shared" si="242"/>
        <v>東光路</v>
      </c>
      <c r="BM256" s="1" t="str">
        <f t="shared" si="243"/>
        <v/>
      </c>
      <c r="BN256" s="1" t="str">
        <f t="shared" si="244"/>
        <v/>
      </c>
      <c r="BO256" s="1" t="str">
        <f t="shared" si="238"/>
        <v>548-1號</v>
      </c>
      <c r="BP256" s="1" t="str">
        <f t="shared" si="189"/>
        <v/>
      </c>
    </row>
    <row r="257" spans="1:68" x14ac:dyDescent="0.3">
      <c r="A257" s="1">
        <v>9413147</v>
      </c>
      <c r="B257" s="1" t="s">
        <v>252</v>
      </c>
      <c r="C257" s="1" t="s">
        <v>570</v>
      </c>
      <c r="D257" s="1" t="s">
        <v>567</v>
      </c>
      <c r="E257" s="1" t="s">
        <v>833</v>
      </c>
      <c r="F257" s="1" t="str">
        <f t="shared" si="190"/>
        <v>台中市 北屯區 北屯路409之39號11樓</v>
      </c>
      <c r="G257" s="1">
        <f t="shared" si="191"/>
        <v>4</v>
      </c>
      <c r="H257" s="1" t="str">
        <f t="shared" si="192"/>
        <v>台中市</v>
      </c>
      <c r="I257" s="1">
        <f t="shared" si="193"/>
        <v>4</v>
      </c>
      <c r="J257" s="1" t="str">
        <f t="shared" si="186"/>
        <v>北屯區</v>
      </c>
      <c r="K257" s="1" t="str">
        <f t="shared" si="187"/>
        <v>北屯路409之39號11樓</v>
      </c>
      <c r="L257" s="1" t="str">
        <f t="shared" si="194"/>
        <v>N</v>
      </c>
      <c r="M257" s="1" t="str">
        <f t="shared" si="195"/>
        <v/>
      </c>
      <c r="N257" s="1" t="str">
        <f t="shared" si="239"/>
        <v/>
      </c>
      <c r="O257" s="1" t="str">
        <f t="shared" si="196"/>
        <v>N</v>
      </c>
      <c r="P257" s="1" t="str">
        <f t="shared" si="197"/>
        <v/>
      </c>
      <c r="Q257" s="1" t="str">
        <f t="shared" si="198"/>
        <v/>
      </c>
      <c r="R257" s="1" t="str">
        <f t="shared" si="199"/>
        <v/>
      </c>
      <c r="S257" s="1" t="str">
        <f t="shared" si="200"/>
        <v>北屯路409之39號11樓</v>
      </c>
      <c r="T257" s="1" t="str">
        <f t="shared" si="201"/>
        <v>N</v>
      </c>
      <c r="U257" s="1" t="str">
        <f t="shared" si="202"/>
        <v>N</v>
      </c>
      <c r="V257" s="1" t="str">
        <f t="shared" si="203"/>
        <v>N</v>
      </c>
      <c r="W257" s="1" t="str">
        <f t="shared" si="204"/>
        <v/>
      </c>
      <c r="X257" s="1" t="str">
        <f t="shared" si="205"/>
        <v/>
      </c>
      <c r="Y257" s="1" t="str">
        <f t="shared" si="206"/>
        <v>北屯路409之39號11樓</v>
      </c>
      <c r="Z257" s="1" t="str">
        <f t="shared" si="207"/>
        <v>Y</v>
      </c>
      <c r="AA257" s="1">
        <f t="shared" si="246"/>
        <v>3</v>
      </c>
      <c r="AB257" s="1" t="str">
        <f t="shared" si="208"/>
        <v>N</v>
      </c>
      <c r="AC257" s="1" t="str">
        <f t="shared" si="209"/>
        <v/>
      </c>
      <c r="AD257" s="1" t="str">
        <f t="shared" si="210"/>
        <v>北屯路</v>
      </c>
      <c r="AE257" s="1" t="str">
        <f t="shared" si="211"/>
        <v>409之39號11樓</v>
      </c>
      <c r="AF257" s="1" t="str">
        <f t="shared" si="212"/>
        <v>N</v>
      </c>
      <c r="AG257" s="1" t="str">
        <f t="shared" si="213"/>
        <v/>
      </c>
      <c r="AH257" s="1" t="str">
        <f t="shared" si="214"/>
        <v/>
      </c>
      <c r="AI257" s="1" t="str">
        <f>IF(ISERROR(VLOOKUP(AH257,段別參照!A:B,2,0)),AH257,VLOOKUP(AH257,段別參照!A:B,2,0))</f>
        <v/>
      </c>
      <c r="AJ257" s="1" t="str">
        <f t="shared" si="215"/>
        <v>北屯路</v>
      </c>
      <c r="AK257" s="1" t="str">
        <f t="shared" si="216"/>
        <v>北屯路</v>
      </c>
      <c r="AL257" s="1" t="str">
        <f t="shared" si="217"/>
        <v>409之39號11樓</v>
      </c>
      <c r="AM257" s="1" t="str">
        <f t="shared" si="218"/>
        <v>N</v>
      </c>
      <c r="AN257" s="1" t="str">
        <f t="shared" si="219"/>
        <v/>
      </c>
      <c r="AO257" s="1" t="str">
        <f t="shared" si="220"/>
        <v/>
      </c>
      <c r="AP257" s="1" t="str">
        <f t="shared" si="221"/>
        <v>409之39號11樓</v>
      </c>
      <c r="AQ257" s="1" t="str">
        <f t="shared" si="222"/>
        <v>N</v>
      </c>
      <c r="AR257" s="1" t="str">
        <f t="shared" si="223"/>
        <v/>
      </c>
      <c r="AS257" s="1" t="str">
        <f t="shared" si="224"/>
        <v/>
      </c>
      <c r="AT257" s="1" t="str">
        <f t="shared" si="225"/>
        <v>409之39號11樓</v>
      </c>
      <c r="AU257" s="1" t="str">
        <f t="shared" si="226"/>
        <v>Y</v>
      </c>
      <c r="AV257" s="1">
        <f t="shared" si="227"/>
        <v>7</v>
      </c>
      <c r="AW257" s="1" t="str">
        <f t="shared" si="228"/>
        <v>409之39號</v>
      </c>
      <c r="AX257" s="1" t="str">
        <f t="shared" si="240"/>
        <v>409-39號</v>
      </c>
      <c r="AY257" s="1" t="str">
        <f t="shared" si="229"/>
        <v>11樓</v>
      </c>
      <c r="AZ257" s="1" t="str">
        <f t="shared" si="230"/>
        <v>Y</v>
      </c>
      <c r="BA257" s="1">
        <f t="shared" si="231"/>
        <v>3</v>
      </c>
      <c r="BB257" s="1" t="str">
        <f t="shared" si="232"/>
        <v>11樓</v>
      </c>
      <c r="BC257" s="1" t="str">
        <f t="shared" si="233"/>
        <v>11</v>
      </c>
      <c r="BD257" s="1" t="str">
        <f>IF(ISERROR(VLOOKUP(BC257,樓別參照!A:B,2,0)),BC257,VLOOKUP(BC257,樓別參照!A:B,2,0))</f>
        <v>11</v>
      </c>
      <c r="BE257" s="1" t="str">
        <f t="shared" si="234"/>
        <v>11樓</v>
      </c>
      <c r="BF257" s="1" t="str">
        <f t="shared" si="235"/>
        <v/>
      </c>
      <c r="BG257" s="1" t="str">
        <f t="shared" si="236"/>
        <v>N</v>
      </c>
      <c r="BH257" s="1" t="str">
        <f t="shared" si="245"/>
        <v/>
      </c>
      <c r="BI257" s="1" t="str">
        <f t="shared" si="237"/>
        <v/>
      </c>
      <c r="BJ257" s="1" t="str">
        <f t="shared" si="188"/>
        <v>臺中市</v>
      </c>
      <c r="BK257" s="1" t="str">
        <f t="shared" si="241"/>
        <v>北屯區</v>
      </c>
      <c r="BL257" s="1" t="str">
        <f t="shared" si="242"/>
        <v>北屯路</v>
      </c>
      <c r="BM257" s="1" t="str">
        <f t="shared" si="243"/>
        <v/>
      </c>
      <c r="BN257" s="1" t="str">
        <f t="shared" si="244"/>
        <v/>
      </c>
      <c r="BO257" s="1" t="str">
        <f t="shared" si="238"/>
        <v>409-39號11樓</v>
      </c>
      <c r="BP257" s="1" t="str">
        <f t="shared" si="189"/>
        <v/>
      </c>
    </row>
    <row r="258" spans="1:68" x14ac:dyDescent="0.3">
      <c r="A258" s="1">
        <v>8980064</v>
      </c>
      <c r="B258" s="1" t="s">
        <v>253</v>
      </c>
      <c r="C258" s="1" t="s">
        <v>570</v>
      </c>
      <c r="D258" s="1" t="s">
        <v>571</v>
      </c>
      <c r="E258" s="1" t="s">
        <v>834</v>
      </c>
      <c r="F258" s="1" t="str">
        <f t="shared" si="190"/>
        <v>台中市 北屯區 水湳里16鄰大連路1段66巷32號</v>
      </c>
      <c r="G258" s="1">
        <f t="shared" si="191"/>
        <v>4</v>
      </c>
      <c r="H258" s="1" t="str">
        <f t="shared" si="192"/>
        <v>台中市</v>
      </c>
      <c r="I258" s="1">
        <f t="shared" si="193"/>
        <v>4</v>
      </c>
      <c r="J258" s="1" t="str">
        <f t="shared" si="186"/>
        <v>北屯區</v>
      </c>
      <c r="K258" s="1" t="str">
        <f t="shared" si="187"/>
        <v>水湳里16鄰大連路1段66巷32號</v>
      </c>
      <c r="L258" s="1" t="str">
        <f t="shared" si="194"/>
        <v>Y</v>
      </c>
      <c r="M258" s="1">
        <f t="shared" si="195"/>
        <v>3</v>
      </c>
      <c r="N258" s="1" t="str">
        <f t="shared" si="239"/>
        <v>水湳里</v>
      </c>
      <c r="O258" s="1" t="str">
        <f t="shared" si="196"/>
        <v>Y</v>
      </c>
      <c r="P258" s="1">
        <f t="shared" si="197"/>
        <v>6</v>
      </c>
      <c r="Q258" s="1" t="str">
        <f t="shared" si="198"/>
        <v>水湳里16鄰</v>
      </c>
      <c r="R258" s="1" t="str">
        <f t="shared" si="199"/>
        <v>水湳里16鄰</v>
      </c>
      <c r="S258" s="1" t="str">
        <f t="shared" si="200"/>
        <v>大連路1段66巷32號</v>
      </c>
      <c r="T258" s="1" t="str">
        <f t="shared" si="201"/>
        <v>N</v>
      </c>
      <c r="U258" s="1" t="str">
        <f t="shared" si="202"/>
        <v>N</v>
      </c>
      <c r="V258" s="1" t="str">
        <f t="shared" si="203"/>
        <v>N</v>
      </c>
      <c r="W258" s="1" t="str">
        <f t="shared" si="204"/>
        <v/>
      </c>
      <c r="X258" s="1" t="str">
        <f t="shared" si="205"/>
        <v/>
      </c>
      <c r="Y258" s="1" t="str">
        <f t="shared" si="206"/>
        <v>大連路1段66巷32號</v>
      </c>
      <c r="Z258" s="1" t="str">
        <f t="shared" si="207"/>
        <v>Y</v>
      </c>
      <c r="AA258" s="1">
        <f t="shared" si="246"/>
        <v>3</v>
      </c>
      <c r="AB258" s="1" t="str">
        <f t="shared" si="208"/>
        <v>N</v>
      </c>
      <c r="AC258" s="1" t="str">
        <f t="shared" si="209"/>
        <v/>
      </c>
      <c r="AD258" s="1" t="str">
        <f t="shared" si="210"/>
        <v>大連路</v>
      </c>
      <c r="AE258" s="1" t="str">
        <f t="shared" si="211"/>
        <v>1段66巷32號</v>
      </c>
      <c r="AF258" s="1" t="str">
        <f t="shared" si="212"/>
        <v>Y</v>
      </c>
      <c r="AG258" s="1">
        <f t="shared" si="213"/>
        <v>2</v>
      </c>
      <c r="AH258" s="1" t="str">
        <f t="shared" si="214"/>
        <v>1段</v>
      </c>
      <c r="AI258" s="1" t="str">
        <f>IF(ISERROR(VLOOKUP(AH258,段別參照!A:B,2,0)),AH258,VLOOKUP(AH258,段別參照!A:B,2,0))</f>
        <v>一段</v>
      </c>
      <c r="AJ258" s="1" t="str">
        <f t="shared" si="215"/>
        <v>大連路1段</v>
      </c>
      <c r="AK258" s="1" t="str">
        <f t="shared" si="216"/>
        <v>大連路一段</v>
      </c>
      <c r="AL258" s="1" t="str">
        <f t="shared" si="217"/>
        <v>66巷32號</v>
      </c>
      <c r="AM258" s="1" t="str">
        <f t="shared" si="218"/>
        <v>Y</v>
      </c>
      <c r="AN258" s="1">
        <f t="shared" si="219"/>
        <v>3</v>
      </c>
      <c r="AO258" s="1" t="str">
        <f t="shared" si="220"/>
        <v>66巷</v>
      </c>
      <c r="AP258" s="1" t="str">
        <f t="shared" si="221"/>
        <v>32號</v>
      </c>
      <c r="AQ258" s="1" t="str">
        <f t="shared" si="222"/>
        <v>N</v>
      </c>
      <c r="AR258" s="1" t="str">
        <f t="shared" si="223"/>
        <v/>
      </c>
      <c r="AS258" s="1" t="str">
        <f t="shared" si="224"/>
        <v/>
      </c>
      <c r="AT258" s="1" t="str">
        <f t="shared" si="225"/>
        <v>32號</v>
      </c>
      <c r="AU258" s="1" t="str">
        <f t="shared" si="226"/>
        <v>Y</v>
      </c>
      <c r="AV258" s="1">
        <f t="shared" si="227"/>
        <v>3</v>
      </c>
      <c r="AW258" s="1" t="str">
        <f t="shared" si="228"/>
        <v>32號</v>
      </c>
      <c r="AX258" s="1" t="str">
        <f t="shared" si="240"/>
        <v>32號</v>
      </c>
      <c r="AY258" s="1" t="str">
        <f t="shared" si="229"/>
        <v/>
      </c>
      <c r="AZ258" s="1" t="str">
        <f t="shared" si="230"/>
        <v>N</v>
      </c>
      <c r="BA258" s="1" t="str">
        <f t="shared" si="231"/>
        <v/>
      </c>
      <c r="BB258" s="1" t="str">
        <f t="shared" si="232"/>
        <v/>
      </c>
      <c r="BC258" s="1" t="str">
        <f t="shared" si="233"/>
        <v/>
      </c>
      <c r="BD258" s="1" t="str">
        <f>IF(ISERROR(VLOOKUP(BC258,樓別參照!A:B,2,0)),BC258,VLOOKUP(BC258,樓別參照!A:B,2,0))</f>
        <v/>
      </c>
      <c r="BE258" s="1" t="str">
        <f t="shared" si="234"/>
        <v/>
      </c>
      <c r="BF258" s="1" t="str">
        <f t="shared" si="235"/>
        <v/>
      </c>
      <c r="BG258" s="1" t="str">
        <f t="shared" si="236"/>
        <v>N</v>
      </c>
      <c r="BH258" s="1" t="str">
        <f t="shared" si="245"/>
        <v/>
      </c>
      <c r="BI258" s="1" t="str">
        <f t="shared" si="237"/>
        <v/>
      </c>
      <c r="BJ258" s="1" t="str">
        <f t="shared" si="188"/>
        <v>臺中市</v>
      </c>
      <c r="BK258" s="1" t="str">
        <f t="shared" si="241"/>
        <v>北屯區</v>
      </c>
      <c r="BL258" s="1" t="str">
        <f t="shared" si="242"/>
        <v>大連路一段</v>
      </c>
      <c r="BM258" s="1" t="str">
        <f t="shared" si="243"/>
        <v>66巷</v>
      </c>
      <c r="BN258" s="1" t="str">
        <f t="shared" si="244"/>
        <v/>
      </c>
      <c r="BO258" s="1" t="str">
        <f t="shared" si="238"/>
        <v>32號</v>
      </c>
      <c r="BP258" s="1" t="str">
        <f t="shared" si="189"/>
        <v/>
      </c>
    </row>
    <row r="259" spans="1:68" x14ac:dyDescent="0.3">
      <c r="A259" s="1">
        <v>6748292</v>
      </c>
      <c r="B259" s="1" t="s">
        <v>254</v>
      </c>
      <c r="C259" s="1" t="s">
        <v>577</v>
      </c>
      <c r="D259" s="1" t="s">
        <v>571</v>
      </c>
      <c r="E259" s="1" t="s">
        <v>835</v>
      </c>
      <c r="F259" s="1" t="str">
        <f t="shared" si="190"/>
        <v>台中市 北屯區 山西路2段242號</v>
      </c>
      <c r="G259" s="1">
        <f t="shared" si="191"/>
        <v>4</v>
      </c>
      <c r="H259" s="1" t="str">
        <f t="shared" si="192"/>
        <v>台中市</v>
      </c>
      <c r="I259" s="1">
        <f t="shared" si="193"/>
        <v>4</v>
      </c>
      <c r="J259" s="1" t="str">
        <f t="shared" ref="J259:J322" si="247">MID(F259,FIND(" ",F259)+1,FIND(" ",F259,FIND(" ",F259)+1)-(FIND(" ",F259))-1)</f>
        <v>北屯區</v>
      </c>
      <c r="K259" s="1" t="str">
        <f t="shared" ref="K259:K322" si="248">SUBSTITUTE(SUBSTITUTE(SUBSTITUTE(F259,H259,""),J259,"")," ","")</f>
        <v>山西路2段242號</v>
      </c>
      <c r="L259" s="1" t="str">
        <f t="shared" si="194"/>
        <v>N</v>
      </c>
      <c r="M259" s="1" t="str">
        <f t="shared" si="195"/>
        <v/>
      </c>
      <c r="N259" s="1" t="str">
        <f t="shared" si="239"/>
        <v/>
      </c>
      <c r="O259" s="1" t="str">
        <f t="shared" si="196"/>
        <v>N</v>
      </c>
      <c r="P259" s="1" t="str">
        <f t="shared" si="197"/>
        <v/>
      </c>
      <c r="Q259" s="1" t="str">
        <f t="shared" si="198"/>
        <v/>
      </c>
      <c r="R259" s="1" t="str">
        <f t="shared" si="199"/>
        <v/>
      </c>
      <c r="S259" s="1" t="str">
        <f t="shared" si="200"/>
        <v>山西路2段242號</v>
      </c>
      <c r="T259" s="1" t="str">
        <f t="shared" si="201"/>
        <v>N</v>
      </c>
      <c r="U259" s="1" t="str">
        <f t="shared" si="202"/>
        <v>N</v>
      </c>
      <c r="V259" s="1" t="str">
        <f t="shared" si="203"/>
        <v>N</v>
      </c>
      <c r="W259" s="1" t="str">
        <f t="shared" si="204"/>
        <v/>
      </c>
      <c r="X259" s="1" t="str">
        <f t="shared" si="205"/>
        <v/>
      </c>
      <c r="Y259" s="1" t="str">
        <f t="shared" si="206"/>
        <v>山西路2段242號</v>
      </c>
      <c r="Z259" s="1" t="str">
        <f t="shared" si="207"/>
        <v>Y</v>
      </c>
      <c r="AA259" s="1">
        <f t="shared" si="246"/>
        <v>3</v>
      </c>
      <c r="AB259" s="1" t="str">
        <f t="shared" si="208"/>
        <v>N</v>
      </c>
      <c r="AC259" s="1" t="str">
        <f t="shared" si="209"/>
        <v/>
      </c>
      <c r="AD259" s="1" t="str">
        <f t="shared" si="210"/>
        <v>山西路</v>
      </c>
      <c r="AE259" s="1" t="str">
        <f t="shared" si="211"/>
        <v>2段242號</v>
      </c>
      <c r="AF259" s="1" t="str">
        <f t="shared" si="212"/>
        <v>Y</v>
      </c>
      <c r="AG259" s="1">
        <f t="shared" si="213"/>
        <v>2</v>
      </c>
      <c r="AH259" s="1" t="str">
        <f t="shared" si="214"/>
        <v>2段</v>
      </c>
      <c r="AI259" s="1" t="str">
        <f>IF(ISERROR(VLOOKUP(AH259,段別參照!A:B,2,0)),AH259,VLOOKUP(AH259,段別參照!A:B,2,0))</f>
        <v>二段</v>
      </c>
      <c r="AJ259" s="1" t="str">
        <f t="shared" si="215"/>
        <v>山西路2段</v>
      </c>
      <c r="AK259" s="1" t="str">
        <f t="shared" si="216"/>
        <v>山西路二段</v>
      </c>
      <c r="AL259" s="1" t="str">
        <f t="shared" si="217"/>
        <v>242號</v>
      </c>
      <c r="AM259" s="1" t="str">
        <f t="shared" si="218"/>
        <v>N</v>
      </c>
      <c r="AN259" s="1" t="str">
        <f t="shared" si="219"/>
        <v/>
      </c>
      <c r="AO259" s="1" t="str">
        <f t="shared" si="220"/>
        <v/>
      </c>
      <c r="AP259" s="1" t="str">
        <f t="shared" si="221"/>
        <v>242號</v>
      </c>
      <c r="AQ259" s="1" t="str">
        <f t="shared" si="222"/>
        <v>N</v>
      </c>
      <c r="AR259" s="1" t="str">
        <f t="shared" si="223"/>
        <v/>
      </c>
      <c r="AS259" s="1" t="str">
        <f t="shared" si="224"/>
        <v/>
      </c>
      <c r="AT259" s="1" t="str">
        <f t="shared" si="225"/>
        <v>242號</v>
      </c>
      <c r="AU259" s="1" t="str">
        <f t="shared" si="226"/>
        <v>Y</v>
      </c>
      <c r="AV259" s="1">
        <f t="shared" si="227"/>
        <v>4</v>
      </c>
      <c r="AW259" s="1" t="str">
        <f t="shared" si="228"/>
        <v>242號</v>
      </c>
      <c r="AX259" s="1" t="str">
        <f t="shared" si="240"/>
        <v>242號</v>
      </c>
      <c r="AY259" s="1" t="str">
        <f t="shared" si="229"/>
        <v/>
      </c>
      <c r="AZ259" s="1" t="str">
        <f t="shared" si="230"/>
        <v>N</v>
      </c>
      <c r="BA259" s="1" t="str">
        <f t="shared" si="231"/>
        <v/>
      </c>
      <c r="BB259" s="1" t="str">
        <f t="shared" si="232"/>
        <v/>
      </c>
      <c r="BC259" s="1" t="str">
        <f t="shared" si="233"/>
        <v/>
      </c>
      <c r="BD259" s="1" t="str">
        <f>IF(ISERROR(VLOOKUP(BC259,樓別參照!A:B,2,0)),BC259,VLOOKUP(BC259,樓別參照!A:B,2,0))</f>
        <v/>
      </c>
      <c r="BE259" s="1" t="str">
        <f t="shared" si="234"/>
        <v/>
      </c>
      <c r="BF259" s="1" t="str">
        <f t="shared" si="235"/>
        <v/>
      </c>
      <c r="BG259" s="1" t="str">
        <f t="shared" si="236"/>
        <v>N</v>
      </c>
      <c r="BH259" s="1" t="str">
        <f t="shared" si="245"/>
        <v/>
      </c>
      <c r="BI259" s="1" t="str">
        <f t="shared" si="237"/>
        <v/>
      </c>
      <c r="BJ259" s="1" t="str">
        <f t="shared" ref="BJ259:BJ322" si="249">SUBSTITUTE(SUBSTITUTE(H259,"　",""),"台","臺")</f>
        <v>臺中市</v>
      </c>
      <c r="BK259" s="1" t="str">
        <f t="shared" si="241"/>
        <v>北屯區</v>
      </c>
      <c r="BL259" s="1" t="str">
        <f t="shared" si="242"/>
        <v>山西路二段</v>
      </c>
      <c r="BM259" s="1" t="str">
        <f t="shared" si="243"/>
        <v/>
      </c>
      <c r="BN259" s="1" t="str">
        <f t="shared" si="244"/>
        <v/>
      </c>
      <c r="BO259" s="1" t="str">
        <f t="shared" si="238"/>
        <v>242號</v>
      </c>
      <c r="BP259" s="1" t="str">
        <f t="shared" ref="BP259:BP322" si="250">SUBSTITUTE(SUBSTITUTE(SUBSTITUTE(SUBSTITUTE(SUBSTITUTE(SUBSTITUTE(SUBSTITUTE(SUBSTITUTE(SUBSTITUTE(SUBSTITUTE(F259,H259,""),J259,""),R259,""),AJ259,""),AO259,""),AS259,""),AW259,""),BB259,""),BF259,"")," ","")</f>
        <v/>
      </c>
    </row>
    <row r="260" spans="1:68" x14ac:dyDescent="0.3">
      <c r="A260" s="1">
        <v>7419525</v>
      </c>
      <c r="B260" s="1" t="s">
        <v>255</v>
      </c>
      <c r="C260" s="1" t="s">
        <v>570</v>
      </c>
      <c r="D260" s="1" t="s">
        <v>571</v>
      </c>
      <c r="E260" s="1" t="s">
        <v>836</v>
      </c>
      <c r="F260" s="1" t="str">
        <f t="shared" ref="F260:F323" si="251">MID(B260,G260,10000)</f>
        <v>台中市 北屯區 三和里7鄰東光路892巷2號7樓之21</v>
      </c>
      <c r="G260" s="1">
        <f t="shared" ref="G260:G323" si="252">2*LEN(MID(B260,1,6))-LENB(MID(B260,1,6))+1</f>
        <v>4</v>
      </c>
      <c r="H260" s="1" t="str">
        <f t="shared" ref="H260:H323" si="253">MID(F260,1,3)</f>
        <v>台中市</v>
      </c>
      <c r="I260" s="1">
        <f t="shared" ref="I260:I323" si="254">FIND(" ",F260)</f>
        <v>4</v>
      </c>
      <c r="J260" s="1" t="str">
        <f t="shared" si="247"/>
        <v>北屯區</v>
      </c>
      <c r="K260" s="1" t="str">
        <f t="shared" si="248"/>
        <v>三和里7鄰東光路892巷2號7樓之21</v>
      </c>
      <c r="L260" s="1" t="str">
        <f t="shared" ref="L260:L323" si="255">IF(ISERROR(FIND("里",K260)),"N","Y")</f>
        <v>Y</v>
      </c>
      <c r="M260" s="1">
        <f t="shared" ref="M260:M323" si="256">IF(ISERROR(FIND("里",K260)),"",FIND("里",K260))</f>
        <v>3</v>
      </c>
      <c r="N260" s="1" t="str">
        <f t="shared" si="239"/>
        <v>三和里</v>
      </c>
      <c r="O260" s="1" t="str">
        <f t="shared" ref="O260:O323" si="257">IF(ISERROR(FIND("鄰",K260)),"N","Y")</f>
        <v>Y</v>
      </c>
      <c r="P260" s="1">
        <f t="shared" ref="P260:P323" si="258">IF(ISERROR(FIND("鄰",K260)),"",FIND("鄰",K260))</f>
        <v>5</v>
      </c>
      <c r="Q260" s="1" t="str">
        <f t="shared" ref="Q260:Q323" si="259">IF(O260="Y",MID(K260,1,P260),"")</f>
        <v>三和里7鄰</v>
      </c>
      <c r="R260" s="1" t="str">
        <f t="shared" ref="R260:R323" si="260">IF(Q260&lt;&gt;"",Q260,N260)</f>
        <v>三和里7鄰</v>
      </c>
      <c r="S260" s="1" t="str">
        <f t="shared" ref="S260:S323" si="261">SUBSTITUTE(K260,R260,"")</f>
        <v>東光路892巷2號7樓之21</v>
      </c>
      <c r="T260" s="1" t="str">
        <f t="shared" ref="T260:T323" si="262">IF(ISERROR(FIND("村路",S260)),"N","Y")</f>
        <v>N</v>
      </c>
      <c r="U260" s="1" t="str">
        <f t="shared" ref="U260:U323" si="263">IF(ISERROR(FIND("村",S260)),"N","Y")</f>
        <v>N</v>
      </c>
      <c r="V260" s="1" t="str">
        <f t="shared" ref="V260:V323" si="264">IF(AND(T260="N",U260="Y"),"Y","N")</f>
        <v>N</v>
      </c>
      <c r="W260" s="1" t="str">
        <f t="shared" ref="W260:W323" si="265">IF(V260="Y",FIND("村",S260),"")</f>
        <v/>
      </c>
      <c r="X260" s="1" t="str">
        <f t="shared" ref="X260:X323" si="266">IF(V260="Y",MID(S260,1,W260),"")</f>
        <v/>
      </c>
      <c r="Y260" s="1" t="str">
        <f t="shared" ref="Y260:Y323" si="267">SUBSTITUTE(S260,X260,"")</f>
        <v>東光路892巷2號7樓之21</v>
      </c>
      <c r="Z260" s="1" t="str">
        <f t="shared" ref="Z260:Z323" si="268">IF(ISERROR(FIND("路",S260)),"N","Y")</f>
        <v>Y</v>
      </c>
      <c r="AA260" s="1">
        <f t="shared" si="246"/>
        <v>3</v>
      </c>
      <c r="AB260" s="1" t="str">
        <f t="shared" ref="AB260:AB323" si="269">IF(ISERROR(FIND("街",S260)),"N","Y")</f>
        <v>N</v>
      </c>
      <c r="AC260" s="1" t="str">
        <f t="shared" ref="AC260:AC323" si="270">IF(ISERROR(FIND("街",Y260)),"",FIND("街",Y260))</f>
        <v/>
      </c>
      <c r="AD260" s="1" t="str">
        <f t="shared" ref="AD260:AD323" si="271">MID(Y260,1,MAX(AC260,AA260))</f>
        <v>東光路</v>
      </c>
      <c r="AE260" s="1" t="str">
        <f t="shared" ref="AE260:AE323" si="272">SUBSTITUTE(Y260,AD260,"")</f>
        <v>892巷2號7樓之21</v>
      </c>
      <c r="AF260" s="1" t="str">
        <f t="shared" ref="AF260:AF323" si="273">IF(ISERROR(FIND("段",AE260)),"N","Y")</f>
        <v>N</v>
      </c>
      <c r="AG260" s="1" t="str">
        <f t="shared" ref="AG260:AG323" si="274">IF(ISERROR(FIND("段",AE260)),"",FIND("段",AE260))</f>
        <v/>
      </c>
      <c r="AH260" s="1" t="str">
        <f t="shared" ref="AH260:AH323" si="275">IF(AF260="N","",MID(AE260,1,AG260))</f>
        <v/>
      </c>
      <c r="AI260" s="1" t="str">
        <f>IF(ISERROR(VLOOKUP(AH260,段別參照!A:B,2,0)),AH260,VLOOKUP(AH260,段別參照!A:B,2,0))</f>
        <v/>
      </c>
      <c r="AJ260" s="1" t="str">
        <f t="shared" ref="AJ260:AJ323" si="276">AD260&amp;AH260</f>
        <v>東光路</v>
      </c>
      <c r="AK260" s="1" t="str">
        <f t="shared" ref="AK260:AK323" si="277">AD260&amp;AI260</f>
        <v>東光路</v>
      </c>
      <c r="AL260" s="1" t="str">
        <f t="shared" ref="AL260:AL323" si="278">SUBSTITUTE(Y260,AJ260,"")</f>
        <v>892巷2號7樓之21</v>
      </c>
      <c r="AM260" s="1" t="str">
        <f t="shared" ref="AM260:AM323" si="279">IF(ISERROR(FIND("巷",AL260)),"N","Y")</f>
        <v>Y</v>
      </c>
      <c r="AN260" s="1">
        <f t="shared" ref="AN260:AN323" si="280">IF(ISERROR(FIND("巷",AL260)),"",FIND("巷",AL260))</f>
        <v>4</v>
      </c>
      <c r="AO260" s="1" t="str">
        <f t="shared" ref="AO260:AO323" si="281">IF(AM260="Y",MID(AL260,1,AN260),"")</f>
        <v>892巷</v>
      </c>
      <c r="AP260" s="1" t="str">
        <f t="shared" ref="AP260:AP323" si="282">SUBSTITUTE(AL260,AO260,"")</f>
        <v>2號7樓之21</v>
      </c>
      <c r="AQ260" s="1" t="str">
        <f t="shared" ref="AQ260:AQ323" si="283">IF(ISERROR(FIND("弄",AP260)),"N","Y")</f>
        <v>N</v>
      </c>
      <c r="AR260" s="1" t="str">
        <f t="shared" ref="AR260:AR323" si="284">IF(ISERROR(FIND("弄",AP260)),"",FIND("弄",AP260))</f>
        <v/>
      </c>
      <c r="AS260" s="1" t="str">
        <f t="shared" ref="AS260:AS323" si="285">IF(AQ260="Y",MID(AP260,1,AR260),"")</f>
        <v/>
      </c>
      <c r="AT260" s="1" t="str">
        <f t="shared" ref="AT260:AT323" si="286">SUBSTITUTE(AP260,AS260,"")</f>
        <v>2號7樓之21</v>
      </c>
      <c r="AU260" s="1" t="str">
        <f t="shared" ref="AU260:AU323" si="287">IF(ISERROR(FIND("號",AT260)),"N","Y")</f>
        <v>Y</v>
      </c>
      <c r="AV260" s="1">
        <f t="shared" ref="AV260:AV323" si="288">IF(ISERROR(FIND("號",AT260)),"",FIND("號",AT260))</f>
        <v>2</v>
      </c>
      <c r="AW260" s="1" t="str">
        <f t="shared" ref="AW260:AW323" si="289">IF(AU260="Y",MID(AT260,1,AV260),"")</f>
        <v>2號</v>
      </c>
      <c r="AX260" s="1" t="str">
        <f t="shared" si="240"/>
        <v>2號</v>
      </c>
      <c r="AY260" s="1" t="str">
        <f t="shared" ref="AY260:AY323" si="290">SUBSTITUTE(AT260,AW260,"")</f>
        <v>7樓之21</v>
      </c>
      <c r="AZ260" s="1" t="str">
        <f t="shared" ref="AZ260:AZ323" si="291">IF(ISERROR(FIND("樓",AY260)),"N","Y")</f>
        <v>Y</v>
      </c>
      <c r="BA260" s="1">
        <f t="shared" ref="BA260:BA323" si="292">IF(ISERROR(FIND("樓",AY260)),"",FIND("樓",AY260))</f>
        <v>2</v>
      </c>
      <c r="BB260" s="1" t="str">
        <f t="shared" ref="BB260:BB323" si="293">IF(AZ260="Y",MID(AY260,1,BA260),"")</f>
        <v>7樓</v>
      </c>
      <c r="BC260" s="1" t="str">
        <f t="shared" ref="BC260:BC323" si="294">IF(AZ260="Y",MID(AY260,1,BA260-1),"")</f>
        <v>7</v>
      </c>
      <c r="BD260" s="1" t="str">
        <f>IF(ISERROR(VLOOKUP(BC260,樓別參照!A:B,2,0)),BC260,VLOOKUP(BC260,樓別參照!A:B,2,0))</f>
        <v>7</v>
      </c>
      <c r="BE260" s="1" t="str">
        <f t="shared" ref="BE260:BE323" si="295">IF(AZ260="Y",BD260&amp;"樓",BD260)</f>
        <v>7樓</v>
      </c>
      <c r="BF260" s="1" t="str">
        <f t="shared" ref="BF260:BF323" si="296">SUBSTITUTE(AY260,BB260,"")</f>
        <v>之21</v>
      </c>
      <c r="BG260" s="1" t="str">
        <f t="shared" ref="BG260:BG278" si="297">IF(ISERROR(FIND("之",BF260)),"N","Y")</f>
        <v>Y</v>
      </c>
      <c r="BH260" s="1">
        <f t="shared" si="245"/>
        <v>1</v>
      </c>
      <c r="BI260" s="1" t="str">
        <f t="shared" ref="BI260:BI323" si="298">IF(BG260="Y",MID(BF260,BH260,10),"")</f>
        <v>之21</v>
      </c>
      <c r="BJ260" s="1" t="str">
        <f t="shared" si="249"/>
        <v>臺中市</v>
      </c>
      <c r="BK260" s="1" t="str">
        <f t="shared" si="241"/>
        <v>北屯區</v>
      </c>
      <c r="BL260" s="1" t="str">
        <f t="shared" si="242"/>
        <v>東光路</v>
      </c>
      <c r="BM260" s="1" t="str">
        <f t="shared" si="243"/>
        <v>892巷</v>
      </c>
      <c r="BN260" s="1" t="str">
        <f t="shared" si="244"/>
        <v/>
      </c>
      <c r="BO260" s="1" t="str">
        <f t="shared" ref="BO260:BO323" si="299">SUBSTITUTE(AX260,"　","")&amp;SUBSTITUTE(BE260&amp;BI260,"　","")</f>
        <v>2號7樓之21</v>
      </c>
      <c r="BP260" s="1" t="str">
        <f t="shared" si="250"/>
        <v/>
      </c>
    </row>
    <row r="261" spans="1:68" x14ac:dyDescent="0.3">
      <c r="A261" s="1">
        <v>10354474</v>
      </c>
      <c r="B261" s="1" t="s">
        <v>256</v>
      </c>
      <c r="C261" s="1" t="s">
        <v>570</v>
      </c>
      <c r="D261" s="1" t="s">
        <v>571</v>
      </c>
      <c r="E261" s="1" t="s">
        <v>837</v>
      </c>
      <c r="F261" s="1" t="str">
        <f t="shared" si="251"/>
        <v>台中市 北屯區 三光里21鄰東山路一段40巷6號</v>
      </c>
      <c r="G261" s="1">
        <f t="shared" si="252"/>
        <v>4</v>
      </c>
      <c r="H261" s="1" t="str">
        <f t="shared" si="253"/>
        <v>台中市</v>
      </c>
      <c r="I261" s="1">
        <f t="shared" si="254"/>
        <v>4</v>
      </c>
      <c r="J261" s="1" t="str">
        <f t="shared" si="247"/>
        <v>北屯區</v>
      </c>
      <c r="K261" s="1" t="str">
        <f t="shared" si="248"/>
        <v>三光里21鄰東山路一段40巷6號</v>
      </c>
      <c r="L261" s="1" t="str">
        <f t="shared" si="255"/>
        <v>Y</v>
      </c>
      <c r="M261" s="1">
        <f t="shared" si="256"/>
        <v>3</v>
      </c>
      <c r="N261" s="1" t="str">
        <f t="shared" ref="N261:N324" si="300">IF(L261="Y",MID(K261,1,M261),"")</f>
        <v>三光里</v>
      </c>
      <c r="O261" s="1" t="str">
        <f t="shared" si="257"/>
        <v>Y</v>
      </c>
      <c r="P261" s="1">
        <f t="shared" si="258"/>
        <v>6</v>
      </c>
      <c r="Q261" s="1" t="str">
        <f t="shared" si="259"/>
        <v>三光里21鄰</v>
      </c>
      <c r="R261" s="1" t="str">
        <f t="shared" si="260"/>
        <v>三光里21鄰</v>
      </c>
      <c r="S261" s="1" t="str">
        <f t="shared" si="261"/>
        <v>東山路一段40巷6號</v>
      </c>
      <c r="T261" s="1" t="str">
        <f t="shared" si="262"/>
        <v>N</v>
      </c>
      <c r="U261" s="1" t="str">
        <f t="shared" si="263"/>
        <v>N</v>
      </c>
      <c r="V261" s="1" t="str">
        <f t="shared" si="264"/>
        <v>N</v>
      </c>
      <c r="W261" s="1" t="str">
        <f t="shared" si="265"/>
        <v/>
      </c>
      <c r="X261" s="1" t="str">
        <f t="shared" si="266"/>
        <v/>
      </c>
      <c r="Y261" s="1" t="str">
        <f t="shared" si="267"/>
        <v>東山路一段40巷6號</v>
      </c>
      <c r="Z261" s="1" t="str">
        <f t="shared" si="268"/>
        <v>Y</v>
      </c>
      <c r="AA261" s="1">
        <f t="shared" si="246"/>
        <v>3</v>
      </c>
      <c r="AB261" s="1" t="str">
        <f t="shared" si="269"/>
        <v>N</v>
      </c>
      <c r="AC261" s="1" t="str">
        <f t="shared" si="270"/>
        <v/>
      </c>
      <c r="AD261" s="1" t="str">
        <f t="shared" si="271"/>
        <v>東山路</v>
      </c>
      <c r="AE261" s="1" t="str">
        <f t="shared" si="272"/>
        <v>一段40巷6號</v>
      </c>
      <c r="AF261" s="1" t="str">
        <f t="shared" si="273"/>
        <v>Y</v>
      </c>
      <c r="AG261" s="1">
        <f t="shared" si="274"/>
        <v>2</v>
      </c>
      <c r="AH261" s="1" t="str">
        <f t="shared" si="275"/>
        <v>一段</v>
      </c>
      <c r="AI261" s="1" t="str">
        <f>IF(ISERROR(VLOOKUP(AH261,段別參照!A:B,2,0)),AH261,VLOOKUP(AH261,段別參照!A:B,2,0))</f>
        <v>一段</v>
      </c>
      <c r="AJ261" s="1" t="str">
        <f t="shared" si="276"/>
        <v>東山路一段</v>
      </c>
      <c r="AK261" s="1" t="str">
        <f t="shared" si="277"/>
        <v>東山路一段</v>
      </c>
      <c r="AL261" s="1" t="str">
        <f t="shared" si="278"/>
        <v>40巷6號</v>
      </c>
      <c r="AM261" s="1" t="str">
        <f t="shared" si="279"/>
        <v>Y</v>
      </c>
      <c r="AN261" s="1">
        <f t="shared" si="280"/>
        <v>3</v>
      </c>
      <c r="AO261" s="1" t="str">
        <f t="shared" si="281"/>
        <v>40巷</v>
      </c>
      <c r="AP261" s="1" t="str">
        <f t="shared" si="282"/>
        <v>6號</v>
      </c>
      <c r="AQ261" s="1" t="str">
        <f t="shared" si="283"/>
        <v>N</v>
      </c>
      <c r="AR261" s="1" t="str">
        <f t="shared" si="284"/>
        <v/>
      </c>
      <c r="AS261" s="1" t="str">
        <f t="shared" si="285"/>
        <v/>
      </c>
      <c r="AT261" s="1" t="str">
        <f t="shared" si="286"/>
        <v>6號</v>
      </c>
      <c r="AU261" s="1" t="str">
        <f t="shared" si="287"/>
        <v>Y</v>
      </c>
      <c r="AV261" s="1">
        <f t="shared" si="288"/>
        <v>2</v>
      </c>
      <c r="AW261" s="1" t="str">
        <f t="shared" si="289"/>
        <v>6號</v>
      </c>
      <c r="AX261" s="1" t="str">
        <f t="shared" ref="AX261:AX324" si="301">SUBSTITUTE(SUBSTITUTE(AW261,"之","-")," ","")</f>
        <v>6號</v>
      </c>
      <c r="AY261" s="1" t="str">
        <f t="shared" si="290"/>
        <v/>
      </c>
      <c r="AZ261" s="1" t="str">
        <f t="shared" si="291"/>
        <v>N</v>
      </c>
      <c r="BA261" s="1" t="str">
        <f t="shared" si="292"/>
        <v/>
      </c>
      <c r="BB261" s="1" t="str">
        <f t="shared" si="293"/>
        <v/>
      </c>
      <c r="BC261" s="1" t="str">
        <f t="shared" si="294"/>
        <v/>
      </c>
      <c r="BD261" s="1" t="str">
        <f>IF(ISERROR(VLOOKUP(BC261,樓別參照!A:B,2,0)),BC261,VLOOKUP(BC261,樓別參照!A:B,2,0))</f>
        <v/>
      </c>
      <c r="BE261" s="1" t="str">
        <f t="shared" si="295"/>
        <v/>
      </c>
      <c r="BF261" s="1" t="str">
        <f t="shared" si="296"/>
        <v/>
      </c>
      <c r="BG261" s="1" t="str">
        <f t="shared" si="297"/>
        <v>N</v>
      </c>
      <c r="BH261" s="1" t="str">
        <f t="shared" si="245"/>
        <v/>
      </c>
      <c r="BI261" s="1" t="str">
        <f t="shared" si="298"/>
        <v/>
      </c>
      <c r="BJ261" s="1" t="str">
        <f t="shared" si="249"/>
        <v>臺中市</v>
      </c>
      <c r="BK261" s="1" t="str">
        <f t="shared" ref="BK261:BK324" si="302">SUBSTITUTE(J261,"　","")</f>
        <v>北屯區</v>
      </c>
      <c r="BL261" s="1" t="str">
        <f t="shared" ref="BL261:BL324" si="303">SUBSTITUTE(AK261,"　","")</f>
        <v>東山路一段</v>
      </c>
      <c r="BM261" s="1" t="str">
        <f t="shared" ref="BM261:BM324" si="304">SUBSTITUTE(AO261,"　","")</f>
        <v>40巷</v>
      </c>
      <c r="BN261" s="1" t="str">
        <f t="shared" ref="BN261:BN324" si="305">SUBSTITUTE(AS261,"　","")</f>
        <v/>
      </c>
      <c r="BO261" s="1" t="str">
        <f t="shared" si="299"/>
        <v>6號</v>
      </c>
      <c r="BP261" s="1" t="str">
        <f t="shared" si="250"/>
        <v/>
      </c>
    </row>
    <row r="262" spans="1:68" x14ac:dyDescent="0.3">
      <c r="A262" s="1">
        <v>10354549</v>
      </c>
      <c r="B262" s="1" t="s">
        <v>257</v>
      </c>
      <c r="C262" s="1" t="s">
        <v>577</v>
      </c>
      <c r="D262" s="1" t="s">
        <v>567</v>
      </c>
      <c r="E262" s="1" t="s">
        <v>838</v>
      </c>
      <c r="F262" s="1" t="str">
        <f t="shared" si="251"/>
        <v>台中市 北區 賴旺里19鄰北平路2段72號</v>
      </c>
      <c r="G262" s="1">
        <f t="shared" si="252"/>
        <v>4</v>
      </c>
      <c r="H262" s="1" t="str">
        <f t="shared" si="253"/>
        <v>台中市</v>
      </c>
      <c r="I262" s="1">
        <f t="shared" si="254"/>
        <v>4</v>
      </c>
      <c r="J262" s="1" t="str">
        <f t="shared" si="247"/>
        <v>北區</v>
      </c>
      <c r="K262" s="1" t="str">
        <f t="shared" si="248"/>
        <v>賴旺里19鄰北平路2段72號</v>
      </c>
      <c r="L262" s="1" t="str">
        <f t="shared" si="255"/>
        <v>Y</v>
      </c>
      <c r="M262" s="1">
        <f t="shared" si="256"/>
        <v>3</v>
      </c>
      <c r="N262" s="1" t="str">
        <f t="shared" si="300"/>
        <v>賴旺里</v>
      </c>
      <c r="O262" s="1" t="str">
        <f t="shared" si="257"/>
        <v>Y</v>
      </c>
      <c r="P262" s="1">
        <f t="shared" si="258"/>
        <v>6</v>
      </c>
      <c r="Q262" s="1" t="str">
        <f t="shared" si="259"/>
        <v>賴旺里19鄰</v>
      </c>
      <c r="R262" s="1" t="str">
        <f t="shared" si="260"/>
        <v>賴旺里19鄰</v>
      </c>
      <c r="S262" s="1" t="str">
        <f t="shared" si="261"/>
        <v>北平路2段72號</v>
      </c>
      <c r="T262" s="1" t="str">
        <f t="shared" si="262"/>
        <v>N</v>
      </c>
      <c r="U262" s="1" t="str">
        <f t="shared" si="263"/>
        <v>N</v>
      </c>
      <c r="V262" s="1" t="str">
        <f t="shared" si="264"/>
        <v>N</v>
      </c>
      <c r="W262" s="1" t="str">
        <f t="shared" si="265"/>
        <v/>
      </c>
      <c r="X262" s="1" t="str">
        <f t="shared" si="266"/>
        <v/>
      </c>
      <c r="Y262" s="1" t="str">
        <f t="shared" si="267"/>
        <v>北平路2段72號</v>
      </c>
      <c r="Z262" s="1" t="str">
        <f t="shared" si="268"/>
        <v>Y</v>
      </c>
      <c r="AA262" s="1">
        <f t="shared" si="246"/>
        <v>3</v>
      </c>
      <c r="AB262" s="1" t="str">
        <f t="shared" si="269"/>
        <v>N</v>
      </c>
      <c r="AC262" s="1" t="str">
        <f t="shared" si="270"/>
        <v/>
      </c>
      <c r="AD262" s="1" t="str">
        <f t="shared" si="271"/>
        <v>北平路</v>
      </c>
      <c r="AE262" s="1" t="str">
        <f t="shared" si="272"/>
        <v>2段72號</v>
      </c>
      <c r="AF262" s="1" t="str">
        <f t="shared" si="273"/>
        <v>Y</v>
      </c>
      <c r="AG262" s="1">
        <f t="shared" si="274"/>
        <v>2</v>
      </c>
      <c r="AH262" s="1" t="str">
        <f t="shared" si="275"/>
        <v>2段</v>
      </c>
      <c r="AI262" s="1" t="str">
        <f>IF(ISERROR(VLOOKUP(AH262,段別參照!A:B,2,0)),AH262,VLOOKUP(AH262,段別參照!A:B,2,0))</f>
        <v>二段</v>
      </c>
      <c r="AJ262" s="1" t="str">
        <f t="shared" si="276"/>
        <v>北平路2段</v>
      </c>
      <c r="AK262" s="1" t="str">
        <f t="shared" si="277"/>
        <v>北平路二段</v>
      </c>
      <c r="AL262" s="1" t="str">
        <f t="shared" si="278"/>
        <v>72號</v>
      </c>
      <c r="AM262" s="1" t="str">
        <f t="shared" si="279"/>
        <v>N</v>
      </c>
      <c r="AN262" s="1" t="str">
        <f t="shared" si="280"/>
        <v/>
      </c>
      <c r="AO262" s="1" t="str">
        <f t="shared" si="281"/>
        <v/>
      </c>
      <c r="AP262" s="1" t="str">
        <f t="shared" si="282"/>
        <v>72號</v>
      </c>
      <c r="AQ262" s="1" t="str">
        <f t="shared" si="283"/>
        <v>N</v>
      </c>
      <c r="AR262" s="1" t="str">
        <f t="shared" si="284"/>
        <v/>
      </c>
      <c r="AS262" s="1" t="str">
        <f t="shared" si="285"/>
        <v/>
      </c>
      <c r="AT262" s="1" t="str">
        <f t="shared" si="286"/>
        <v>72號</v>
      </c>
      <c r="AU262" s="1" t="str">
        <f t="shared" si="287"/>
        <v>Y</v>
      </c>
      <c r="AV262" s="1">
        <f t="shared" si="288"/>
        <v>3</v>
      </c>
      <c r="AW262" s="1" t="str">
        <f t="shared" si="289"/>
        <v>72號</v>
      </c>
      <c r="AX262" s="1" t="str">
        <f t="shared" si="301"/>
        <v>72號</v>
      </c>
      <c r="AY262" s="1" t="str">
        <f t="shared" si="290"/>
        <v/>
      </c>
      <c r="AZ262" s="1" t="str">
        <f t="shared" si="291"/>
        <v>N</v>
      </c>
      <c r="BA262" s="1" t="str">
        <f t="shared" si="292"/>
        <v/>
      </c>
      <c r="BB262" s="1" t="str">
        <f t="shared" si="293"/>
        <v/>
      </c>
      <c r="BC262" s="1" t="str">
        <f t="shared" si="294"/>
        <v/>
      </c>
      <c r="BD262" s="1" t="str">
        <f>IF(ISERROR(VLOOKUP(BC262,樓別參照!A:B,2,0)),BC262,VLOOKUP(BC262,樓別參照!A:B,2,0))</f>
        <v/>
      </c>
      <c r="BE262" s="1" t="str">
        <f t="shared" si="295"/>
        <v/>
      </c>
      <c r="BF262" s="1" t="str">
        <f t="shared" si="296"/>
        <v/>
      </c>
      <c r="BG262" s="1" t="str">
        <f t="shared" si="297"/>
        <v>N</v>
      </c>
      <c r="BH262" s="1" t="str">
        <f t="shared" si="245"/>
        <v/>
      </c>
      <c r="BI262" s="1" t="str">
        <f t="shared" si="298"/>
        <v/>
      </c>
      <c r="BJ262" s="1" t="str">
        <f t="shared" si="249"/>
        <v>臺中市</v>
      </c>
      <c r="BK262" s="1" t="str">
        <f t="shared" si="302"/>
        <v>北區</v>
      </c>
      <c r="BL262" s="1" t="str">
        <f t="shared" si="303"/>
        <v>北平路二段</v>
      </c>
      <c r="BM262" s="1" t="str">
        <f t="shared" si="304"/>
        <v/>
      </c>
      <c r="BN262" s="1" t="str">
        <f t="shared" si="305"/>
        <v/>
      </c>
      <c r="BO262" s="1" t="str">
        <f t="shared" si="299"/>
        <v>72號</v>
      </c>
      <c r="BP262" s="1" t="str">
        <f t="shared" si="250"/>
        <v/>
      </c>
    </row>
    <row r="263" spans="1:68" x14ac:dyDescent="0.3">
      <c r="A263" s="1">
        <v>8437157</v>
      </c>
      <c r="B263" s="1" t="s">
        <v>258</v>
      </c>
      <c r="C263" s="1" t="s">
        <v>570</v>
      </c>
      <c r="D263" s="1" t="s">
        <v>571</v>
      </c>
      <c r="E263" s="1" t="s">
        <v>839</v>
      </c>
      <c r="F263" s="1" t="str">
        <f t="shared" si="251"/>
        <v>台中市 北區 漢口南一街48號</v>
      </c>
      <c r="G263" s="1">
        <f t="shared" si="252"/>
        <v>4</v>
      </c>
      <c r="H263" s="1" t="str">
        <f t="shared" si="253"/>
        <v>台中市</v>
      </c>
      <c r="I263" s="1">
        <f t="shared" si="254"/>
        <v>4</v>
      </c>
      <c r="J263" s="1" t="str">
        <f t="shared" si="247"/>
        <v>北區</v>
      </c>
      <c r="K263" s="1" t="str">
        <f t="shared" si="248"/>
        <v>漢口南一街48號</v>
      </c>
      <c r="L263" s="1" t="str">
        <f t="shared" si="255"/>
        <v>N</v>
      </c>
      <c r="M263" s="1" t="str">
        <f t="shared" si="256"/>
        <v/>
      </c>
      <c r="N263" s="1" t="str">
        <f t="shared" si="300"/>
        <v/>
      </c>
      <c r="O263" s="1" t="str">
        <f t="shared" si="257"/>
        <v>N</v>
      </c>
      <c r="P263" s="1" t="str">
        <f t="shared" si="258"/>
        <v/>
      </c>
      <c r="Q263" s="1" t="str">
        <f t="shared" si="259"/>
        <v/>
      </c>
      <c r="R263" s="1" t="str">
        <f t="shared" si="260"/>
        <v/>
      </c>
      <c r="S263" s="1" t="str">
        <f t="shared" si="261"/>
        <v>漢口南一街48號</v>
      </c>
      <c r="T263" s="1" t="str">
        <f t="shared" si="262"/>
        <v>N</v>
      </c>
      <c r="U263" s="1" t="str">
        <f t="shared" si="263"/>
        <v>N</v>
      </c>
      <c r="V263" s="1" t="str">
        <f t="shared" si="264"/>
        <v>N</v>
      </c>
      <c r="W263" s="1" t="str">
        <f t="shared" si="265"/>
        <v/>
      </c>
      <c r="X263" s="1" t="str">
        <f t="shared" si="266"/>
        <v/>
      </c>
      <c r="Y263" s="1" t="str">
        <f t="shared" si="267"/>
        <v>漢口南一街48號</v>
      </c>
      <c r="Z263" s="1" t="str">
        <f t="shared" si="268"/>
        <v>N</v>
      </c>
      <c r="AA263" s="1" t="str">
        <f t="shared" si="246"/>
        <v/>
      </c>
      <c r="AB263" s="1" t="str">
        <f t="shared" si="269"/>
        <v>Y</v>
      </c>
      <c r="AC263" s="1">
        <f t="shared" si="270"/>
        <v>5</v>
      </c>
      <c r="AD263" s="1" t="str">
        <f t="shared" si="271"/>
        <v>漢口南一街</v>
      </c>
      <c r="AE263" s="1" t="str">
        <f t="shared" si="272"/>
        <v>48號</v>
      </c>
      <c r="AF263" s="1" t="str">
        <f t="shared" si="273"/>
        <v>N</v>
      </c>
      <c r="AG263" s="1" t="str">
        <f t="shared" si="274"/>
        <v/>
      </c>
      <c r="AH263" s="1" t="str">
        <f t="shared" si="275"/>
        <v/>
      </c>
      <c r="AI263" s="1" t="str">
        <f>IF(ISERROR(VLOOKUP(AH263,段別參照!A:B,2,0)),AH263,VLOOKUP(AH263,段別參照!A:B,2,0))</f>
        <v/>
      </c>
      <c r="AJ263" s="1" t="str">
        <f t="shared" si="276"/>
        <v>漢口南一街</v>
      </c>
      <c r="AK263" s="1" t="str">
        <f t="shared" si="277"/>
        <v>漢口南一街</v>
      </c>
      <c r="AL263" s="1" t="str">
        <f t="shared" si="278"/>
        <v>48號</v>
      </c>
      <c r="AM263" s="1" t="str">
        <f t="shared" si="279"/>
        <v>N</v>
      </c>
      <c r="AN263" s="1" t="str">
        <f t="shared" si="280"/>
        <v/>
      </c>
      <c r="AO263" s="1" t="str">
        <f t="shared" si="281"/>
        <v/>
      </c>
      <c r="AP263" s="1" t="str">
        <f t="shared" si="282"/>
        <v>48號</v>
      </c>
      <c r="AQ263" s="1" t="str">
        <f t="shared" si="283"/>
        <v>N</v>
      </c>
      <c r="AR263" s="1" t="str">
        <f t="shared" si="284"/>
        <v/>
      </c>
      <c r="AS263" s="1" t="str">
        <f t="shared" si="285"/>
        <v/>
      </c>
      <c r="AT263" s="1" t="str">
        <f t="shared" si="286"/>
        <v>48號</v>
      </c>
      <c r="AU263" s="1" t="str">
        <f t="shared" si="287"/>
        <v>Y</v>
      </c>
      <c r="AV263" s="1">
        <f t="shared" si="288"/>
        <v>3</v>
      </c>
      <c r="AW263" s="1" t="str">
        <f t="shared" si="289"/>
        <v>48號</v>
      </c>
      <c r="AX263" s="1" t="str">
        <f t="shared" si="301"/>
        <v>48號</v>
      </c>
      <c r="AY263" s="1" t="str">
        <f t="shared" si="290"/>
        <v/>
      </c>
      <c r="AZ263" s="1" t="str">
        <f t="shared" si="291"/>
        <v>N</v>
      </c>
      <c r="BA263" s="1" t="str">
        <f t="shared" si="292"/>
        <v/>
      </c>
      <c r="BB263" s="1" t="str">
        <f t="shared" si="293"/>
        <v/>
      </c>
      <c r="BC263" s="1" t="str">
        <f t="shared" si="294"/>
        <v/>
      </c>
      <c r="BD263" s="1" t="str">
        <f>IF(ISERROR(VLOOKUP(BC263,樓別參照!A:B,2,0)),BC263,VLOOKUP(BC263,樓別參照!A:B,2,0))</f>
        <v/>
      </c>
      <c r="BE263" s="1" t="str">
        <f t="shared" si="295"/>
        <v/>
      </c>
      <c r="BF263" s="1" t="str">
        <f t="shared" si="296"/>
        <v/>
      </c>
      <c r="BG263" s="1" t="str">
        <f t="shared" si="297"/>
        <v>N</v>
      </c>
      <c r="BH263" s="1" t="str">
        <f t="shared" si="245"/>
        <v/>
      </c>
      <c r="BI263" s="1" t="str">
        <f t="shared" si="298"/>
        <v/>
      </c>
      <c r="BJ263" s="1" t="str">
        <f t="shared" si="249"/>
        <v>臺中市</v>
      </c>
      <c r="BK263" s="1" t="str">
        <f t="shared" si="302"/>
        <v>北區</v>
      </c>
      <c r="BL263" s="1" t="str">
        <f t="shared" si="303"/>
        <v>漢口南一街</v>
      </c>
      <c r="BM263" s="1" t="str">
        <f t="shared" si="304"/>
        <v/>
      </c>
      <c r="BN263" s="1" t="str">
        <f t="shared" si="305"/>
        <v/>
      </c>
      <c r="BO263" s="1" t="str">
        <f t="shared" si="299"/>
        <v>48號</v>
      </c>
      <c r="BP263" s="1" t="str">
        <f t="shared" si="250"/>
        <v/>
      </c>
    </row>
    <row r="264" spans="1:68" x14ac:dyDescent="0.3">
      <c r="A264" s="1">
        <v>8977362</v>
      </c>
      <c r="B264" s="1" t="s">
        <v>259</v>
      </c>
      <c r="C264" s="1" t="s">
        <v>570</v>
      </c>
      <c r="D264" s="1" t="s">
        <v>630</v>
      </c>
      <c r="E264" s="1" t="s">
        <v>840</v>
      </c>
      <c r="F264" s="1" t="str">
        <f t="shared" si="251"/>
        <v>台中市 北區 益華街120巷14號</v>
      </c>
      <c r="G264" s="1">
        <f t="shared" si="252"/>
        <v>4</v>
      </c>
      <c r="H264" s="1" t="str">
        <f t="shared" si="253"/>
        <v>台中市</v>
      </c>
      <c r="I264" s="1">
        <f t="shared" si="254"/>
        <v>4</v>
      </c>
      <c r="J264" s="1" t="str">
        <f t="shared" si="247"/>
        <v>北區</v>
      </c>
      <c r="K264" s="1" t="str">
        <f t="shared" si="248"/>
        <v>益華街120巷14號</v>
      </c>
      <c r="L264" s="1" t="str">
        <f t="shared" si="255"/>
        <v>N</v>
      </c>
      <c r="M264" s="1" t="str">
        <f t="shared" si="256"/>
        <v/>
      </c>
      <c r="N264" s="1" t="str">
        <f t="shared" si="300"/>
        <v/>
      </c>
      <c r="O264" s="1" t="str">
        <f t="shared" si="257"/>
        <v>N</v>
      </c>
      <c r="P264" s="1" t="str">
        <f t="shared" si="258"/>
        <v/>
      </c>
      <c r="Q264" s="1" t="str">
        <f t="shared" si="259"/>
        <v/>
      </c>
      <c r="R264" s="1" t="str">
        <f t="shared" si="260"/>
        <v/>
      </c>
      <c r="S264" s="1" t="str">
        <f t="shared" si="261"/>
        <v>益華街120巷14號</v>
      </c>
      <c r="T264" s="1" t="str">
        <f t="shared" si="262"/>
        <v>N</v>
      </c>
      <c r="U264" s="1" t="str">
        <f t="shared" si="263"/>
        <v>N</v>
      </c>
      <c r="V264" s="1" t="str">
        <f t="shared" si="264"/>
        <v>N</v>
      </c>
      <c r="W264" s="1" t="str">
        <f t="shared" si="265"/>
        <v/>
      </c>
      <c r="X264" s="1" t="str">
        <f t="shared" si="266"/>
        <v/>
      </c>
      <c r="Y264" s="1" t="str">
        <f t="shared" si="267"/>
        <v>益華街120巷14號</v>
      </c>
      <c r="Z264" s="1" t="str">
        <f t="shared" si="268"/>
        <v>N</v>
      </c>
      <c r="AA264" s="1" t="str">
        <f t="shared" si="246"/>
        <v/>
      </c>
      <c r="AB264" s="1" t="str">
        <f t="shared" si="269"/>
        <v>Y</v>
      </c>
      <c r="AC264" s="1">
        <f t="shared" si="270"/>
        <v>3</v>
      </c>
      <c r="AD264" s="1" t="str">
        <f t="shared" si="271"/>
        <v>益華街</v>
      </c>
      <c r="AE264" s="1" t="str">
        <f t="shared" si="272"/>
        <v>120巷14號</v>
      </c>
      <c r="AF264" s="1" t="str">
        <f t="shared" si="273"/>
        <v>N</v>
      </c>
      <c r="AG264" s="1" t="str">
        <f t="shared" si="274"/>
        <v/>
      </c>
      <c r="AH264" s="1" t="str">
        <f t="shared" si="275"/>
        <v/>
      </c>
      <c r="AI264" s="1" t="str">
        <f>IF(ISERROR(VLOOKUP(AH264,段別參照!A:B,2,0)),AH264,VLOOKUP(AH264,段別參照!A:B,2,0))</f>
        <v/>
      </c>
      <c r="AJ264" s="1" t="str">
        <f t="shared" si="276"/>
        <v>益華街</v>
      </c>
      <c r="AK264" s="1" t="str">
        <f t="shared" si="277"/>
        <v>益華街</v>
      </c>
      <c r="AL264" s="1" t="str">
        <f t="shared" si="278"/>
        <v>120巷14號</v>
      </c>
      <c r="AM264" s="1" t="str">
        <f t="shared" si="279"/>
        <v>Y</v>
      </c>
      <c r="AN264" s="1">
        <f t="shared" si="280"/>
        <v>4</v>
      </c>
      <c r="AO264" s="1" t="str">
        <f t="shared" si="281"/>
        <v>120巷</v>
      </c>
      <c r="AP264" s="1" t="str">
        <f t="shared" si="282"/>
        <v>14號</v>
      </c>
      <c r="AQ264" s="1" t="str">
        <f t="shared" si="283"/>
        <v>N</v>
      </c>
      <c r="AR264" s="1" t="str">
        <f t="shared" si="284"/>
        <v/>
      </c>
      <c r="AS264" s="1" t="str">
        <f t="shared" si="285"/>
        <v/>
      </c>
      <c r="AT264" s="1" t="str">
        <f t="shared" si="286"/>
        <v>14號</v>
      </c>
      <c r="AU264" s="1" t="str">
        <f t="shared" si="287"/>
        <v>Y</v>
      </c>
      <c r="AV264" s="1">
        <f t="shared" si="288"/>
        <v>3</v>
      </c>
      <c r="AW264" s="1" t="str">
        <f t="shared" si="289"/>
        <v>14號</v>
      </c>
      <c r="AX264" s="1" t="str">
        <f t="shared" si="301"/>
        <v>14號</v>
      </c>
      <c r="AY264" s="1" t="str">
        <f t="shared" si="290"/>
        <v/>
      </c>
      <c r="AZ264" s="1" t="str">
        <f t="shared" si="291"/>
        <v>N</v>
      </c>
      <c r="BA264" s="1" t="str">
        <f t="shared" si="292"/>
        <v/>
      </c>
      <c r="BB264" s="1" t="str">
        <f t="shared" si="293"/>
        <v/>
      </c>
      <c r="BC264" s="1" t="str">
        <f t="shared" si="294"/>
        <v/>
      </c>
      <c r="BD264" s="1" t="str">
        <f>IF(ISERROR(VLOOKUP(BC264,樓別參照!A:B,2,0)),BC264,VLOOKUP(BC264,樓別參照!A:B,2,0))</f>
        <v/>
      </c>
      <c r="BE264" s="1" t="str">
        <f t="shared" si="295"/>
        <v/>
      </c>
      <c r="BF264" s="1" t="str">
        <f t="shared" si="296"/>
        <v/>
      </c>
      <c r="BG264" s="1" t="str">
        <f t="shared" si="297"/>
        <v>N</v>
      </c>
      <c r="BH264" s="1" t="str">
        <f t="shared" si="245"/>
        <v/>
      </c>
      <c r="BI264" s="1" t="str">
        <f t="shared" si="298"/>
        <v/>
      </c>
      <c r="BJ264" s="1" t="str">
        <f t="shared" si="249"/>
        <v>臺中市</v>
      </c>
      <c r="BK264" s="1" t="str">
        <f t="shared" si="302"/>
        <v>北區</v>
      </c>
      <c r="BL264" s="1" t="str">
        <f t="shared" si="303"/>
        <v>益華街</v>
      </c>
      <c r="BM264" s="1" t="str">
        <f t="shared" si="304"/>
        <v>120巷</v>
      </c>
      <c r="BN264" s="1" t="str">
        <f t="shared" si="305"/>
        <v/>
      </c>
      <c r="BO264" s="1" t="str">
        <f t="shared" si="299"/>
        <v>14號</v>
      </c>
      <c r="BP264" s="1" t="str">
        <f t="shared" si="250"/>
        <v/>
      </c>
    </row>
    <row r="265" spans="1:68" x14ac:dyDescent="0.3">
      <c r="A265" s="1">
        <v>9413020</v>
      </c>
      <c r="B265" s="1" t="s">
        <v>260</v>
      </c>
      <c r="C265" s="1" t="s">
        <v>570</v>
      </c>
      <c r="D265" s="1" t="s">
        <v>571</v>
      </c>
      <c r="E265" s="1" t="s">
        <v>841</v>
      </c>
      <c r="F265" s="1" t="str">
        <f t="shared" si="251"/>
        <v>台中市 北區 中正里1鄰民族路275之21號</v>
      </c>
      <c r="G265" s="1">
        <f t="shared" si="252"/>
        <v>4</v>
      </c>
      <c r="H265" s="1" t="str">
        <f t="shared" si="253"/>
        <v>台中市</v>
      </c>
      <c r="I265" s="1">
        <f t="shared" si="254"/>
        <v>4</v>
      </c>
      <c r="J265" s="1" t="str">
        <f t="shared" si="247"/>
        <v>北區</v>
      </c>
      <c r="K265" s="1" t="str">
        <f t="shared" si="248"/>
        <v>中正里1鄰民族路275之21號</v>
      </c>
      <c r="L265" s="1" t="str">
        <f t="shared" si="255"/>
        <v>Y</v>
      </c>
      <c r="M265" s="1">
        <f t="shared" si="256"/>
        <v>3</v>
      </c>
      <c r="N265" s="1" t="str">
        <f t="shared" si="300"/>
        <v>中正里</v>
      </c>
      <c r="O265" s="1" t="str">
        <f t="shared" si="257"/>
        <v>Y</v>
      </c>
      <c r="P265" s="1">
        <f t="shared" si="258"/>
        <v>5</v>
      </c>
      <c r="Q265" s="1" t="str">
        <f t="shared" si="259"/>
        <v>中正里1鄰</v>
      </c>
      <c r="R265" s="1" t="str">
        <f t="shared" si="260"/>
        <v>中正里1鄰</v>
      </c>
      <c r="S265" s="1" t="str">
        <f t="shared" si="261"/>
        <v>民族路275之21號</v>
      </c>
      <c r="T265" s="1" t="str">
        <f t="shared" si="262"/>
        <v>N</v>
      </c>
      <c r="U265" s="1" t="str">
        <f t="shared" si="263"/>
        <v>N</v>
      </c>
      <c r="V265" s="1" t="str">
        <f t="shared" si="264"/>
        <v>N</v>
      </c>
      <c r="W265" s="1" t="str">
        <f t="shared" si="265"/>
        <v/>
      </c>
      <c r="X265" s="1" t="str">
        <f t="shared" si="266"/>
        <v/>
      </c>
      <c r="Y265" s="1" t="str">
        <f t="shared" si="267"/>
        <v>民族路275之21號</v>
      </c>
      <c r="Z265" s="1" t="str">
        <f t="shared" si="268"/>
        <v>Y</v>
      </c>
      <c r="AA265" s="1">
        <f t="shared" si="246"/>
        <v>3</v>
      </c>
      <c r="AB265" s="1" t="str">
        <f t="shared" si="269"/>
        <v>N</v>
      </c>
      <c r="AC265" s="1" t="str">
        <f t="shared" si="270"/>
        <v/>
      </c>
      <c r="AD265" s="1" t="str">
        <f t="shared" si="271"/>
        <v>民族路</v>
      </c>
      <c r="AE265" s="1" t="str">
        <f t="shared" si="272"/>
        <v>275之21號</v>
      </c>
      <c r="AF265" s="1" t="str">
        <f t="shared" si="273"/>
        <v>N</v>
      </c>
      <c r="AG265" s="1" t="str">
        <f t="shared" si="274"/>
        <v/>
      </c>
      <c r="AH265" s="1" t="str">
        <f t="shared" si="275"/>
        <v/>
      </c>
      <c r="AI265" s="1" t="str">
        <f>IF(ISERROR(VLOOKUP(AH265,段別參照!A:B,2,0)),AH265,VLOOKUP(AH265,段別參照!A:B,2,0))</f>
        <v/>
      </c>
      <c r="AJ265" s="1" t="str">
        <f t="shared" si="276"/>
        <v>民族路</v>
      </c>
      <c r="AK265" s="1" t="str">
        <f t="shared" si="277"/>
        <v>民族路</v>
      </c>
      <c r="AL265" s="1" t="str">
        <f t="shared" si="278"/>
        <v>275之21號</v>
      </c>
      <c r="AM265" s="1" t="str">
        <f t="shared" si="279"/>
        <v>N</v>
      </c>
      <c r="AN265" s="1" t="str">
        <f t="shared" si="280"/>
        <v/>
      </c>
      <c r="AO265" s="1" t="str">
        <f t="shared" si="281"/>
        <v/>
      </c>
      <c r="AP265" s="1" t="str">
        <f t="shared" si="282"/>
        <v>275之21號</v>
      </c>
      <c r="AQ265" s="1" t="str">
        <f t="shared" si="283"/>
        <v>N</v>
      </c>
      <c r="AR265" s="1" t="str">
        <f t="shared" si="284"/>
        <v/>
      </c>
      <c r="AS265" s="1" t="str">
        <f t="shared" si="285"/>
        <v/>
      </c>
      <c r="AT265" s="1" t="str">
        <f t="shared" si="286"/>
        <v>275之21號</v>
      </c>
      <c r="AU265" s="1" t="str">
        <f t="shared" si="287"/>
        <v>Y</v>
      </c>
      <c r="AV265" s="1">
        <f t="shared" si="288"/>
        <v>7</v>
      </c>
      <c r="AW265" s="1" t="str">
        <f t="shared" si="289"/>
        <v>275之21號</v>
      </c>
      <c r="AX265" s="1" t="str">
        <f t="shared" si="301"/>
        <v>275-21號</v>
      </c>
      <c r="AY265" s="1" t="str">
        <f t="shared" si="290"/>
        <v/>
      </c>
      <c r="AZ265" s="1" t="str">
        <f t="shared" si="291"/>
        <v>N</v>
      </c>
      <c r="BA265" s="1" t="str">
        <f t="shared" si="292"/>
        <v/>
      </c>
      <c r="BB265" s="1" t="str">
        <f t="shared" si="293"/>
        <v/>
      </c>
      <c r="BC265" s="1" t="str">
        <f t="shared" si="294"/>
        <v/>
      </c>
      <c r="BD265" s="1" t="str">
        <f>IF(ISERROR(VLOOKUP(BC265,樓別參照!A:B,2,0)),BC265,VLOOKUP(BC265,樓別參照!A:B,2,0))</f>
        <v/>
      </c>
      <c r="BE265" s="1" t="str">
        <f t="shared" si="295"/>
        <v/>
      </c>
      <c r="BF265" s="1" t="str">
        <f t="shared" si="296"/>
        <v/>
      </c>
      <c r="BG265" s="1" t="str">
        <f t="shared" si="297"/>
        <v>N</v>
      </c>
      <c r="BH265" s="1" t="str">
        <f t="shared" si="245"/>
        <v/>
      </c>
      <c r="BI265" s="1" t="str">
        <f t="shared" si="298"/>
        <v/>
      </c>
      <c r="BJ265" s="1" t="str">
        <f t="shared" si="249"/>
        <v>臺中市</v>
      </c>
      <c r="BK265" s="1" t="str">
        <f t="shared" si="302"/>
        <v>北區</v>
      </c>
      <c r="BL265" s="1" t="str">
        <f t="shared" si="303"/>
        <v>民族路</v>
      </c>
      <c r="BM265" s="1" t="str">
        <f t="shared" si="304"/>
        <v/>
      </c>
      <c r="BN265" s="1" t="str">
        <f t="shared" si="305"/>
        <v/>
      </c>
      <c r="BO265" s="1" t="str">
        <f t="shared" si="299"/>
        <v>275-21號</v>
      </c>
      <c r="BP265" s="1" t="str">
        <f t="shared" si="250"/>
        <v/>
      </c>
    </row>
    <row r="266" spans="1:68" x14ac:dyDescent="0.3">
      <c r="A266" s="1">
        <v>9866746</v>
      </c>
      <c r="B266" s="1" t="s">
        <v>261</v>
      </c>
      <c r="C266" s="1" t="s">
        <v>570</v>
      </c>
      <c r="D266" s="1" t="s">
        <v>571</v>
      </c>
      <c r="E266" s="1" t="s">
        <v>842</v>
      </c>
      <c r="F266" s="1" t="str">
        <f t="shared" si="251"/>
        <v>台中市 北區 文莊里020鄰大雅路1號14樓之1</v>
      </c>
      <c r="G266" s="1">
        <f t="shared" si="252"/>
        <v>6</v>
      </c>
      <c r="H266" s="1" t="str">
        <f t="shared" si="253"/>
        <v>台中市</v>
      </c>
      <c r="I266" s="1">
        <f t="shared" si="254"/>
        <v>4</v>
      </c>
      <c r="J266" s="1" t="str">
        <f t="shared" si="247"/>
        <v>北區</v>
      </c>
      <c r="K266" s="1" t="str">
        <f t="shared" si="248"/>
        <v>文莊里020鄰大雅路1號14樓之1</v>
      </c>
      <c r="L266" s="1" t="str">
        <f t="shared" si="255"/>
        <v>Y</v>
      </c>
      <c r="M266" s="1">
        <f t="shared" si="256"/>
        <v>3</v>
      </c>
      <c r="N266" s="1" t="str">
        <f t="shared" si="300"/>
        <v>文莊里</v>
      </c>
      <c r="O266" s="1" t="str">
        <f t="shared" si="257"/>
        <v>Y</v>
      </c>
      <c r="P266" s="1">
        <f t="shared" si="258"/>
        <v>7</v>
      </c>
      <c r="Q266" s="1" t="str">
        <f t="shared" si="259"/>
        <v>文莊里020鄰</v>
      </c>
      <c r="R266" s="1" t="str">
        <f t="shared" si="260"/>
        <v>文莊里020鄰</v>
      </c>
      <c r="S266" s="1" t="str">
        <f t="shared" si="261"/>
        <v>大雅路1號14樓之1</v>
      </c>
      <c r="T266" s="1" t="str">
        <f t="shared" si="262"/>
        <v>N</v>
      </c>
      <c r="U266" s="1" t="str">
        <f t="shared" si="263"/>
        <v>N</v>
      </c>
      <c r="V266" s="1" t="str">
        <f t="shared" si="264"/>
        <v>N</v>
      </c>
      <c r="W266" s="1" t="str">
        <f t="shared" si="265"/>
        <v/>
      </c>
      <c r="X266" s="1" t="str">
        <f t="shared" si="266"/>
        <v/>
      </c>
      <c r="Y266" s="1" t="str">
        <f t="shared" si="267"/>
        <v>大雅路1號14樓之1</v>
      </c>
      <c r="Z266" s="1" t="str">
        <f t="shared" si="268"/>
        <v>Y</v>
      </c>
      <c r="AA266" s="1">
        <f t="shared" si="246"/>
        <v>3</v>
      </c>
      <c r="AB266" s="1" t="str">
        <f t="shared" si="269"/>
        <v>N</v>
      </c>
      <c r="AC266" s="1" t="str">
        <f t="shared" si="270"/>
        <v/>
      </c>
      <c r="AD266" s="1" t="str">
        <f t="shared" si="271"/>
        <v>大雅路</v>
      </c>
      <c r="AE266" s="1" t="str">
        <f t="shared" si="272"/>
        <v>1號14樓之1</v>
      </c>
      <c r="AF266" s="1" t="str">
        <f t="shared" si="273"/>
        <v>N</v>
      </c>
      <c r="AG266" s="1" t="str">
        <f t="shared" si="274"/>
        <v/>
      </c>
      <c r="AH266" s="1" t="str">
        <f t="shared" si="275"/>
        <v/>
      </c>
      <c r="AI266" s="1" t="str">
        <f>IF(ISERROR(VLOOKUP(AH266,段別參照!A:B,2,0)),AH266,VLOOKUP(AH266,段別參照!A:B,2,0))</f>
        <v/>
      </c>
      <c r="AJ266" s="1" t="str">
        <f t="shared" si="276"/>
        <v>大雅路</v>
      </c>
      <c r="AK266" s="1" t="str">
        <f t="shared" si="277"/>
        <v>大雅路</v>
      </c>
      <c r="AL266" s="1" t="str">
        <f t="shared" si="278"/>
        <v>1號14樓之1</v>
      </c>
      <c r="AM266" s="1" t="str">
        <f t="shared" si="279"/>
        <v>N</v>
      </c>
      <c r="AN266" s="1" t="str">
        <f t="shared" si="280"/>
        <v/>
      </c>
      <c r="AO266" s="1" t="str">
        <f t="shared" si="281"/>
        <v/>
      </c>
      <c r="AP266" s="1" t="str">
        <f t="shared" si="282"/>
        <v>1號14樓之1</v>
      </c>
      <c r="AQ266" s="1" t="str">
        <f t="shared" si="283"/>
        <v>N</v>
      </c>
      <c r="AR266" s="1" t="str">
        <f t="shared" si="284"/>
        <v/>
      </c>
      <c r="AS266" s="1" t="str">
        <f t="shared" si="285"/>
        <v/>
      </c>
      <c r="AT266" s="1" t="str">
        <f t="shared" si="286"/>
        <v>1號14樓之1</v>
      </c>
      <c r="AU266" s="1" t="str">
        <f t="shared" si="287"/>
        <v>Y</v>
      </c>
      <c r="AV266" s="1">
        <f t="shared" si="288"/>
        <v>2</v>
      </c>
      <c r="AW266" s="1" t="str">
        <f t="shared" si="289"/>
        <v>1號</v>
      </c>
      <c r="AX266" s="1" t="str">
        <f t="shared" si="301"/>
        <v>1號</v>
      </c>
      <c r="AY266" s="1" t="str">
        <f t="shared" si="290"/>
        <v>14樓之1</v>
      </c>
      <c r="AZ266" s="1" t="str">
        <f t="shared" si="291"/>
        <v>Y</v>
      </c>
      <c r="BA266" s="1">
        <f t="shared" si="292"/>
        <v>3</v>
      </c>
      <c r="BB266" s="1" t="str">
        <f t="shared" si="293"/>
        <v>14樓</v>
      </c>
      <c r="BC266" s="1" t="str">
        <f t="shared" si="294"/>
        <v>14</v>
      </c>
      <c r="BD266" s="1" t="str">
        <f>IF(ISERROR(VLOOKUP(BC266,樓別參照!A:B,2,0)),BC266,VLOOKUP(BC266,樓別參照!A:B,2,0))</f>
        <v>14</v>
      </c>
      <c r="BE266" s="1" t="str">
        <f t="shared" si="295"/>
        <v>14樓</v>
      </c>
      <c r="BF266" s="1" t="str">
        <f t="shared" si="296"/>
        <v>之1</v>
      </c>
      <c r="BG266" s="1" t="str">
        <f t="shared" si="297"/>
        <v>Y</v>
      </c>
      <c r="BH266" s="1">
        <f t="shared" si="245"/>
        <v>1</v>
      </c>
      <c r="BI266" s="1" t="str">
        <f t="shared" si="298"/>
        <v>之1</v>
      </c>
      <c r="BJ266" s="1" t="str">
        <f t="shared" si="249"/>
        <v>臺中市</v>
      </c>
      <c r="BK266" s="1" t="str">
        <f t="shared" si="302"/>
        <v>北區</v>
      </c>
      <c r="BL266" s="1" t="str">
        <f t="shared" si="303"/>
        <v>大雅路</v>
      </c>
      <c r="BM266" s="1" t="str">
        <f t="shared" si="304"/>
        <v/>
      </c>
      <c r="BN266" s="1" t="str">
        <f t="shared" si="305"/>
        <v/>
      </c>
      <c r="BO266" s="1" t="str">
        <f t="shared" si="299"/>
        <v>1號14樓之1</v>
      </c>
      <c r="BP266" s="1" t="str">
        <f t="shared" si="250"/>
        <v/>
      </c>
    </row>
    <row r="267" spans="1:68" x14ac:dyDescent="0.3">
      <c r="A267" s="1">
        <v>10242908</v>
      </c>
      <c r="B267" s="1" t="s">
        <v>262</v>
      </c>
      <c r="C267" s="1" t="s">
        <v>570</v>
      </c>
      <c r="D267" s="1" t="s">
        <v>571</v>
      </c>
      <c r="E267" s="1" t="s">
        <v>843</v>
      </c>
      <c r="F267" s="1" t="str">
        <f t="shared" si="251"/>
        <v>台中市 西區 模範街18巷1號2樓之3</v>
      </c>
      <c r="G267" s="1">
        <f t="shared" si="252"/>
        <v>4</v>
      </c>
      <c r="H267" s="1" t="str">
        <f t="shared" si="253"/>
        <v>台中市</v>
      </c>
      <c r="I267" s="1">
        <f t="shared" si="254"/>
        <v>4</v>
      </c>
      <c r="J267" s="1" t="str">
        <f t="shared" si="247"/>
        <v>西區</v>
      </c>
      <c r="K267" s="1" t="str">
        <f t="shared" si="248"/>
        <v>模範街18巷1號2樓之3</v>
      </c>
      <c r="L267" s="1" t="str">
        <f t="shared" si="255"/>
        <v>N</v>
      </c>
      <c r="M267" s="1" t="str">
        <f t="shared" si="256"/>
        <v/>
      </c>
      <c r="N267" s="1" t="str">
        <f t="shared" si="300"/>
        <v/>
      </c>
      <c r="O267" s="1" t="str">
        <f t="shared" si="257"/>
        <v>N</v>
      </c>
      <c r="P267" s="1" t="str">
        <f t="shared" si="258"/>
        <v/>
      </c>
      <c r="Q267" s="1" t="str">
        <f t="shared" si="259"/>
        <v/>
      </c>
      <c r="R267" s="1" t="str">
        <f t="shared" si="260"/>
        <v/>
      </c>
      <c r="S267" s="1" t="str">
        <f t="shared" si="261"/>
        <v>模範街18巷1號2樓之3</v>
      </c>
      <c r="T267" s="1" t="str">
        <f t="shared" si="262"/>
        <v>N</v>
      </c>
      <c r="U267" s="1" t="str">
        <f t="shared" si="263"/>
        <v>N</v>
      </c>
      <c r="V267" s="1" t="str">
        <f t="shared" si="264"/>
        <v>N</v>
      </c>
      <c r="W267" s="1" t="str">
        <f t="shared" si="265"/>
        <v/>
      </c>
      <c r="X267" s="1" t="str">
        <f t="shared" si="266"/>
        <v/>
      </c>
      <c r="Y267" s="1" t="str">
        <f t="shared" si="267"/>
        <v>模範街18巷1號2樓之3</v>
      </c>
      <c r="Z267" s="1" t="str">
        <f t="shared" si="268"/>
        <v>N</v>
      </c>
      <c r="AA267" s="1" t="str">
        <f t="shared" si="246"/>
        <v/>
      </c>
      <c r="AB267" s="1" t="str">
        <f t="shared" si="269"/>
        <v>Y</v>
      </c>
      <c r="AC267" s="1">
        <f t="shared" si="270"/>
        <v>3</v>
      </c>
      <c r="AD267" s="1" t="str">
        <f t="shared" si="271"/>
        <v>模範街</v>
      </c>
      <c r="AE267" s="1" t="str">
        <f t="shared" si="272"/>
        <v>18巷1號2樓之3</v>
      </c>
      <c r="AF267" s="1" t="str">
        <f t="shared" si="273"/>
        <v>N</v>
      </c>
      <c r="AG267" s="1" t="str">
        <f t="shared" si="274"/>
        <v/>
      </c>
      <c r="AH267" s="1" t="str">
        <f t="shared" si="275"/>
        <v/>
      </c>
      <c r="AI267" s="1" t="str">
        <f>IF(ISERROR(VLOOKUP(AH267,段別參照!A:B,2,0)),AH267,VLOOKUP(AH267,段別參照!A:B,2,0))</f>
        <v/>
      </c>
      <c r="AJ267" s="1" t="str">
        <f t="shared" si="276"/>
        <v>模範街</v>
      </c>
      <c r="AK267" s="1" t="str">
        <f t="shared" si="277"/>
        <v>模範街</v>
      </c>
      <c r="AL267" s="1" t="str">
        <f t="shared" si="278"/>
        <v>18巷1號2樓之3</v>
      </c>
      <c r="AM267" s="1" t="str">
        <f t="shared" si="279"/>
        <v>Y</v>
      </c>
      <c r="AN267" s="1">
        <f t="shared" si="280"/>
        <v>3</v>
      </c>
      <c r="AO267" s="1" t="str">
        <f t="shared" si="281"/>
        <v>18巷</v>
      </c>
      <c r="AP267" s="1" t="str">
        <f t="shared" si="282"/>
        <v>1號2樓之3</v>
      </c>
      <c r="AQ267" s="1" t="str">
        <f t="shared" si="283"/>
        <v>N</v>
      </c>
      <c r="AR267" s="1" t="str">
        <f t="shared" si="284"/>
        <v/>
      </c>
      <c r="AS267" s="1" t="str">
        <f t="shared" si="285"/>
        <v/>
      </c>
      <c r="AT267" s="1" t="str">
        <f t="shared" si="286"/>
        <v>1號2樓之3</v>
      </c>
      <c r="AU267" s="1" t="str">
        <f t="shared" si="287"/>
        <v>Y</v>
      </c>
      <c r="AV267" s="1">
        <f t="shared" si="288"/>
        <v>2</v>
      </c>
      <c r="AW267" s="1" t="str">
        <f t="shared" si="289"/>
        <v>1號</v>
      </c>
      <c r="AX267" s="1" t="str">
        <f t="shared" si="301"/>
        <v>1號</v>
      </c>
      <c r="AY267" s="1" t="str">
        <f t="shared" si="290"/>
        <v>2樓之3</v>
      </c>
      <c r="AZ267" s="1" t="str">
        <f t="shared" si="291"/>
        <v>Y</v>
      </c>
      <c r="BA267" s="1">
        <f t="shared" si="292"/>
        <v>2</v>
      </c>
      <c r="BB267" s="1" t="str">
        <f t="shared" si="293"/>
        <v>2樓</v>
      </c>
      <c r="BC267" s="1" t="str">
        <f t="shared" si="294"/>
        <v>2</v>
      </c>
      <c r="BD267" s="1" t="str">
        <f>IF(ISERROR(VLOOKUP(BC267,樓別參照!A:B,2,0)),BC267,VLOOKUP(BC267,樓別參照!A:B,2,0))</f>
        <v>2</v>
      </c>
      <c r="BE267" s="1" t="str">
        <f t="shared" si="295"/>
        <v>2樓</v>
      </c>
      <c r="BF267" s="1" t="str">
        <f t="shared" si="296"/>
        <v>之3</v>
      </c>
      <c r="BG267" s="1" t="str">
        <f t="shared" si="297"/>
        <v>Y</v>
      </c>
      <c r="BH267" s="1">
        <f t="shared" si="245"/>
        <v>1</v>
      </c>
      <c r="BI267" s="1" t="str">
        <f t="shared" si="298"/>
        <v>之3</v>
      </c>
      <c r="BJ267" s="1" t="str">
        <f t="shared" si="249"/>
        <v>臺中市</v>
      </c>
      <c r="BK267" s="1" t="str">
        <f t="shared" si="302"/>
        <v>西區</v>
      </c>
      <c r="BL267" s="1" t="str">
        <f t="shared" si="303"/>
        <v>模範街</v>
      </c>
      <c r="BM267" s="1" t="str">
        <f t="shared" si="304"/>
        <v>18巷</v>
      </c>
      <c r="BN267" s="1" t="str">
        <f t="shared" si="305"/>
        <v/>
      </c>
      <c r="BO267" s="1" t="str">
        <f t="shared" si="299"/>
        <v>1號2樓之3</v>
      </c>
      <c r="BP267" s="1" t="str">
        <f t="shared" si="250"/>
        <v/>
      </c>
    </row>
    <row r="268" spans="1:68" x14ac:dyDescent="0.3">
      <c r="A268" s="1">
        <v>9376479</v>
      </c>
      <c r="B268" s="1" t="s">
        <v>263</v>
      </c>
      <c r="C268" s="1"/>
      <c r="D268" s="1" t="s">
        <v>571</v>
      </c>
      <c r="E268" s="1" t="s">
        <v>844</v>
      </c>
      <c r="F268" s="1" t="str">
        <f t="shared" si="251"/>
        <v>台中市 西區 美村路1段270巷15號</v>
      </c>
      <c r="G268" s="1">
        <f t="shared" si="252"/>
        <v>4</v>
      </c>
      <c r="H268" s="1" t="str">
        <f t="shared" si="253"/>
        <v>台中市</v>
      </c>
      <c r="I268" s="1">
        <f t="shared" si="254"/>
        <v>4</v>
      </c>
      <c r="J268" s="1" t="str">
        <f t="shared" si="247"/>
        <v>西區</v>
      </c>
      <c r="K268" s="1" t="str">
        <f t="shared" si="248"/>
        <v>美村路1段270巷15號</v>
      </c>
      <c r="L268" s="1" t="str">
        <f t="shared" si="255"/>
        <v>N</v>
      </c>
      <c r="M268" s="1" t="str">
        <f t="shared" si="256"/>
        <v/>
      </c>
      <c r="N268" s="1" t="str">
        <f t="shared" si="300"/>
        <v/>
      </c>
      <c r="O268" s="1" t="str">
        <f t="shared" si="257"/>
        <v>N</v>
      </c>
      <c r="P268" s="1" t="str">
        <f t="shared" si="258"/>
        <v/>
      </c>
      <c r="Q268" s="1" t="str">
        <f t="shared" si="259"/>
        <v/>
      </c>
      <c r="R268" s="1" t="str">
        <f t="shared" si="260"/>
        <v/>
      </c>
      <c r="S268" s="1" t="str">
        <f t="shared" si="261"/>
        <v>美村路1段270巷15號</v>
      </c>
      <c r="T268" s="1" t="str">
        <f t="shared" si="262"/>
        <v>Y</v>
      </c>
      <c r="U268" s="1" t="str">
        <f t="shared" si="263"/>
        <v>Y</v>
      </c>
      <c r="V268" s="1" t="str">
        <f t="shared" si="264"/>
        <v>N</v>
      </c>
      <c r="W268" s="1" t="str">
        <f t="shared" si="265"/>
        <v/>
      </c>
      <c r="X268" s="1" t="str">
        <f t="shared" si="266"/>
        <v/>
      </c>
      <c r="Y268" s="1" t="str">
        <f t="shared" si="267"/>
        <v>美村路1段270巷15號</v>
      </c>
      <c r="Z268" s="1" t="str">
        <f t="shared" si="268"/>
        <v>Y</v>
      </c>
      <c r="AA268" s="1">
        <f t="shared" si="246"/>
        <v>3</v>
      </c>
      <c r="AB268" s="1" t="str">
        <f t="shared" si="269"/>
        <v>N</v>
      </c>
      <c r="AC268" s="1" t="str">
        <f t="shared" si="270"/>
        <v/>
      </c>
      <c r="AD268" s="1" t="str">
        <f t="shared" si="271"/>
        <v>美村路</v>
      </c>
      <c r="AE268" s="1" t="str">
        <f t="shared" si="272"/>
        <v>1段270巷15號</v>
      </c>
      <c r="AF268" s="1" t="str">
        <f t="shared" si="273"/>
        <v>Y</v>
      </c>
      <c r="AG268" s="1">
        <f t="shared" si="274"/>
        <v>2</v>
      </c>
      <c r="AH268" s="1" t="str">
        <f t="shared" si="275"/>
        <v>1段</v>
      </c>
      <c r="AI268" s="1" t="str">
        <f>IF(ISERROR(VLOOKUP(AH268,段別參照!A:B,2,0)),AH268,VLOOKUP(AH268,段別參照!A:B,2,0))</f>
        <v>一段</v>
      </c>
      <c r="AJ268" s="1" t="str">
        <f t="shared" si="276"/>
        <v>美村路1段</v>
      </c>
      <c r="AK268" s="1" t="str">
        <f t="shared" si="277"/>
        <v>美村路一段</v>
      </c>
      <c r="AL268" s="1" t="str">
        <f t="shared" si="278"/>
        <v>270巷15號</v>
      </c>
      <c r="AM268" s="1" t="str">
        <f t="shared" si="279"/>
        <v>Y</v>
      </c>
      <c r="AN268" s="1">
        <f t="shared" si="280"/>
        <v>4</v>
      </c>
      <c r="AO268" s="1" t="str">
        <f t="shared" si="281"/>
        <v>270巷</v>
      </c>
      <c r="AP268" s="1" t="str">
        <f t="shared" si="282"/>
        <v>15號</v>
      </c>
      <c r="AQ268" s="1" t="str">
        <f t="shared" si="283"/>
        <v>N</v>
      </c>
      <c r="AR268" s="1" t="str">
        <f t="shared" si="284"/>
        <v/>
      </c>
      <c r="AS268" s="1" t="str">
        <f t="shared" si="285"/>
        <v/>
      </c>
      <c r="AT268" s="1" t="str">
        <f t="shared" si="286"/>
        <v>15號</v>
      </c>
      <c r="AU268" s="1" t="str">
        <f t="shared" si="287"/>
        <v>Y</v>
      </c>
      <c r="AV268" s="1">
        <f t="shared" si="288"/>
        <v>3</v>
      </c>
      <c r="AW268" s="1" t="str">
        <f t="shared" si="289"/>
        <v>15號</v>
      </c>
      <c r="AX268" s="1" t="str">
        <f t="shared" si="301"/>
        <v>15號</v>
      </c>
      <c r="AY268" s="1" t="str">
        <f t="shared" si="290"/>
        <v/>
      </c>
      <c r="AZ268" s="1" t="str">
        <f t="shared" si="291"/>
        <v>N</v>
      </c>
      <c r="BA268" s="1" t="str">
        <f t="shared" si="292"/>
        <v/>
      </c>
      <c r="BB268" s="1" t="str">
        <f t="shared" si="293"/>
        <v/>
      </c>
      <c r="BC268" s="1" t="str">
        <f t="shared" si="294"/>
        <v/>
      </c>
      <c r="BD268" s="1" t="str">
        <f>IF(ISERROR(VLOOKUP(BC268,樓別參照!A:B,2,0)),BC268,VLOOKUP(BC268,樓別參照!A:B,2,0))</f>
        <v/>
      </c>
      <c r="BE268" s="1" t="str">
        <f t="shared" si="295"/>
        <v/>
      </c>
      <c r="BF268" s="1" t="str">
        <f t="shared" si="296"/>
        <v/>
      </c>
      <c r="BG268" s="1" t="str">
        <f t="shared" si="297"/>
        <v>N</v>
      </c>
      <c r="BH268" s="1" t="str">
        <f t="shared" si="245"/>
        <v/>
      </c>
      <c r="BI268" s="1" t="str">
        <f t="shared" si="298"/>
        <v/>
      </c>
      <c r="BJ268" s="1" t="str">
        <f t="shared" si="249"/>
        <v>臺中市</v>
      </c>
      <c r="BK268" s="1" t="str">
        <f t="shared" si="302"/>
        <v>西區</v>
      </c>
      <c r="BL268" s="1" t="str">
        <f t="shared" si="303"/>
        <v>美村路一段</v>
      </c>
      <c r="BM268" s="1" t="str">
        <f t="shared" si="304"/>
        <v>270巷</v>
      </c>
      <c r="BN268" s="1" t="str">
        <f t="shared" si="305"/>
        <v/>
      </c>
      <c r="BO268" s="1" t="str">
        <f t="shared" si="299"/>
        <v>15號</v>
      </c>
      <c r="BP268" s="1" t="str">
        <f t="shared" si="250"/>
        <v/>
      </c>
    </row>
    <row r="269" spans="1:68" x14ac:dyDescent="0.3">
      <c r="A269" s="1">
        <v>9197647</v>
      </c>
      <c r="B269" s="1" t="s">
        <v>264</v>
      </c>
      <c r="C269" s="1" t="s">
        <v>577</v>
      </c>
      <c r="D269" s="1" t="s">
        <v>567</v>
      </c>
      <c r="E269" s="1" t="s">
        <v>845</v>
      </c>
      <c r="F269" s="1" t="str">
        <f t="shared" si="251"/>
        <v>台中市 西區 昇平里27鄰民生路474號3樓</v>
      </c>
      <c r="G269" s="1">
        <f t="shared" si="252"/>
        <v>4</v>
      </c>
      <c r="H269" s="1" t="str">
        <f t="shared" si="253"/>
        <v>台中市</v>
      </c>
      <c r="I269" s="1">
        <f t="shared" si="254"/>
        <v>4</v>
      </c>
      <c r="J269" s="1" t="str">
        <f t="shared" si="247"/>
        <v>西區</v>
      </c>
      <c r="K269" s="1" t="str">
        <f t="shared" si="248"/>
        <v>昇平里27鄰民生路474號3樓</v>
      </c>
      <c r="L269" s="1" t="str">
        <f t="shared" si="255"/>
        <v>Y</v>
      </c>
      <c r="M269" s="1">
        <f t="shared" si="256"/>
        <v>3</v>
      </c>
      <c r="N269" s="1" t="str">
        <f t="shared" si="300"/>
        <v>昇平里</v>
      </c>
      <c r="O269" s="1" t="str">
        <f t="shared" si="257"/>
        <v>Y</v>
      </c>
      <c r="P269" s="1">
        <f t="shared" si="258"/>
        <v>6</v>
      </c>
      <c r="Q269" s="1" t="str">
        <f t="shared" si="259"/>
        <v>昇平里27鄰</v>
      </c>
      <c r="R269" s="1" t="str">
        <f t="shared" si="260"/>
        <v>昇平里27鄰</v>
      </c>
      <c r="S269" s="1" t="str">
        <f t="shared" si="261"/>
        <v>民生路474號3樓</v>
      </c>
      <c r="T269" s="1" t="str">
        <f t="shared" si="262"/>
        <v>N</v>
      </c>
      <c r="U269" s="1" t="str">
        <f t="shared" si="263"/>
        <v>N</v>
      </c>
      <c r="V269" s="1" t="str">
        <f t="shared" si="264"/>
        <v>N</v>
      </c>
      <c r="W269" s="1" t="str">
        <f t="shared" si="265"/>
        <v/>
      </c>
      <c r="X269" s="1" t="str">
        <f t="shared" si="266"/>
        <v/>
      </c>
      <c r="Y269" s="1" t="str">
        <f t="shared" si="267"/>
        <v>民生路474號3樓</v>
      </c>
      <c r="Z269" s="1" t="str">
        <f t="shared" si="268"/>
        <v>Y</v>
      </c>
      <c r="AA269" s="1">
        <f t="shared" si="246"/>
        <v>3</v>
      </c>
      <c r="AB269" s="1" t="str">
        <f t="shared" si="269"/>
        <v>N</v>
      </c>
      <c r="AC269" s="1" t="str">
        <f t="shared" si="270"/>
        <v/>
      </c>
      <c r="AD269" s="1" t="str">
        <f t="shared" si="271"/>
        <v>民生路</v>
      </c>
      <c r="AE269" s="1" t="str">
        <f t="shared" si="272"/>
        <v>474號3樓</v>
      </c>
      <c r="AF269" s="1" t="str">
        <f t="shared" si="273"/>
        <v>N</v>
      </c>
      <c r="AG269" s="1" t="str">
        <f t="shared" si="274"/>
        <v/>
      </c>
      <c r="AH269" s="1" t="str">
        <f t="shared" si="275"/>
        <v/>
      </c>
      <c r="AI269" s="1" t="str">
        <f>IF(ISERROR(VLOOKUP(AH269,段別參照!A:B,2,0)),AH269,VLOOKUP(AH269,段別參照!A:B,2,0))</f>
        <v/>
      </c>
      <c r="AJ269" s="1" t="str">
        <f t="shared" si="276"/>
        <v>民生路</v>
      </c>
      <c r="AK269" s="1" t="str">
        <f t="shared" si="277"/>
        <v>民生路</v>
      </c>
      <c r="AL269" s="1" t="str">
        <f t="shared" si="278"/>
        <v>474號3樓</v>
      </c>
      <c r="AM269" s="1" t="str">
        <f t="shared" si="279"/>
        <v>N</v>
      </c>
      <c r="AN269" s="1" t="str">
        <f t="shared" si="280"/>
        <v/>
      </c>
      <c r="AO269" s="1" t="str">
        <f t="shared" si="281"/>
        <v/>
      </c>
      <c r="AP269" s="1" t="str">
        <f t="shared" si="282"/>
        <v>474號3樓</v>
      </c>
      <c r="AQ269" s="1" t="str">
        <f t="shared" si="283"/>
        <v>N</v>
      </c>
      <c r="AR269" s="1" t="str">
        <f t="shared" si="284"/>
        <v/>
      </c>
      <c r="AS269" s="1" t="str">
        <f t="shared" si="285"/>
        <v/>
      </c>
      <c r="AT269" s="1" t="str">
        <f t="shared" si="286"/>
        <v>474號3樓</v>
      </c>
      <c r="AU269" s="1" t="str">
        <f t="shared" si="287"/>
        <v>Y</v>
      </c>
      <c r="AV269" s="1">
        <f t="shared" si="288"/>
        <v>4</v>
      </c>
      <c r="AW269" s="1" t="str">
        <f t="shared" si="289"/>
        <v>474號</v>
      </c>
      <c r="AX269" s="1" t="str">
        <f t="shared" si="301"/>
        <v>474號</v>
      </c>
      <c r="AY269" s="1" t="str">
        <f t="shared" si="290"/>
        <v>3樓</v>
      </c>
      <c r="AZ269" s="1" t="str">
        <f t="shared" si="291"/>
        <v>Y</v>
      </c>
      <c r="BA269" s="1">
        <f t="shared" si="292"/>
        <v>2</v>
      </c>
      <c r="BB269" s="1" t="str">
        <f t="shared" si="293"/>
        <v>3樓</v>
      </c>
      <c r="BC269" s="1" t="str">
        <f t="shared" si="294"/>
        <v>3</v>
      </c>
      <c r="BD269" s="1" t="str">
        <f>IF(ISERROR(VLOOKUP(BC269,樓別參照!A:B,2,0)),BC269,VLOOKUP(BC269,樓別參照!A:B,2,0))</f>
        <v>3</v>
      </c>
      <c r="BE269" s="1" t="str">
        <f t="shared" si="295"/>
        <v>3樓</v>
      </c>
      <c r="BF269" s="1" t="str">
        <f t="shared" si="296"/>
        <v/>
      </c>
      <c r="BG269" s="1" t="str">
        <f t="shared" si="297"/>
        <v>N</v>
      </c>
      <c r="BH269" s="1" t="str">
        <f t="shared" si="245"/>
        <v/>
      </c>
      <c r="BI269" s="1" t="str">
        <f t="shared" si="298"/>
        <v/>
      </c>
      <c r="BJ269" s="1" t="str">
        <f t="shared" si="249"/>
        <v>臺中市</v>
      </c>
      <c r="BK269" s="1" t="str">
        <f t="shared" si="302"/>
        <v>西區</v>
      </c>
      <c r="BL269" s="1" t="str">
        <f t="shared" si="303"/>
        <v>民生路</v>
      </c>
      <c r="BM269" s="1" t="str">
        <f t="shared" si="304"/>
        <v/>
      </c>
      <c r="BN269" s="1" t="str">
        <f t="shared" si="305"/>
        <v/>
      </c>
      <c r="BO269" s="1" t="str">
        <f t="shared" si="299"/>
        <v>474號3樓</v>
      </c>
      <c r="BP269" s="1" t="str">
        <f t="shared" si="250"/>
        <v/>
      </c>
    </row>
    <row r="270" spans="1:68" x14ac:dyDescent="0.3">
      <c r="A270" s="1">
        <v>8949109</v>
      </c>
      <c r="B270" s="1" t="s">
        <v>265</v>
      </c>
      <c r="C270" s="1" t="s">
        <v>577</v>
      </c>
      <c r="D270" s="1" t="s">
        <v>571</v>
      </c>
      <c r="E270" s="1" t="s">
        <v>846</v>
      </c>
      <c r="F270" s="1" t="str">
        <f t="shared" si="251"/>
        <v>台中市 西區 忠明南路67號</v>
      </c>
      <c r="G270" s="1">
        <f t="shared" si="252"/>
        <v>4</v>
      </c>
      <c r="H270" s="1" t="str">
        <f t="shared" si="253"/>
        <v>台中市</v>
      </c>
      <c r="I270" s="1">
        <f t="shared" si="254"/>
        <v>4</v>
      </c>
      <c r="J270" s="1" t="str">
        <f t="shared" si="247"/>
        <v>西區</v>
      </c>
      <c r="K270" s="1" t="str">
        <f t="shared" si="248"/>
        <v>忠明南路67號</v>
      </c>
      <c r="L270" s="1" t="str">
        <f t="shared" si="255"/>
        <v>N</v>
      </c>
      <c r="M270" s="1" t="str">
        <f t="shared" si="256"/>
        <v/>
      </c>
      <c r="N270" s="1" t="str">
        <f t="shared" si="300"/>
        <v/>
      </c>
      <c r="O270" s="1" t="str">
        <f t="shared" si="257"/>
        <v>N</v>
      </c>
      <c r="P270" s="1" t="str">
        <f t="shared" si="258"/>
        <v/>
      </c>
      <c r="Q270" s="1" t="str">
        <f t="shared" si="259"/>
        <v/>
      </c>
      <c r="R270" s="1" t="str">
        <f t="shared" si="260"/>
        <v/>
      </c>
      <c r="S270" s="1" t="str">
        <f t="shared" si="261"/>
        <v>忠明南路67號</v>
      </c>
      <c r="T270" s="1" t="str">
        <f t="shared" si="262"/>
        <v>N</v>
      </c>
      <c r="U270" s="1" t="str">
        <f t="shared" si="263"/>
        <v>N</v>
      </c>
      <c r="V270" s="1" t="str">
        <f t="shared" si="264"/>
        <v>N</v>
      </c>
      <c r="W270" s="1" t="str">
        <f t="shared" si="265"/>
        <v/>
      </c>
      <c r="X270" s="1" t="str">
        <f t="shared" si="266"/>
        <v/>
      </c>
      <c r="Y270" s="1" t="str">
        <f t="shared" si="267"/>
        <v>忠明南路67號</v>
      </c>
      <c r="Z270" s="1" t="str">
        <f t="shared" si="268"/>
        <v>Y</v>
      </c>
      <c r="AA270" s="1">
        <f t="shared" si="246"/>
        <v>4</v>
      </c>
      <c r="AB270" s="1" t="str">
        <f t="shared" si="269"/>
        <v>N</v>
      </c>
      <c r="AC270" s="1" t="str">
        <f t="shared" si="270"/>
        <v/>
      </c>
      <c r="AD270" s="1" t="str">
        <f t="shared" si="271"/>
        <v>忠明南路</v>
      </c>
      <c r="AE270" s="1" t="str">
        <f t="shared" si="272"/>
        <v>67號</v>
      </c>
      <c r="AF270" s="1" t="str">
        <f t="shared" si="273"/>
        <v>N</v>
      </c>
      <c r="AG270" s="1" t="str">
        <f t="shared" si="274"/>
        <v/>
      </c>
      <c r="AH270" s="1" t="str">
        <f t="shared" si="275"/>
        <v/>
      </c>
      <c r="AI270" s="1" t="str">
        <f>IF(ISERROR(VLOOKUP(AH270,段別參照!A:B,2,0)),AH270,VLOOKUP(AH270,段別參照!A:B,2,0))</f>
        <v/>
      </c>
      <c r="AJ270" s="1" t="str">
        <f t="shared" si="276"/>
        <v>忠明南路</v>
      </c>
      <c r="AK270" s="1" t="str">
        <f t="shared" si="277"/>
        <v>忠明南路</v>
      </c>
      <c r="AL270" s="1" t="str">
        <f t="shared" si="278"/>
        <v>67號</v>
      </c>
      <c r="AM270" s="1" t="str">
        <f t="shared" si="279"/>
        <v>N</v>
      </c>
      <c r="AN270" s="1" t="str">
        <f t="shared" si="280"/>
        <v/>
      </c>
      <c r="AO270" s="1" t="str">
        <f t="shared" si="281"/>
        <v/>
      </c>
      <c r="AP270" s="1" t="str">
        <f t="shared" si="282"/>
        <v>67號</v>
      </c>
      <c r="AQ270" s="1" t="str">
        <f t="shared" si="283"/>
        <v>N</v>
      </c>
      <c r="AR270" s="1" t="str">
        <f t="shared" si="284"/>
        <v/>
      </c>
      <c r="AS270" s="1" t="str">
        <f t="shared" si="285"/>
        <v/>
      </c>
      <c r="AT270" s="1" t="str">
        <f t="shared" si="286"/>
        <v>67號</v>
      </c>
      <c r="AU270" s="1" t="str">
        <f t="shared" si="287"/>
        <v>Y</v>
      </c>
      <c r="AV270" s="1">
        <f t="shared" si="288"/>
        <v>3</v>
      </c>
      <c r="AW270" s="1" t="str">
        <f t="shared" si="289"/>
        <v>67號</v>
      </c>
      <c r="AX270" s="1" t="str">
        <f t="shared" si="301"/>
        <v>67號</v>
      </c>
      <c r="AY270" s="1" t="str">
        <f t="shared" si="290"/>
        <v/>
      </c>
      <c r="AZ270" s="1" t="str">
        <f t="shared" si="291"/>
        <v>N</v>
      </c>
      <c r="BA270" s="1" t="str">
        <f t="shared" si="292"/>
        <v/>
      </c>
      <c r="BB270" s="1" t="str">
        <f t="shared" si="293"/>
        <v/>
      </c>
      <c r="BC270" s="1" t="str">
        <f t="shared" si="294"/>
        <v/>
      </c>
      <c r="BD270" s="1" t="str">
        <f>IF(ISERROR(VLOOKUP(BC270,樓別參照!A:B,2,0)),BC270,VLOOKUP(BC270,樓別參照!A:B,2,0))</f>
        <v/>
      </c>
      <c r="BE270" s="1" t="str">
        <f t="shared" si="295"/>
        <v/>
      </c>
      <c r="BF270" s="1" t="str">
        <f t="shared" si="296"/>
        <v/>
      </c>
      <c r="BG270" s="1" t="str">
        <f t="shared" si="297"/>
        <v>N</v>
      </c>
      <c r="BH270" s="1" t="str">
        <f t="shared" si="245"/>
        <v/>
      </c>
      <c r="BI270" s="1" t="str">
        <f t="shared" si="298"/>
        <v/>
      </c>
      <c r="BJ270" s="1" t="str">
        <f t="shared" si="249"/>
        <v>臺中市</v>
      </c>
      <c r="BK270" s="1" t="str">
        <f t="shared" si="302"/>
        <v>西區</v>
      </c>
      <c r="BL270" s="1" t="str">
        <f t="shared" si="303"/>
        <v>忠明南路</v>
      </c>
      <c r="BM270" s="1" t="str">
        <f t="shared" si="304"/>
        <v/>
      </c>
      <c r="BN270" s="1" t="str">
        <f t="shared" si="305"/>
        <v/>
      </c>
      <c r="BO270" s="1" t="str">
        <f t="shared" si="299"/>
        <v>67號</v>
      </c>
      <c r="BP270" s="1" t="str">
        <f t="shared" si="250"/>
        <v/>
      </c>
    </row>
    <row r="271" spans="1:68" x14ac:dyDescent="0.3">
      <c r="A271" s="1">
        <v>7718029</v>
      </c>
      <c r="B271" s="1" t="s">
        <v>266</v>
      </c>
      <c r="C271" s="1" t="s">
        <v>570</v>
      </c>
      <c r="D271" s="1" t="s">
        <v>567</v>
      </c>
      <c r="E271" s="1" t="s">
        <v>847</v>
      </c>
      <c r="F271" s="1" t="str">
        <f t="shared" si="251"/>
        <v>台中市 西區 市府路19號3樓</v>
      </c>
      <c r="G271" s="1">
        <f t="shared" si="252"/>
        <v>4</v>
      </c>
      <c r="H271" s="1" t="str">
        <f t="shared" si="253"/>
        <v>台中市</v>
      </c>
      <c r="I271" s="1">
        <f t="shared" si="254"/>
        <v>4</v>
      </c>
      <c r="J271" s="1" t="str">
        <f t="shared" si="247"/>
        <v>西區</v>
      </c>
      <c r="K271" s="1" t="str">
        <f t="shared" si="248"/>
        <v>市府路19號3樓</v>
      </c>
      <c r="L271" s="1" t="str">
        <f t="shared" si="255"/>
        <v>N</v>
      </c>
      <c r="M271" s="1" t="str">
        <f t="shared" si="256"/>
        <v/>
      </c>
      <c r="N271" s="1" t="str">
        <f t="shared" si="300"/>
        <v/>
      </c>
      <c r="O271" s="1" t="str">
        <f t="shared" si="257"/>
        <v>N</v>
      </c>
      <c r="P271" s="1" t="str">
        <f t="shared" si="258"/>
        <v/>
      </c>
      <c r="Q271" s="1" t="str">
        <f t="shared" si="259"/>
        <v/>
      </c>
      <c r="R271" s="1" t="str">
        <f t="shared" si="260"/>
        <v/>
      </c>
      <c r="S271" s="1" t="str">
        <f t="shared" si="261"/>
        <v>市府路19號3樓</v>
      </c>
      <c r="T271" s="1" t="str">
        <f t="shared" si="262"/>
        <v>N</v>
      </c>
      <c r="U271" s="1" t="str">
        <f t="shared" si="263"/>
        <v>N</v>
      </c>
      <c r="V271" s="1" t="str">
        <f t="shared" si="264"/>
        <v>N</v>
      </c>
      <c r="W271" s="1" t="str">
        <f t="shared" si="265"/>
        <v/>
      </c>
      <c r="X271" s="1" t="str">
        <f t="shared" si="266"/>
        <v/>
      </c>
      <c r="Y271" s="1" t="str">
        <f t="shared" si="267"/>
        <v>市府路19號3樓</v>
      </c>
      <c r="Z271" s="1" t="str">
        <f t="shared" si="268"/>
        <v>Y</v>
      </c>
      <c r="AA271" s="1">
        <f t="shared" si="246"/>
        <v>3</v>
      </c>
      <c r="AB271" s="1" t="str">
        <f t="shared" si="269"/>
        <v>N</v>
      </c>
      <c r="AC271" s="1" t="str">
        <f t="shared" si="270"/>
        <v/>
      </c>
      <c r="AD271" s="1" t="str">
        <f t="shared" si="271"/>
        <v>市府路</v>
      </c>
      <c r="AE271" s="1" t="str">
        <f t="shared" si="272"/>
        <v>19號3樓</v>
      </c>
      <c r="AF271" s="1" t="str">
        <f t="shared" si="273"/>
        <v>N</v>
      </c>
      <c r="AG271" s="1" t="str">
        <f t="shared" si="274"/>
        <v/>
      </c>
      <c r="AH271" s="1" t="str">
        <f t="shared" si="275"/>
        <v/>
      </c>
      <c r="AI271" s="1" t="str">
        <f>IF(ISERROR(VLOOKUP(AH271,段別參照!A:B,2,0)),AH271,VLOOKUP(AH271,段別參照!A:B,2,0))</f>
        <v/>
      </c>
      <c r="AJ271" s="1" t="str">
        <f t="shared" si="276"/>
        <v>市府路</v>
      </c>
      <c r="AK271" s="1" t="str">
        <f t="shared" si="277"/>
        <v>市府路</v>
      </c>
      <c r="AL271" s="1" t="str">
        <f t="shared" si="278"/>
        <v>19號3樓</v>
      </c>
      <c r="AM271" s="1" t="str">
        <f t="shared" si="279"/>
        <v>N</v>
      </c>
      <c r="AN271" s="1" t="str">
        <f t="shared" si="280"/>
        <v/>
      </c>
      <c r="AO271" s="1" t="str">
        <f t="shared" si="281"/>
        <v/>
      </c>
      <c r="AP271" s="1" t="str">
        <f t="shared" si="282"/>
        <v>19號3樓</v>
      </c>
      <c r="AQ271" s="1" t="str">
        <f t="shared" si="283"/>
        <v>N</v>
      </c>
      <c r="AR271" s="1" t="str">
        <f t="shared" si="284"/>
        <v/>
      </c>
      <c r="AS271" s="1" t="str">
        <f t="shared" si="285"/>
        <v/>
      </c>
      <c r="AT271" s="1" t="str">
        <f t="shared" si="286"/>
        <v>19號3樓</v>
      </c>
      <c r="AU271" s="1" t="str">
        <f t="shared" si="287"/>
        <v>Y</v>
      </c>
      <c r="AV271" s="1">
        <f t="shared" si="288"/>
        <v>3</v>
      </c>
      <c r="AW271" s="1" t="str">
        <f t="shared" si="289"/>
        <v>19號</v>
      </c>
      <c r="AX271" s="1" t="str">
        <f t="shared" si="301"/>
        <v>19號</v>
      </c>
      <c r="AY271" s="1" t="str">
        <f t="shared" si="290"/>
        <v>3樓</v>
      </c>
      <c r="AZ271" s="1" t="str">
        <f t="shared" si="291"/>
        <v>Y</v>
      </c>
      <c r="BA271" s="1">
        <f t="shared" si="292"/>
        <v>2</v>
      </c>
      <c r="BB271" s="1" t="str">
        <f t="shared" si="293"/>
        <v>3樓</v>
      </c>
      <c r="BC271" s="1" t="str">
        <f t="shared" si="294"/>
        <v>3</v>
      </c>
      <c r="BD271" s="1" t="str">
        <f>IF(ISERROR(VLOOKUP(BC271,樓別參照!A:B,2,0)),BC271,VLOOKUP(BC271,樓別參照!A:B,2,0))</f>
        <v>3</v>
      </c>
      <c r="BE271" s="1" t="str">
        <f t="shared" si="295"/>
        <v>3樓</v>
      </c>
      <c r="BF271" s="1" t="str">
        <f t="shared" si="296"/>
        <v/>
      </c>
      <c r="BG271" s="1" t="str">
        <f t="shared" si="297"/>
        <v>N</v>
      </c>
      <c r="BH271" s="1" t="str">
        <f t="shared" si="245"/>
        <v/>
      </c>
      <c r="BI271" s="1" t="str">
        <f t="shared" si="298"/>
        <v/>
      </c>
      <c r="BJ271" s="1" t="str">
        <f t="shared" si="249"/>
        <v>臺中市</v>
      </c>
      <c r="BK271" s="1" t="str">
        <f t="shared" si="302"/>
        <v>西區</v>
      </c>
      <c r="BL271" s="1" t="str">
        <f t="shared" si="303"/>
        <v>市府路</v>
      </c>
      <c r="BM271" s="1" t="str">
        <f t="shared" si="304"/>
        <v/>
      </c>
      <c r="BN271" s="1" t="str">
        <f t="shared" si="305"/>
        <v/>
      </c>
      <c r="BO271" s="1" t="str">
        <f t="shared" si="299"/>
        <v>19號3樓</v>
      </c>
      <c r="BP271" s="1" t="str">
        <f t="shared" si="250"/>
        <v/>
      </c>
    </row>
    <row r="272" spans="1:68" x14ac:dyDescent="0.3">
      <c r="A272" s="1">
        <v>10038750</v>
      </c>
      <c r="B272" s="1" t="s">
        <v>267</v>
      </c>
      <c r="C272" s="1" t="s">
        <v>570</v>
      </c>
      <c r="D272" s="1" t="s">
        <v>571</v>
      </c>
      <c r="E272" s="1" t="s">
        <v>848</v>
      </c>
      <c r="F272" s="1" t="str">
        <f t="shared" si="251"/>
        <v>台中市 西區 中興里24鄰美村路一段166號四樓</v>
      </c>
      <c r="G272" s="1">
        <f t="shared" si="252"/>
        <v>4</v>
      </c>
      <c r="H272" s="1" t="str">
        <f t="shared" si="253"/>
        <v>台中市</v>
      </c>
      <c r="I272" s="1">
        <f t="shared" si="254"/>
        <v>4</v>
      </c>
      <c r="J272" s="1" t="str">
        <f t="shared" si="247"/>
        <v>西區</v>
      </c>
      <c r="K272" s="1" t="str">
        <f t="shared" si="248"/>
        <v>中興里24鄰美村路一段166號四樓</v>
      </c>
      <c r="L272" s="1" t="str">
        <f t="shared" si="255"/>
        <v>Y</v>
      </c>
      <c r="M272" s="1">
        <f t="shared" si="256"/>
        <v>3</v>
      </c>
      <c r="N272" s="1" t="str">
        <f t="shared" si="300"/>
        <v>中興里</v>
      </c>
      <c r="O272" s="1" t="str">
        <f t="shared" si="257"/>
        <v>Y</v>
      </c>
      <c r="P272" s="1">
        <f t="shared" si="258"/>
        <v>6</v>
      </c>
      <c r="Q272" s="1" t="str">
        <f t="shared" si="259"/>
        <v>中興里24鄰</v>
      </c>
      <c r="R272" s="1" t="str">
        <f t="shared" si="260"/>
        <v>中興里24鄰</v>
      </c>
      <c r="S272" s="1" t="str">
        <f t="shared" si="261"/>
        <v>美村路一段166號四樓</v>
      </c>
      <c r="T272" s="1" t="str">
        <f t="shared" si="262"/>
        <v>Y</v>
      </c>
      <c r="U272" s="1" t="str">
        <f t="shared" si="263"/>
        <v>Y</v>
      </c>
      <c r="V272" s="1" t="str">
        <f t="shared" si="264"/>
        <v>N</v>
      </c>
      <c r="W272" s="1" t="str">
        <f t="shared" si="265"/>
        <v/>
      </c>
      <c r="X272" s="1" t="str">
        <f t="shared" si="266"/>
        <v/>
      </c>
      <c r="Y272" s="1" t="str">
        <f t="shared" si="267"/>
        <v>美村路一段166號四樓</v>
      </c>
      <c r="Z272" s="1" t="str">
        <f t="shared" si="268"/>
        <v>Y</v>
      </c>
      <c r="AA272" s="1">
        <f t="shared" si="246"/>
        <v>3</v>
      </c>
      <c r="AB272" s="1" t="str">
        <f t="shared" si="269"/>
        <v>N</v>
      </c>
      <c r="AC272" s="1" t="str">
        <f t="shared" si="270"/>
        <v/>
      </c>
      <c r="AD272" s="1" t="str">
        <f t="shared" si="271"/>
        <v>美村路</v>
      </c>
      <c r="AE272" s="1" t="str">
        <f t="shared" si="272"/>
        <v>一段166號四樓</v>
      </c>
      <c r="AF272" s="1" t="str">
        <f t="shared" si="273"/>
        <v>Y</v>
      </c>
      <c r="AG272" s="1">
        <f t="shared" si="274"/>
        <v>2</v>
      </c>
      <c r="AH272" s="1" t="str">
        <f t="shared" si="275"/>
        <v>一段</v>
      </c>
      <c r="AI272" s="1" t="str">
        <f>IF(ISERROR(VLOOKUP(AH272,段別參照!A:B,2,0)),AH272,VLOOKUP(AH272,段別參照!A:B,2,0))</f>
        <v>一段</v>
      </c>
      <c r="AJ272" s="1" t="str">
        <f t="shared" si="276"/>
        <v>美村路一段</v>
      </c>
      <c r="AK272" s="1" t="str">
        <f t="shared" si="277"/>
        <v>美村路一段</v>
      </c>
      <c r="AL272" s="1" t="str">
        <f t="shared" si="278"/>
        <v>166號四樓</v>
      </c>
      <c r="AM272" s="1" t="str">
        <f t="shared" si="279"/>
        <v>N</v>
      </c>
      <c r="AN272" s="1" t="str">
        <f t="shared" si="280"/>
        <v/>
      </c>
      <c r="AO272" s="1" t="str">
        <f t="shared" si="281"/>
        <v/>
      </c>
      <c r="AP272" s="1" t="str">
        <f t="shared" si="282"/>
        <v>166號四樓</v>
      </c>
      <c r="AQ272" s="1" t="str">
        <f t="shared" si="283"/>
        <v>N</v>
      </c>
      <c r="AR272" s="1" t="str">
        <f t="shared" si="284"/>
        <v/>
      </c>
      <c r="AS272" s="1" t="str">
        <f t="shared" si="285"/>
        <v/>
      </c>
      <c r="AT272" s="1" t="str">
        <f t="shared" si="286"/>
        <v>166號四樓</v>
      </c>
      <c r="AU272" s="1" t="str">
        <f t="shared" si="287"/>
        <v>Y</v>
      </c>
      <c r="AV272" s="1">
        <f t="shared" si="288"/>
        <v>4</v>
      </c>
      <c r="AW272" s="1" t="str">
        <f t="shared" si="289"/>
        <v>166號</v>
      </c>
      <c r="AX272" s="1" t="str">
        <f t="shared" si="301"/>
        <v>166號</v>
      </c>
      <c r="AY272" s="1" t="str">
        <f t="shared" si="290"/>
        <v>四樓</v>
      </c>
      <c r="AZ272" s="1" t="str">
        <f t="shared" si="291"/>
        <v>Y</v>
      </c>
      <c r="BA272" s="1">
        <f t="shared" si="292"/>
        <v>2</v>
      </c>
      <c r="BB272" s="1" t="str">
        <f t="shared" si="293"/>
        <v>四樓</v>
      </c>
      <c r="BC272" s="1" t="str">
        <f t="shared" si="294"/>
        <v>四</v>
      </c>
      <c r="BD272" s="1">
        <f>IF(ISERROR(VLOOKUP(BC272,樓別參照!A:B,2,0)),BC272,VLOOKUP(BC272,樓別參照!A:B,2,0))</f>
        <v>4</v>
      </c>
      <c r="BE272" s="1" t="str">
        <f t="shared" si="295"/>
        <v>4樓</v>
      </c>
      <c r="BF272" s="1" t="str">
        <f t="shared" si="296"/>
        <v/>
      </c>
      <c r="BG272" s="1" t="str">
        <f t="shared" si="297"/>
        <v>N</v>
      </c>
      <c r="BH272" s="1" t="str">
        <f t="shared" si="245"/>
        <v/>
      </c>
      <c r="BI272" s="1" t="str">
        <f t="shared" si="298"/>
        <v/>
      </c>
      <c r="BJ272" s="1" t="str">
        <f t="shared" si="249"/>
        <v>臺中市</v>
      </c>
      <c r="BK272" s="1" t="str">
        <f t="shared" si="302"/>
        <v>西區</v>
      </c>
      <c r="BL272" s="1" t="str">
        <f t="shared" si="303"/>
        <v>美村路一段</v>
      </c>
      <c r="BM272" s="1" t="str">
        <f t="shared" si="304"/>
        <v/>
      </c>
      <c r="BN272" s="1" t="str">
        <f t="shared" si="305"/>
        <v/>
      </c>
      <c r="BO272" s="1" t="str">
        <f t="shared" si="299"/>
        <v>166號4樓</v>
      </c>
      <c r="BP272" s="1" t="str">
        <f t="shared" si="250"/>
        <v/>
      </c>
    </row>
    <row r="273" spans="1:68" x14ac:dyDescent="0.3">
      <c r="A273" s="1">
        <v>9413098</v>
      </c>
      <c r="B273" s="1" t="s">
        <v>268</v>
      </c>
      <c r="C273" s="1" t="s">
        <v>779</v>
      </c>
      <c r="D273" s="1" t="s">
        <v>567</v>
      </c>
      <c r="E273" s="1" t="s">
        <v>849</v>
      </c>
      <c r="F273" s="1" t="str">
        <f t="shared" si="251"/>
        <v>台中市 西區 大忠里8鄰大忠南街86巷29號</v>
      </c>
      <c r="G273" s="1">
        <f t="shared" si="252"/>
        <v>4</v>
      </c>
      <c r="H273" s="1" t="str">
        <f t="shared" si="253"/>
        <v>台中市</v>
      </c>
      <c r="I273" s="1">
        <f t="shared" si="254"/>
        <v>4</v>
      </c>
      <c r="J273" s="1" t="str">
        <f t="shared" si="247"/>
        <v>西區</v>
      </c>
      <c r="K273" s="1" t="str">
        <f t="shared" si="248"/>
        <v>大忠里8鄰大忠南街86巷29號</v>
      </c>
      <c r="L273" s="1" t="str">
        <f t="shared" si="255"/>
        <v>Y</v>
      </c>
      <c r="M273" s="1">
        <f t="shared" si="256"/>
        <v>3</v>
      </c>
      <c r="N273" s="1" t="str">
        <f t="shared" si="300"/>
        <v>大忠里</v>
      </c>
      <c r="O273" s="1" t="str">
        <f t="shared" si="257"/>
        <v>Y</v>
      </c>
      <c r="P273" s="1">
        <f t="shared" si="258"/>
        <v>5</v>
      </c>
      <c r="Q273" s="1" t="str">
        <f t="shared" si="259"/>
        <v>大忠里8鄰</v>
      </c>
      <c r="R273" s="1" t="str">
        <f t="shared" si="260"/>
        <v>大忠里8鄰</v>
      </c>
      <c r="S273" s="1" t="str">
        <f t="shared" si="261"/>
        <v>大忠南街86巷29號</v>
      </c>
      <c r="T273" s="1" t="str">
        <f t="shared" si="262"/>
        <v>N</v>
      </c>
      <c r="U273" s="1" t="str">
        <f t="shared" si="263"/>
        <v>N</v>
      </c>
      <c r="V273" s="1" t="str">
        <f t="shared" si="264"/>
        <v>N</v>
      </c>
      <c r="W273" s="1" t="str">
        <f t="shared" si="265"/>
        <v/>
      </c>
      <c r="X273" s="1" t="str">
        <f t="shared" si="266"/>
        <v/>
      </c>
      <c r="Y273" s="1" t="str">
        <f t="shared" si="267"/>
        <v>大忠南街86巷29號</v>
      </c>
      <c r="Z273" s="1" t="str">
        <f t="shared" si="268"/>
        <v>N</v>
      </c>
      <c r="AA273" s="1" t="str">
        <f t="shared" si="246"/>
        <v/>
      </c>
      <c r="AB273" s="1" t="str">
        <f t="shared" si="269"/>
        <v>Y</v>
      </c>
      <c r="AC273" s="1">
        <f t="shared" si="270"/>
        <v>4</v>
      </c>
      <c r="AD273" s="1" t="str">
        <f t="shared" si="271"/>
        <v>大忠南街</v>
      </c>
      <c r="AE273" s="1" t="str">
        <f t="shared" si="272"/>
        <v>86巷29號</v>
      </c>
      <c r="AF273" s="1" t="str">
        <f t="shared" si="273"/>
        <v>N</v>
      </c>
      <c r="AG273" s="1" t="str">
        <f t="shared" si="274"/>
        <v/>
      </c>
      <c r="AH273" s="1" t="str">
        <f t="shared" si="275"/>
        <v/>
      </c>
      <c r="AI273" s="1" t="str">
        <f>IF(ISERROR(VLOOKUP(AH273,段別參照!A:B,2,0)),AH273,VLOOKUP(AH273,段別參照!A:B,2,0))</f>
        <v/>
      </c>
      <c r="AJ273" s="1" t="str">
        <f t="shared" si="276"/>
        <v>大忠南街</v>
      </c>
      <c r="AK273" s="1" t="str">
        <f t="shared" si="277"/>
        <v>大忠南街</v>
      </c>
      <c r="AL273" s="1" t="str">
        <f t="shared" si="278"/>
        <v>86巷29號</v>
      </c>
      <c r="AM273" s="1" t="str">
        <f t="shared" si="279"/>
        <v>Y</v>
      </c>
      <c r="AN273" s="1">
        <f t="shared" si="280"/>
        <v>3</v>
      </c>
      <c r="AO273" s="1" t="str">
        <f t="shared" si="281"/>
        <v>86巷</v>
      </c>
      <c r="AP273" s="1" t="str">
        <f t="shared" si="282"/>
        <v>29號</v>
      </c>
      <c r="AQ273" s="1" t="str">
        <f t="shared" si="283"/>
        <v>N</v>
      </c>
      <c r="AR273" s="1" t="str">
        <f t="shared" si="284"/>
        <v/>
      </c>
      <c r="AS273" s="1" t="str">
        <f t="shared" si="285"/>
        <v/>
      </c>
      <c r="AT273" s="1" t="str">
        <f t="shared" si="286"/>
        <v>29號</v>
      </c>
      <c r="AU273" s="1" t="str">
        <f t="shared" si="287"/>
        <v>Y</v>
      </c>
      <c r="AV273" s="1">
        <f t="shared" si="288"/>
        <v>3</v>
      </c>
      <c r="AW273" s="1" t="str">
        <f t="shared" si="289"/>
        <v>29號</v>
      </c>
      <c r="AX273" s="1" t="str">
        <f t="shared" si="301"/>
        <v>29號</v>
      </c>
      <c r="AY273" s="1" t="str">
        <f t="shared" si="290"/>
        <v/>
      </c>
      <c r="AZ273" s="1" t="str">
        <f t="shared" si="291"/>
        <v>N</v>
      </c>
      <c r="BA273" s="1" t="str">
        <f t="shared" si="292"/>
        <v/>
      </c>
      <c r="BB273" s="1" t="str">
        <f t="shared" si="293"/>
        <v/>
      </c>
      <c r="BC273" s="1" t="str">
        <f t="shared" si="294"/>
        <v/>
      </c>
      <c r="BD273" s="1" t="str">
        <f>IF(ISERROR(VLOOKUP(BC273,樓別參照!A:B,2,0)),BC273,VLOOKUP(BC273,樓別參照!A:B,2,0))</f>
        <v/>
      </c>
      <c r="BE273" s="1" t="str">
        <f t="shared" si="295"/>
        <v/>
      </c>
      <c r="BF273" s="1" t="str">
        <f t="shared" si="296"/>
        <v/>
      </c>
      <c r="BG273" s="1" t="str">
        <f t="shared" si="297"/>
        <v>N</v>
      </c>
      <c r="BH273" s="1" t="str">
        <f t="shared" si="245"/>
        <v/>
      </c>
      <c r="BI273" s="1" t="str">
        <f t="shared" si="298"/>
        <v/>
      </c>
      <c r="BJ273" s="1" t="str">
        <f t="shared" si="249"/>
        <v>臺中市</v>
      </c>
      <c r="BK273" s="1" t="str">
        <f t="shared" si="302"/>
        <v>西區</v>
      </c>
      <c r="BL273" s="1" t="str">
        <f t="shared" si="303"/>
        <v>大忠南街</v>
      </c>
      <c r="BM273" s="1" t="str">
        <f t="shared" si="304"/>
        <v>86巷</v>
      </c>
      <c r="BN273" s="1" t="str">
        <f t="shared" si="305"/>
        <v/>
      </c>
      <c r="BO273" s="1" t="str">
        <f t="shared" si="299"/>
        <v>29號</v>
      </c>
      <c r="BP273" s="1" t="str">
        <f t="shared" si="250"/>
        <v/>
      </c>
    </row>
    <row r="274" spans="1:68" x14ac:dyDescent="0.3">
      <c r="A274" s="1">
        <v>9424012</v>
      </c>
      <c r="B274" s="1" t="s">
        <v>269</v>
      </c>
      <c r="C274" s="1" t="s">
        <v>570</v>
      </c>
      <c r="D274" s="1" t="s">
        <v>571</v>
      </c>
      <c r="E274" s="1" t="s">
        <v>850</v>
      </c>
      <c r="F274" s="1" t="str">
        <f t="shared" si="251"/>
        <v>台中市 南區 德吉街307之5號11樓之2</v>
      </c>
      <c r="G274" s="1">
        <f t="shared" si="252"/>
        <v>4</v>
      </c>
      <c r="H274" s="1" t="str">
        <f t="shared" si="253"/>
        <v>台中市</v>
      </c>
      <c r="I274" s="1">
        <f t="shared" si="254"/>
        <v>4</v>
      </c>
      <c r="J274" s="1" t="str">
        <f t="shared" si="247"/>
        <v>南區</v>
      </c>
      <c r="K274" s="1" t="str">
        <f t="shared" si="248"/>
        <v>德吉街307之5號11樓之2</v>
      </c>
      <c r="L274" s="1" t="str">
        <f t="shared" si="255"/>
        <v>N</v>
      </c>
      <c r="M274" s="1" t="str">
        <f t="shared" si="256"/>
        <v/>
      </c>
      <c r="N274" s="1" t="str">
        <f t="shared" si="300"/>
        <v/>
      </c>
      <c r="O274" s="1" t="str">
        <f t="shared" si="257"/>
        <v>N</v>
      </c>
      <c r="P274" s="1" t="str">
        <f t="shared" si="258"/>
        <v/>
      </c>
      <c r="Q274" s="1" t="str">
        <f t="shared" si="259"/>
        <v/>
      </c>
      <c r="R274" s="1" t="str">
        <f t="shared" si="260"/>
        <v/>
      </c>
      <c r="S274" s="1" t="str">
        <f t="shared" si="261"/>
        <v>德吉街307之5號11樓之2</v>
      </c>
      <c r="T274" s="1" t="str">
        <f t="shared" si="262"/>
        <v>N</v>
      </c>
      <c r="U274" s="1" t="str">
        <f t="shared" si="263"/>
        <v>N</v>
      </c>
      <c r="V274" s="1" t="str">
        <f t="shared" si="264"/>
        <v>N</v>
      </c>
      <c r="W274" s="1" t="str">
        <f t="shared" si="265"/>
        <v/>
      </c>
      <c r="X274" s="1" t="str">
        <f t="shared" si="266"/>
        <v/>
      </c>
      <c r="Y274" s="1" t="str">
        <f t="shared" si="267"/>
        <v>德吉街307之5號11樓之2</v>
      </c>
      <c r="Z274" s="1" t="str">
        <f t="shared" si="268"/>
        <v>N</v>
      </c>
      <c r="AA274" s="1" t="str">
        <f t="shared" si="246"/>
        <v/>
      </c>
      <c r="AB274" s="1" t="str">
        <f t="shared" si="269"/>
        <v>Y</v>
      </c>
      <c r="AC274" s="1">
        <f t="shared" si="270"/>
        <v>3</v>
      </c>
      <c r="AD274" s="1" t="str">
        <f t="shared" si="271"/>
        <v>德吉街</v>
      </c>
      <c r="AE274" s="1" t="str">
        <f t="shared" si="272"/>
        <v>307之5號11樓之2</v>
      </c>
      <c r="AF274" s="1" t="str">
        <f t="shared" si="273"/>
        <v>N</v>
      </c>
      <c r="AG274" s="1" t="str">
        <f t="shared" si="274"/>
        <v/>
      </c>
      <c r="AH274" s="1" t="str">
        <f t="shared" si="275"/>
        <v/>
      </c>
      <c r="AI274" s="1" t="str">
        <f>IF(ISERROR(VLOOKUP(AH274,段別參照!A:B,2,0)),AH274,VLOOKUP(AH274,段別參照!A:B,2,0))</f>
        <v/>
      </c>
      <c r="AJ274" s="1" t="str">
        <f t="shared" si="276"/>
        <v>德吉街</v>
      </c>
      <c r="AK274" s="1" t="str">
        <f t="shared" si="277"/>
        <v>德吉街</v>
      </c>
      <c r="AL274" s="1" t="str">
        <f t="shared" si="278"/>
        <v>307之5號11樓之2</v>
      </c>
      <c r="AM274" s="1" t="str">
        <f t="shared" si="279"/>
        <v>N</v>
      </c>
      <c r="AN274" s="1" t="str">
        <f t="shared" si="280"/>
        <v/>
      </c>
      <c r="AO274" s="1" t="str">
        <f t="shared" si="281"/>
        <v/>
      </c>
      <c r="AP274" s="1" t="str">
        <f t="shared" si="282"/>
        <v>307之5號11樓之2</v>
      </c>
      <c r="AQ274" s="1" t="str">
        <f t="shared" si="283"/>
        <v>N</v>
      </c>
      <c r="AR274" s="1" t="str">
        <f t="shared" si="284"/>
        <v/>
      </c>
      <c r="AS274" s="1" t="str">
        <f t="shared" si="285"/>
        <v/>
      </c>
      <c r="AT274" s="1" t="str">
        <f t="shared" si="286"/>
        <v>307之5號11樓之2</v>
      </c>
      <c r="AU274" s="1" t="str">
        <f t="shared" si="287"/>
        <v>Y</v>
      </c>
      <c r="AV274" s="1">
        <f t="shared" si="288"/>
        <v>6</v>
      </c>
      <c r="AW274" s="1" t="str">
        <f t="shared" si="289"/>
        <v>307之5號</v>
      </c>
      <c r="AX274" s="1" t="str">
        <f t="shared" si="301"/>
        <v>307-5號</v>
      </c>
      <c r="AY274" s="1" t="str">
        <f t="shared" si="290"/>
        <v>11樓之2</v>
      </c>
      <c r="AZ274" s="1" t="str">
        <f t="shared" si="291"/>
        <v>Y</v>
      </c>
      <c r="BA274" s="1">
        <f t="shared" si="292"/>
        <v>3</v>
      </c>
      <c r="BB274" s="1" t="str">
        <f t="shared" si="293"/>
        <v>11樓</v>
      </c>
      <c r="BC274" s="1" t="str">
        <f t="shared" si="294"/>
        <v>11</v>
      </c>
      <c r="BD274" s="1" t="str">
        <f>IF(ISERROR(VLOOKUP(BC274,樓別參照!A:B,2,0)),BC274,VLOOKUP(BC274,樓別參照!A:B,2,0))</f>
        <v>11</v>
      </c>
      <c r="BE274" s="1" t="str">
        <f t="shared" si="295"/>
        <v>11樓</v>
      </c>
      <c r="BF274" s="1" t="str">
        <f t="shared" si="296"/>
        <v>之2</v>
      </c>
      <c r="BG274" s="1" t="str">
        <f t="shared" si="297"/>
        <v>Y</v>
      </c>
      <c r="BH274" s="1">
        <f t="shared" si="245"/>
        <v>1</v>
      </c>
      <c r="BI274" s="1" t="str">
        <f t="shared" si="298"/>
        <v>之2</v>
      </c>
      <c r="BJ274" s="1" t="str">
        <f t="shared" si="249"/>
        <v>臺中市</v>
      </c>
      <c r="BK274" s="1" t="str">
        <f t="shared" si="302"/>
        <v>南區</v>
      </c>
      <c r="BL274" s="1" t="str">
        <f t="shared" si="303"/>
        <v>德吉街</v>
      </c>
      <c r="BM274" s="1" t="str">
        <f t="shared" si="304"/>
        <v/>
      </c>
      <c r="BN274" s="1" t="str">
        <f t="shared" si="305"/>
        <v/>
      </c>
      <c r="BO274" s="1" t="str">
        <f t="shared" si="299"/>
        <v>307-5號11樓之2</v>
      </c>
      <c r="BP274" s="1" t="str">
        <f t="shared" si="250"/>
        <v/>
      </c>
    </row>
    <row r="275" spans="1:68" x14ac:dyDescent="0.3">
      <c r="A275" s="1">
        <v>10038714</v>
      </c>
      <c r="B275" s="1" t="s">
        <v>270</v>
      </c>
      <c r="C275" s="1" t="s">
        <v>577</v>
      </c>
      <c r="D275" s="1" t="s">
        <v>567</v>
      </c>
      <c r="E275" s="1" t="s">
        <v>851</v>
      </c>
      <c r="F275" s="1" t="str">
        <f t="shared" si="251"/>
        <v>台中市 南區 福平里23鄰柳川東路1段56巷6號</v>
      </c>
      <c r="G275" s="1">
        <f t="shared" si="252"/>
        <v>4</v>
      </c>
      <c r="H275" s="1" t="str">
        <f t="shared" si="253"/>
        <v>台中市</v>
      </c>
      <c r="I275" s="1">
        <f t="shared" si="254"/>
        <v>4</v>
      </c>
      <c r="J275" s="1" t="str">
        <f t="shared" si="247"/>
        <v>南區</v>
      </c>
      <c r="K275" s="1" t="str">
        <f t="shared" si="248"/>
        <v>福平里23鄰柳川東路1段56巷6號</v>
      </c>
      <c r="L275" s="1" t="str">
        <f t="shared" si="255"/>
        <v>Y</v>
      </c>
      <c r="M275" s="1">
        <f t="shared" si="256"/>
        <v>3</v>
      </c>
      <c r="N275" s="1" t="str">
        <f t="shared" si="300"/>
        <v>福平里</v>
      </c>
      <c r="O275" s="1" t="str">
        <f t="shared" si="257"/>
        <v>Y</v>
      </c>
      <c r="P275" s="1">
        <f t="shared" si="258"/>
        <v>6</v>
      </c>
      <c r="Q275" s="1" t="str">
        <f t="shared" si="259"/>
        <v>福平里23鄰</v>
      </c>
      <c r="R275" s="1" t="str">
        <f t="shared" si="260"/>
        <v>福平里23鄰</v>
      </c>
      <c r="S275" s="1" t="str">
        <f t="shared" si="261"/>
        <v>柳川東路1段56巷6號</v>
      </c>
      <c r="T275" s="1" t="str">
        <f t="shared" si="262"/>
        <v>N</v>
      </c>
      <c r="U275" s="1" t="str">
        <f t="shared" si="263"/>
        <v>N</v>
      </c>
      <c r="V275" s="1" t="str">
        <f t="shared" si="264"/>
        <v>N</v>
      </c>
      <c r="W275" s="1" t="str">
        <f t="shared" si="265"/>
        <v/>
      </c>
      <c r="X275" s="1" t="str">
        <f t="shared" si="266"/>
        <v/>
      </c>
      <c r="Y275" s="1" t="str">
        <f t="shared" si="267"/>
        <v>柳川東路1段56巷6號</v>
      </c>
      <c r="Z275" s="1" t="str">
        <f t="shared" si="268"/>
        <v>Y</v>
      </c>
      <c r="AA275" s="1">
        <f t="shared" si="246"/>
        <v>4</v>
      </c>
      <c r="AB275" s="1" t="str">
        <f t="shared" si="269"/>
        <v>N</v>
      </c>
      <c r="AC275" s="1" t="str">
        <f t="shared" si="270"/>
        <v/>
      </c>
      <c r="AD275" s="1" t="str">
        <f t="shared" si="271"/>
        <v>柳川東路</v>
      </c>
      <c r="AE275" s="1" t="str">
        <f t="shared" si="272"/>
        <v>1段56巷6號</v>
      </c>
      <c r="AF275" s="1" t="str">
        <f t="shared" si="273"/>
        <v>Y</v>
      </c>
      <c r="AG275" s="1">
        <f t="shared" si="274"/>
        <v>2</v>
      </c>
      <c r="AH275" s="1" t="str">
        <f t="shared" si="275"/>
        <v>1段</v>
      </c>
      <c r="AI275" s="1" t="str">
        <f>IF(ISERROR(VLOOKUP(AH275,段別參照!A:B,2,0)),AH275,VLOOKUP(AH275,段別參照!A:B,2,0))</f>
        <v>一段</v>
      </c>
      <c r="AJ275" s="1" t="str">
        <f t="shared" si="276"/>
        <v>柳川東路1段</v>
      </c>
      <c r="AK275" s="1" t="str">
        <f t="shared" si="277"/>
        <v>柳川東路一段</v>
      </c>
      <c r="AL275" s="1" t="str">
        <f t="shared" si="278"/>
        <v>56巷6號</v>
      </c>
      <c r="AM275" s="1" t="str">
        <f t="shared" si="279"/>
        <v>Y</v>
      </c>
      <c r="AN275" s="1">
        <f t="shared" si="280"/>
        <v>3</v>
      </c>
      <c r="AO275" s="1" t="str">
        <f t="shared" si="281"/>
        <v>56巷</v>
      </c>
      <c r="AP275" s="1" t="str">
        <f t="shared" si="282"/>
        <v>6號</v>
      </c>
      <c r="AQ275" s="1" t="str">
        <f t="shared" si="283"/>
        <v>N</v>
      </c>
      <c r="AR275" s="1" t="str">
        <f t="shared" si="284"/>
        <v/>
      </c>
      <c r="AS275" s="1" t="str">
        <f t="shared" si="285"/>
        <v/>
      </c>
      <c r="AT275" s="1" t="str">
        <f t="shared" si="286"/>
        <v>6號</v>
      </c>
      <c r="AU275" s="1" t="str">
        <f t="shared" si="287"/>
        <v>Y</v>
      </c>
      <c r="AV275" s="1">
        <f t="shared" si="288"/>
        <v>2</v>
      </c>
      <c r="AW275" s="1" t="str">
        <f t="shared" si="289"/>
        <v>6號</v>
      </c>
      <c r="AX275" s="1" t="str">
        <f t="shared" si="301"/>
        <v>6號</v>
      </c>
      <c r="AY275" s="1" t="str">
        <f t="shared" si="290"/>
        <v/>
      </c>
      <c r="AZ275" s="1" t="str">
        <f t="shared" si="291"/>
        <v>N</v>
      </c>
      <c r="BA275" s="1" t="str">
        <f t="shared" si="292"/>
        <v/>
      </c>
      <c r="BB275" s="1" t="str">
        <f t="shared" si="293"/>
        <v/>
      </c>
      <c r="BC275" s="1" t="str">
        <f t="shared" si="294"/>
        <v/>
      </c>
      <c r="BD275" s="1" t="str">
        <f>IF(ISERROR(VLOOKUP(BC275,樓別參照!A:B,2,0)),BC275,VLOOKUP(BC275,樓別參照!A:B,2,0))</f>
        <v/>
      </c>
      <c r="BE275" s="1" t="str">
        <f t="shared" si="295"/>
        <v/>
      </c>
      <c r="BF275" s="1" t="str">
        <f t="shared" si="296"/>
        <v/>
      </c>
      <c r="BG275" s="1" t="str">
        <f t="shared" si="297"/>
        <v>N</v>
      </c>
      <c r="BH275" s="1" t="str">
        <f t="shared" si="245"/>
        <v/>
      </c>
      <c r="BI275" s="1" t="str">
        <f t="shared" si="298"/>
        <v/>
      </c>
      <c r="BJ275" s="1" t="str">
        <f t="shared" si="249"/>
        <v>臺中市</v>
      </c>
      <c r="BK275" s="1" t="str">
        <f t="shared" si="302"/>
        <v>南區</v>
      </c>
      <c r="BL275" s="1" t="str">
        <f t="shared" si="303"/>
        <v>柳川東路一段</v>
      </c>
      <c r="BM275" s="1" t="str">
        <f t="shared" si="304"/>
        <v>56巷</v>
      </c>
      <c r="BN275" s="1" t="str">
        <f t="shared" si="305"/>
        <v/>
      </c>
      <c r="BO275" s="1" t="str">
        <f t="shared" si="299"/>
        <v>6號</v>
      </c>
      <c r="BP275" s="1" t="str">
        <f t="shared" si="250"/>
        <v/>
      </c>
    </row>
    <row r="276" spans="1:68" x14ac:dyDescent="0.3">
      <c r="A276" s="1">
        <v>6420109</v>
      </c>
      <c r="B276" s="1" t="s">
        <v>271</v>
      </c>
      <c r="C276" s="1" t="s">
        <v>577</v>
      </c>
      <c r="D276" s="1" t="s">
        <v>571</v>
      </c>
      <c r="E276" s="1" t="s">
        <v>852</v>
      </c>
      <c r="F276" s="1" t="str">
        <f t="shared" si="251"/>
        <v>台中市 南區 崇倫北街40巷13號三樓</v>
      </c>
      <c r="G276" s="1">
        <f t="shared" si="252"/>
        <v>4</v>
      </c>
      <c r="H276" s="1" t="str">
        <f t="shared" si="253"/>
        <v>台中市</v>
      </c>
      <c r="I276" s="1">
        <f t="shared" si="254"/>
        <v>4</v>
      </c>
      <c r="J276" s="1" t="str">
        <f t="shared" si="247"/>
        <v>南區</v>
      </c>
      <c r="K276" s="1" t="str">
        <f t="shared" si="248"/>
        <v>崇倫北街40巷13號三樓</v>
      </c>
      <c r="L276" s="1" t="str">
        <f t="shared" si="255"/>
        <v>N</v>
      </c>
      <c r="M276" s="1" t="str">
        <f t="shared" si="256"/>
        <v/>
      </c>
      <c r="N276" s="1" t="str">
        <f t="shared" si="300"/>
        <v/>
      </c>
      <c r="O276" s="1" t="str">
        <f t="shared" si="257"/>
        <v>N</v>
      </c>
      <c r="P276" s="1" t="str">
        <f t="shared" si="258"/>
        <v/>
      </c>
      <c r="Q276" s="1" t="str">
        <f t="shared" si="259"/>
        <v/>
      </c>
      <c r="R276" s="1" t="str">
        <f t="shared" si="260"/>
        <v/>
      </c>
      <c r="S276" s="1" t="str">
        <f t="shared" si="261"/>
        <v>崇倫北街40巷13號三樓</v>
      </c>
      <c r="T276" s="1" t="str">
        <f t="shared" si="262"/>
        <v>N</v>
      </c>
      <c r="U276" s="1" t="str">
        <f t="shared" si="263"/>
        <v>N</v>
      </c>
      <c r="V276" s="1" t="str">
        <f t="shared" si="264"/>
        <v>N</v>
      </c>
      <c r="W276" s="1" t="str">
        <f t="shared" si="265"/>
        <v/>
      </c>
      <c r="X276" s="1" t="str">
        <f t="shared" si="266"/>
        <v/>
      </c>
      <c r="Y276" s="1" t="str">
        <f t="shared" si="267"/>
        <v>崇倫北街40巷13號三樓</v>
      </c>
      <c r="Z276" s="1" t="str">
        <f t="shared" si="268"/>
        <v>N</v>
      </c>
      <c r="AA276" s="1" t="str">
        <f t="shared" si="246"/>
        <v/>
      </c>
      <c r="AB276" s="1" t="str">
        <f t="shared" si="269"/>
        <v>Y</v>
      </c>
      <c r="AC276" s="1">
        <f t="shared" si="270"/>
        <v>4</v>
      </c>
      <c r="AD276" s="1" t="str">
        <f t="shared" si="271"/>
        <v>崇倫北街</v>
      </c>
      <c r="AE276" s="1" t="str">
        <f t="shared" si="272"/>
        <v>40巷13號三樓</v>
      </c>
      <c r="AF276" s="1" t="str">
        <f t="shared" si="273"/>
        <v>N</v>
      </c>
      <c r="AG276" s="1" t="str">
        <f t="shared" si="274"/>
        <v/>
      </c>
      <c r="AH276" s="1" t="str">
        <f t="shared" si="275"/>
        <v/>
      </c>
      <c r="AI276" s="1" t="str">
        <f>IF(ISERROR(VLOOKUP(AH276,段別參照!A:B,2,0)),AH276,VLOOKUP(AH276,段別參照!A:B,2,0))</f>
        <v/>
      </c>
      <c r="AJ276" s="1" t="str">
        <f t="shared" si="276"/>
        <v>崇倫北街</v>
      </c>
      <c r="AK276" s="1" t="str">
        <f t="shared" si="277"/>
        <v>崇倫北街</v>
      </c>
      <c r="AL276" s="1" t="str">
        <f t="shared" si="278"/>
        <v>40巷13號三樓</v>
      </c>
      <c r="AM276" s="1" t="str">
        <f t="shared" si="279"/>
        <v>Y</v>
      </c>
      <c r="AN276" s="1">
        <f t="shared" si="280"/>
        <v>3</v>
      </c>
      <c r="AO276" s="1" t="str">
        <f t="shared" si="281"/>
        <v>40巷</v>
      </c>
      <c r="AP276" s="1" t="str">
        <f t="shared" si="282"/>
        <v>13號三樓</v>
      </c>
      <c r="AQ276" s="1" t="str">
        <f t="shared" si="283"/>
        <v>N</v>
      </c>
      <c r="AR276" s="1" t="str">
        <f t="shared" si="284"/>
        <v/>
      </c>
      <c r="AS276" s="1" t="str">
        <f t="shared" si="285"/>
        <v/>
      </c>
      <c r="AT276" s="1" t="str">
        <f t="shared" si="286"/>
        <v>13號三樓</v>
      </c>
      <c r="AU276" s="1" t="str">
        <f t="shared" si="287"/>
        <v>Y</v>
      </c>
      <c r="AV276" s="1">
        <f t="shared" si="288"/>
        <v>3</v>
      </c>
      <c r="AW276" s="1" t="str">
        <f t="shared" si="289"/>
        <v>13號</v>
      </c>
      <c r="AX276" s="1" t="str">
        <f t="shared" si="301"/>
        <v>13號</v>
      </c>
      <c r="AY276" s="1" t="str">
        <f t="shared" si="290"/>
        <v>三樓</v>
      </c>
      <c r="AZ276" s="1" t="str">
        <f t="shared" si="291"/>
        <v>Y</v>
      </c>
      <c r="BA276" s="1">
        <f t="shared" si="292"/>
        <v>2</v>
      </c>
      <c r="BB276" s="1" t="str">
        <f t="shared" si="293"/>
        <v>三樓</v>
      </c>
      <c r="BC276" s="1" t="str">
        <f t="shared" si="294"/>
        <v>三</v>
      </c>
      <c r="BD276" s="1">
        <f>IF(ISERROR(VLOOKUP(BC276,樓別參照!A:B,2,0)),BC276,VLOOKUP(BC276,樓別參照!A:B,2,0))</f>
        <v>3</v>
      </c>
      <c r="BE276" s="1" t="str">
        <f t="shared" si="295"/>
        <v>3樓</v>
      </c>
      <c r="BF276" s="1" t="str">
        <f t="shared" si="296"/>
        <v/>
      </c>
      <c r="BG276" s="1" t="str">
        <f t="shared" si="297"/>
        <v>N</v>
      </c>
      <c r="BH276" s="1" t="str">
        <f t="shared" ref="BH276:BH339" si="306">IF(BG276="Y",FIND("之",BF276),"")</f>
        <v/>
      </c>
      <c r="BI276" s="1" t="str">
        <f t="shared" si="298"/>
        <v/>
      </c>
      <c r="BJ276" s="1" t="str">
        <f t="shared" si="249"/>
        <v>臺中市</v>
      </c>
      <c r="BK276" s="1" t="str">
        <f t="shared" si="302"/>
        <v>南區</v>
      </c>
      <c r="BL276" s="1" t="str">
        <f t="shared" si="303"/>
        <v>崇倫北街</v>
      </c>
      <c r="BM276" s="1" t="str">
        <f t="shared" si="304"/>
        <v>40巷</v>
      </c>
      <c r="BN276" s="1" t="str">
        <f t="shared" si="305"/>
        <v/>
      </c>
      <c r="BO276" s="1" t="str">
        <f t="shared" si="299"/>
        <v>13號3樓</v>
      </c>
      <c r="BP276" s="1" t="str">
        <f t="shared" si="250"/>
        <v/>
      </c>
    </row>
    <row r="277" spans="1:68" x14ac:dyDescent="0.3">
      <c r="A277" s="1">
        <v>9378445</v>
      </c>
      <c r="B277" s="1" t="s">
        <v>272</v>
      </c>
      <c r="C277" s="1" t="s">
        <v>566</v>
      </c>
      <c r="D277" s="1" t="s">
        <v>853</v>
      </c>
      <c r="E277" s="1" t="s">
        <v>854</v>
      </c>
      <c r="F277" s="1" t="str">
        <f t="shared" si="251"/>
        <v>台中市 南區 五權南路219號</v>
      </c>
      <c r="G277" s="1">
        <f t="shared" si="252"/>
        <v>4</v>
      </c>
      <c r="H277" s="1" t="str">
        <f t="shared" si="253"/>
        <v>台中市</v>
      </c>
      <c r="I277" s="1">
        <f t="shared" si="254"/>
        <v>4</v>
      </c>
      <c r="J277" s="1" t="str">
        <f t="shared" si="247"/>
        <v>南區</v>
      </c>
      <c r="K277" s="1" t="str">
        <f t="shared" si="248"/>
        <v>五權南路219號</v>
      </c>
      <c r="L277" s="1" t="str">
        <f t="shared" si="255"/>
        <v>N</v>
      </c>
      <c r="M277" s="1" t="str">
        <f t="shared" si="256"/>
        <v/>
      </c>
      <c r="N277" s="1" t="str">
        <f t="shared" si="300"/>
        <v/>
      </c>
      <c r="O277" s="1" t="str">
        <f t="shared" si="257"/>
        <v>N</v>
      </c>
      <c r="P277" s="1" t="str">
        <f t="shared" si="258"/>
        <v/>
      </c>
      <c r="Q277" s="1" t="str">
        <f t="shared" si="259"/>
        <v/>
      </c>
      <c r="R277" s="1" t="str">
        <f t="shared" si="260"/>
        <v/>
      </c>
      <c r="S277" s="1" t="str">
        <f t="shared" si="261"/>
        <v>五權南路219號</v>
      </c>
      <c r="T277" s="1" t="str">
        <f t="shared" si="262"/>
        <v>N</v>
      </c>
      <c r="U277" s="1" t="str">
        <f t="shared" si="263"/>
        <v>N</v>
      </c>
      <c r="V277" s="1" t="str">
        <f t="shared" si="264"/>
        <v>N</v>
      </c>
      <c r="W277" s="1" t="str">
        <f t="shared" si="265"/>
        <v/>
      </c>
      <c r="X277" s="1" t="str">
        <f t="shared" si="266"/>
        <v/>
      </c>
      <c r="Y277" s="1" t="str">
        <f t="shared" si="267"/>
        <v>五權南路219號</v>
      </c>
      <c r="Z277" s="1" t="str">
        <f t="shared" si="268"/>
        <v>Y</v>
      </c>
      <c r="AA277" s="1">
        <f t="shared" si="246"/>
        <v>4</v>
      </c>
      <c r="AB277" s="1" t="str">
        <f t="shared" si="269"/>
        <v>N</v>
      </c>
      <c r="AC277" s="1" t="str">
        <f t="shared" si="270"/>
        <v/>
      </c>
      <c r="AD277" s="1" t="str">
        <f t="shared" si="271"/>
        <v>五權南路</v>
      </c>
      <c r="AE277" s="1" t="str">
        <f t="shared" si="272"/>
        <v>219號</v>
      </c>
      <c r="AF277" s="1" t="str">
        <f t="shared" si="273"/>
        <v>N</v>
      </c>
      <c r="AG277" s="1" t="str">
        <f t="shared" si="274"/>
        <v/>
      </c>
      <c r="AH277" s="1" t="str">
        <f t="shared" si="275"/>
        <v/>
      </c>
      <c r="AI277" s="1" t="str">
        <f>IF(ISERROR(VLOOKUP(AH277,段別參照!A:B,2,0)),AH277,VLOOKUP(AH277,段別參照!A:B,2,0))</f>
        <v/>
      </c>
      <c r="AJ277" s="1" t="str">
        <f t="shared" si="276"/>
        <v>五權南路</v>
      </c>
      <c r="AK277" s="1" t="str">
        <f t="shared" si="277"/>
        <v>五權南路</v>
      </c>
      <c r="AL277" s="1" t="str">
        <f t="shared" si="278"/>
        <v>219號</v>
      </c>
      <c r="AM277" s="1" t="str">
        <f t="shared" si="279"/>
        <v>N</v>
      </c>
      <c r="AN277" s="1" t="str">
        <f t="shared" si="280"/>
        <v/>
      </c>
      <c r="AO277" s="1" t="str">
        <f t="shared" si="281"/>
        <v/>
      </c>
      <c r="AP277" s="1" t="str">
        <f t="shared" si="282"/>
        <v>219號</v>
      </c>
      <c r="AQ277" s="1" t="str">
        <f t="shared" si="283"/>
        <v>N</v>
      </c>
      <c r="AR277" s="1" t="str">
        <f t="shared" si="284"/>
        <v/>
      </c>
      <c r="AS277" s="1" t="str">
        <f t="shared" si="285"/>
        <v/>
      </c>
      <c r="AT277" s="1" t="str">
        <f t="shared" si="286"/>
        <v>219號</v>
      </c>
      <c r="AU277" s="1" t="str">
        <f t="shared" si="287"/>
        <v>Y</v>
      </c>
      <c r="AV277" s="1">
        <f t="shared" si="288"/>
        <v>4</v>
      </c>
      <c r="AW277" s="1" t="str">
        <f t="shared" si="289"/>
        <v>219號</v>
      </c>
      <c r="AX277" s="1" t="str">
        <f t="shared" si="301"/>
        <v>219號</v>
      </c>
      <c r="AY277" s="1" t="str">
        <f t="shared" si="290"/>
        <v/>
      </c>
      <c r="AZ277" s="1" t="str">
        <f t="shared" si="291"/>
        <v>N</v>
      </c>
      <c r="BA277" s="1" t="str">
        <f t="shared" si="292"/>
        <v/>
      </c>
      <c r="BB277" s="1" t="str">
        <f t="shared" si="293"/>
        <v/>
      </c>
      <c r="BC277" s="1" t="str">
        <f t="shared" si="294"/>
        <v/>
      </c>
      <c r="BD277" s="1" t="str">
        <f>IF(ISERROR(VLOOKUP(BC277,樓別參照!A:B,2,0)),BC277,VLOOKUP(BC277,樓別參照!A:B,2,0))</f>
        <v/>
      </c>
      <c r="BE277" s="1" t="str">
        <f t="shared" si="295"/>
        <v/>
      </c>
      <c r="BF277" s="1" t="str">
        <f t="shared" si="296"/>
        <v/>
      </c>
      <c r="BG277" s="1" t="str">
        <f t="shared" si="297"/>
        <v>N</v>
      </c>
      <c r="BH277" s="1" t="str">
        <f t="shared" si="306"/>
        <v/>
      </c>
      <c r="BI277" s="1" t="str">
        <f t="shared" si="298"/>
        <v/>
      </c>
      <c r="BJ277" s="1" t="str">
        <f t="shared" si="249"/>
        <v>臺中市</v>
      </c>
      <c r="BK277" s="1" t="str">
        <f t="shared" si="302"/>
        <v>南區</v>
      </c>
      <c r="BL277" s="1" t="str">
        <f t="shared" si="303"/>
        <v>五權南路</v>
      </c>
      <c r="BM277" s="1" t="str">
        <f t="shared" si="304"/>
        <v/>
      </c>
      <c r="BN277" s="1" t="str">
        <f t="shared" si="305"/>
        <v/>
      </c>
      <c r="BO277" s="1" t="str">
        <f t="shared" si="299"/>
        <v>219號</v>
      </c>
      <c r="BP277" s="1" t="str">
        <f t="shared" si="250"/>
        <v/>
      </c>
    </row>
    <row r="278" spans="1:68" x14ac:dyDescent="0.3">
      <c r="A278" s="1">
        <v>6835573</v>
      </c>
      <c r="B278" s="1" t="s">
        <v>273</v>
      </c>
      <c r="C278" s="1" t="s">
        <v>577</v>
      </c>
      <c r="D278" s="1" t="s">
        <v>571</v>
      </c>
      <c r="E278" s="1" t="s">
        <v>855</v>
      </c>
      <c r="F278" s="1" t="str">
        <f t="shared" si="251"/>
        <v>台中市 南區 工學北路173號3樓之2</v>
      </c>
      <c r="G278" s="1">
        <f t="shared" si="252"/>
        <v>4</v>
      </c>
      <c r="H278" s="1" t="str">
        <f t="shared" si="253"/>
        <v>台中市</v>
      </c>
      <c r="I278" s="1">
        <f t="shared" si="254"/>
        <v>4</v>
      </c>
      <c r="J278" s="1" t="str">
        <f t="shared" si="247"/>
        <v>南區</v>
      </c>
      <c r="K278" s="1" t="str">
        <f t="shared" si="248"/>
        <v>工學北路173號3樓之2</v>
      </c>
      <c r="L278" s="1" t="str">
        <f t="shared" si="255"/>
        <v>N</v>
      </c>
      <c r="M278" s="1" t="str">
        <f t="shared" si="256"/>
        <v/>
      </c>
      <c r="N278" s="1" t="str">
        <f t="shared" si="300"/>
        <v/>
      </c>
      <c r="O278" s="1" t="str">
        <f t="shared" si="257"/>
        <v>N</v>
      </c>
      <c r="P278" s="1" t="str">
        <f t="shared" si="258"/>
        <v/>
      </c>
      <c r="Q278" s="1" t="str">
        <f t="shared" si="259"/>
        <v/>
      </c>
      <c r="R278" s="1" t="str">
        <f t="shared" si="260"/>
        <v/>
      </c>
      <c r="S278" s="1" t="str">
        <f t="shared" si="261"/>
        <v>工學北路173號3樓之2</v>
      </c>
      <c r="T278" s="1" t="str">
        <f t="shared" si="262"/>
        <v>N</v>
      </c>
      <c r="U278" s="1" t="str">
        <f t="shared" si="263"/>
        <v>N</v>
      </c>
      <c r="V278" s="1" t="str">
        <f t="shared" si="264"/>
        <v>N</v>
      </c>
      <c r="W278" s="1" t="str">
        <f t="shared" si="265"/>
        <v/>
      </c>
      <c r="X278" s="1" t="str">
        <f t="shared" si="266"/>
        <v/>
      </c>
      <c r="Y278" s="1" t="str">
        <f t="shared" si="267"/>
        <v>工學北路173號3樓之2</v>
      </c>
      <c r="Z278" s="1" t="str">
        <f t="shared" si="268"/>
        <v>Y</v>
      </c>
      <c r="AA278" s="1">
        <f t="shared" si="246"/>
        <v>4</v>
      </c>
      <c r="AB278" s="1" t="str">
        <f t="shared" si="269"/>
        <v>N</v>
      </c>
      <c r="AC278" s="1" t="str">
        <f t="shared" si="270"/>
        <v/>
      </c>
      <c r="AD278" s="1" t="str">
        <f t="shared" si="271"/>
        <v>工學北路</v>
      </c>
      <c r="AE278" s="1" t="str">
        <f t="shared" si="272"/>
        <v>173號3樓之2</v>
      </c>
      <c r="AF278" s="1" t="str">
        <f t="shared" si="273"/>
        <v>N</v>
      </c>
      <c r="AG278" s="1" t="str">
        <f t="shared" si="274"/>
        <v/>
      </c>
      <c r="AH278" s="1" t="str">
        <f t="shared" si="275"/>
        <v/>
      </c>
      <c r="AI278" s="1" t="str">
        <f>IF(ISERROR(VLOOKUP(AH278,段別參照!A:B,2,0)),AH278,VLOOKUP(AH278,段別參照!A:B,2,0))</f>
        <v/>
      </c>
      <c r="AJ278" s="1" t="str">
        <f t="shared" si="276"/>
        <v>工學北路</v>
      </c>
      <c r="AK278" s="1" t="str">
        <f t="shared" si="277"/>
        <v>工學北路</v>
      </c>
      <c r="AL278" s="1" t="str">
        <f t="shared" si="278"/>
        <v>173號3樓之2</v>
      </c>
      <c r="AM278" s="1" t="str">
        <f t="shared" si="279"/>
        <v>N</v>
      </c>
      <c r="AN278" s="1" t="str">
        <f t="shared" si="280"/>
        <v/>
      </c>
      <c r="AO278" s="1" t="str">
        <f t="shared" si="281"/>
        <v/>
      </c>
      <c r="AP278" s="1" t="str">
        <f t="shared" si="282"/>
        <v>173號3樓之2</v>
      </c>
      <c r="AQ278" s="1" t="str">
        <f t="shared" si="283"/>
        <v>N</v>
      </c>
      <c r="AR278" s="1" t="str">
        <f t="shared" si="284"/>
        <v/>
      </c>
      <c r="AS278" s="1" t="str">
        <f t="shared" si="285"/>
        <v/>
      </c>
      <c r="AT278" s="1" t="str">
        <f t="shared" si="286"/>
        <v>173號3樓之2</v>
      </c>
      <c r="AU278" s="1" t="str">
        <f t="shared" si="287"/>
        <v>Y</v>
      </c>
      <c r="AV278" s="1">
        <f t="shared" si="288"/>
        <v>4</v>
      </c>
      <c r="AW278" s="1" t="str">
        <f t="shared" si="289"/>
        <v>173號</v>
      </c>
      <c r="AX278" s="1" t="str">
        <f t="shared" si="301"/>
        <v>173號</v>
      </c>
      <c r="AY278" s="1" t="str">
        <f t="shared" si="290"/>
        <v>3樓之2</v>
      </c>
      <c r="AZ278" s="1" t="str">
        <f t="shared" si="291"/>
        <v>Y</v>
      </c>
      <c r="BA278" s="1">
        <f t="shared" si="292"/>
        <v>2</v>
      </c>
      <c r="BB278" s="1" t="str">
        <f t="shared" si="293"/>
        <v>3樓</v>
      </c>
      <c r="BC278" s="1" t="str">
        <f t="shared" si="294"/>
        <v>3</v>
      </c>
      <c r="BD278" s="1" t="str">
        <f>IF(ISERROR(VLOOKUP(BC278,樓別參照!A:B,2,0)),BC278,VLOOKUP(BC278,樓別參照!A:B,2,0))</f>
        <v>3</v>
      </c>
      <c r="BE278" s="1" t="str">
        <f t="shared" si="295"/>
        <v>3樓</v>
      </c>
      <c r="BF278" s="1" t="str">
        <f t="shared" si="296"/>
        <v>之2</v>
      </c>
      <c r="BG278" s="1" t="str">
        <f t="shared" si="297"/>
        <v>Y</v>
      </c>
      <c r="BH278" s="1">
        <f t="shared" si="306"/>
        <v>1</v>
      </c>
      <c r="BI278" s="1" t="str">
        <f t="shared" si="298"/>
        <v>之2</v>
      </c>
      <c r="BJ278" s="1" t="str">
        <f t="shared" si="249"/>
        <v>臺中市</v>
      </c>
      <c r="BK278" s="1" t="str">
        <f t="shared" si="302"/>
        <v>南區</v>
      </c>
      <c r="BL278" s="1" t="str">
        <f t="shared" si="303"/>
        <v>工學北路</v>
      </c>
      <c r="BM278" s="1" t="str">
        <f t="shared" si="304"/>
        <v/>
      </c>
      <c r="BN278" s="1" t="str">
        <f t="shared" si="305"/>
        <v/>
      </c>
      <c r="BO278" s="1" t="str">
        <f t="shared" si="299"/>
        <v>173號3樓之2</v>
      </c>
      <c r="BP278" s="1" t="str">
        <f t="shared" si="250"/>
        <v/>
      </c>
    </row>
    <row r="279" spans="1:68" x14ac:dyDescent="0.3">
      <c r="A279" s="1">
        <v>10354449</v>
      </c>
      <c r="B279" s="1" t="s">
        <v>274</v>
      </c>
      <c r="C279" s="1" t="s">
        <v>577</v>
      </c>
      <c r="D279" s="1" t="s">
        <v>571</v>
      </c>
      <c r="E279" s="1" t="s">
        <v>856</v>
      </c>
      <c r="F279" s="1" t="str">
        <f t="shared" si="251"/>
        <v>台中市 東區 精武路181巷39號</v>
      </c>
      <c r="G279" s="1">
        <f t="shared" si="252"/>
        <v>4</v>
      </c>
      <c r="H279" s="1" t="str">
        <f t="shared" si="253"/>
        <v>台中市</v>
      </c>
      <c r="I279" s="1">
        <f t="shared" si="254"/>
        <v>4</v>
      </c>
      <c r="J279" s="1" t="str">
        <f t="shared" si="247"/>
        <v>東區</v>
      </c>
      <c r="K279" s="1" t="str">
        <f t="shared" si="248"/>
        <v>精武路181巷39號</v>
      </c>
      <c r="L279" s="1" t="str">
        <f t="shared" si="255"/>
        <v>N</v>
      </c>
      <c r="M279" s="1" t="str">
        <f t="shared" si="256"/>
        <v/>
      </c>
      <c r="N279" s="1" t="str">
        <f t="shared" si="300"/>
        <v/>
      </c>
      <c r="O279" s="1" t="str">
        <f t="shared" si="257"/>
        <v>N</v>
      </c>
      <c r="P279" s="1" t="str">
        <f t="shared" si="258"/>
        <v/>
      </c>
      <c r="Q279" s="1" t="str">
        <f t="shared" si="259"/>
        <v/>
      </c>
      <c r="R279" s="1" t="str">
        <f t="shared" si="260"/>
        <v/>
      </c>
      <c r="S279" s="1" t="str">
        <f t="shared" si="261"/>
        <v>精武路181巷39號</v>
      </c>
      <c r="T279" s="1" t="str">
        <f t="shared" si="262"/>
        <v>N</v>
      </c>
      <c r="U279" s="1" t="str">
        <f t="shared" si="263"/>
        <v>N</v>
      </c>
      <c r="V279" s="1" t="str">
        <f t="shared" si="264"/>
        <v>N</v>
      </c>
      <c r="W279" s="1" t="str">
        <f t="shared" si="265"/>
        <v/>
      </c>
      <c r="X279" s="1" t="str">
        <f t="shared" si="266"/>
        <v/>
      </c>
      <c r="Y279" s="1" t="str">
        <f t="shared" si="267"/>
        <v>精武路181巷39號</v>
      </c>
      <c r="Z279" s="1" t="str">
        <f t="shared" si="268"/>
        <v>Y</v>
      </c>
      <c r="AA279" s="1">
        <f t="shared" si="246"/>
        <v>3</v>
      </c>
      <c r="AB279" s="1" t="str">
        <f t="shared" si="269"/>
        <v>N</v>
      </c>
      <c r="AC279" s="1" t="str">
        <f t="shared" si="270"/>
        <v/>
      </c>
      <c r="AD279" s="1" t="str">
        <f t="shared" si="271"/>
        <v>精武路</v>
      </c>
      <c r="AE279" s="1" t="str">
        <f t="shared" si="272"/>
        <v>181巷39號</v>
      </c>
      <c r="AF279" s="1" t="str">
        <f t="shared" si="273"/>
        <v>N</v>
      </c>
      <c r="AG279" s="1" t="str">
        <f t="shared" si="274"/>
        <v/>
      </c>
      <c r="AH279" s="1" t="str">
        <f t="shared" si="275"/>
        <v/>
      </c>
      <c r="AI279" s="1" t="str">
        <f>IF(ISERROR(VLOOKUP(AH279,段別參照!A:B,2,0)),AH279,VLOOKUP(AH279,段別參照!A:B,2,0))</f>
        <v/>
      </c>
      <c r="AJ279" s="1" t="str">
        <f t="shared" si="276"/>
        <v>精武路</v>
      </c>
      <c r="AK279" s="1" t="str">
        <f t="shared" si="277"/>
        <v>精武路</v>
      </c>
      <c r="AL279" s="1" t="str">
        <f t="shared" si="278"/>
        <v>181巷39號</v>
      </c>
      <c r="AM279" s="1" t="str">
        <f t="shared" si="279"/>
        <v>Y</v>
      </c>
      <c r="AN279" s="1">
        <f t="shared" si="280"/>
        <v>4</v>
      </c>
      <c r="AO279" s="1" t="str">
        <f t="shared" si="281"/>
        <v>181巷</v>
      </c>
      <c r="AP279" s="1" t="str">
        <f t="shared" si="282"/>
        <v>39號</v>
      </c>
      <c r="AQ279" s="1" t="str">
        <f t="shared" si="283"/>
        <v>N</v>
      </c>
      <c r="AR279" s="1" t="str">
        <f t="shared" si="284"/>
        <v/>
      </c>
      <c r="AS279" s="1" t="str">
        <f t="shared" si="285"/>
        <v/>
      </c>
      <c r="AT279" s="1" t="str">
        <f t="shared" si="286"/>
        <v>39號</v>
      </c>
      <c r="AU279" s="1" t="str">
        <f t="shared" si="287"/>
        <v>Y</v>
      </c>
      <c r="AV279" s="1">
        <f t="shared" si="288"/>
        <v>3</v>
      </c>
      <c r="AW279" s="1" t="str">
        <f t="shared" si="289"/>
        <v>39號</v>
      </c>
      <c r="AX279" s="1" t="str">
        <f t="shared" si="301"/>
        <v>39號</v>
      </c>
      <c r="AY279" s="1" t="str">
        <f t="shared" si="290"/>
        <v/>
      </c>
      <c r="AZ279" s="1" t="str">
        <f t="shared" si="291"/>
        <v>N</v>
      </c>
      <c r="BA279" s="1" t="str">
        <f t="shared" si="292"/>
        <v/>
      </c>
      <c r="BB279" s="1" t="str">
        <f t="shared" si="293"/>
        <v/>
      </c>
      <c r="BC279" s="1" t="str">
        <f t="shared" si="294"/>
        <v/>
      </c>
      <c r="BD279" s="1" t="str">
        <f>IF(ISERROR(VLOOKUP(BC279,樓別參照!A:B,2,0)),BC279,VLOOKUP(BC279,樓別參照!A:B,2,0))</f>
        <v/>
      </c>
      <c r="BE279" s="1" t="str">
        <f t="shared" si="295"/>
        <v/>
      </c>
      <c r="BF279" s="1" t="str">
        <f t="shared" si="296"/>
        <v/>
      </c>
      <c r="BG279" s="1" t="str">
        <f>IF(ISERROR(FIND("之",BF279)),"N","Y")</f>
        <v>N</v>
      </c>
      <c r="BH279" s="1" t="str">
        <f t="shared" si="306"/>
        <v/>
      </c>
      <c r="BI279" s="1" t="str">
        <f t="shared" si="298"/>
        <v/>
      </c>
      <c r="BJ279" s="1" t="str">
        <f t="shared" si="249"/>
        <v>臺中市</v>
      </c>
      <c r="BK279" s="1" t="str">
        <f t="shared" si="302"/>
        <v>東區</v>
      </c>
      <c r="BL279" s="1" t="str">
        <f t="shared" si="303"/>
        <v>精武路</v>
      </c>
      <c r="BM279" s="1" t="str">
        <f t="shared" si="304"/>
        <v>181巷</v>
      </c>
      <c r="BN279" s="1" t="str">
        <f t="shared" si="305"/>
        <v/>
      </c>
      <c r="BO279" s="1" t="str">
        <f t="shared" si="299"/>
        <v>39號</v>
      </c>
      <c r="BP279" s="1" t="str">
        <f t="shared" si="250"/>
        <v/>
      </c>
    </row>
    <row r="280" spans="1:68" x14ac:dyDescent="0.3">
      <c r="A280" s="1">
        <v>10467335</v>
      </c>
      <c r="B280" s="1" t="s">
        <v>275</v>
      </c>
      <c r="C280" s="1" t="s">
        <v>577</v>
      </c>
      <c r="D280" s="1" t="s">
        <v>571</v>
      </c>
      <c r="E280" s="1" t="s">
        <v>857</v>
      </c>
      <c r="F280" s="1" t="str">
        <f t="shared" si="251"/>
        <v>台中市 東區 東橋里1鄰建新街98號</v>
      </c>
      <c r="G280" s="1">
        <f t="shared" si="252"/>
        <v>4</v>
      </c>
      <c r="H280" s="1" t="str">
        <f t="shared" si="253"/>
        <v>台中市</v>
      </c>
      <c r="I280" s="1">
        <f t="shared" si="254"/>
        <v>4</v>
      </c>
      <c r="J280" s="1" t="str">
        <f t="shared" si="247"/>
        <v>東區</v>
      </c>
      <c r="K280" s="1" t="str">
        <f t="shared" si="248"/>
        <v>東橋里1鄰建新街98號</v>
      </c>
      <c r="L280" s="1" t="str">
        <f t="shared" si="255"/>
        <v>Y</v>
      </c>
      <c r="M280" s="1">
        <f t="shared" si="256"/>
        <v>3</v>
      </c>
      <c r="N280" s="1" t="str">
        <f t="shared" si="300"/>
        <v>東橋里</v>
      </c>
      <c r="O280" s="1" t="str">
        <f t="shared" si="257"/>
        <v>Y</v>
      </c>
      <c r="P280" s="1">
        <f t="shared" si="258"/>
        <v>5</v>
      </c>
      <c r="Q280" s="1" t="str">
        <f t="shared" si="259"/>
        <v>東橋里1鄰</v>
      </c>
      <c r="R280" s="1" t="str">
        <f t="shared" si="260"/>
        <v>東橋里1鄰</v>
      </c>
      <c r="S280" s="1" t="str">
        <f t="shared" si="261"/>
        <v>建新街98號</v>
      </c>
      <c r="T280" s="1" t="str">
        <f t="shared" si="262"/>
        <v>N</v>
      </c>
      <c r="U280" s="1" t="str">
        <f t="shared" si="263"/>
        <v>N</v>
      </c>
      <c r="V280" s="1" t="str">
        <f t="shared" si="264"/>
        <v>N</v>
      </c>
      <c r="W280" s="1" t="str">
        <f t="shared" si="265"/>
        <v/>
      </c>
      <c r="X280" s="1" t="str">
        <f t="shared" si="266"/>
        <v/>
      </c>
      <c r="Y280" s="1" t="str">
        <f t="shared" si="267"/>
        <v>建新街98號</v>
      </c>
      <c r="Z280" s="1" t="str">
        <f t="shared" si="268"/>
        <v>N</v>
      </c>
      <c r="AA280" s="1" t="str">
        <f t="shared" si="246"/>
        <v/>
      </c>
      <c r="AB280" s="1" t="str">
        <f t="shared" si="269"/>
        <v>Y</v>
      </c>
      <c r="AC280" s="1">
        <f t="shared" si="270"/>
        <v>3</v>
      </c>
      <c r="AD280" s="1" t="str">
        <f t="shared" si="271"/>
        <v>建新街</v>
      </c>
      <c r="AE280" s="1" t="str">
        <f t="shared" si="272"/>
        <v>98號</v>
      </c>
      <c r="AF280" s="1" t="str">
        <f t="shared" si="273"/>
        <v>N</v>
      </c>
      <c r="AG280" s="1" t="str">
        <f t="shared" si="274"/>
        <v/>
      </c>
      <c r="AH280" s="1" t="str">
        <f t="shared" si="275"/>
        <v/>
      </c>
      <c r="AI280" s="1" t="str">
        <f>IF(ISERROR(VLOOKUP(AH280,段別參照!A:B,2,0)),AH280,VLOOKUP(AH280,段別參照!A:B,2,0))</f>
        <v/>
      </c>
      <c r="AJ280" s="1" t="str">
        <f t="shared" si="276"/>
        <v>建新街</v>
      </c>
      <c r="AK280" s="1" t="str">
        <f t="shared" si="277"/>
        <v>建新街</v>
      </c>
      <c r="AL280" s="1" t="str">
        <f t="shared" si="278"/>
        <v>98號</v>
      </c>
      <c r="AM280" s="1" t="str">
        <f t="shared" si="279"/>
        <v>N</v>
      </c>
      <c r="AN280" s="1" t="str">
        <f t="shared" si="280"/>
        <v/>
      </c>
      <c r="AO280" s="1" t="str">
        <f t="shared" si="281"/>
        <v/>
      </c>
      <c r="AP280" s="1" t="str">
        <f t="shared" si="282"/>
        <v>98號</v>
      </c>
      <c r="AQ280" s="1" t="str">
        <f t="shared" si="283"/>
        <v>N</v>
      </c>
      <c r="AR280" s="1" t="str">
        <f t="shared" si="284"/>
        <v/>
      </c>
      <c r="AS280" s="1" t="str">
        <f t="shared" si="285"/>
        <v/>
      </c>
      <c r="AT280" s="1" t="str">
        <f t="shared" si="286"/>
        <v>98號</v>
      </c>
      <c r="AU280" s="1" t="str">
        <f t="shared" si="287"/>
        <v>Y</v>
      </c>
      <c r="AV280" s="1">
        <f t="shared" si="288"/>
        <v>3</v>
      </c>
      <c r="AW280" s="1" t="str">
        <f t="shared" si="289"/>
        <v>98號</v>
      </c>
      <c r="AX280" s="1" t="str">
        <f t="shared" si="301"/>
        <v>98號</v>
      </c>
      <c r="AY280" s="1" t="str">
        <f t="shared" si="290"/>
        <v/>
      </c>
      <c r="AZ280" s="1" t="str">
        <f t="shared" si="291"/>
        <v>N</v>
      </c>
      <c r="BA280" s="1" t="str">
        <f t="shared" si="292"/>
        <v/>
      </c>
      <c r="BB280" s="1" t="str">
        <f t="shared" si="293"/>
        <v/>
      </c>
      <c r="BC280" s="1" t="str">
        <f t="shared" si="294"/>
        <v/>
      </c>
      <c r="BD280" s="1" t="str">
        <f>IF(ISERROR(VLOOKUP(BC280,樓別參照!A:B,2,0)),BC280,VLOOKUP(BC280,樓別參照!A:B,2,0))</f>
        <v/>
      </c>
      <c r="BE280" s="1" t="str">
        <f t="shared" si="295"/>
        <v/>
      </c>
      <c r="BF280" s="1" t="str">
        <f t="shared" si="296"/>
        <v/>
      </c>
      <c r="BG280" s="1" t="str">
        <f t="shared" ref="BG280:BG343" si="307">IF(ISERROR(FIND("之",BF280)),"N","Y")</f>
        <v>N</v>
      </c>
      <c r="BH280" s="1" t="str">
        <f t="shared" si="306"/>
        <v/>
      </c>
      <c r="BI280" s="1" t="str">
        <f t="shared" si="298"/>
        <v/>
      </c>
      <c r="BJ280" s="1" t="str">
        <f t="shared" si="249"/>
        <v>臺中市</v>
      </c>
      <c r="BK280" s="1" t="str">
        <f t="shared" si="302"/>
        <v>東區</v>
      </c>
      <c r="BL280" s="1" t="str">
        <f t="shared" si="303"/>
        <v>建新街</v>
      </c>
      <c r="BM280" s="1" t="str">
        <f t="shared" si="304"/>
        <v/>
      </c>
      <c r="BN280" s="1" t="str">
        <f t="shared" si="305"/>
        <v/>
      </c>
      <c r="BO280" s="1" t="str">
        <f t="shared" si="299"/>
        <v>98號</v>
      </c>
      <c r="BP280" s="1" t="str">
        <f t="shared" si="250"/>
        <v/>
      </c>
    </row>
    <row r="281" spans="1:68" x14ac:dyDescent="0.3">
      <c r="A281" s="1">
        <v>9866737</v>
      </c>
      <c r="B281" s="1" t="s">
        <v>276</v>
      </c>
      <c r="C281" s="1" t="s">
        <v>577</v>
      </c>
      <c r="D281" s="1" t="s">
        <v>571</v>
      </c>
      <c r="E281" s="1" t="s">
        <v>858</v>
      </c>
      <c r="F281" s="1" t="str">
        <f t="shared" si="251"/>
        <v>台中市 中區 成功路359之2號4樓之5</v>
      </c>
      <c r="G281" s="1">
        <f t="shared" si="252"/>
        <v>4</v>
      </c>
      <c r="H281" s="1" t="str">
        <f t="shared" si="253"/>
        <v>台中市</v>
      </c>
      <c r="I281" s="1">
        <f t="shared" si="254"/>
        <v>4</v>
      </c>
      <c r="J281" s="1" t="str">
        <f t="shared" si="247"/>
        <v>中區</v>
      </c>
      <c r="K281" s="1" t="str">
        <f t="shared" si="248"/>
        <v>成功路359之2號4樓之5</v>
      </c>
      <c r="L281" s="1" t="str">
        <f t="shared" si="255"/>
        <v>N</v>
      </c>
      <c r="M281" s="1" t="str">
        <f t="shared" si="256"/>
        <v/>
      </c>
      <c r="N281" s="1" t="str">
        <f t="shared" si="300"/>
        <v/>
      </c>
      <c r="O281" s="1" t="str">
        <f t="shared" si="257"/>
        <v>N</v>
      </c>
      <c r="P281" s="1" t="str">
        <f t="shared" si="258"/>
        <v/>
      </c>
      <c r="Q281" s="1" t="str">
        <f t="shared" si="259"/>
        <v/>
      </c>
      <c r="R281" s="1" t="str">
        <f t="shared" si="260"/>
        <v/>
      </c>
      <c r="S281" s="1" t="str">
        <f t="shared" si="261"/>
        <v>成功路359之2號4樓之5</v>
      </c>
      <c r="T281" s="1" t="str">
        <f t="shared" si="262"/>
        <v>N</v>
      </c>
      <c r="U281" s="1" t="str">
        <f t="shared" si="263"/>
        <v>N</v>
      </c>
      <c r="V281" s="1" t="str">
        <f t="shared" si="264"/>
        <v>N</v>
      </c>
      <c r="W281" s="1" t="str">
        <f t="shared" si="265"/>
        <v/>
      </c>
      <c r="X281" s="1" t="str">
        <f t="shared" si="266"/>
        <v/>
      </c>
      <c r="Y281" s="1" t="str">
        <f t="shared" si="267"/>
        <v>成功路359之2號4樓之5</v>
      </c>
      <c r="Z281" s="1" t="str">
        <f t="shared" si="268"/>
        <v>Y</v>
      </c>
      <c r="AA281" s="1">
        <f t="shared" si="246"/>
        <v>3</v>
      </c>
      <c r="AB281" s="1" t="str">
        <f t="shared" si="269"/>
        <v>N</v>
      </c>
      <c r="AC281" s="1" t="str">
        <f t="shared" si="270"/>
        <v/>
      </c>
      <c r="AD281" s="1" t="str">
        <f t="shared" si="271"/>
        <v>成功路</v>
      </c>
      <c r="AE281" s="1" t="str">
        <f t="shared" si="272"/>
        <v>359之2號4樓之5</v>
      </c>
      <c r="AF281" s="1" t="str">
        <f t="shared" si="273"/>
        <v>N</v>
      </c>
      <c r="AG281" s="1" t="str">
        <f t="shared" si="274"/>
        <v/>
      </c>
      <c r="AH281" s="1" t="str">
        <f t="shared" si="275"/>
        <v/>
      </c>
      <c r="AI281" s="1" t="str">
        <f>IF(ISERROR(VLOOKUP(AH281,段別參照!A:B,2,0)),AH281,VLOOKUP(AH281,段別參照!A:B,2,0))</f>
        <v/>
      </c>
      <c r="AJ281" s="1" t="str">
        <f t="shared" si="276"/>
        <v>成功路</v>
      </c>
      <c r="AK281" s="1" t="str">
        <f t="shared" si="277"/>
        <v>成功路</v>
      </c>
      <c r="AL281" s="1" t="str">
        <f t="shared" si="278"/>
        <v>359之2號4樓之5</v>
      </c>
      <c r="AM281" s="1" t="str">
        <f t="shared" si="279"/>
        <v>N</v>
      </c>
      <c r="AN281" s="1" t="str">
        <f t="shared" si="280"/>
        <v/>
      </c>
      <c r="AO281" s="1" t="str">
        <f t="shared" si="281"/>
        <v/>
      </c>
      <c r="AP281" s="1" t="str">
        <f t="shared" si="282"/>
        <v>359之2號4樓之5</v>
      </c>
      <c r="AQ281" s="1" t="str">
        <f t="shared" si="283"/>
        <v>N</v>
      </c>
      <c r="AR281" s="1" t="str">
        <f t="shared" si="284"/>
        <v/>
      </c>
      <c r="AS281" s="1" t="str">
        <f t="shared" si="285"/>
        <v/>
      </c>
      <c r="AT281" s="1" t="str">
        <f t="shared" si="286"/>
        <v>359之2號4樓之5</v>
      </c>
      <c r="AU281" s="1" t="str">
        <f t="shared" si="287"/>
        <v>Y</v>
      </c>
      <c r="AV281" s="1">
        <f t="shared" si="288"/>
        <v>6</v>
      </c>
      <c r="AW281" s="1" t="str">
        <f t="shared" si="289"/>
        <v>359之2號</v>
      </c>
      <c r="AX281" s="1" t="str">
        <f t="shared" si="301"/>
        <v>359-2號</v>
      </c>
      <c r="AY281" s="1" t="str">
        <f t="shared" si="290"/>
        <v>4樓之5</v>
      </c>
      <c r="AZ281" s="1" t="str">
        <f t="shared" si="291"/>
        <v>Y</v>
      </c>
      <c r="BA281" s="1">
        <f t="shared" si="292"/>
        <v>2</v>
      </c>
      <c r="BB281" s="1" t="str">
        <f t="shared" si="293"/>
        <v>4樓</v>
      </c>
      <c r="BC281" s="1" t="str">
        <f t="shared" si="294"/>
        <v>4</v>
      </c>
      <c r="BD281" s="1" t="str">
        <f>IF(ISERROR(VLOOKUP(BC281,樓別參照!A:B,2,0)),BC281,VLOOKUP(BC281,樓別參照!A:B,2,0))</f>
        <v>4</v>
      </c>
      <c r="BE281" s="1" t="str">
        <f t="shared" si="295"/>
        <v>4樓</v>
      </c>
      <c r="BF281" s="1" t="str">
        <f t="shared" si="296"/>
        <v>之5</v>
      </c>
      <c r="BG281" s="1" t="str">
        <f t="shared" si="307"/>
        <v>Y</v>
      </c>
      <c r="BH281" s="1">
        <f t="shared" si="306"/>
        <v>1</v>
      </c>
      <c r="BI281" s="1" t="str">
        <f t="shared" si="298"/>
        <v>之5</v>
      </c>
      <c r="BJ281" s="1" t="str">
        <f t="shared" si="249"/>
        <v>臺中市</v>
      </c>
      <c r="BK281" s="1" t="str">
        <f t="shared" si="302"/>
        <v>中區</v>
      </c>
      <c r="BL281" s="1" t="str">
        <f t="shared" si="303"/>
        <v>成功路</v>
      </c>
      <c r="BM281" s="1" t="str">
        <f t="shared" si="304"/>
        <v/>
      </c>
      <c r="BN281" s="1" t="str">
        <f t="shared" si="305"/>
        <v/>
      </c>
      <c r="BO281" s="1" t="str">
        <f t="shared" si="299"/>
        <v>359-2號4樓之5</v>
      </c>
      <c r="BP281" s="1" t="str">
        <f t="shared" si="250"/>
        <v/>
      </c>
    </row>
    <row r="282" spans="1:68" x14ac:dyDescent="0.3">
      <c r="A282" s="1">
        <v>9380153</v>
      </c>
      <c r="B282" s="1" t="s">
        <v>277</v>
      </c>
      <c r="C282" s="1" t="s">
        <v>570</v>
      </c>
      <c r="D282" s="1" t="s">
        <v>571</v>
      </c>
      <c r="E282" s="1" t="s">
        <v>859</v>
      </c>
      <c r="F282" s="1" t="str">
        <f t="shared" si="251"/>
        <v>台中市 中區 中華里29鄰中華路一段121號十一樓之24</v>
      </c>
      <c r="G282" s="1">
        <f t="shared" si="252"/>
        <v>4</v>
      </c>
      <c r="H282" s="1" t="str">
        <f t="shared" si="253"/>
        <v>台中市</v>
      </c>
      <c r="I282" s="1">
        <f t="shared" si="254"/>
        <v>4</v>
      </c>
      <c r="J282" s="1" t="str">
        <f t="shared" si="247"/>
        <v>中區</v>
      </c>
      <c r="K282" s="1" t="str">
        <f t="shared" si="248"/>
        <v>中華里29鄰中華路一段121號十一樓之24</v>
      </c>
      <c r="L282" s="1" t="str">
        <f t="shared" si="255"/>
        <v>Y</v>
      </c>
      <c r="M282" s="1">
        <f t="shared" si="256"/>
        <v>3</v>
      </c>
      <c r="N282" s="1" t="str">
        <f t="shared" si="300"/>
        <v>中華里</v>
      </c>
      <c r="O282" s="1" t="str">
        <f t="shared" si="257"/>
        <v>Y</v>
      </c>
      <c r="P282" s="1">
        <f t="shared" si="258"/>
        <v>6</v>
      </c>
      <c r="Q282" s="1" t="str">
        <f t="shared" si="259"/>
        <v>中華里29鄰</v>
      </c>
      <c r="R282" s="1" t="str">
        <f t="shared" si="260"/>
        <v>中華里29鄰</v>
      </c>
      <c r="S282" s="1" t="str">
        <f t="shared" si="261"/>
        <v>中華路一段121號十一樓之24</v>
      </c>
      <c r="T282" s="1" t="str">
        <f t="shared" si="262"/>
        <v>N</v>
      </c>
      <c r="U282" s="1" t="str">
        <f t="shared" si="263"/>
        <v>N</v>
      </c>
      <c r="V282" s="1" t="str">
        <f t="shared" si="264"/>
        <v>N</v>
      </c>
      <c r="W282" s="1" t="str">
        <f t="shared" si="265"/>
        <v/>
      </c>
      <c r="X282" s="1" t="str">
        <f t="shared" si="266"/>
        <v/>
      </c>
      <c r="Y282" s="1" t="str">
        <f t="shared" si="267"/>
        <v>中華路一段121號十一樓之24</v>
      </c>
      <c r="Z282" s="1" t="str">
        <f t="shared" si="268"/>
        <v>Y</v>
      </c>
      <c r="AA282" s="1">
        <f t="shared" si="246"/>
        <v>3</v>
      </c>
      <c r="AB282" s="1" t="str">
        <f t="shared" si="269"/>
        <v>N</v>
      </c>
      <c r="AC282" s="1" t="str">
        <f t="shared" si="270"/>
        <v/>
      </c>
      <c r="AD282" s="1" t="str">
        <f t="shared" si="271"/>
        <v>中華路</v>
      </c>
      <c r="AE282" s="1" t="str">
        <f t="shared" si="272"/>
        <v>一段121號十一樓之24</v>
      </c>
      <c r="AF282" s="1" t="str">
        <f t="shared" si="273"/>
        <v>Y</v>
      </c>
      <c r="AG282" s="1">
        <f t="shared" si="274"/>
        <v>2</v>
      </c>
      <c r="AH282" s="1" t="str">
        <f t="shared" si="275"/>
        <v>一段</v>
      </c>
      <c r="AI282" s="1" t="str">
        <f>IF(ISERROR(VLOOKUP(AH282,段別參照!A:B,2,0)),AH282,VLOOKUP(AH282,段別參照!A:B,2,0))</f>
        <v>一段</v>
      </c>
      <c r="AJ282" s="1" t="str">
        <f t="shared" si="276"/>
        <v>中華路一段</v>
      </c>
      <c r="AK282" s="1" t="str">
        <f t="shared" si="277"/>
        <v>中華路一段</v>
      </c>
      <c r="AL282" s="1" t="str">
        <f t="shared" si="278"/>
        <v>121號十一樓之24</v>
      </c>
      <c r="AM282" s="1" t="str">
        <f t="shared" si="279"/>
        <v>N</v>
      </c>
      <c r="AN282" s="1" t="str">
        <f t="shared" si="280"/>
        <v/>
      </c>
      <c r="AO282" s="1" t="str">
        <f t="shared" si="281"/>
        <v/>
      </c>
      <c r="AP282" s="1" t="str">
        <f t="shared" si="282"/>
        <v>121號十一樓之24</v>
      </c>
      <c r="AQ282" s="1" t="str">
        <f t="shared" si="283"/>
        <v>N</v>
      </c>
      <c r="AR282" s="1" t="str">
        <f t="shared" si="284"/>
        <v/>
      </c>
      <c r="AS282" s="1" t="str">
        <f t="shared" si="285"/>
        <v/>
      </c>
      <c r="AT282" s="1" t="str">
        <f t="shared" si="286"/>
        <v>121號十一樓之24</v>
      </c>
      <c r="AU282" s="1" t="str">
        <f t="shared" si="287"/>
        <v>Y</v>
      </c>
      <c r="AV282" s="1">
        <f t="shared" si="288"/>
        <v>4</v>
      </c>
      <c r="AW282" s="1" t="str">
        <f t="shared" si="289"/>
        <v>121號</v>
      </c>
      <c r="AX282" s="1" t="str">
        <f t="shared" si="301"/>
        <v>121號</v>
      </c>
      <c r="AY282" s="1" t="str">
        <f t="shared" si="290"/>
        <v>十一樓之24</v>
      </c>
      <c r="AZ282" s="1" t="str">
        <f t="shared" si="291"/>
        <v>Y</v>
      </c>
      <c r="BA282" s="1">
        <f t="shared" si="292"/>
        <v>3</v>
      </c>
      <c r="BB282" s="1" t="str">
        <f t="shared" si="293"/>
        <v>十一樓</v>
      </c>
      <c r="BC282" s="1" t="str">
        <f t="shared" si="294"/>
        <v>十一</v>
      </c>
      <c r="BD282" s="1">
        <f>IF(ISERROR(VLOOKUP(BC282,樓別參照!A:B,2,0)),BC282,VLOOKUP(BC282,樓別參照!A:B,2,0))</f>
        <v>11</v>
      </c>
      <c r="BE282" s="1" t="str">
        <f t="shared" si="295"/>
        <v>11樓</v>
      </c>
      <c r="BF282" s="1" t="str">
        <f t="shared" si="296"/>
        <v>之24</v>
      </c>
      <c r="BG282" s="1" t="str">
        <f t="shared" si="307"/>
        <v>Y</v>
      </c>
      <c r="BH282" s="1">
        <f t="shared" si="306"/>
        <v>1</v>
      </c>
      <c r="BI282" s="1" t="str">
        <f t="shared" si="298"/>
        <v>之24</v>
      </c>
      <c r="BJ282" s="1" t="str">
        <f t="shared" si="249"/>
        <v>臺中市</v>
      </c>
      <c r="BK282" s="1" t="str">
        <f t="shared" si="302"/>
        <v>中區</v>
      </c>
      <c r="BL282" s="1" t="str">
        <f t="shared" si="303"/>
        <v>中華路一段</v>
      </c>
      <c r="BM282" s="1" t="str">
        <f t="shared" si="304"/>
        <v/>
      </c>
      <c r="BN282" s="1" t="str">
        <f t="shared" si="305"/>
        <v/>
      </c>
      <c r="BO282" s="1" t="str">
        <f t="shared" si="299"/>
        <v>121號11樓之24</v>
      </c>
      <c r="BP282" s="1" t="str">
        <f t="shared" si="250"/>
        <v/>
      </c>
    </row>
    <row r="283" spans="1:68" x14ac:dyDescent="0.3">
      <c r="A283" s="1">
        <v>9281134</v>
      </c>
      <c r="B283" s="1" t="s">
        <v>278</v>
      </c>
      <c r="C283" s="1" t="s">
        <v>577</v>
      </c>
      <c r="D283" s="1" t="s">
        <v>571</v>
      </c>
      <c r="E283" s="1" t="s">
        <v>860</v>
      </c>
      <c r="F283" s="1" t="str">
        <f t="shared" si="251"/>
        <v>苗栗縣 苑裡鎮 田心里8鄰田心　73號</v>
      </c>
      <c r="G283" s="1">
        <f t="shared" si="252"/>
        <v>4</v>
      </c>
      <c r="H283" s="1" t="str">
        <f t="shared" si="253"/>
        <v>苗栗縣</v>
      </c>
      <c r="I283" s="1">
        <f t="shared" si="254"/>
        <v>4</v>
      </c>
      <c r="J283" s="1" t="str">
        <f t="shared" si="247"/>
        <v>苑裡鎮</v>
      </c>
      <c r="K283" s="1" t="str">
        <f t="shared" si="248"/>
        <v>田心里8鄰田心　73號</v>
      </c>
      <c r="L283" s="1" t="str">
        <f t="shared" si="255"/>
        <v>Y</v>
      </c>
      <c r="M283" s="1">
        <f t="shared" si="256"/>
        <v>3</v>
      </c>
      <c r="N283" s="1" t="str">
        <f t="shared" si="300"/>
        <v>田心里</v>
      </c>
      <c r="O283" s="1" t="str">
        <f t="shared" si="257"/>
        <v>Y</v>
      </c>
      <c r="P283" s="1">
        <f t="shared" si="258"/>
        <v>5</v>
      </c>
      <c r="Q283" s="1" t="str">
        <f t="shared" si="259"/>
        <v>田心里8鄰</v>
      </c>
      <c r="R283" s="1" t="str">
        <f t="shared" si="260"/>
        <v>田心里8鄰</v>
      </c>
      <c r="S283" s="1" t="str">
        <f t="shared" si="261"/>
        <v>田心　73號</v>
      </c>
      <c r="T283" s="1" t="str">
        <f t="shared" si="262"/>
        <v>N</v>
      </c>
      <c r="U283" s="1" t="str">
        <f t="shared" si="263"/>
        <v>N</v>
      </c>
      <c r="V283" s="1" t="str">
        <f t="shared" si="264"/>
        <v>N</v>
      </c>
      <c r="W283" s="1" t="str">
        <f t="shared" si="265"/>
        <v/>
      </c>
      <c r="X283" s="1" t="str">
        <f t="shared" si="266"/>
        <v/>
      </c>
      <c r="Y283" s="1" t="str">
        <f t="shared" si="267"/>
        <v>田心　73號</v>
      </c>
      <c r="Z283" s="1" t="str">
        <f t="shared" si="268"/>
        <v>N</v>
      </c>
      <c r="AA283" s="1" t="str">
        <f t="shared" si="246"/>
        <v/>
      </c>
      <c r="AB283" s="1" t="str">
        <f t="shared" si="269"/>
        <v>N</v>
      </c>
      <c r="AC283" s="1" t="str">
        <f t="shared" si="270"/>
        <v/>
      </c>
      <c r="AD283" s="1" t="str">
        <f t="shared" si="271"/>
        <v/>
      </c>
      <c r="AE283" s="1" t="str">
        <f t="shared" si="272"/>
        <v>田心　73號</v>
      </c>
      <c r="AF283" s="1" t="str">
        <f t="shared" si="273"/>
        <v>N</v>
      </c>
      <c r="AG283" s="1" t="str">
        <f t="shared" si="274"/>
        <v/>
      </c>
      <c r="AH283" s="1" t="str">
        <f t="shared" si="275"/>
        <v/>
      </c>
      <c r="AI283" s="1" t="str">
        <f>IF(ISERROR(VLOOKUP(AH283,段別參照!A:B,2,0)),AH283,VLOOKUP(AH283,段別參照!A:B,2,0))</f>
        <v/>
      </c>
      <c r="AJ283" s="1" t="str">
        <f t="shared" si="276"/>
        <v/>
      </c>
      <c r="AK283" s="1" t="str">
        <f t="shared" si="277"/>
        <v/>
      </c>
      <c r="AL283" s="1" t="str">
        <f t="shared" si="278"/>
        <v>田心　73號</v>
      </c>
      <c r="AM283" s="1" t="str">
        <f t="shared" si="279"/>
        <v>N</v>
      </c>
      <c r="AN283" s="1" t="str">
        <f t="shared" si="280"/>
        <v/>
      </c>
      <c r="AO283" s="1" t="str">
        <f t="shared" si="281"/>
        <v/>
      </c>
      <c r="AP283" s="1" t="str">
        <f t="shared" si="282"/>
        <v>田心　73號</v>
      </c>
      <c r="AQ283" s="1" t="str">
        <f t="shared" si="283"/>
        <v>N</v>
      </c>
      <c r="AR283" s="1" t="str">
        <f t="shared" si="284"/>
        <v/>
      </c>
      <c r="AS283" s="1" t="str">
        <f t="shared" si="285"/>
        <v/>
      </c>
      <c r="AT283" s="1" t="str">
        <f t="shared" si="286"/>
        <v>田心　73號</v>
      </c>
      <c r="AU283" s="1" t="str">
        <f t="shared" si="287"/>
        <v>Y</v>
      </c>
      <c r="AV283" s="1">
        <f t="shared" si="288"/>
        <v>6</v>
      </c>
      <c r="AW283" s="1" t="str">
        <f t="shared" si="289"/>
        <v>田心　73號</v>
      </c>
      <c r="AX283" s="1" t="str">
        <f t="shared" si="301"/>
        <v>田心　73號</v>
      </c>
      <c r="AY283" s="1" t="str">
        <f t="shared" si="290"/>
        <v/>
      </c>
      <c r="AZ283" s="1" t="str">
        <f t="shared" si="291"/>
        <v>N</v>
      </c>
      <c r="BA283" s="1" t="str">
        <f t="shared" si="292"/>
        <v/>
      </c>
      <c r="BB283" s="1" t="str">
        <f t="shared" si="293"/>
        <v/>
      </c>
      <c r="BC283" s="1" t="str">
        <f t="shared" si="294"/>
        <v/>
      </c>
      <c r="BD283" s="1" t="str">
        <f>IF(ISERROR(VLOOKUP(BC283,樓別參照!A:B,2,0)),BC283,VLOOKUP(BC283,樓別參照!A:B,2,0))</f>
        <v/>
      </c>
      <c r="BE283" s="1" t="str">
        <f t="shared" si="295"/>
        <v/>
      </c>
      <c r="BF283" s="1" t="str">
        <f t="shared" si="296"/>
        <v/>
      </c>
      <c r="BG283" s="1" t="str">
        <f t="shared" si="307"/>
        <v>N</v>
      </c>
      <c r="BH283" s="1" t="str">
        <f t="shared" si="306"/>
        <v/>
      </c>
      <c r="BI283" s="1" t="str">
        <f t="shared" si="298"/>
        <v/>
      </c>
      <c r="BJ283" s="1" t="str">
        <f t="shared" si="249"/>
        <v>苗栗縣</v>
      </c>
      <c r="BK283" s="1" t="str">
        <f t="shared" si="302"/>
        <v>苑裡鎮</v>
      </c>
      <c r="BL283" s="1" t="str">
        <f t="shared" si="303"/>
        <v/>
      </c>
      <c r="BM283" s="1" t="str">
        <f t="shared" si="304"/>
        <v/>
      </c>
      <c r="BN283" s="1" t="str">
        <f t="shared" si="305"/>
        <v/>
      </c>
      <c r="BO283" s="1" t="str">
        <f t="shared" si="299"/>
        <v>田心73號</v>
      </c>
      <c r="BP283" s="1" t="str">
        <f t="shared" si="250"/>
        <v/>
      </c>
    </row>
    <row r="284" spans="1:68" x14ac:dyDescent="0.3">
      <c r="A284" s="1">
        <v>8977370</v>
      </c>
      <c r="B284" s="1" t="s">
        <v>279</v>
      </c>
      <c r="C284" s="1" t="s">
        <v>577</v>
      </c>
      <c r="D284" s="1" t="s">
        <v>567</v>
      </c>
      <c r="E284" s="1" t="s">
        <v>861</v>
      </c>
      <c r="F284" s="1" t="str">
        <f t="shared" si="251"/>
        <v>桃園市 大溪區 民權東路54巷10之3號</v>
      </c>
      <c r="G284" s="1">
        <f t="shared" si="252"/>
        <v>4</v>
      </c>
      <c r="H284" s="1" t="str">
        <f t="shared" si="253"/>
        <v>桃園市</v>
      </c>
      <c r="I284" s="1">
        <f t="shared" si="254"/>
        <v>4</v>
      </c>
      <c r="J284" s="1" t="str">
        <f t="shared" si="247"/>
        <v>大溪區</v>
      </c>
      <c r="K284" s="1" t="str">
        <f t="shared" si="248"/>
        <v>民權東路54巷10之3號</v>
      </c>
      <c r="L284" s="1" t="str">
        <f t="shared" si="255"/>
        <v>N</v>
      </c>
      <c r="M284" s="1" t="str">
        <f t="shared" si="256"/>
        <v/>
      </c>
      <c r="N284" s="1" t="str">
        <f t="shared" si="300"/>
        <v/>
      </c>
      <c r="O284" s="1" t="str">
        <f t="shared" si="257"/>
        <v>N</v>
      </c>
      <c r="P284" s="1" t="str">
        <f t="shared" si="258"/>
        <v/>
      </c>
      <c r="Q284" s="1" t="str">
        <f t="shared" si="259"/>
        <v/>
      </c>
      <c r="R284" s="1" t="str">
        <f t="shared" si="260"/>
        <v/>
      </c>
      <c r="S284" s="1" t="str">
        <f t="shared" si="261"/>
        <v>民權東路54巷10之3號</v>
      </c>
      <c r="T284" s="1" t="str">
        <f t="shared" si="262"/>
        <v>N</v>
      </c>
      <c r="U284" s="1" t="str">
        <f t="shared" si="263"/>
        <v>N</v>
      </c>
      <c r="V284" s="1" t="str">
        <f t="shared" si="264"/>
        <v>N</v>
      </c>
      <c r="W284" s="1" t="str">
        <f t="shared" si="265"/>
        <v/>
      </c>
      <c r="X284" s="1" t="str">
        <f t="shared" si="266"/>
        <v/>
      </c>
      <c r="Y284" s="1" t="str">
        <f t="shared" si="267"/>
        <v>民權東路54巷10之3號</v>
      </c>
      <c r="Z284" s="1" t="str">
        <f t="shared" si="268"/>
        <v>Y</v>
      </c>
      <c r="AA284" s="1">
        <f t="shared" si="246"/>
        <v>4</v>
      </c>
      <c r="AB284" s="1" t="str">
        <f t="shared" si="269"/>
        <v>N</v>
      </c>
      <c r="AC284" s="1" t="str">
        <f t="shared" si="270"/>
        <v/>
      </c>
      <c r="AD284" s="1" t="str">
        <f t="shared" si="271"/>
        <v>民權東路</v>
      </c>
      <c r="AE284" s="1" t="str">
        <f t="shared" si="272"/>
        <v>54巷10之3號</v>
      </c>
      <c r="AF284" s="1" t="str">
        <f t="shared" si="273"/>
        <v>N</v>
      </c>
      <c r="AG284" s="1" t="str">
        <f t="shared" si="274"/>
        <v/>
      </c>
      <c r="AH284" s="1" t="str">
        <f t="shared" si="275"/>
        <v/>
      </c>
      <c r="AI284" s="1" t="str">
        <f>IF(ISERROR(VLOOKUP(AH284,段別參照!A:B,2,0)),AH284,VLOOKUP(AH284,段別參照!A:B,2,0))</f>
        <v/>
      </c>
      <c r="AJ284" s="1" t="str">
        <f t="shared" si="276"/>
        <v>民權東路</v>
      </c>
      <c r="AK284" s="1" t="str">
        <f t="shared" si="277"/>
        <v>民權東路</v>
      </c>
      <c r="AL284" s="1" t="str">
        <f t="shared" si="278"/>
        <v>54巷10之3號</v>
      </c>
      <c r="AM284" s="1" t="str">
        <f t="shared" si="279"/>
        <v>Y</v>
      </c>
      <c r="AN284" s="1">
        <f t="shared" si="280"/>
        <v>3</v>
      </c>
      <c r="AO284" s="1" t="str">
        <f t="shared" si="281"/>
        <v>54巷</v>
      </c>
      <c r="AP284" s="1" t="str">
        <f t="shared" si="282"/>
        <v>10之3號</v>
      </c>
      <c r="AQ284" s="1" t="str">
        <f t="shared" si="283"/>
        <v>N</v>
      </c>
      <c r="AR284" s="1" t="str">
        <f t="shared" si="284"/>
        <v/>
      </c>
      <c r="AS284" s="1" t="str">
        <f t="shared" si="285"/>
        <v/>
      </c>
      <c r="AT284" s="1" t="str">
        <f t="shared" si="286"/>
        <v>10之3號</v>
      </c>
      <c r="AU284" s="1" t="str">
        <f t="shared" si="287"/>
        <v>Y</v>
      </c>
      <c r="AV284" s="1">
        <f t="shared" si="288"/>
        <v>5</v>
      </c>
      <c r="AW284" s="1" t="str">
        <f t="shared" si="289"/>
        <v>10之3號</v>
      </c>
      <c r="AX284" s="1" t="str">
        <f t="shared" si="301"/>
        <v>10-3號</v>
      </c>
      <c r="AY284" s="1" t="str">
        <f t="shared" si="290"/>
        <v/>
      </c>
      <c r="AZ284" s="1" t="str">
        <f t="shared" si="291"/>
        <v>N</v>
      </c>
      <c r="BA284" s="1" t="str">
        <f t="shared" si="292"/>
        <v/>
      </c>
      <c r="BB284" s="1" t="str">
        <f t="shared" si="293"/>
        <v/>
      </c>
      <c r="BC284" s="1" t="str">
        <f t="shared" si="294"/>
        <v/>
      </c>
      <c r="BD284" s="1" t="str">
        <f>IF(ISERROR(VLOOKUP(BC284,樓別參照!A:B,2,0)),BC284,VLOOKUP(BC284,樓別參照!A:B,2,0))</f>
        <v/>
      </c>
      <c r="BE284" s="1" t="str">
        <f t="shared" si="295"/>
        <v/>
      </c>
      <c r="BF284" s="1" t="str">
        <f t="shared" si="296"/>
        <v/>
      </c>
      <c r="BG284" s="1" t="str">
        <f t="shared" si="307"/>
        <v>N</v>
      </c>
      <c r="BH284" s="1" t="str">
        <f t="shared" si="306"/>
        <v/>
      </c>
      <c r="BI284" s="1" t="str">
        <f t="shared" si="298"/>
        <v/>
      </c>
      <c r="BJ284" s="1" t="str">
        <f t="shared" si="249"/>
        <v>桃園市</v>
      </c>
      <c r="BK284" s="1" t="str">
        <f t="shared" si="302"/>
        <v>大溪區</v>
      </c>
      <c r="BL284" s="1" t="str">
        <f t="shared" si="303"/>
        <v>民權東路</v>
      </c>
      <c r="BM284" s="1" t="str">
        <f t="shared" si="304"/>
        <v>54巷</v>
      </c>
      <c r="BN284" s="1" t="str">
        <f t="shared" si="305"/>
        <v/>
      </c>
      <c r="BO284" s="1" t="str">
        <f t="shared" si="299"/>
        <v>10-3號</v>
      </c>
      <c r="BP284" s="1" t="str">
        <f t="shared" si="250"/>
        <v/>
      </c>
    </row>
    <row r="285" spans="1:68" x14ac:dyDescent="0.3">
      <c r="A285" s="1">
        <v>8980066</v>
      </c>
      <c r="B285" s="1" t="s">
        <v>280</v>
      </c>
      <c r="C285" s="1" t="s">
        <v>577</v>
      </c>
      <c r="D285" s="1" t="s">
        <v>571</v>
      </c>
      <c r="E285" s="1" t="s">
        <v>862</v>
      </c>
      <c r="F285" s="1" t="str">
        <f t="shared" si="251"/>
        <v>桃園市 八德區 福橋街68號</v>
      </c>
      <c r="G285" s="1">
        <f t="shared" si="252"/>
        <v>4</v>
      </c>
      <c r="H285" s="1" t="str">
        <f t="shared" si="253"/>
        <v>桃園市</v>
      </c>
      <c r="I285" s="1">
        <f t="shared" si="254"/>
        <v>4</v>
      </c>
      <c r="J285" s="1" t="str">
        <f t="shared" si="247"/>
        <v>八德區</v>
      </c>
      <c r="K285" s="1" t="str">
        <f t="shared" si="248"/>
        <v>福橋街68號</v>
      </c>
      <c r="L285" s="1" t="str">
        <f t="shared" si="255"/>
        <v>N</v>
      </c>
      <c r="M285" s="1" t="str">
        <f t="shared" si="256"/>
        <v/>
      </c>
      <c r="N285" s="1" t="str">
        <f t="shared" si="300"/>
        <v/>
      </c>
      <c r="O285" s="1" t="str">
        <f t="shared" si="257"/>
        <v>N</v>
      </c>
      <c r="P285" s="1" t="str">
        <f t="shared" si="258"/>
        <v/>
      </c>
      <c r="Q285" s="1" t="str">
        <f t="shared" si="259"/>
        <v/>
      </c>
      <c r="R285" s="1" t="str">
        <f t="shared" si="260"/>
        <v/>
      </c>
      <c r="S285" s="1" t="str">
        <f t="shared" si="261"/>
        <v>福橋街68號</v>
      </c>
      <c r="T285" s="1" t="str">
        <f t="shared" si="262"/>
        <v>N</v>
      </c>
      <c r="U285" s="1" t="str">
        <f t="shared" si="263"/>
        <v>N</v>
      </c>
      <c r="V285" s="1" t="str">
        <f t="shared" si="264"/>
        <v>N</v>
      </c>
      <c r="W285" s="1" t="str">
        <f t="shared" si="265"/>
        <v/>
      </c>
      <c r="X285" s="1" t="str">
        <f t="shared" si="266"/>
        <v/>
      </c>
      <c r="Y285" s="1" t="str">
        <f t="shared" si="267"/>
        <v>福橋街68號</v>
      </c>
      <c r="Z285" s="1" t="str">
        <f t="shared" si="268"/>
        <v>N</v>
      </c>
      <c r="AA285" s="1" t="str">
        <f t="shared" si="246"/>
        <v/>
      </c>
      <c r="AB285" s="1" t="str">
        <f t="shared" si="269"/>
        <v>Y</v>
      </c>
      <c r="AC285" s="1">
        <f t="shared" si="270"/>
        <v>3</v>
      </c>
      <c r="AD285" s="1" t="str">
        <f t="shared" si="271"/>
        <v>福橋街</v>
      </c>
      <c r="AE285" s="1" t="str">
        <f t="shared" si="272"/>
        <v>68號</v>
      </c>
      <c r="AF285" s="1" t="str">
        <f t="shared" si="273"/>
        <v>N</v>
      </c>
      <c r="AG285" s="1" t="str">
        <f t="shared" si="274"/>
        <v/>
      </c>
      <c r="AH285" s="1" t="str">
        <f t="shared" si="275"/>
        <v/>
      </c>
      <c r="AI285" s="1" t="str">
        <f>IF(ISERROR(VLOOKUP(AH285,段別參照!A:B,2,0)),AH285,VLOOKUP(AH285,段別參照!A:B,2,0))</f>
        <v/>
      </c>
      <c r="AJ285" s="1" t="str">
        <f t="shared" si="276"/>
        <v>福橋街</v>
      </c>
      <c r="AK285" s="1" t="str">
        <f t="shared" si="277"/>
        <v>福橋街</v>
      </c>
      <c r="AL285" s="1" t="str">
        <f t="shared" si="278"/>
        <v>68號</v>
      </c>
      <c r="AM285" s="1" t="str">
        <f t="shared" si="279"/>
        <v>N</v>
      </c>
      <c r="AN285" s="1" t="str">
        <f t="shared" si="280"/>
        <v/>
      </c>
      <c r="AO285" s="1" t="str">
        <f t="shared" si="281"/>
        <v/>
      </c>
      <c r="AP285" s="1" t="str">
        <f t="shared" si="282"/>
        <v>68號</v>
      </c>
      <c r="AQ285" s="1" t="str">
        <f t="shared" si="283"/>
        <v>N</v>
      </c>
      <c r="AR285" s="1" t="str">
        <f t="shared" si="284"/>
        <v/>
      </c>
      <c r="AS285" s="1" t="str">
        <f t="shared" si="285"/>
        <v/>
      </c>
      <c r="AT285" s="1" t="str">
        <f t="shared" si="286"/>
        <v>68號</v>
      </c>
      <c r="AU285" s="1" t="str">
        <f t="shared" si="287"/>
        <v>Y</v>
      </c>
      <c r="AV285" s="1">
        <f t="shared" si="288"/>
        <v>3</v>
      </c>
      <c r="AW285" s="1" t="str">
        <f t="shared" si="289"/>
        <v>68號</v>
      </c>
      <c r="AX285" s="1" t="str">
        <f t="shared" si="301"/>
        <v>68號</v>
      </c>
      <c r="AY285" s="1" t="str">
        <f t="shared" si="290"/>
        <v/>
      </c>
      <c r="AZ285" s="1" t="str">
        <f t="shared" si="291"/>
        <v>N</v>
      </c>
      <c r="BA285" s="1" t="str">
        <f t="shared" si="292"/>
        <v/>
      </c>
      <c r="BB285" s="1" t="str">
        <f t="shared" si="293"/>
        <v/>
      </c>
      <c r="BC285" s="1" t="str">
        <f t="shared" si="294"/>
        <v/>
      </c>
      <c r="BD285" s="1" t="str">
        <f>IF(ISERROR(VLOOKUP(BC285,樓別參照!A:B,2,0)),BC285,VLOOKUP(BC285,樓別參照!A:B,2,0))</f>
        <v/>
      </c>
      <c r="BE285" s="1" t="str">
        <f t="shared" si="295"/>
        <v/>
      </c>
      <c r="BF285" s="1" t="str">
        <f t="shared" si="296"/>
        <v/>
      </c>
      <c r="BG285" s="1" t="str">
        <f t="shared" si="307"/>
        <v>N</v>
      </c>
      <c r="BH285" s="1" t="str">
        <f t="shared" si="306"/>
        <v/>
      </c>
      <c r="BI285" s="1" t="str">
        <f t="shared" si="298"/>
        <v/>
      </c>
      <c r="BJ285" s="1" t="str">
        <f t="shared" si="249"/>
        <v>桃園市</v>
      </c>
      <c r="BK285" s="1" t="str">
        <f t="shared" si="302"/>
        <v>八德區</v>
      </c>
      <c r="BL285" s="1" t="str">
        <f t="shared" si="303"/>
        <v>福橋街</v>
      </c>
      <c r="BM285" s="1" t="str">
        <f t="shared" si="304"/>
        <v/>
      </c>
      <c r="BN285" s="1" t="str">
        <f t="shared" si="305"/>
        <v/>
      </c>
      <c r="BO285" s="1" t="str">
        <f t="shared" si="299"/>
        <v>68號</v>
      </c>
      <c r="BP285" s="1" t="str">
        <f t="shared" si="250"/>
        <v/>
      </c>
    </row>
    <row r="286" spans="1:68" x14ac:dyDescent="0.3">
      <c r="A286" s="1">
        <v>8604742</v>
      </c>
      <c r="B286" s="1" t="s">
        <v>281</v>
      </c>
      <c r="C286" s="1" t="s">
        <v>577</v>
      </c>
      <c r="D286" s="1" t="s">
        <v>571</v>
      </c>
      <c r="E286" s="1" t="s">
        <v>863</v>
      </c>
      <c r="F286" s="1" t="str">
        <f t="shared" si="251"/>
        <v>桃園市 八德區 茄明里17鄰中華路201巷27之1號</v>
      </c>
      <c r="G286" s="1">
        <f t="shared" si="252"/>
        <v>4</v>
      </c>
      <c r="H286" s="1" t="str">
        <f t="shared" si="253"/>
        <v>桃園市</v>
      </c>
      <c r="I286" s="1">
        <f t="shared" si="254"/>
        <v>4</v>
      </c>
      <c r="J286" s="1" t="str">
        <f t="shared" si="247"/>
        <v>八德區</v>
      </c>
      <c r="K286" s="1" t="str">
        <f t="shared" si="248"/>
        <v>茄明里17鄰中華路201巷27之1號</v>
      </c>
      <c r="L286" s="1" t="str">
        <f t="shared" si="255"/>
        <v>Y</v>
      </c>
      <c r="M286" s="1">
        <f t="shared" si="256"/>
        <v>3</v>
      </c>
      <c r="N286" s="1" t="str">
        <f t="shared" si="300"/>
        <v>茄明里</v>
      </c>
      <c r="O286" s="1" t="str">
        <f t="shared" si="257"/>
        <v>Y</v>
      </c>
      <c r="P286" s="1">
        <f t="shared" si="258"/>
        <v>6</v>
      </c>
      <c r="Q286" s="1" t="str">
        <f t="shared" si="259"/>
        <v>茄明里17鄰</v>
      </c>
      <c r="R286" s="1" t="str">
        <f t="shared" si="260"/>
        <v>茄明里17鄰</v>
      </c>
      <c r="S286" s="1" t="str">
        <f t="shared" si="261"/>
        <v>中華路201巷27之1號</v>
      </c>
      <c r="T286" s="1" t="str">
        <f t="shared" si="262"/>
        <v>N</v>
      </c>
      <c r="U286" s="1" t="str">
        <f t="shared" si="263"/>
        <v>N</v>
      </c>
      <c r="V286" s="1" t="str">
        <f t="shared" si="264"/>
        <v>N</v>
      </c>
      <c r="W286" s="1" t="str">
        <f t="shared" si="265"/>
        <v/>
      </c>
      <c r="X286" s="1" t="str">
        <f t="shared" si="266"/>
        <v/>
      </c>
      <c r="Y286" s="1" t="str">
        <f t="shared" si="267"/>
        <v>中華路201巷27之1號</v>
      </c>
      <c r="Z286" s="1" t="str">
        <f t="shared" si="268"/>
        <v>Y</v>
      </c>
      <c r="AA286" s="1">
        <f t="shared" si="246"/>
        <v>3</v>
      </c>
      <c r="AB286" s="1" t="str">
        <f t="shared" si="269"/>
        <v>N</v>
      </c>
      <c r="AC286" s="1" t="str">
        <f t="shared" si="270"/>
        <v/>
      </c>
      <c r="AD286" s="1" t="str">
        <f t="shared" si="271"/>
        <v>中華路</v>
      </c>
      <c r="AE286" s="1" t="str">
        <f t="shared" si="272"/>
        <v>201巷27之1號</v>
      </c>
      <c r="AF286" s="1" t="str">
        <f t="shared" si="273"/>
        <v>N</v>
      </c>
      <c r="AG286" s="1" t="str">
        <f t="shared" si="274"/>
        <v/>
      </c>
      <c r="AH286" s="1" t="str">
        <f t="shared" si="275"/>
        <v/>
      </c>
      <c r="AI286" s="1" t="str">
        <f>IF(ISERROR(VLOOKUP(AH286,段別參照!A:B,2,0)),AH286,VLOOKUP(AH286,段別參照!A:B,2,0))</f>
        <v/>
      </c>
      <c r="AJ286" s="1" t="str">
        <f t="shared" si="276"/>
        <v>中華路</v>
      </c>
      <c r="AK286" s="1" t="str">
        <f t="shared" si="277"/>
        <v>中華路</v>
      </c>
      <c r="AL286" s="1" t="str">
        <f t="shared" si="278"/>
        <v>201巷27之1號</v>
      </c>
      <c r="AM286" s="1" t="str">
        <f t="shared" si="279"/>
        <v>Y</v>
      </c>
      <c r="AN286" s="1">
        <f t="shared" si="280"/>
        <v>4</v>
      </c>
      <c r="AO286" s="1" t="str">
        <f t="shared" si="281"/>
        <v>201巷</v>
      </c>
      <c r="AP286" s="1" t="str">
        <f t="shared" si="282"/>
        <v>27之1號</v>
      </c>
      <c r="AQ286" s="1" t="str">
        <f t="shared" si="283"/>
        <v>N</v>
      </c>
      <c r="AR286" s="1" t="str">
        <f t="shared" si="284"/>
        <v/>
      </c>
      <c r="AS286" s="1" t="str">
        <f t="shared" si="285"/>
        <v/>
      </c>
      <c r="AT286" s="1" t="str">
        <f t="shared" si="286"/>
        <v>27之1號</v>
      </c>
      <c r="AU286" s="1" t="str">
        <f t="shared" si="287"/>
        <v>Y</v>
      </c>
      <c r="AV286" s="1">
        <f t="shared" si="288"/>
        <v>5</v>
      </c>
      <c r="AW286" s="1" t="str">
        <f t="shared" si="289"/>
        <v>27之1號</v>
      </c>
      <c r="AX286" s="1" t="str">
        <f t="shared" si="301"/>
        <v>27-1號</v>
      </c>
      <c r="AY286" s="1" t="str">
        <f t="shared" si="290"/>
        <v/>
      </c>
      <c r="AZ286" s="1" t="str">
        <f t="shared" si="291"/>
        <v>N</v>
      </c>
      <c r="BA286" s="1" t="str">
        <f t="shared" si="292"/>
        <v/>
      </c>
      <c r="BB286" s="1" t="str">
        <f t="shared" si="293"/>
        <v/>
      </c>
      <c r="BC286" s="1" t="str">
        <f t="shared" si="294"/>
        <v/>
      </c>
      <c r="BD286" s="1" t="str">
        <f>IF(ISERROR(VLOOKUP(BC286,樓別參照!A:B,2,0)),BC286,VLOOKUP(BC286,樓別參照!A:B,2,0))</f>
        <v/>
      </c>
      <c r="BE286" s="1" t="str">
        <f t="shared" si="295"/>
        <v/>
      </c>
      <c r="BF286" s="1" t="str">
        <f t="shared" si="296"/>
        <v/>
      </c>
      <c r="BG286" s="1" t="str">
        <f t="shared" si="307"/>
        <v>N</v>
      </c>
      <c r="BH286" s="1" t="str">
        <f t="shared" si="306"/>
        <v/>
      </c>
      <c r="BI286" s="1" t="str">
        <f t="shared" si="298"/>
        <v/>
      </c>
      <c r="BJ286" s="1" t="str">
        <f t="shared" si="249"/>
        <v>桃園市</v>
      </c>
      <c r="BK286" s="1" t="str">
        <f t="shared" si="302"/>
        <v>八德區</v>
      </c>
      <c r="BL286" s="1" t="str">
        <f t="shared" si="303"/>
        <v>中華路</v>
      </c>
      <c r="BM286" s="1" t="str">
        <f t="shared" si="304"/>
        <v>201巷</v>
      </c>
      <c r="BN286" s="1" t="str">
        <f t="shared" si="305"/>
        <v/>
      </c>
      <c r="BO286" s="1" t="str">
        <f t="shared" si="299"/>
        <v>27-1號</v>
      </c>
      <c r="BP286" s="1" t="str">
        <f t="shared" si="250"/>
        <v/>
      </c>
    </row>
    <row r="287" spans="1:68" x14ac:dyDescent="0.3">
      <c r="A287" s="1">
        <v>6371878</v>
      </c>
      <c r="B287" s="1" t="s">
        <v>282</v>
      </c>
      <c r="C287" s="1" t="s">
        <v>577</v>
      </c>
      <c r="D287" s="1" t="s">
        <v>571</v>
      </c>
      <c r="E287" s="1" t="s">
        <v>864</v>
      </c>
      <c r="F287" s="1" t="str">
        <f t="shared" si="251"/>
        <v>桃園市 龜山區 寶石街13號</v>
      </c>
      <c r="G287" s="1">
        <f t="shared" si="252"/>
        <v>4</v>
      </c>
      <c r="H287" s="1" t="str">
        <f t="shared" si="253"/>
        <v>桃園市</v>
      </c>
      <c r="I287" s="1">
        <f t="shared" si="254"/>
        <v>4</v>
      </c>
      <c r="J287" s="1" t="str">
        <f t="shared" si="247"/>
        <v>龜山區</v>
      </c>
      <c r="K287" s="1" t="str">
        <f t="shared" si="248"/>
        <v>寶石街13號</v>
      </c>
      <c r="L287" s="1" t="str">
        <f t="shared" si="255"/>
        <v>N</v>
      </c>
      <c r="M287" s="1" t="str">
        <f t="shared" si="256"/>
        <v/>
      </c>
      <c r="N287" s="1" t="str">
        <f t="shared" si="300"/>
        <v/>
      </c>
      <c r="O287" s="1" t="str">
        <f t="shared" si="257"/>
        <v>N</v>
      </c>
      <c r="P287" s="1" t="str">
        <f t="shared" si="258"/>
        <v/>
      </c>
      <c r="Q287" s="1" t="str">
        <f t="shared" si="259"/>
        <v/>
      </c>
      <c r="R287" s="1" t="str">
        <f t="shared" si="260"/>
        <v/>
      </c>
      <c r="S287" s="1" t="str">
        <f t="shared" si="261"/>
        <v>寶石街13號</v>
      </c>
      <c r="T287" s="1" t="str">
        <f t="shared" si="262"/>
        <v>N</v>
      </c>
      <c r="U287" s="1" t="str">
        <f t="shared" si="263"/>
        <v>N</v>
      </c>
      <c r="V287" s="1" t="str">
        <f t="shared" si="264"/>
        <v>N</v>
      </c>
      <c r="W287" s="1" t="str">
        <f t="shared" si="265"/>
        <v/>
      </c>
      <c r="X287" s="1" t="str">
        <f t="shared" si="266"/>
        <v/>
      </c>
      <c r="Y287" s="1" t="str">
        <f t="shared" si="267"/>
        <v>寶石街13號</v>
      </c>
      <c r="Z287" s="1" t="str">
        <f t="shared" si="268"/>
        <v>N</v>
      </c>
      <c r="AA287" s="1" t="str">
        <f t="shared" si="246"/>
        <v/>
      </c>
      <c r="AB287" s="1" t="str">
        <f t="shared" si="269"/>
        <v>Y</v>
      </c>
      <c r="AC287" s="1">
        <f t="shared" si="270"/>
        <v>3</v>
      </c>
      <c r="AD287" s="1" t="str">
        <f t="shared" si="271"/>
        <v>寶石街</v>
      </c>
      <c r="AE287" s="1" t="str">
        <f t="shared" si="272"/>
        <v>13號</v>
      </c>
      <c r="AF287" s="1" t="str">
        <f t="shared" si="273"/>
        <v>N</v>
      </c>
      <c r="AG287" s="1" t="str">
        <f t="shared" si="274"/>
        <v/>
      </c>
      <c r="AH287" s="1" t="str">
        <f t="shared" si="275"/>
        <v/>
      </c>
      <c r="AI287" s="1" t="str">
        <f>IF(ISERROR(VLOOKUP(AH287,段別參照!A:B,2,0)),AH287,VLOOKUP(AH287,段別參照!A:B,2,0))</f>
        <v/>
      </c>
      <c r="AJ287" s="1" t="str">
        <f t="shared" si="276"/>
        <v>寶石街</v>
      </c>
      <c r="AK287" s="1" t="str">
        <f t="shared" si="277"/>
        <v>寶石街</v>
      </c>
      <c r="AL287" s="1" t="str">
        <f t="shared" si="278"/>
        <v>13號</v>
      </c>
      <c r="AM287" s="1" t="str">
        <f t="shared" si="279"/>
        <v>N</v>
      </c>
      <c r="AN287" s="1" t="str">
        <f t="shared" si="280"/>
        <v/>
      </c>
      <c r="AO287" s="1" t="str">
        <f t="shared" si="281"/>
        <v/>
      </c>
      <c r="AP287" s="1" t="str">
        <f t="shared" si="282"/>
        <v>13號</v>
      </c>
      <c r="AQ287" s="1" t="str">
        <f t="shared" si="283"/>
        <v>N</v>
      </c>
      <c r="AR287" s="1" t="str">
        <f t="shared" si="284"/>
        <v/>
      </c>
      <c r="AS287" s="1" t="str">
        <f t="shared" si="285"/>
        <v/>
      </c>
      <c r="AT287" s="1" t="str">
        <f t="shared" si="286"/>
        <v>13號</v>
      </c>
      <c r="AU287" s="1" t="str">
        <f t="shared" si="287"/>
        <v>Y</v>
      </c>
      <c r="AV287" s="1">
        <f t="shared" si="288"/>
        <v>3</v>
      </c>
      <c r="AW287" s="1" t="str">
        <f t="shared" si="289"/>
        <v>13號</v>
      </c>
      <c r="AX287" s="1" t="str">
        <f t="shared" si="301"/>
        <v>13號</v>
      </c>
      <c r="AY287" s="1" t="str">
        <f t="shared" si="290"/>
        <v/>
      </c>
      <c r="AZ287" s="1" t="str">
        <f t="shared" si="291"/>
        <v>N</v>
      </c>
      <c r="BA287" s="1" t="str">
        <f t="shared" si="292"/>
        <v/>
      </c>
      <c r="BB287" s="1" t="str">
        <f t="shared" si="293"/>
        <v/>
      </c>
      <c r="BC287" s="1" t="str">
        <f t="shared" si="294"/>
        <v/>
      </c>
      <c r="BD287" s="1" t="str">
        <f>IF(ISERROR(VLOOKUP(BC287,樓別參照!A:B,2,0)),BC287,VLOOKUP(BC287,樓別參照!A:B,2,0))</f>
        <v/>
      </c>
      <c r="BE287" s="1" t="str">
        <f t="shared" si="295"/>
        <v/>
      </c>
      <c r="BF287" s="1" t="str">
        <f t="shared" si="296"/>
        <v/>
      </c>
      <c r="BG287" s="1" t="str">
        <f t="shared" si="307"/>
        <v>N</v>
      </c>
      <c r="BH287" s="1" t="str">
        <f t="shared" si="306"/>
        <v/>
      </c>
      <c r="BI287" s="1" t="str">
        <f t="shared" si="298"/>
        <v/>
      </c>
      <c r="BJ287" s="1" t="str">
        <f t="shared" si="249"/>
        <v>桃園市</v>
      </c>
      <c r="BK287" s="1" t="str">
        <f t="shared" si="302"/>
        <v>龜山區</v>
      </c>
      <c r="BL287" s="1" t="str">
        <f t="shared" si="303"/>
        <v>寶石街</v>
      </c>
      <c r="BM287" s="1" t="str">
        <f t="shared" si="304"/>
        <v/>
      </c>
      <c r="BN287" s="1" t="str">
        <f t="shared" si="305"/>
        <v/>
      </c>
      <c r="BO287" s="1" t="str">
        <f t="shared" si="299"/>
        <v>13號</v>
      </c>
      <c r="BP287" s="1" t="str">
        <f t="shared" si="250"/>
        <v/>
      </c>
    </row>
    <row r="288" spans="1:68" x14ac:dyDescent="0.3">
      <c r="A288" s="1">
        <v>10393983</v>
      </c>
      <c r="B288" s="1" t="s">
        <v>283</v>
      </c>
      <c r="C288" s="1" t="s">
        <v>577</v>
      </c>
      <c r="D288" s="1" t="s">
        <v>571</v>
      </c>
      <c r="E288" s="1" t="s">
        <v>865</v>
      </c>
      <c r="F288" s="1" t="str">
        <f t="shared" si="251"/>
        <v>桃園市 龜山區 兔坑里007鄰茶專路252巷5弄11號</v>
      </c>
      <c r="G288" s="1">
        <f t="shared" si="252"/>
        <v>4</v>
      </c>
      <c r="H288" s="1" t="str">
        <f t="shared" si="253"/>
        <v>桃園市</v>
      </c>
      <c r="I288" s="1">
        <f t="shared" si="254"/>
        <v>4</v>
      </c>
      <c r="J288" s="1" t="str">
        <f t="shared" si="247"/>
        <v>龜山區</v>
      </c>
      <c r="K288" s="1" t="str">
        <f t="shared" si="248"/>
        <v>兔坑里007鄰茶專路252巷5弄11號</v>
      </c>
      <c r="L288" s="1" t="str">
        <f t="shared" si="255"/>
        <v>Y</v>
      </c>
      <c r="M288" s="1">
        <f t="shared" si="256"/>
        <v>3</v>
      </c>
      <c r="N288" s="1" t="str">
        <f t="shared" si="300"/>
        <v>兔坑里</v>
      </c>
      <c r="O288" s="1" t="str">
        <f t="shared" si="257"/>
        <v>Y</v>
      </c>
      <c r="P288" s="1">
        <f t="shared" si="258"/>
        <v>7</v>
      </c>
      <c r="Q288" s="1" t="str">
        <f t="shared" si="259"/>
        <v>兔坑里007鄰</v>
      </c>
      <c r="R288" s="1" t="str">
        <f t="shared" si="260"/>
        <v>兔坑里007鄰</v>
      </c>
      <c r="S288" s="1" t="str">
        <f t="shared" si="261"/>
        <v>茶專路252巷5弄11號</v>
      </c>
      <c r="T288" s="1" t="str">
        <f t="shared" si="262"/>
        <v>N</v>
      </c>
      <c r="U288" s="1" t="str">
        <f t="shared" si="263"/>
        <v>N</v>
      </c>
      <c r="V288" s="1" t="str">
        <f t="shared" si="264"/>
        <v>N</v>
      </c>
      <c r="W288" s="1" t="str">
        <f t="shared" si="265"/>
        <v/>
      </c>
      <c r="X288" s="1" t="str">
        <f t="shared" si="266"/>
        <v/>
      </c>
      <c r="Y288" s="1" t="str">
        <f t="shared" si="267"/>
        <v>茶專路252巷5弄11號</v>
      </c>
      <c r="Z288" s="1" t="str">
        <f t="shared" si="268"/>
        <v>Y</v>
      </c>
      <c r="AA288" s="1">
        <f t="shared" si="246"/>
        <v>3</v>
      </c>
      <c r="AB288" s="1" t="str">
        <f t="shared" si="269"/>
        <v>N</v>
      </c>
      <c r="AC288" s="1" t="str">
        <f t="shared" si="270"/>
        <v/>
      </c>
      <c r="AD288" s="1" t="str">
        <f t="shared" si="271"/>
        <v>茶專路</v>
      </c>
      <c r="AE288" s="1" t="str">
        <f t="shared" si="272"/>
        <v>252巷5弄11號</v>
      </c>
      <c r="AF288" s="1" t="str">
        <f t="shared" si="273"/>
        <v>N</v>
      </c>
      <c r="AG288" s="1" t="str">
        <f t="shared" si="274"/>
        <v/>
      </c>
      <c r="AH288" s="1" t="str">
        <f t="shared" si="275"/>
        <v/>
      </c>
      <c r="AI288" s="1" t="str">
        <f>IF(ISERROR(VLOOKUP(AH288,段別參照!A:B,2,0)),AH288,VLOOKUP(AH288,段別參照!A:B,2,0))</f>
        <v/>
      </c>
      <c r="AJ288" s="1" t="str">
        <f t="shared" si="276"/>
        <v>茶專路</v>
      </c>
      <c r="AK288" s="1" t="str">
        <f t="shared" si="277"/>
        <v>茶專路</v>
      </c>
      <c r="AL288" s="1" t="str">
        <f t="shared" si="278"/>
        <v>252巷5弄11號</v>
      </c>
      <c r="AM288" s="1" t="str">
        <f t="shared" si="279"/>
        <v>Y</v>
      </c>
      <c r="AN288" s="1">
        <f t="shared" si="280"/>
        <v>4</v>
      </c>
      <c r="AO288" s="1" t="str">
        <f t="shared" si="281"/>
        <v>252巷</v>
      </c>
      <c r="AP288" s="1" t="str">
        <f t="shared" si="282"/>
        <v>5弄11號</v>
      </c>
      <c r="AQ288" s="1" t="str">
        <f t="shared" si="283"/>
        <v>Y</v>
      </c>
      <c r="AR288" s="1">
        <f t="shared" si="284"/>
        <v>2</v>
      </c>
      <c r="AS288" s="1" t="str">
        <f t="shared" si="285"/>
        <v>5弄</v>
      </c>
      <c r="AT288" s="1" t="str">
        <f t="shared" si="286"/>
        <v>11號</v>
      </c>
      <c r="AU288" s="1" t="str">
        <f t="shared" si="287"/>
        <v>Y</v>
      </c>
      <c r="AV288" s="1">
        <f t="shared" si="288"/>
        <v>3</v>
      </c>
      <c r="AW288" s="1" t="str">
        <f t="shared" si="289"/>
        <v>11號</v>
      </c>
      <c r="AX288" s="1" t="str">
        <f t="shared" si="301"/>
        <v>11號</v>
      </c>
      <c r="AY288" s="1" t="str">
        <f t="shared" si="290"/>
        <v/>
      </c>
      <c r="AZ288" s="1" t="str">
        <f t="shared" si="291"/>
        <v>N</v>
      </c>
      <c r="BA288" s="1" t="str">
        <f t="shared" si="292"/>
        <v/>
      </c>
      <c r="BB288" s="1" t="str">
        <f t="shared" si="293"/>
        <v/>
      </c>
      <c r="BC288" s="1" t="str">
        <f t="shared" si="294"/>
        <v/>
      </c>
      <c r="BD288" s="1" t="str">
        <f>IF(ISERROR(VLOOKUP(BC288,樓別參照!A:B,2,0)),BC288,VLOOKUP(BC288,樓別參照!A:B,2,0))</f>
        <v/>
      </c>
      <c r="BE288" s="1" t="str">
        <f t="shared" si="295"/>
        <v/>
      </c>
      <c r="BF288" s="1" t="str">
        <f t="shared" si="296"/>
        <v/>
      </c>
      <c r="BG288" s="1" t="str">
        <f t="shared" si="307"/>
        <v>N</v>
      </c>
      <c r="BH288" s="1" t="str">
        <f t="shared" si="306"/>
        <v/>
      </c>
      <c r="BI288" s="1" t="str">
        <f t="shared" si="298"/>
        <v/>
      </c>
      <c r="BJ288" s="1" t="str">
        <f t="shared" si="249"/>
        <v>桃園市</v>
      </c>
      <c r="BK288" s="1" t="str">
        <f t="shared" si="302"/>
        <v>龜山區</v>
      </c>
      <c r="BL288" s="1" t="str">
        <f t="shared" si="303"/>
        <v>茶專路</v>
      </c>
      <c r="BM288" s="1" t="str">
        <f t="shared" si="304"/>
        <v>252巷</v>
      </c>
      <c r="BN288" s="1" t="str">
        <f t="shared" si="305"/>
        <v>5弄</v>
      </c>
      <c r="BO288" s="1" t="str">
        <f t="shared" si="299"/>
        <v>11號</v>
      </c>
      <c r="BP288" s="1" t="str">
        <f t="shared" si="250"/>
        <v/>
      </c>
    </row>
    <row r="289" spans="1:68" x14ac:dyDescent="0.3">
      <c r="A289" s="1">
        <v>9413117</v>
      </c>
      <c r="B289" s="1" t="s">
        <v>284</v>
      </c>
      <c r="C289" s="1" t="s">
        <v>570</v>
      </c>
      <c r="D289" s="1" t="s">
        <v>571</v>
      </c>
      <c r="E289" s="1" t="s">
        <v>866</v>
      </c>
      <c r="F289" s="1" t="str">
        <f t="shared" si="251"/>
        <v>桃園市 桃園區 信光里19鄰大連三街10巷2號</v>
      </c>
      <c r="G289" s="1">
        <f t="shared" si="252"/>
        <v>4</v>
      </c>
      <c r="H289" s="1" t="str">
        <f t="shared" si="253"/>
        <v>桃園市</v>
      </c>
      <c r="I289" s="1">
        <f t="shared" si="254"/>
        <v>4</v>
      </c>
      <c r="J289" s="1" t="str">
        <f t="shared" si="247"/>
        <v>桃園區</v>
      </c>
      <c r="K289" s="1" t="str">
        <f t="shared" si="248"/>
        <v>信光里19鄰大連三街10巷2號</v>
      </c>
      <c r="L289" s="1" t="str">
        <f t="shared" si="255"/>
        <v>Y</v>
      </c>
      <c r="M289" s="1">
        <f t="shared" si="256"/>
        <v>3</v>
      </c>
      <c r="N289" s="1" t="str">
        <f t="shared" si="300"/>
        <v>信光里</v>
      </c>
      <c r="O289" s="1" t="str">
        <f t="shared" si="257"/>
        <v>Y</v>
      </c>
      <c r="P289" s="1">
        <f t="shared" si="258"/>
        <v>6</v>
      </c>
      <c r="Q289" s="1" t="str">
        <f t="shared" si="259"/>
        <v>信光里19鄰</v>
      </c>
      <c r="R289" s="1" t="str">
        <f t="shared" si="260"/>
        <v>信光里19鄰</v>
      </c>
      <c r="S289" s="1" t="str">
        <f t="shared" si="261"/>
        <v>大連三街10巷2號</v>
      </c>
      <c r="T289" s="1" t="str">
        <f t="shared" si="262"/>
        <v>N</v>
      </c>
      <c r="U289" s="1" t="str">
        <f t="shared" si="263"/>
        <v>N</v>
      </c>
      <c r="V289" s="1" t="str">
        <f t="shared" si="264"/>
        <v>N</v>
      </c>
      <c r="W289" s="1" t="str">
        <f t="shared" si="265"/>
        <v/>
      </c>
      <c r="X289" s="1" t="str">
        <f t="shared" si="266"/>
        <v/>
      </c>
      <c r="Y289" s="1" t="str">
        <f t="shared" si="267"/>
        <v>大連三街10巷2號</v>
      </c>
      <c r="Z289" s="1" t="str">
        <f t="shared" si="268"/>
        <v>N</v>
      </c>
      <c r="AA289" s="1" t="str">
        <f t="shared" si="246"/>
        <v/>
      </c>
      <c r="AB289" s="1" t="str">
        <f t="shared" si="269"/>
        <v>Y</v>
      </c>
      <c r="AC289" s="1">
        <f t="shared" si="270"/>
        <v>4</v>
      </c>
      <c r="AD289" s="1" t="str">
        <f t="shared" si="271"/>
        <v>大連三街</v>
      </c>
      <c r="AE289" s="1" t="str">
        <f t="shared" si="272"/>
        <v>10巷2號</v>
      </c>
      <c r="AF289" s="1" t="str">
        <f t="shared" si="273"/>
        <v>N</v>
      </c>
      <c r="AG289" s="1" t="str">
        <f t="shared" si="274"/>
        <v/>
      </c>
      <c r="AH289" s="1" t="str">
        <f t="shared" si="275"/>
        <v/>
      </c>
      <c r="AI289" s="1" t="str">
        <f>IF(ISERROR(VLOOKUP(AH289,段別參照!A:B,2,0)),AH289,VLOOKUP(AH289,段別參照!A:B,2,0))</f>
        <v/>
      </c>
      <c r="AJ289" s="1" t="str">
        <f t="shared" si="276"/>
        <v>大連三街</v>
      </c>
      <c r="AK289" s="1" t="str">
        <f t="shared" si="277"/>
        <v>大連三街</v>
      </c>
      <c r="AL289" s="1" t="str">
        <f t="shared" si="278"/>
        <v>10巷2號</v>
      </c>
      <c r="AM289" s="1" t="str">
        <f t="shared" si="279"/>
        <v>Y</v>
      </c>
      <c r="AN289" s="1">
        <f t="shared" si="280"/>
        <v>3</v>
      </c>
      <c r="AO289" s="1" t="str">
        <f t="shared" si="281"/>
        <v>10巷</v>
      </c>
      <c r="AP289" s="1" t="str">
        <f t="shared" si="282"/>
        <v>2號</v>
      </c>
      <c r="AQ289" s="1" t="str">
        <f t="shared" si="283"/>
        <v>N</v>
      </c>
      <c r="AR289" s="1" t="str">
        <f t="shared" si="284"/>
        <v/>
      </c>
      <c r="AS289" s="1" t="str">
        <f t="shared" si="285"/>
        <v/>
      </c>
      <c r="AT289" s="1" t="str">
        <f t="shared" si="286"/>
        <v>2號</v>
      </c>
      <c r="AU289" s="1" t="str">
        <f t="shared" si="287"/>
        <v>Y</v>
      </c>
      <c r="AV289" s="1">
        <f t="shared" si="288"/>
        <v>2</v>
      </c>
      <c r="AW289" s="1" t="str">
        <f t="shared" si="289"/>
        <v>2號</v>
      </c>
      <c r="AX289" s="1" t="str">
        <f t="shared" si="301"/>
        <v>2號</v>
      </c>
      <c r="AY289" s="1" t="str">
        <f t="shared" si="290"/>
        <v/>
      </c>
      <c r="AZ289" s="1" t="str">
        <f t="shared" si="291"/>
        <v>N</v>
      </c>
      <c r="BA289" s="1" t="str">
        <f t="shared" si="292"/>
        <v/>
      </c>
      <c r="BB289" s="1" t="str">
        <f t="shared" si="293"/>
        <v/>
      </c>
      <c r="BC289" s="1" t="str">
        <f t="shared" si="294"/>
        <v/>
      </c>
      <c r="BD289" s="1" t="str">
        <f>IF(ISERROR(VLOOKUP(BC289,樓別參照!A:B,2,0)),BC289,VLOOKUP(BC289,樓別參照!A:B,2,0))</f>
        <v/>
      </c>
      <c r="BE289" s="1" t="str">
        <f t="shared" si="295"/>
        <v/>
      </c>
      <c r="BF289" s="1" t="str">
        <f t="shared" si="296"/>
        <v/>
      </c>
      <c r="BG289" s="1" t="str">
        <f t="shared" si="307"/>
        <v>N</v>
      </c>
      <c r="BH289" s="1" t="str">
        <f t="shared" si="306"/>
        <v/>
      </c>
      <c r="BI289" s="1" t="str">
        <f t="shared" si="298"/>
        <v/>
      </c>
      <c r="BJ289" s="1" t="str">
        <f t="shared" si="249"/>
        <v>桃園市</v>
      </c>
      <c r="BK289" s="1" t="str">
        <f t="shared" si="302"/>
        <v>桃園區</v>
      </c>
      <c r="BL289" s="1" t="str">
        <f t="shared" si="303"/>
        <v>大連三街</v>
      </c>
      <c r="BM289" s="1" t="str">
        <f t="shared" si="304"/>
        <v>10巷</v>
      </c>
      <c r="BN289" s="1" t="str">
        <f t="shared" si="305"/>
        <v/>
      </c>
      <c r="BO289" s="1" t="str">
        <f t="shared" si="299"/>
        <v>2號</v>
      </c>
      <c r="BP289" s="1" t="str">
        <f t="shared" si="250"/>
        <v/>
      </c>
    </row>
    <row r="290" spans="1:68" x14ac:dyDescent="0.3">
      <c r="A290" s="1">
        <v>10393997</v>
      </c>
      <c r="B290" s="1" t="s">
        <v>285</v>
      </c>
      <c r="C290" s="1" t="s">
        <v>577</v>
      </c>
      <c r="D290" s="1" t="s">
        <v>567</v>
      </c>
      <c r="E290" s="1" t="s">
        <v>867</v>
      </c>
      <c r="F290" s="1" t="str">
        <f t="shared" si="251"/>
        <v>桃園市 桃園區 青田街240號</v>
      </c>
      <c r="G290" s="1">
        <f t="shared" si="252"/>
        <v>4</v>
      </c>
      <c r="H290" s="1" t="str">
        <f t="shared" si="253"/>
        <v>桃園市</v>
      </c>
      <c r="I290" s="1">
        <f t="shared" si="254"/>
        <v>4</v>
      </c>
      <c r="J290" s="1" t="str">
        <f t="shared" si="247"/>
        <v>桃園區</v>
      </c>
      <c r="K290" s="1" t="str">
        <f t="shared" si="248"/>
        <v>青田街240號</v>
      </c>
      <c r="L290" s="1" t="str">
        <f t="shared" si="255"/>
        <v>N</v>
      </c>
      <c r="M290" s="1" t="str">
        <f t="shared" si="256"/>
        <v/>
      </c>
      <c r="N290" s="1" t="str">
        <f t="shared" si="300"/>
        <v/>
      </c>
      <c r="O290" s="1" t="str">
        <f t="shared" si="257"/>
        <v>N</v>
      </c>
      <c r="P290" s="1" t="str">
        <f t="shared" si="258"/>
        <v/>
      </c>
      <c r="Q290" s="1" t="str">
        <f t="shared" si="259"/>
        <v/>
      </c>
      <c r="R290" s="1" t="str">
        <f t="shared" si="260"/>
        <v/>
      </c>
      <c r="S290" s="1" t="str">
        <f t="shared" si="261"/>
        <v>青田街240號</v>
      </c>
      <c r="T290" s="1" t="str">
        <f t="shared" si="262"/>
        <v>N</v>
      </c>
      <c r="U290" s="1" t="str">
        <f t="shared" si="263"/>
        <v>N</v>
      </c>
      <c r="V290" s="1" t="str">
        <f t="shared" si="264"/>
        <v>N</v>
      </c>
      <c r="W290" s="1" t="str">
        <f t="shared" si="265"/>
        <v/>
      </c>
      <c r="X290" s="1" t="str">
        <f t="shared" si="266"/>
        <v/>
      </c>
      <c r="Y290" s="1" t="str">
        <f t="shared" si="267"/>
        <v>青田街240號</v>
      </c>
      <c r="Z290" s="1" t="str">
        <f t="shared" si="268"/>
        <v>N</v>
      </c>
      <c r="AA290" s="1" t="str">
        <f t="shared" si="246"/>
        <v/>
      </c>
      <c r="AB290" s="1" t="str">
        <f t="shared" si="269"/>
        <v>Y</v>
      </c>
      <c r="AC290" s="1">
        <f t="shared" si="270"/>
        <v>3</v>
      </c>
      <c r="AD290" s="1" t="str">
        <f t="shared" si="271"/>
        <v>青田街</v>
      </c>
      <c r="AE290" s="1" t="str">
        <f t="shared" si="272"/>
        <v>240號</v>
      </c>
      <c r="AF290" s="1" t="str">
        <f t="shared" si="273"/>
        <v>N</v>
      </c>
      <c r="AG290" s="1" t="str">
        <f t="shared" si="274"/>
        <v/>
      </c>
      <c r="AH290" s="1" t="str">
        <f t="shared" si="275"/>
        <v/>
      </c>
      <c r="AI290" s="1" t="str">
        <f>IF(ISERROR(VLOOKUP(AH290,段別參照!A:B,2,0)),AH290,VLOOKUP(AH290,段別參照!A:B,2,0))</f>
        <v/>
      </c>
      <c r="AJ290" s="1" t="str">
        <f t="shared" si="276"/>
        <v>青田街</v>
      </c>
      <c r="AK290" s="1" t="str">
        <f t="shared" si="277"/>
        <v>青田街</v>
      </c>
      <c r="AL290" s="1" t="str">
        <f t="shared" si="278"/>
        <v>240號</v>
      </c>
      <c r="AM290" s="1" t="str">
        <f t="shared" si="279"/>
        <v>N</v>
      </c>
      <c r="AN290" s="1" t="str">
        <f t="shared" si="280"/>
        <v/>
      </c>
      <c r="AO290" s="1" t="str">
        <f t="shared" si="281"/>
        <v/>
      </c>
      <c r="AP290" s="1" t="str">
        <f t="shared" si="282"/>
        <v>240號</v>
      </c>
      <c r="AQ290" s="1" t="str">
        <f t="shared" si="283"/>
        <v>N</v>
      </c>
      <c r="AR290" s="1" t="str">
        <f t="shared" si="284"/>
        <v/>
      </c>
      <c r="AS290" s="1" t="str">
        <f t="shared" si="285"/>
        <v/>
      </c>
      <c r="AT290" s="1" t="str">
        <f t="shared" si="286"/>
        <v>240號</v>
      </c>
      <c r="AU290" s="1" t="str">
        <f t="shared" si="287"/>
        <v>Y</v>
      </c>
      <c r="AV290" s="1">
        <f t="shared" si="288"/>
        <v>4</v>
      </c>
      <c r="AW290" s="1" t="str">
        <f t="shared" si="289"/>
        <v>240號</v>
      </c>
      <c r="AX290" s="1" t="str">
        <f t="shared" si="301"/>
        <v>240號</v>
      </c>
      <c r="AY290" s="1" t="str">
        <f t="shared" si="290"/>
        <v/>
      </c>
      <c r="AZ290" s="1" t="str">
        <f t="shared" si="291"/>
        <v>N</v>
      </c>
      <c r="BA290" s="1" t="str">
        <f t="shared" si="292"/>
        <v/>
      </c>
      <c r="BB290" s="1" t="str">
        <f t="shared" si="293"/>
        <v/>
      </c>
      <c r="BC290" s="1" t="str">
        <f t="shared" si="294"/>
        <v/>
      </c>
      <c r="BD290" s="1" t="str">
        <f>IF(ISERROR(VLOOKUP(BC290,樓別參照!A:B,2,0)),BC290,VLOOKUP(BC290,樓別參照!A:B,2,0))</f>
        <v/>
      </c>
      <c r="BE290" s="1" t="str">
        <f t="shared" si="295"/>
        <v/>
      </c>
      <c r="BF290" s="1" t="str">
        <f t="shared" si="296"/>
        <v/>
      </c>
      <c r="BG290" s="1" t="str">
        <f t="shared" si="307"/>
        <v>N</v>
      </c>
      <c r="BH290" s="1" t="str">
        <f t="shared" si="306"/>
        <v/>
      </c>
      <c r="BI290" s="1" t="str">
        <f t="shared" si="298"/>
        <v/>
      </c>
      <c r="BJ290" s="1" t="str">
        <f t="shared" si="249"/>
        <v>桃園市</v>
      </c>
      <c r="BK290" s="1" t="str">
        <f t="shared" si="302"/>
        <v>桃園區</v>
      </c>
      <c r="BL290" s="1" t="str">
        <f t="shared" si="303"/>
        <v>青田街</v>
      </c>
      <c r="BM290" s="1" t="str">
        <f t="shared" si="304"/>
        <v/>
      </c>
      <c r="BN290" s="1" t="str">
        <f t="shared" si="305"/>
        <v/>
      </c>
      <c r="BO290" s="1" t="str">
        <f t="shared" si="299"/>
        <v>240號</v>
      </c>
      <c r="BP290" s="1" t="str">
        <f t="shared" si="250"/>
        <v/>
      </c>
    </row>
    <row r="291" spans="1:68" x14ac:dyDescent="0.3">
      <c r="A291" s="1">
        <v>10467426</v>
      </c>
      <c r="B291" s="1" t="s">
        <v>286</v>
      </c>
      <c r="C291" s="1" t="s">
        <v>570</v>
      </c>
      <c r="D291" s="1" t="s">
        <v>571</v>
      </c>
      <c r="E291" s="1" t="s">
        <v>868</v>
      </c>
      <c r="F291" s="1" t="str">
        <f t="shared" si="251"/>
        <v>桃園市 桃園區 昆明路9號12樓之1</v>
      </c>
      <c r="G291" s="1">
        <f t="shared" si="252"/>
        <v>4</v>
      </c>
      <c r="H291" s="1" t="str">
        <f t="shared" si="253"/>
        <v>桃園市</v>
      </c>
      <c r="I291" s="1">
        <f t="shared" si="254"/>
        <v>4</v>
      </c>
      <c r="J291" s="1" t="str">
        <f t="shared" si="247"/>
        <v>桃園區</v>
      </c>
      <c r="K291" s="1" t="str">
        <f t="shared" si="248"/>
        <v>昆明路9號12樓之1</v>
      </c>
      <c r="L291" s="1" t="str">
        <f t="shared" si="255"/>
        <v>N</v>
      </c>
      <c r="M291" s="1" t="str">
        <f t="shared" si="256"/>
        <v/>
      </c>
      <c r="N291" s="1" t="str">
        <f t="shared" si="300"/>
        <v/>
      </c>
      <c r="O291" s="1" t="str">
        <f t="shared" si="257"/>
        <v>N</v>
      </c>
      <c r="P291" s="1" t="str">
        <f t="shared" si="258"/>
        <v/>
      </c>
      <c r="Q291" s="1" t="str">
        <f t="shared" si="259"/>
        <v/>
      </c>
      <c r="R291" s="1" t="str">
        <f t="shared" si="260"/>
        <v/>
      </c>
      <c r="S291" s="1" t="str">
        <f t="shared" si="261"/>
        <v>昆明路9號12樓之1</v>
      </c>
      <c r="T291" s="1" t="str">
        <f t="shared" si="262"/>
        <v>N</v>
      </c>
      <c r="U291" s="1" t="str">
        <f t="shared" si="263"/>
        <v>N</v>
      </c>
      <c r="V291" s="1" t="str">
        <f t="shared" si="264"/>
        <v>N</v>
      </c>
      <c r="W291" s="1" t="str">
        <f t="shared" si="265"/>
        <v/>
      </c>
      <c r="X291" s="1" t="str">
        <f t="shared" si="266"/>
        <v/>
      </c>
      <c r="Y291" s="1" t="str">
        <f t="shared" si="267"/>
        <v>昆明路9號12樓之1</v>
      </c>
      <c r="Z291" s="1" t="str">
        <f t="shared" si="268"/>
        <v>Y</v>
      </c>
      <c r="AA291" s="1">
        <f t="shared" si="246"/>
        <v>3</v>
      </c>
      <c r="AB291" s="1" t="str">
        <f t="shared" si="269"/>
        <v>N</v>
      </c>
      <c r="AC291" s="1" t="str">
        <f t="shared" si="270"/>
        <v/>
      </c>
      <c r="AD291" s="1" t="str">
        <f t="shared" si="271"/>
        <v>昆明路</v>
      </c>
      <c r="AE291" s="1" t="str">
        <f t="shared" si="272"/>
        <v>9號12樓之1</v>
      </c>
      <c r="AF291" s="1" t="str">
        <f t="shared" si="273"/>
        <v>N</v>
      </c>
      <c r="AG291" s="1" t="str">
        <f t="shared" si="274"/>
        <v/>
      </c>
      <c r="AH291" s="1" t="str">
        <f t="shared" si="275"/>
        <v/>
      </c>
      <c r="AI291" s="1" t="str">
        <f>IF(ISERROR(VLOOKUP(AH291,段別參照!A:B,2,0)),AH291,VLOOKUP(AH291,段別參照!A:B,2,0))</f>
        <v/>
      </c>
      <c r="AJ291" s="1" t="str">
        <f t="shared" si="276"/>
        <v>昆明路</v>
      </c>
      <c r="AK291" s="1" t="str">
        <f t="shared" si="277"/>
        <v>昆明路</v>
      </c>
      <c r="AL291" s="1" t="str">
        <f t="shared" si="278"/>
        <v>9號12樓之1</v>
      </c>
      <c r="AM291" s="1" t="str">
        <f t="shared" si="279"/>
        <v>N</v>
      </c>
      <c r="AN291" s="1" t="str">
        <f t="shared" si="280"/>
        <v/>
      </c>
      <c r="AO291" s="1" t="str">
        <f t="shared" si="281"/>
        <v/>
      </c>
      <c r="AP291" s="1" t="str">
        <f t="shared" si="282"/>
        <v>9號12樓之1</v>
      </c>
      <c r="AQ291" s="1" t="str">
        <f t="shared" si="283"/>
        <v>N</v>
      </c>
      <c r="AR291" s="1" t="str">
        <f t="shared" si="284"/>
        <v/>
      </c>
      <c r="AS291" s="1" t="str">
        <f t="shared" si="285"/>
        <v/>
      </c>
      <c r="AT291" s="1" t="str">
        <f t="shared" si="286"/>
        <v>9號12樓之1</v>
      </c>
      <c r="AU291" s="1" t="str">
        <f t="shared" si="287"/>
        <v>Y</v>
      </c>
      <c r="AV291" s="1">
        <f t="shared" si="288"/>
        <v>2</v>
      </c>
      <c r="AW291" s="1" t="str">
        <f t="shared" si="289"/>
        <v>9號</v>
      </c>
      <c r="AX291" s="1" t="str">
        <f t="shared" si="301"/>
        <v>9號</v>
      </c>
      <c r="AY291" s="1" t="str">
        <f t="shared" si="290"/>
        <v>12樓之1</v>
      </c>
      <c r="AZ291" s="1" t="str">
        <f t="shared" si="291"/>
        <v>Y</v>
      </c>
      <c r="BA291" s="1">
        <f t="shared" si="292"/>
        <v>3</v>
      </c>
      <c r="BB291" s="1" t="str">
        <f t="shared" si="293"/>
        <v>12樓</v>
      </c>
      <c r="BC291" s="1" t="str">
        <f t="shared" si="294"/>
        <v>12</v>
      </c>
      <c r="BD291" s="1" t="str">
        <f>IF(ISERROR(VLOOKUP(BC291,樓別參照!A:B,2,0)),BC291,VLOOKUP(BC291,樓別參照!A:B,2,0))</f>
        <v>12</v>
      </c>
      <c r="BE291" s="1" t="str">
        <f t="shared" si="295"/>
        <v>12樓</v>
      </c>
      <c r="BF291" s="1" t="str">
        <f t="shared" si="296"/>
        <v>之1</v>
      </c>
      <c r="BG291" s="1" t="str">
        <f t="shared" si="307"/>
        <v>Y</v>
      </c>
      <c r="BH291" s="1">
        <f t="shared" si="306"/>
        <v>1</v>
      </c>
      <c r="BI291" s="1" t="str">
        <f t="shared" si="298"/>
        <v>之1</v>
      </c>
      <c r="BJ291" s="1" t="str">
        <f t="shared" si="249"/>
        <v>桃園市</v>
      </c>
      <c r="BK291" s="1" t="str">
        <f t="shared" si="302"/>
        <v>桃園區</v>
      </c>
      <c r="BL291" s="1" t="str">
        <f t="shared" si="303"/>
        <v>昆明路</v>
      </c>
      <c r="BM291" s="1" t="str">
        <f t="shared" si="304"/>
        <v/>
      </c>
      <c r="BN291" s="1" t="str">
        <f t="shared" si="305"/>
        <v/>
      </c>
      <c r="BO291" s="1" t="str">
        <f t="shared" si="299"/>
        <v>9號12樓之1</v>
      </c>
      <c r="BP291" s="1" t="str">
        <f t="shared" si="250"/>
        <v/>
      </c>
    </row>
    <row r="292" spans="1:68" x14ac:dyDescent="0.3">
      <c r="A292" s="1">
        <v>10008459</v>
      </c>
      <c r="B292" s="1" t="s">
        <v>287</v>
      </c>
      <c r="C292" s="1" t="s">
        <v>570</v>
      </c>
      <c r="D292" s="1" t="s">
        <v>571</v>
      </c>
      <c r="E292" s="1" t="s">
        <v>869</v>
      </c>
      <c r="F292" s="1" t="str">
        <f t="shared" si="251"/>
        <v>桃園市 桃園區 中州街131巷11之2號</v>
      </c>
      <c r="G292" s="1">
        <f t="shared" si="252"/>
        <v>4</v>
      </c>
      <c r="H292" s="1" t="str">
        <f t="shared" si="253"/>
        <v>桃園市</v>
      </c>
      <c r="I292" s="1">
        <f t="shared" si="254"/>
        <v>4</v>
      </c>
      <c r="J292" s="1" t="str">
        <f t="shared" si="247"/>
        <v>桃園區</v>
      </c>
      <c r="K292" s="1" t="str">
        <f t="shared" si="248"/>
        <v>中州街131巷11之2號</v>
      </c>
      <c r="L292" s="1" t="str">
        <f t="shared" si="255"/>
        <v>N</v>
      </c>
      <c r="M292" s="1" t="str">
        <f t="shared" si="256"/>
        <v/>
      </c>
      <c r="N292" s="1" t="str">
        <f t="shared" si="300"/>
        <v/>
      </c>
      <c r="O292" s="1" t="str">
        <f t="shared" si="257"/>
        <v>N</v>
      </c>
      <c r="P292" s="1" t="str">
        <f t="shared" si="258"/>
        <v/>
      </c>
      <c r="Q292" s="1" t="str">
        <f t="shared" si="259"/>
        <v/>
      </c>
      <c r="R292" s="1" t="str">
        <f t="shared" si="260"/>
        <v/>
      </c>
      <c r="S292" s="1" t="str">
        <f t="shared" si="261"/>
        <v>中州街131巷11之2號</v>
      </c>
      <c r="T292" s="1" t="str">
        <f t="shared" si="262"/>
        <v>N</v>
      </c>
      <c r="U292" s="1" t="str">
        <f t="shared" si="263"/>
        <v>N</v>
      </c>
      <c r="V292" s="1" t="str">
        <f t="shared" si="264"/>
        <v>N</v>
      </c>
      <c r="W292" s="1" t="str">
        <f t="shared" si="265"/>
        <v/>
      </c>
      <c r="X292" s="1" t="str">
        <f t="shared" si="266"/>
        <v/>
      </c>
      <c r="Y292" s="1" t="str">
        <f t="shared" si="267"/>
        <v>中州街131巷11之2號</v>
      </c>
      <c r="Z292" s="1" t="str">
        <f t="shared" si="268"/>
        <v>N</v>
      </c>
      <c r="AA292" s="1" t="str">
        <f t="shared" si="246"/>
        <v/>
      </c>
      <c r="AB292" s="1" t="str">
        <f t="shared" si="269"/>
        <v>Y</v>
      </c>
      <c r="AC292" s="1">
        <f t="shared" si="270"/>
        <v>3</v>
      </c>
      <c r="AD292" s="1" t="str">
        <f t="shared" si="271"/>
        <v>中州街</v>
      </c>
      <c r="AE292" s="1" t="str">
        <f t="shared" si="272"/>
        <v>131巷11之2號</v>
      </c>
      <c r="AF292" s="1" t="str">
        <f t="shared" si="273"/>
        <v>N</v>
      </c>
      <c r="AG292" s="1" t="str">
        <f t="shared" si="274"/>
        <v/>
      </c>
      <c r="AH292" s="1" t="str">
        <f t="shared" si="275"/>
        <v/>
      </c>
      <c r="AI292" s="1" t="str">
        <f>IF(ISERROR(VLOOKUP(AH292,段別參照!A:B,2,0)),AH292,VLOOKUP(AH292,段別參照!A:B,2,0))</f>
        <v/>
      </c>
      <c r="AJ292" s="1" t="str">
        <f t="shared" si="276"/>
        <v>中州街</v>
      </c>
      <c r="AK292" s="1" t="str">
        <f t="shared" si="277"/>
        <v>中州街</v>
      </c>
      <c r="AL292" s="1" t="str">
        <f t="shared" si="278"/>
        <v>131巷11之2號</v>
      </c>
      <c r="AM292" s="1" t="str">
        <f t="shared" si="279"/>
        <v>Y</v>
      </c>
      <c r="AN292" s="1">
        <f t="shared" si="280"/>
        <v>4</v>
      </c>
      <c r="AO292" s="1" t="str">
        <f t="shared" si="281"/>
        <v>131巷</v>
      </c>
      <c r="AP292" s="1" t="str">
        <f t="shared" si="282"/>
        <v>11之2號</v>
      </c>
      <c r="AQ292" s="1" t="str">
        <f t="shared" si="283"/>
        <v>N</v>
      </c>
      <c r="AR292" s="1" t="str">
        <f t="shared" si="284"/>
        <v/>
      </c>
      <c r="AS292" s="1" t="str">
        <f t="shared" si="285"/>
        <v/>
      </c>
      <c r="AT292" s="1" t="str">
        <f t="shared" si="286"/>
        <v>11之2號</v>
      </c>
      <c r="AU292" s="1" t="str">
        <f t="shared" si="287"/>
        <v>Y</v>
      </c>
      <c r="AV292" s="1">
        <f t="shared" si="288"/>
        <v>5</v>
      </c>
      <c r="AW292" s="1" t="str">
        <f t="shared" si="289"/>
        <v>11之2號</v>
      </c>
      <c r="AX292" s="1" t="str">
        <f t="shared" si="301"/>
        <v>11-2號</v>
      </c>
      <c r="AY292" s="1" t="str">
        <f t="shared" si="290"/>
        <v/>
      </c>
      <c r="AZ292" s="1" t="str">
        <f t="shared" si="291"/>
        <v>N</v>
      </c>
      <c r="BA292" s="1" t="str">
        <f t="shared" si="292"/>
        <v/>
      </c>
      <c r="BB292" s="1" t="str">
        <f t="shared" si="293"/>
        <v/>
      </c>
      <c r="BC292" s="1" t="str">
        <f t="shared" si="294"/>
        <v/>
      </c>
      <c r="BD292" s="1" t="str">
        <f>IF(ISERROR(VLOOKUP(BC292,樓別參照!A:B,2,0)),BC292,VLOOKUP(BC292,樓別參照!A:B,2,0))</f>
        <v/>
      </c>
      <c r="BE292" s="1" t="str">
        <f t="shared" si="295"/>
        <v/>
      </c>
      <c r="BF292" s="1" t="str">
        <f t="shared" si="296"/>
        <v/>
      </c>
      <c r="BG292" s="1" t="str">
        <f t="shared" si="307"/>
        <v>N</v>
      </c>
      <c r="BH292" s="1" t="str">
        <f t="shared" si="306"/>
        <v/>
      </c>
      <c r="BI292" s="1" t="str">
        <f t="shared" si="298"/>
        <v/>
      </c>
      <c r="BJ292" s="1" t="str">
        <f t="shared" si="249"/>
        <v>桃園市</v>
      </c>
      <c r="BK292" s="1" t="str">
        <f t="shared" si="302"/>
        <v>桃園區</v>
      </c>
      <c r="BL292" s="1" t="str">
        <f t="shared" si="303"/>
        <v>中州街</v>
      </c>
      <c r="BM292" s="1" t="str">
        <f t="shared" si="304"/>
        <v>131巷</v>
      </c>
      <c r="BN292" s="1" t="str">
        <f t="shared" si="305"/>
        <v/>
      </c>
      <c r="BO292" s="1" t="str">
        <f t="shared" si="299"/>
        <v>11-2號</v>
      </c>
      <c r="BP292" s="1" t="str">
        <f t="shared" si="250"/>
        <v/>
      </c>
    </row>
    <row r="293" spans="1:68" x14ac:dyDescent="0.3">
      <c r="A293" s="1">
        <v>8699907</v>
      </c>
      <c r="B293" s="1" t="s">
        <v>288</v>
      </c>
      <c r="C293" s="1" t="s">
        <v>566</v>
      </c>
      <c r="D293" s="1" t="s">
        <v>567</v>
      </c>
      <c r="E293" s="1" t="s">
        <v>870</v>
      </c>
      <c r="F293" s="1" t="str">
        <f t="shared" si="251"/>
        <v>桃園市 桃園區 中正路1394號1樓之4</v>
      </c>
      <c r="G293" s="1">
        <f t="shared" si="252"/>
        <v>4</v>
      </c>
      <c r="H293" s="1" t="str">
        <f t="shared" si="253"/>
        <v>桃園市</v>
      </c>
      <c r="I293" s="1">
        <f t="shared" si="254"/>
        <v>4</v>
      </c>
      <c r="J293" s="1" t="str">
        <f t="shared" si="247"/>
        <v>桃園區</v>
      </c>
      <c r="K293" s="1" t="str">
        <f t="shared" si="248"/>
        <v>中正路1394號1樓之4</v>
      </c>
      <c r="L293" s="1" t="str">
        <f t="shared" si="255"/>
        <v>N</v>
      </c>
      <c r="M293" s="1" t="str">
        <f t="shared" si="256"/>
        <v/>
      </c>
      <c r="N293" s="1" t="str">
        <f t="shared" si="300"/>
        <v/>
      </c>
      <c r="O293" s="1" t="str">
        <f t="shared" si="257"/>
        <v>N</v>
      </c>
      <c r="P293" s="1" t="str">
        <f t="shared" si="258"/>
        <v/>
      </c>
      <c r="Q293" s="1" t="str">
        <f t="shared" si="259"/>
        <v/>
      </c>
      <c r="R293" s="1" t="str">
        <f t="shared" si="260"/>
        <v/>
      </c>
      <c r="S293" s="1" t="str">
        <f t="shared" si="261"/>
        <v>中正路1394號1樓之4</v>
      </c>
      <c r="T293" s="1" t="str">
        <f t="shared" si="262"/>
        <v>N</v>
      </c>
      <c r="U293" s="1" t="str">
        <f t="shared" si="263"/>
        <v>N</v>
      </c>
      <c r="V293" s="1" t="str">
        <f t="shared" si="264"/>
        <v>N</v>
      </c>
      <c r="W293" s="1" t="str">
        <f t="shared" si="265"/>
        <v/>
      </c>
      <c r="X293" s="1" t="str">
        <f t="shared" si="266"/>
        <v/>
      </c>
      <c r="Y293" s="1" t="str">
        <f t="shared" si="267"/>
        <v>中正路1394號1樓之4</v>
      </c>
      <c r="Z293" s="1" t="str">
        <f t="shared" si="268"/>
        <v>Y</v>
      </c>
      <c r="AA293" s="1">
        <f t="shared" si="246"/>
        <v>3</v>
      </c>
      <c r="AB293" s="1" t="str">
        <f t="shared" si="269"/>
        <v>N</v>
      </c>
      <c r="AC293" s="1" t="str">
        <f t="shared" si="270"/>
        <v/>
      </c>
      <c r="AD293" s="1" t="str">
        <f t="shared" si="271"/>
        <v>中正路</v>
      </c>
      <c r="AE293" s="1" t="str">
        <f t="shared" si="272"/>
        <v>1394號1樓之4</v>
      </c>
      <c r="AF293" s="1" t="str">
        <f t="shared" si="273"/>
        <v>N</v>
      </c>
      <c r="AG293" s="1" t="str">
        <f t="shared" si="274"/>
        <v/>
      </c>
      <c r="AH293" s="1" t="str">
        <f t="shared" si="275"/>
        <v/>
      </c>
      <c r="AI293" s="1" t="str">
        <f>IF(ISERROR(VLOOKUP(AH293,段別參照!A:B,2,0)),AH293,VLOOKUP(AH293,段別參照!A:B,2,0))</f>
        <v/>
      </c>
      <c r="AJ293" s="1" t="str">
        <f t="shared" si="276"/>
        <v>中正路</v>
      </c>
      <c r="AK293" s="1" t="str">
        <f t="shared" si="277"/>
        <v>中正路</v>
      </c>
      <c r="AL293" s="1" t="str">
        <f t="shared" si="278"/>
        <v>1394號1樓之4</v>
      </c>
      <c r="AM293" s="1" t="str">
        <f t="shared" si="279"/>
        <v>N</v>
      </c>
      <c r="AN293" s="1" t="str">
        <f t="shared" si="280"/>
        <v/>
      </c>
      <c r="AO293" s="1" t="str">
        <f t="shared" si="281"/>
        <v/>
      </c>
      <c r="AP293" s="1" t="str">
        <f t="shared" si="282"/>
        <v>1394號1樓之4</v>
      </c>
      <c r="AQ293" s="1" t="str">
        <f t="shared" si="283"/>
        <v>N</v>
      </c>
      <c r="AR293" s="1" t="str">
        <f t="shared" si="284"/>
        <v/>
      </c>
      <c r="AS293" s="1" t="str">
        <f t="shared" si="285"/>
        <v/>
      </c>
      <c r="AT293" s="1" t="str">
        <f t="shared" si="286"/>
        <v>1394號1樓之4</v>
      </c>
      <c r="AU293" s="1" t="str">
        <f t="shared" si="287"/>
        <v>Y</v>
      </c>
      <c r="AV293" s="1">
        <f t="shared" si="288"/>
        <v>5</v>
      </c>
      <c r="AW293" s="1" t="str">
        <f t="shared" si="289"/>
        <v>1394號</v>
      </c>
      <c r="AX293" s="1" t="str">
        <f t="shared" si="301"/>
        <v>1394號</v>
      </c>
      <c r="AY293" s="1" t="str">
        <f t="shared" si="290"/>
        <v>1樓之4</v>
      </c>
      <c r="AZ293" s="1" t="str">
        <f t="shared" si="291"/>
        <v>Y</v>
      </c>
      <c r="BA293" s="1">
        <f t="shared" si="292"/>
        <v>2</v>
      </c>
      <c r="BB293" s="1" t="str">
        <f t="shared" si="293"/>
        <v>1樓</v>
      </c>
      <c r="BC293" s="1" t="str">
        <f t="shared" si="294"/>
        <v>1</v>
      </c>
      <c r="BD293" s="1" t="str">
        <f>IF(ISERROR(VLOOKUP(BC293,樓別參照!A:B,2,0)),BC293,VLOOKUP(BC293,樓別參照!A:B,2,0))</f>
        <v>1</v>
      </c>
      <c r="BE293" s="1" t="str">
        <f t="shared" si="295"/>
        <v>1樓</v>
      </c>
      <c r="BF293" s="1" t="str">
        <f t="shared" si="296"/>
        <v>之4</v>
      </c>
      <c r="BG293" s="1" t="str">
        <f t="shared" si="307"/>
        <v>Y</v>
      </c>
      <c r="BH293" s="1">
        <f t="shared" si="306"/>
        <v>1</v>
      </c>
      <c r="BI293" s="1" t="str">
        <f t="shared" si="298"/>
        <v>之4</v>
      </c>
      <c r="BJ293" s="1" t="str">
        <f t="shared" si="249"/>
        <v>桃園市</v>
      </c>
      <c r="BK293" s="1" t="str">
        <f t="shared" si="302"/>
        <v>桃園區</v>
      </c>
      <c r="BL293" s="1" t="str">
        <f t="shared" si="303"/>
        <v>中正路</v>
      </c>
      <c r="BM293" s="1" t="str">
        <f t="shared" si="304"/>
        <v/>
      </c>
      <c r="BN293" s="1" t="str">
        <f t="shared" si="305"/>
        <v/>
      </c>
      <c r="BO293" s="1" t="str">
        <f t="shared" si="299"/>
        <v>1394號1樓之4</v>
      </c>
      <c r="BP293" s="1" t="str">
        <f t="shared" si="250"/>
        <v/>
      </c>
    </row>
    <row r="294" spans="1:68" x14ac:dyDescent="0.3">
      <c r="A294" s="1">
        <v>10008411</v>
      </c>
      <c r="B294" s="1" t="s">
        <v>289</v>
      </c>
      <c r="C294" s="1" t="s">
        <v>570</v>
      </c>
      <c r="D294" s="1" t="s">
        <v>571</v>
      </c>
      <c r="E294" s="1" t="s">
        <v>871</v>
      </c>
      <c r="F294" s="1" t="str">
        <f t="shared" si="251"/>
        <v>桃園市 桃園區 中正里005鄰守法路40巷8號</v>
      </c>
      <c r="G294" s="1">
        <f t="shared" si="252"/>
        <v>4</v>
      </c>
      <c r="H294" s="1" t="str">
        <f t="shared" si="253"/>
        <v>桃園市</v>
      </c>
      <c r="I294" s="1">
        <f t="shared" si="254"/>
        <v>4</v>
      </c>
      <c r="J294" s="1" t="str">
        <f t="shared" si="247"/>
        <v>桃園區</v>
      </c>
      <c r="K294" s="1" t="str">
        <f t="shared" si="248"/>
        <v>中正里005鄰守法路40巷8號</v>
      </c>
      <c r="L294" s="1" t="str">
        <f t="shared" si="255"/>
        <v>Y</v>
      </c>
      <c r="M294" s="1">
        <f t="shared" si="256"/>
        <v>3</v>
      </c>
      <c r="N294" s="1" t="str">
        <f t="shared" si="300"/>
        <v>中正里</v>
      </c>
      <c r="O294" s="1" t="str">
        <f t="shared" si="257"/>
        <v>Y</v>
      </c>
      <c r="P294" s="1">
        <f t="shared" si="258"/>
        <v>7</v>
      </c>
      <c r="Q294" s="1" t="str">
        <f t="shared" si="259"/>
        <v>中正里005鄰</v>
      </c>
      <c r="R294" s="1" t="str">
        <f t="shared" si="260"/>
        <v>中正里005鄰</v>
      </c>
      <c r="S294" s="1" t="str">
        <f t="shared" si="261"/>
        <v>守法路40巷8號</v>
      </c>
      <c r="T294" s="1" t="str">
        <f t="shared" si="262"/>
        <v>N</v>
      </c>
      <c r="U294" s="1" t="str">
        <f t="shared" si="263"/>
        <v>N</v>
      </c>
      <c r="V294" s="1" t="str">
        <f t="shared" si="264"/>
        <v>N</v>
      </c>
      <c r="W294" s="1" t="str">
        <f t="shared" si="265"/>
        <v/>
      </c>
      <c r="X294" s="1" t="str">
        <f t="shared" si="266"/>
        <v/>
      </c>
      <c r="Y294" s="1" t="str">
        <f t="shared" si="267"/>
        <v>守法路40巷8號</v>
      </c>
      <c r="Z294" s="1" t="str">
        <f t="shared" si="268"/>
        <v>Y</v>
      </c>
      <c r="AA294" s="1">
        <f t="shared" si="246"/>
        <v>3</v>
      </c>
      <c r="AB294" s="1" t="str">
        <f t="shared" si="269"/>
        <v>N</v>
      </c>
      <c r="AC294" s="1" t="str">
        <f t="shared" si="270"/>
        <v/>
      </c>
      <c r="AD294" s="1" t="str">
        <f t="shared" si="271"/>
        <v>守法路</v>
      </c>
      <c r="AE294" s="1" t="str">
        <f t="shared" si="272"/>
        <v>40巷8號</v>
      </c>
      <c r="AF294" s="1" t="str">
        <f t="shared" si="273"/>
        <v>N</v>
      </c>
      <c r="AG294" s="1" t="str">
        <f t="shared" si="274"/>
        <v/>
      </c>
      <c r="AH294" s="1" t="str">
        <f t="shared" si="275"/>
        <v/>
      </c>
      <c r="AI294" s="1" t="str">
        <f>IF(ISERROR(VLOOKUP(AH294,段別參照!A:B,2,0)),AH294,VLOOKUP(AH294,段別參照!A:B,2,0))</f>
        <v/>
      </c>
      <c r="AJ294" s="1" t="str">
        <f t="shared" si="276"/>
        <v>守法路</v>
      </c>
      <c r="AK294" s="1" t="str">
        <f t="shared" si="277"/>
        <v>守法路</v>
      </c>
      <c r="AL294" s="1" t="str">
        <f t="shared" si="278"/>
        <v>40巷8號</v>
      </c>
      <c r="AM294" s="1" t="str">
        <f t="shared" si="279"/>
        <v>Y</v>
      </c>
      <c r="AN294" s="1">
        <f t="shared" si="280"/>
        <v>3</v>
      </c>
      <c r="AO294" s="1" t="str">
        <f t="shared" si="281"/>
        <v>40巷</v>
      </c>
      <c r="AP294" s="1" t="str">
        <f t="shared" si="282"/>
        <v>8號</v>
      </c>
      <c r="AQ294" s="1" t="str">
        <f t="shared" si="283"/>
        <v>N</v>
      </c>
      <c r="AR294" s="1" t="str">
        <f t="shared" si="284"/>
        <v/>
      </c>
      <c r="AS294" s="1" t="str">
        <f t="shared" si="285"/>
        <v/>
      </c>
      <c r="AT294" s="1" t="str">
        <f t="shared" si="286"/>
        <v>8號</v>
      </c>
      <c r="AU294" s="1" t="str">
        <f t="shared" si="287"/>
        <v>Y</v>
      </c>
      <c r="AV294" s="1">
        <f t="shared" si="288"/>
        <v>2</v>
      </c>
      <c r="AW294" s="1" t="str">
        <f t="shared" si="289"/>
        <v>8號</v>
      </c>
      <c r="AX294" s="1" t="str">
        <f t="shared" si="301"/>
        <v>8號</v>
      </c>
      <c r="AY294" s="1" t="str">
        <f t="shared" si="290"/>
        <v/>
      </c>
      <c r="AZ294" s="1" t="str">
        <f t="shared" si="291"/>
        <v>N</v>
      </c>
      <c r="BA294" s="1" t="str">
        <f t="shared" si="292"/>
        <v/>
      </c>
      <c r="BB294" s="1" t="str">
        <f t="shared" si="293"/>
        <v/>
      </c>
      <c r="BC294" s="1" t="str">
        <f t="shared" si="294"/>
        <v/>
      </c>
      <c r="BD294" s="1" t="str">
        <f>IF(ISERROR(VLOOKUP(BC294,樓別參照!A:B,2,0)),BC294,VLOOKUP(BC294,樓別參照!A:B,2,0))</f>
        <v/>
      </c>
      <c r="BE294" s="1" t="str">
        <f t="shared" si="295"/>
        <v/>
      </c>
      <c r="BF294" s="1" t="str">
        <f t="shared" si="296"/>
        <v/>
      </c>
      <c r="BG294" s="1" t="str">
        <f t="shared" si="307"/>
        <v>N</v>
      </c>
      <c r="BH294" s="1" t="str">
        <f t="shared" si="306"/>
        <v/>
      </c>
      <c r="BI294" s="1" t="str">
        <f t="shared" si="298"/>
        <v/>
      </c>
      <c r="BJ294" s="1" t="str">
        <f t="shared" si="249"/>
        <v>桃園市</v>
      </c>
      <c r="BK294" s="1" t="str">
        <f t="shared" si="302"/>
        <v>桃園區</v>
      </c>
      <c r="BL294" s="1" t="str">
        <f t="shared" si="303"/>
        <v>守法路</v>
      </c>
      <c r="BM294" s="1" t="str">
        <f t="shared" si="304"/>
        <v>40巷</v>
      </c>
      <c r="BN294" s="1" t="str">
        <f t="shared" si="305"/>
        <v/>
      </c>
      <c r="BO294" s="1" t="str">
        <f t="shared" si="299"/>
        <v>8號</v>
      </c>
      <c r="BP294" s="1" t="str">
        <f t="shared" si="250"/>
        <v/>
      </c>
    </row>
    <row r="295" spans="1:68" x14ac:dyDescent="0.3">
      <c r="A295" s="1">
        <v>8437083</v>
      </c>
      <c r="B295" s="1" t="s">
        <v>290</v>
      </c>
      <c r="C295" s="1" t="s">
        <v>577</v>
      </c>
      <c r="D295" s="1" t="s">
        <v>571</v>
      </c>
      <c r="E295" s="1" t="s">
        <v>872</v>
      </c>
      <c r="F295" s="1" t="str">
        <f t="shared" si="251"/>
        <v>桃園市 龍潭區 中正路三林段239巷46號</v>
      </c>
      <c r="G295" s="1">
        <f t="shared" si="252"/>
        <v>4</v>
      </c>
      <c r="H295" s="1" t="str">
        <f t="shared" si="253"/>
        <v>桃園市</v>
      </c>
      <c r="I295" s="1">
        <f t="shared" si="254"/>
        <v>4</v>
      </c>
      <c r="J295" s="1" t="str">
        <f t="shared" si="247"/>
        <v>龍潭區</v>
      </c>
      <c r="K295" s="1" t="str">
        <f t="shared" si="248"/>
        <v>中正路三林段239巷46號</v>
      </c>
      <c r="L295" s="1" t="str">
        <f t="shared" si="255"/>
        <v>N</v>
      </c>
      <c r="M295" s="1" t="str">
        <f t="shared" si="256"/>
        <v/>
      </c>
      <c r="N295" s="1" t="str">
        <f t="shared" si="300"/>
        <v/>
      </c>
      <c r="O295" s="1" t="str">
        <f t="shared" si="257"/>
        <v>N</v>
      </c>
      <c r="P295" s="1" t="str">
        <f t="shared" si="258"/>
        <v/>
      </c>
      <c r="Q295" s="1" t="str">
        <f t="shared" si="259"/>
        <v/>
      </c>
      <c r="R295" s="1" t="str">
        <f t="shared" si="260"/>
        <v/>
      </c>
      <c r="S295" s="1" t="str">
        <f t="shared" si="261"/>
        <v>中正路三林段239巷46號</v>
      </c>
      <c r="T295" s="1" t="str">
        <f t="shared" si="262"/>
        <v>N</v>
      </c>
      <c r="U295" s="1" t="str">
        <f t="shared" si="263"/>
        <v>N</v>
      </c>
      <c r="V295" s="1" t="str">
        <f t="shared" si="264"/>
        <v>N</v>
      </c>
      <c r="W295" s="1" t="str">
        <f t="shared" si="265"/>
        <v/>
      </c>
      <c r="X295" s="1" t="str">
        <f t="shared" si="266"/>
        <v/>
      </c>
      <c r="Y295" s="1" t="str">
        <f t="shared" si="267"/>
        <v>中正路三林段239巷46號</v>
      </c>
      <c r="Z295" s="1" t="str">
        <f t="shared" si="268"/>
        <v>Y</v>
      </c>
      <c r="AA295" s="1">
        <f t="shared" si="246"/>
        <v>3</v>
      </c>
      <c r="AB295" s="1" t="str">
        <f t="shared" si="269"/>
        <v>N</v>
      </c>
      <c r="AC295" s="1" t="str">
        <f t="shared" si="270"/>
        <v/>
      </c>
      <c r="AD295" s="1" t="str">
        <f t="shared" si="271"/>
        <v>中正路</v>
      </c>
      <c r="AE295" s="1" t="str">
        <f t="shared" si="272"/>
        <v>三林段239巷46號</v>
      </c>
      <c r="AF295" s="1" t="str">
        <f t="shared" si="273"/>
        <v>Y</v>
      </c>
      <c r="AG295" s="1">
        <f t="shared" si="274"/>
        <v>3</v>
      </c>
      <c r="AH295" s="1" t="str">
        <f t="shared" si="275"/>
        <v>三林段</v>
      </c>
      <c r="AI295" s="1" t="str">
        <f>IF(ISERROR(VLOOKUP(AH295,段別參照!A:B,2,0)),AH295,VLOOKUP(AH295,段別參照!A:B,2,0))</f>
        <v>三林段</v>
      </c>
      <c r="AJ295" s="1" t="str">
        <f t="shared" si="276"/>
        <v>中正路三林段</v>
      </c>
      <c r="AK295" s="1" t="str">
        <f t="shared" si="277"/>
        <v>中正路三林段</v>
      </c>
      <c r="AL295" s="1" t="str">
        <f t="shared" si="278"/>
        <v>239巷46號</v>
      </c>
      <c r="AM295" s="1" t="str">
        <f t="shared" si="279"/>
        <v>Y</v>
      </c>
      <c r="AN295" s="1">
        <f t="shared" si="280"/>
        <v>4</v>
      </c>
      <c r="AO295" s="1" t="str">
        <f t="shared" si="281"/>
        <v>239巷</v>
      </c>
      <c r="AP295" s="1" t="str">
        <f t="shared" si="282"/>
        <v>46號</v>
      </c>
      <c r="AQ295" s="1" t="str">
        <f t="shared" si="283"/>
        <v>N</v>
      </c>
      <c r="AR295" s="1" t="str">
        <f t="shared" si="284"/>
        <v/>
      </c>
      <c r="AS295" s="1" t="str">
        <f t="shared" si="285"/>
        <v/>
      </c>
      <c r="AT295" s="1" t="str">
        <f t="shared" si="286"/>
        <v>46號</v>
      </c>
      <c r="AU295" s="1" t="str">
        <f t="shared" si="287"/>
        <v>Y</v>
      </c>
      <c r="AV295" s="1">
        <f t="shared" si="288"/>
        <v>3</v>
      </c>
      <c r="AW295" s="1" t="str">
        <f t="shared" si="289"/>
        <v>46號</v>
      </c>
      <c r="AX295" s="1" t="str">
        <f t="shared" si="301"/>
        <v>46號</v>
      </c>
      <c r="AY295" s="1" t="str">
        <f t="shared" si="290"/>
        <v/>
      </c>
      <c r="AZ295" s="1" t="str">
        <f t="shared" si="291"/>
        <v>N</v>
      </c>
      <c r="BA295" s="1" t="str">
        <f t="shared" si="292"/>
        <v/>
      </c>
      <c r="BB295" s="1" t="str">
        <f t="shared" si="293"/>
        <v/>
      </c>
      <c r="BC295" s="1" t="str">
        <f t="shared" si="294"/>
        <v/>
      </c>
      <c r="BD295" s="1" t="str">
        <f>IF(ISERROR(VLOOKUP(BC295,樓別參照!A:B,2,0)),BC295,VLOOKUP(BC295,樓別參照!A:B,2,0))</f>
        <v/>
      </c>
      <c r="BE295" s="1" t="str">
        <f t="shared" si="295"/>
        <v/>
      </c>
      <c r="BF295" s="1" t="str">
        <f t="shared" si="296"/>
        <v/>
      </c>
      <c r="BG295" s="1" t="str">
        <f t="shared" si="307"/>
        <v>N</v>
      </c>
      <c r="BH295" s="1" t="str">
        <f t="shared" si="306"/>
        <v/>
      </c>
      <c r="BI295" s="1" t="str">
        <f t="shared" si="298"/>
        <v/>
      </c>
      <c r="BJ295" s="1" t="str">
        <f t="shared" si="249"/>
        <v>桃園市</v>
      </c>
      <c r="BK295" s="1" t="str">
        <f t="shared" si="302"/>
        <v>龍潭區</v>
      </c>
      <c r="BL295" s="1" t="str">
        <f t="shared" si="303"/>
        <v>中正路三林段</v>
      </c>
      <c r="BM295" s="1" t="str">
        <f t="shared" si="304"/>
        <v>239巷</v>
      </c>
      <c r="BN295" s="1" t="str">
        <f t="shared" si="305"/>
        <v/>
      </c>
      <c r="BO295" s="1" t="str">
        <f t="shared" si="299"/>
        <v>46號</v>
      </c>
      <c r="BP295" s="1" t="str">
        <f t="shared" si="250"/>
        <v/>
      </c>
    </row>
    <row r="296" spans="1:68" x14ac:dyDescent="0.3">
      <c r="A296" s="1">
        <v>7592732</v>
      </c>
      <c r="B296" s="1" t="s">
        <v>291</v>
      </c>
      <c r="C296" s="1" t="s">
        <v>577</v>
      </c>
      <c r="D296" s="1" t="s">
        <v>630</v>
      </c>
      <c r="E296" s="1" t="s">
        <v>873</v>
      </c>
      <c r="F296" s="1" t="str">
        <f t="shared" si="251"/>
        <v>桃園市 平鎮區 中興路九龍段172巷51弄21號2樓</v>
      </c>
      <c r="G296" s="1">
        <f t="shared" si="252"/>
        <v>4</v>
      </c>
      <c r="H296" s="1" t="str">
        <f t="shared" si="253"/>
        <v>桃園市</v>
      </c>
      <c r="I296" s="1">
        <f t="shared" si="254"/>
        <v>4</v>
      </c>
      <c r="J296" s="1" t="str">
        <f t="shared" si="247"/>
        <v>平鎮區</v>
      </c>
      <c r="K296" s="1" t="str">
        <f t="shared" si="248"/>
        <v>中興路九龍段172巷51弄21號2樓</v>
      </c>
      <c r="L296" s="1" t="str">
        <f t="shared" si="255"/>
        <v>N</v>
      </c>
      <c r="M296" s="1" t="str">
        <f t="shared" si="256"/>
        <v/>
      </c>
      <c r="N296" s="1" t="str">
        <f t="shared" si="300"/>
        <v/>
      </c>
      <c r="O296" s="1" t="str">
        <f t="shared" si="257"/>
        <v>N</v>
      </c>
      <c r="P296" s="1" t="str">
        <f t="shared" si="258"/>
        <v/>
      </c>
      <c r="Q296" s="1" t="str">
        <f t="shared" si="259"/>
        <v/>
      </c>
      <c r="R296" s="1" t="str">
        <f t="shared" si="260"/>
        <v/>
      </c>
      <c r="S296" s="1" t="str">
        <f t="shared" si="261"/>
        <v>中興路九龍段172巷51弄21號2樓</v>
      </c>
      <c r="T296" s="1" t="str">
        <f t="shared" si="262"/>
        <v>N</v>
      </c>
      <c r="U296" s="1" t="str">
        <f t="shared" si="263"/>
        <v>N</v>
      </c>
      <c r="V296" s="1" t="str">
        <f t="shared" si="264"/>
        <v>N</v>
      </c>
      <c r="W296" s="1" t="str">
        <f t="shared" si="265"/>
        <v/>
      </c>
      <c r="X296" s="1" t="str">
        <f t="shared" si="266"/>
        <v/>
      </c>
      <c r="Y296" s="1" t="str">
        <f t="shared" si="267"/>
        <v>中興路九龍段172巷51弄21號2樓</v>
      </c>
      <c r="Z296" s="1" t="str">
        <f t="shared" si="268"/>
        <v>Y</v>
      </c>
      <c r="AA296" s="1">
        <f t="shared" si="246"/>
        <v>3</v>
      </c>
      <c r="AB296" s="1" t="str">
        <f t="shared" si="269"/>
        <v>N</v>
      </c>
      <c r="AC296" s="1" t="str">
        <f t="shared" si="270"/>
        <v/>
      </c>
      <c r="AD296" s="1" t="str">
        <f t="shared" si="271"/>
        <v>中興路</v>
      </c>
      <c r="AE296" s="1" t="str">
        <f t="shared" si="272"/>
        <v>九龍段172巷51弄21號2樓</v>
      </c>
      <c r="AF296" s="1" t="str">
        <f t="shared" si="273"/>
        <v>Y</v>
      </c>
      <c r="AG296" s="1">
        <f t="shared" si="274"/>
        <v>3</v>
      </c>
      <c r="AH296" s="1" t="str">
        <f t="shared" si="275"/>
        <v>九龍段</v>
      </c>
      <c r="AI296" s="1" t="str">
        <f>IF(ISERROR(VLOOKUP(AH296,段別參照!A:B,2,0)),AH296,VLOOKUP(AH296,段別參照!A:B,2,0))</f>
        <v>九龍段</v>
      </c>
      <c r="AJ296" s="1" t="str">
        <f t="shared" si="276"/>
        <v>中興路九龍段</v>
      </c>
      <c r="AK296" s="1" t="str">
        <f t="shared" si="277"/>
        <v>中興路九龍段</v>
      </c>
      <c r="AL296" s="1" t="str">
        <f t="shared" si="278"/>
        <v>172巷51弄21號2樓</v>
      </c>
      <c r="AM296" s="1" t="str">
        <f t="shared" si="279"/>
        <v>Y</v>
      </c>
      <c r="AN296" s="1">
        <f t="shared" si="280"/>
        <v>4</v>
      </c>
      <c r="AO296" s="1" t="str">
        <f t="shared" si="281"/>
        <v>172巷</v>
      </c>
      <c r="AP296" s="1" t="str">
        <f t="shared" si="282"/>
        <v>51弄21號2樓</v>
      </c>
      <c r="AQ296" s="1" t="str">
        <f t="shared" si="283"/>
        <v>Y</v>
      </c>
      <c r="AR296" s="1">
        <f t="shared" si="284"/>
        <v>3</v>
      </c>
      <c r="AS296" s="1" t="str">
        <f t="shared" si="285"/>
        <v>51弄</v>
      </c>
      <c r="AT296" s="1" t="str">
        <f t="shared" si="286"/>
        <v>21號2樓</v>
      </c>
      <c r="AU296" s="1" t="str">
        <f t="shared" si="287"/>
        <v>Y</v>
      </c>
      <c r="AV296" s="1">
        <f t="shared" si="288"/>
        <v>3</v>
      </c>
      <c r="AW296" s="1" t="str">
        <f t="shared" si="289"/>
        <v>21號</v>
      </c>
      <c r="AX296" s="1" t="str">
        <f t="shared" si="301"/>
        <v>21號</v>
      </c>
      <c r="AY296" s="1" t="str">
        <f t="shared" si="290"/>
        <v>2樓</v>
      </c>
      <c r="AZ296" s="1" t="str">
        <f t="shared" si="291"/>
        <v>Y</v>
      </c>
      <c r="BA296" s="1">
        <f t="shared" si="292"/>
        <v>2</v>
      </c>
      <c r="BB296" s="1" t="str">
        <f t="shared" si="293"/>
        <v>2樓</v>
      </c>
      <c r="BC296" s="1" t="str">
        <f t="shared" si="294"/>
        <v>2</v>
      </c>
      <c r="BD296" s="1" t="str">
        <f>IF(ISERROR(VLOOKUP(BC296,樓別參照!A:B,2,0)),BC296,VLOOKUP(BC296,樓別參照!A:B,2,0))</f>
        <v>2</v>
      </c>
      <c r="BE296" s="1" t="str">
        <f t="shared" si="295"/>
        <v>2樓</v>
      </c>
      <c r="BF296" s="1" t="str">
        <f t="shared" si="296"/>
        <v/>
      </c>
      <c r="BG296" s="1" t="str">
        <f t="shared" si="307"/>
        <v>N</v>
      </c>
      <c r="BH296" s="1" t="str">
        <f t="shared" si="306"/>
        <v/>
      </c>
      <c r="BI296" s="1" t="str">
        <f t="shared" si="298"/>
        <v/>
      </c>
      <c r="BJ296" s="1" t="str">
        <f t="shared" si="249"/>
        <v>桃園市</v>
      </c>
      <c r="BK296" s="1" t="str">
        <f t="shared" si="302"/>
        <v>平鎮區</v>
      </c>
      <c r="BL296" s="1" t="str">
        <f t="shared" si="303"/>
        <v>中興路九龍段</v>
      </c>
      <c r="BM296" s="1" t="str">
        <f t="shared" si="304"/>
        <v>172巷</v>
      </c>
      <c r="BN296" s="1" t="str">
        <f t="shared" si="305"/>
        <v>51弄</v>
      </c>
      <c r="BO296" s="1" t="str">
        <f t="shared" si="299"/>
        <v>21號2樓</v>
      </c>
      <c r="BP296" s="1" t="str">
        <f t="shared" si="250"/>
        <v/>
      </c>
    </row>
    <row r="297" spans="1:68" x14ac:dyDescent="0.3">
      <c r="A297" s="1">
        <v>8977369</v>
      </c>
      <c r="B297" s="1" t="s">
        <v>292</v>
      </c>
      <c r="C297" s="1" t="s">
        <v>570</v>
      </c>
      <c r="D297" s="1" t="s">
        <v>571</v>
      </c>
      <c r="E297" s="1" t="s">
        <v>874</v>
      </c>
      <c r="F297" s="1" t="str">
        <f t="shared" si="251"/>
        <v>桃園市 中壢區 龍東里4鄰龍福路206巷26號</v>
      </c>
      <c r="G297" s="1">
        <f t="shared" si="252"/>
        <v>4</v>
      </c>
      <c r="H297" s="1" t="str">
        <f t="shared" si="253"/>
        <v>桃園市</v>
      </c>
      <c r="I297" s="1">
        <f t="shared" si="254"/>
        <v>4</v>
      </c>
      <c r="J297" s="1" t="str">
        <f t="shared" si="247"/>
        <v>中壢區</v>
      </c>
      <c r="K297" s="1" t="str">
        <f t="shared" si="248"/>
        <v>龍東里4鄰龍福路206巷26號</v>
      </c>
      <c r="L297" s="1" t="str">
        <f t="shared" si="255"/>
        <v>Y</v>
      </c>
      <c r="M297" s="1">
        <f t="shared" si="256"/>
        <v>3</v>
      </c>
      <c r="N297" s="1" t="str">
        <f t="shared" si="300"/>
        <v>龍東里</v>
      </c>
      <c r="O297" s="1" t="str">
        <f t="shared" si="257"/>
        <v>Y</v>
      </c>
      <c r="P297" s="1">
        <f t="shared" si="258"/>
        <v>5</v>
      </c>
      <c r="Q297" s="1" t="str">
        <f t="shared" si="259"/>
        <v>龍東里4鄰</v>
      </c>
      <c r="R297" s="1" t="str">
        <f t="shared" si="260"/>
        <v>龍東里4鄰</v>
      </c>
      <c r="S297" s="1" t="str">
        <f t="shared" si="261"/>
        <v>龍福路206巷26號</v>
      </c>
      <c r="T297" s="1" t="str">
        <f t="shared" si="262"/>
        <v>N</v>
      </c>
      <c r="U297" s="1" t="str">
        <f t="shared" si="263"/>
        <v>N</v>
      </c>
      <c r="V297" s="1" t="str">
        <f t="shared" si="264"/>
        <v>N</v>
      </c>
      <c r="W297" s="1" t="str">
        <f t="shared" si="265"/>
        <v/>
      </c>
      <c r="X297" s="1" t="str">
        <f t="shared" si="266"/>
        <v/>
      </c>
      <c r="Y297" s="1" t="str">
        <f t="shared" si="267"/>
        <v>龍福路206巷26號</v>
      </c>
      <c r="Z297" s="1" t="str">
        <f t="shared" si="268"/>
        <v>Y</v>
      </c>
      <c r="AA297" s="1">
        <f t="shared" si="246"/>
        <v>3</v>
      </c>
      <c r="AB297" s="1" t="str">
        <f t="shared" si="269"/>
        <v>N</v>
      </c>
      <c r="AC297" s="1" t="str">
        <f t="shared" si="270"/>
        <v/>
      </c>
      <c r="AD297" s="1" t="str">
        <f t="shared" si="271"/>
        <v>龍福路</v>
      </c>
      <c r="AE297" s="1" t="str">
        <f t="shared" si="272"/>
        <v>206巷26號</v>
      </c>
      <c r="AF297" s="1" t="str">
        <f t="shared" si="273"/>
        <v>N</v>
      </c>
      <c r="AG297" s="1" t="str">
        <f t="shared" si="274"/>
        <v/>
      </c>
      <c r="AH297" s="1" t="str">
        <f t="shared" si="275"/>
        <v/>
      </c>
      <c r="AI297" s="1" t="str">
        <f>IF(ISERROR(VLOOKUP(AH297,段別參照!A:B,2,0)),AH297,VLOOKUP(AH297,段別參照!A:B,2,0))</f>
        <v/>
      </c>
      <c r="AJ297" s="1" t="str">
        <f t="shared" si="276"/>
        <v>龍福路</v>
      </c>
      <c r="AK297" s="1" t="str">
        <f t="shared" si="277"/>
        <v>龍福路</v>
      </c>
      <c r="AL297" s="1" t="str">
        <f t="shared" si="278"/>
        <v>206巷26號</v>
      </c>
      <c r="AM297" s="1" t="str">
        <f t="shared" si="279"/>
        <v>Y</v>
      </c>
      <c r="AN297" s="1">
        <f t="shared" si="280"/>
        <v>4</v>
      </c>
      <c r="AO297" s="1" t="str">
        <f t="shared" si="281"/>
        <v>206巷</v>
      </c>
      <c r="AP297" s="1" t="str">
        <f t="shared" si="282"/>
        <v>26號</v>
      </c>
      <c r="AQ297" s="1" t="str">
        <f t="shared" si="283"/>
        <v>N</v>
      </c>
      <c r="AR297" s="1" t="str">
        <f t="shared" si="284"/>
        <v/>
      </c>
      <c r="AS297" s="1" t="str">
        <f t="shared" si="285"/>
        <v/>
      </c>
      <c r="AT297" s="1" t="str">
        <f t="shared" si="286"/>
        <v>26號</v>
      </c>
      <c r="AU297" s="1" t="str">
        <f t="shared" si="287"/>
        <v>Y</v>
      </c>
      <c r="AV297" s="1">
        <f t="shared" si="288"/>
        <v>3</v>
      </c>
      <c r="AW297" s="1" t="str">
        <f t="shared" si="289"/>
        <v>26號</v>
      </c>
      <c r="AX297" s="1" t="str">
        <f t="shared" si="301"/>
        <v>26號</v>
      </c>
      <c r="AY297" s="1" t="str">
        <f t="shared" si="290"/>
        <v/>
      </c>
      <c r="AZ297" s="1" t="str">
        <f t="shared" si="291"/>
        <v>N</v>
      </c>
      <c r="BA297" s="1" t="str">
        <f t="shared" si="292"/>
        <v/>
      </c>
      <c r="BB297" s="1" t="str">
        <f t="shared" si="293"/>
        <v/>
      </c>
      <c r="BC297" s="1" t="str">
        <f t="shared" si="294"/>
        <v/>
      </c>
      <c r="BD297" s="1" t="str">
        <f>IF(ISERROR(VLOOKUP(BC297,樓別參照!A:B,2,0)),BC297,VLOOKUP(BC297,樓別參照!A:B,2,0))</f>
        <v/>
      </c>
      <c r="BE297" s="1" t="str">
        <f t="shared" si="295"/>
        <v/>
      </c>
      <c r="BF297" s="1" t="str">
        <f t="shared" si="296"/>
        <v/>
      </c>
      <c r="BG297" s="1" t="str">
        <f t="shared" si="307"/>
        <v>N</v>
      </c>
      <c r="BH297" s="1" t="str">
        <f t="shared" si="306"/>
        <v/>
      </c>
      <c r="BI297" s="1" t="str">
        <f t="shared" si="298"/>
        <v/>
      </c>
      <c r="BJ297" s="1" t="str">
        <f t="shared" si="249"/>
        <v>桃園市</v>
      </c>
      <c r="BK297" s="1" t="str">
        <f t="shared" si="302"/>
        <v>中壢區</v>
      </c>
      <c r="BL297" s="1" t="str">
        <f t="shared" si="303"/>
        <v>龍福路</v>
      </c>
      <c r="BM297" s="1" t="str">
        <f t="shared" si="304"/>
        <v>206巷</v>
      </c>
      <c r="BN297" s="1" t="str">
        <f t="shared" si="305"/>
        <v/>
      </c>
      <c r="BO297" s="1" t="str">
        <f t="shared" si="299"/>
        <v>26號</v>
      </c>
      <c r="BP297" s="1" t="str">
        <f t="shared" si="250"/>
        <v/>
      </c>
    </row>
    <row r="298" spans="1:68" x14ac:dyDescent="0.3">
      <c r="A298" s="1">
        <v>8980074</v>
      </c>
      <c r="B298" s="1" t="s">
        <v>293</v>
      </c>
      <c r="C298" s="1" t="s">
        <v>570</v>
      </c>
      <c r="D298" s="1" t="s">
        <v>571</v>
      </c>
      <c r="E298" s="1" t="s">
        <v>875</v>
      </c>
      <c r="F298" s="1" t="str">
        <f t="shared" si="251"/>
        <v>桃園市 中壢區 華勛里22鄰華美三路293號3樓</v>
      </c>
      <c r="G298" s="1">
        <f t="shared" si="252"/>
        <v>4</v>
      </c>
      <c r="H298" s="1" t="str">
        <f t="shared" si="253"/>
        <v>桃園市</v>
      </c>
      <c r="I298" s="1">
        <f t="shared" si="254"/>
        <v>4</v>
      </c>
      <c r="J298" s="1" t="str">
        <f t="shared" si="247"/>
        <v>中壢區</v>
      </c>
      <c r="K298" s="1" t="str">
        <f t="shared" si="248"/>
        <v>華勛里22鄰華美三路293號3樓</v>
      </c>
      <c r="L298" s="1" t="str">
        <f t="shared" si="255"/>
        <v>Y</v>
      </c>
      <c r="M298" s="1">
        <f t="shared" si="256"/>
        <v>3</v>
      </c>
      <c r="N298" s="1" t="str">
        <f t="shared" si="300"/>
        <v>華勛里</v>
      </c>
      <c r="O298" s="1" t="str">
        <f t="shared" si="257"/>
        <v>Y</v>
      </c>
      <c r="P298" s="1">
        <f t="shared" si="258"/>
        <v>6</v>
      </c>
      <c r="Q298" s="1" t="str">
        <f t="shared" si="259"/>
        <v>華勛里22鄰</v>
      </c>
      <c r="R298" s="1" t="str">
        <f t="shared" si="260"/>
        <v>華勛里22鄰</v>
      </c>
      <c r="S298" s="1" t="str">
        <f t="shared" si="261"/>
        <v>華美三路293號3樓</v>
      </c>
      <c r="T298" s="1" t="str">
        <f t="shared" si="262"/>
        <v>N</v>
      </c>
      <c r="U298" s="1" t="str">
        <f t="shared" si="263"/>
        <v>N</v>
      </c>
      <c r="V298" s="1" t="str">
        <f t="shared" si="264"/>
        <v>N</v>
      </c>
      <c r="W298" s="1" t="str">
        <f t="shared" si="265"/>
        <v/>
      </c>
      <c r="X298" s="1" t="str">
        <f t="shared" si="266"/>
        <v/>
      </c>
      <c r="Y298" s="1" t="str">
        <f t="shared" si="267"/>
        <v>華美三路293號3樓</v>
      </c>
      <c r="Z298" s="1" t="str">
        <f t="shared" si="268"/>
        <v>Y</v>
      </c>
      <c r="AA298" s="1">
        <f t="shared" si="246"/>
        <v>4</v>
      </c>
      <c r="AB298" s="1" t="str">
        <f t="shared" si="269"/>
        <v>N</v>
      </c>
      <c r="AC298" s="1" t="str">
        <f t="shared" si="270"/>
        <v/>
      </c>
      <c r="AD298" s="1" t="str">
        <f t="shared" si="271"/>
        <v>華美三路</v>
      </c>
      <c r="AE298" s="1" t="str">
        <f t="shared" si="272"/>
        <v>293號3樓</v>
      </c>
      <c r="AF298" s="1" t="str">
        <f t="shared" si="273"/>
        <v>N</v>
      </c>
      <c r="AG298" s="1" t="str">
        <f t="shared" si="274"/>
        <v/>
      </c>
      <c r="AH298" s="1" t="str">
        <f t="shared" si="275"/>
        <v/>
      </c>
      <c r="AI298" s="1" t="str">
        <f>IF(ISERROR(VLOOKUP(AH298,段別參照!A:B,2,0)),AH298,VLOOKUP(AH298,段別參照!A:B,2,0))</f>
        <v/>
      </c>
      <c r="AJ298" s="1" t="str">
        <f t="shared" si="276"/>
        <v>華美三路</v>
      </c>
      <c r="AK298" s="1" t="str">
        <f t="shared" si="277"/>
        <v>華美三路</v>
      </c>
      <c r="AL298" s="1" t="str">
        <f t="shared" si="278"/>
        <v>293號3樓</v>
      </c>
      <c r="AM298" s="1" t="str">
        <f t="shared" si="279"/>
        <v>N</v>
      </c>
      <c r="AN298" s="1" t="str">
        <f t="shared" si="280"/>
        <v/>
      </c>
      <c r="AO298" s="1" t="str">
        <f t="shared" si="281"/>
        <v/>
      </c>
      <c r="AP298" s="1" t="str">
        <f t="shared" si="282"/>
        <v>293號3樓</v>
      </c>
      <c r="AQ298" s="1" t="str">
        <f t="shared" si="283"/>
        <v>N</v>
      </c>
      <c r="AR298" s="1" t="str">
        <f t="shared" si="284"/>
        <v/>
      </c>
      <c r="AS298" s="1" t="str">
        <f t="shared" si="285"/>
        <v/>
      </c>
      <c r="AT298" s="1" t="str">
        <f t="shared" si="286"/>
        <v>293號3樓</v>
      </c>
      <c r="AU298" s="1" t="str">
        <f t="shared" si="287"/>
        <v>Y</v>
      </c>
      <c r="AV298" s="1">
        <f t="shared" si="288"/>
        <v>4</v>
      </c>
      <c r="AW298" s="1" t="str">
        <f t="shared" si="289"/>
        <v>293號</v>
      </c>
      <c r="AX298" s="1" t="str">
        <f t="shared" si="301"/>
        <v>293號</v>
      </c>
      <c r="AY298" s="1" t="str">
        <f t="shared" si="290"/>
        <v>3樓</v>
      </c>
      <c r="AZ298" s="1" t="str">
        <f t="shared" si="291"/>
        <v>Y</v>
      </c>
      <c r="BA298" s="1">
        <f t="shared" si="292"/>
        <v>2</v>
      </c>
      <c r="BB298" s="1" t="str">
        <f t="shared" si="293"/>
        <v>3樓</v>
      </c>
      <c r="BC298" s="1" t="str">
        <f t="shared" si="294"/>
        <v>3</v>
      </c>
      <c r="BD298" s="1" t="str">
        <f>IF(ISERROR(VLOOKUP(BC298,樓別參照!A:B,2,0)),BC298,VLOOKUP(BC298,樓別參照!A:B,2,0))</f>
        <v>3</v>
      </c>
      <c r="BE298" s="1" t="str">
        <f t="shared" si="295"/>
        <v>3樓</v>
      </c>
      <c r="BF298" s="1" t="str">
        <f t="shared" si="296"/>
        <v/>
      </c>
      <c r="BG298" s="1" t="str">
        <f t="shared" si="307"/>
        <v>N</v>
      </c>
      <c r="BH298" s="1" t="str">
        <f t="shared" si="306"/>
        <v/>
      </c>
      <c r="BI298" s="1" t="str">
        <f t="shared" si="298"/>
        <v/>
      </c>
      <c r="BJ298" s="1" t="str">
        <f t="shared" si="249"/>
        <v>桃園市</v>
      </c>
      <c r="BK298" s="1" t="str">
        <f t="shared" si="302"/>
        <v>中壢區</v>
      </c>
      <c r="BL298" s="1" t="str">
        <f t="shared" si="303"/>
        <v>華美三路</v>
      </c>
      <c r="BM298" s="1" t="str">
        <f t="shared" si="304"/>
        <v/>
      </c>
      <c r="BN298" s="1" t="str">
        <f t="shared" si="305"/>
        <v/>
      </c>
      <c r="BO298" s="1" t="str">
        <f t="shared" si="299"/>
        <v>293號3樓</v>
      </c>
      <c r="BP298" s="1" t="str">
        <f t="shared" si="250"/>
        <v/>
      </c>
    </row>
    <row r="299" spans="1:68" x14ac:dyDescent="0.3">
      <c r="A299" s="1">
        <v>10354483</v>
      </c>
      <c r="B299" s="1" t="s">
        <v>560</v>
      </c>
      <c r="C299" s="1" t="s">
        <v>570</v>
      </c>
      <c r="D299" s="1" t="s">
        <v>571</v>
      </c>
      <c r="E299" s="1" t="s">
        <v>876</v>
      </c>
      <c r="F299" s="1" t="str">
        <f t="shared" si="251"/>
        <v>桃園市 中壢區 龍德里002鄰龍勇路17之1號</v>
      </c>
      <c r="G299" s="1">
        <f t="shared" si="252"/>
        <v>6</v>
      </c>
      <c r="H299" s="1" t="str">
        <f t="shared" si="253"/>
        <v>桃園市</v>
      </c>
      <c r="I299" s="1">
        <f t="shared" si="254"/>
        <v>4</v>
      </c>
      <c r="J299" s="1" t="str">
        <f t="shared" si="247"/>
        <v>中壢區</v>
      </c>
      <c r="K299" s="1" t="str">
        <f t="shared" si="248"/>
        <v>龍德里002鄰龍勇路17之1號</v>
      </c>
      <c r="L299" s="1" t="str">
        <f t="shared" si="255"/>
        <v>Y</v>
      </c>
      <c r="M299" s="1">
        <f t="shared" si="256"/>
        <v>3</v>
      </c>
      <c r="N299" s="1" t="str">
        <f t="shared" si="300"/>
        <v>龍德里</v>
      </c>
      <c r="O299" s="1" t="str">
        <f t="shared" si="257"/>
        <v>Y</v>
      </c>
      <c r="P299" s="1">
        <f t="shared" si="258"/>
        <v>7</v>
      </c>
      <c r="Q299" s="1" t="str">
        <f t="shared" si="259"/>
        <v>龍德里002鄰</v>
      </c>
      <c r="R299" s="1" t="str">
        <f t="shared" si="260"/>
        <v>龍德里002鄰</v>
      </c>
      <c r="S299" s="1" t="str">
        <f t="shared" si="261"/>
        <v>龍勇路17之1號</v>
      </c>
      <c r="T299" s="1" t="str">
        <f t="shared" si="262"/>
        <v>N</v>
      </c>
      <c r="U299" s="1" t="str">
        <f t="shared" si="263"/>
        <v>N</v>
      </c>
      <c r="V299" s="1" t="str">
        <f t="shared" si="264"/>
        <v>N</v>
      </c>
      <c r="W299" s="1" t="str">
        <f t="shared" si="265"/>
        <v/>
      </c>
      <c r="X299" s="1" t="str">
        <f t="shared" si="266"/>
        <v/>
      </c>
      <c r="Y299" s="1" t="str">
        <f t="shared" si="267"/>
        <v>龍勇路17之1號</v>
      </c>
      <c r="Z299" s="1" t="str">
        <f t="shared" si="268"/>
        <v>Y</v>
      </c>
      <c r="AA299" s="1">
        <f t="shared" si="246"/>
        <v>3</v>
      </c>
      <c r="AB299" s="1" t="str">
        <f t="shared" si="269"/>
        <v>N</v>
      </c>
      <c r="AC299" s="1" t="str">
        <f t="shared" si="270"/>
        <v/>
      </c>
      <c r="AD299" s="1" t="str">
        <f t="shared" si="271"/>
        <v>龍勇路</v>
      </c>
      <c r="AE299" s="1" t="str">
        <f t="shared" si="272"/>
        <v>17之1號</v>
      </c>
      <c r="AF299" s="1" t="str">
        <f t="shared" si="273"/>
        <v>N</v>
      </c>
      <c r="AG299" s="1" t="str">
        <f t="shared" si="274"/>
        <v/>
      </c>
      <c r="AH299" s="1" t="str">
        <f t="shared" si="275"/>
        <v/>
      </c>
      <c r="AI299" s="1" t="str">
        <f>IF(ISERROR(VLOOKUP(AH299,段別參照!A:B,2,0)),AH299,VLOOKUP(AH299,段別參照!A:B,2,0))</f>
        <v/>
      </c>
      <c r="AJ299" s="1" t="str">
        <f t="shared" si="276"/>
        <v>龍勇路</v>
      </c>
      <c r="AK299" s="1" t="str">
        <f t="shared" si="277"/>
        <v>龍勇路</v>
      </c>
      <c r="AL299" s="1" t="str">
        <f t="shared" si="278"/>
        <v>17之1號</v>
      </c>
      <c r="AM299" s="1" t="str">
        <f t="shared" si="279"/>
        <v>N</v>
      </c>
      <c r="AN299" s="1" t="str">
        <f t="shared" si="280"/>
        <v/>
      </c>
      <c r="AO299" s="1" t="str">
        <f t="shared" si="281"/>
        <v/>
      </c>
      <c r="AP299" s="1" t="str">
        <f t="shared" si="282"/>
        <v>17之1號</v>
      </c>
      <c r="AQ299" s="1" t="str">
        <f t="shared" si="283"/>
        <v>N</v>
      </c>
      <c r="AR299" s="1" t="str">
        <f t="shared" si="284"/>
        <v/>
      </c>
      <c r="AS299" s="1" t="str">
        <f t="shared" si="285"/>
        <v/>
      </c>
      <c r="AT299" s="1" t="str">
        <f t="shared" si="286"/>
        <v>17之1號</v>
      </c>
      <c r="AU299" s="1" t="str">
        <f t="shared" si="287"/>
        <v>Y</v>
      </c>
      <c r="AV299" s="1">
        <f t="shared" si="288"/>
        <v>5</v>
      </c>
      <c r="AW299" s="1" t="str">
        <f t="shared" si="289"/>
        <v>17之1號</v>
      </c>
      <c r="AX299" s="1" t="str">
        <f t="shared" si="301"/>
        <v>17-1號</v>
      </c>
      <c r="AY299" s="1" t="str">
        <f t="shared" si="290"/>
        <v/>
      </c>
      <c r="AZ299" s="1" t="str">
        <f t="shared" si="291"/>
        <v>N</v>
      </c>
      <c r="BA299" s="1" t="str">
        <f t="shared" si="292"/>
        <v/>
      </c>
      <c r="BB299" s="1" t="str">
        <f t="shared" si="293"/>
        <v/>
      </c>
      <c r="BC299" s="1" t="str">
        <f t="shared" si="294"/>
        <v/>
      </c>
      <c r="BD299" s="1" t="str">
        <f>IF(ISERROR(VLOOKUP(BC299,樓別參照!A:B,2,0)),BC299,VLOOKUP(BC299,樓別參照!A:B,2,0))</f>
        <v/>
      </c>
      <c r="BE299" s="1" t="str">
        <f t="shared" si="295"/>
        <v/>
      </c>
      <c r="BF299" s="1" t="str">
        <f t="shared" si="296"/>
        <v/>
      </c>
      <c r="BG299" s="1" t="str">
        <f t="shared" si="307"/>
        <v>N</v>
      </c>
      <c r="BH299" s="1" t="str">
        <f t="shared" si="306"/>
        <v/>
      </c>
      <c r="BI299" s="1" t="str">
        <f t="shared" si="298"/>
        <v/>
      </c>
      <c r="BJ299" s="1" t="str">
        <f t="shared" si="249"/>
        <v>桃園市</v>
      </c>
      <c r="BK299" s="1" t="str">
        <f t="shared" si="302"/>
        <v>中壢區</v>
      </c>
      <c r="BL299" s="1" t="str">
        <f t="shared" si="303"/>
        <v>龍勇路</v>
      </c>
      <c r="BM299" s="1" t="str">
        <f t="shared" si="304"/>
        <v/>
      </c>
      <c r="BN299" s="1" t="str">
        <f t="shared" si="305"/>
        <v/>
      </c>
      <c r="BO299" s="1" t="str">
        <f t="shared" si="299"/>
        <v>17-1號</v>
      </c>
      <c r="BP299" s="1" t="str">
        <f t="shared" si="250"/>
        <v/>
      </c>
    </row>
    <row r="300" spans="1:68" x14ac:dyDescent="0.3">
      <c r="A300" s="1">
        <v>10393999</v>
      </c>
      <c r="B300" s="1" t="s">
        <v>294</v>
      </c>
      <c r="C300" s="1" t="s">
        <v>577</v>
      </c>
      <c r="D300" s="1" t="s">
        <v>567</v>
      </c>
      <c r="E300" s="1" t="s">
        <v>877</v>
      </c>
      <c r="F300" s="1" t="str">
        <f t="shared" si="251"/>
        <v>新竹縣 關西鎮 北山里12鄰深坑子11號</v>
      </c>
      <c r="G300" s="1">
        <f t="shared" si="252"/>
        <v>4</v>
      </c>
      <c r="H300" s="1" t="str">
        <f t="shared" si="253"/>
        <v>新竹縣</v>
      </c>
      <c r="I300" s="1">
        <f t="shared" si="254"/>
        <v>4</v>
      </c>
      <c r="J300" s="1" t="str">
        <f t="shared" si="247"/>
        <v>關西鎮</v>
      </c>
      <c r="K300" s="1" t="str">
        <f t="shared" si="248"/>
        <v>北山里12鄰深坑子11號</v>
      </c>
      <c r="L300" s="1" t="str">
        <f t="shared" si="255"/>
        <v>Y</v>
      </c>
      <c r="M300" s="1">
        <f t="shared" si="256"/>
        <v>3</v>
      </c>
      <c r="N300" s="1" t="str">
        <f t="shared" si="300"/>
        <v>北山里</v>
      </c>
      <c r="O300" s="1" t="str">
        <f t="shared" si="257"/>
        <v>Y</v>
      </c>
      <c r="P300" s="1">
        <f t="shared" si="258"/>
        <v>6</v>
      </c>
      <c r="Q300" s="1" t="str">
        <f t="shared" si="259"/>
        <v>北山里12鄰</v>
      </c>
      <c r="R300" s="1" t="str">
        <f t="shared" si="260"/>
        <v>北山里12鄰</v>
      </c>
      <c r="S300" s="1" t="str">
        <f t="shared" si="261"/>
        <v>深坑子11號</v>
      </c>
      <c r="T300" s="1" t="str">
        <f t="shared" si="262"/>
        <v>N</v>
      </c>
      <c r="U300" s="1" t="str">
        <f t="shared" si="263"/>
        <v>N</v>
      </c>
      <c r="V300" s="1" t="str">
        <f t="shared" si="264"/>
        <v>N</v>
      </c>
      <c r="W300" s="1" t="str">
        <f t="shared" si="265"/>
        <v/>
      </c>
      <c r="X300" s="1" t="str">
        <f t="shared" si="266"/>
        <v/>
      </c>
      <c r="Y300" s="1" t="str">
        <f t="shared" si="267"/>
        <v>深坑子11號</v>
      </c>
      <c r="Z300" s="1" t="str">
        <f t="shared" si="268"/>
        <v>N</v>
      </c>
      <c r="AA300" s="1" t="str">
        <f t="shared" si="246"/>
        <v/>
      </c>
      <c r="AB300" s="1" t="str">
        <f t="shared" si="269"/>
        <v>N</v>
      </c>
      <c r="AC300" s="1" t="str">
        <f t="shared" si="270"/>
        <v/>
      </c>
      <c r="AD300" s="1" t="str">
        <f t="shared" si="271"/>
        <v/>
      </c>
      <c r="AE300" s="1" t="str">
        <f t="shared" si="272"/>
        <v>深坑子11號</v>
      </c>
      <c r="AF300" s="1" t="str">
        <f t="shared" si="273"/>
        <v>N</v>
      </c>
      <c r="AG300" s="1" t="str">
        <f t="shared" si="274"/>
        <v/>
      </c>
      <c r="AH300" s="1" t="str">
        <f t="shared" si="275"/>
        <v/>
      </c>
      <c r="AI300" s="1" t="str">
        <f>IF(ISERROR(VLOOKUP(AH300,段別參照!A:B,2,0)),AH300,VLOOKUP(AH300,段別參照!A:B,2,0))</f>
        <v/>
      </c>
      <c r="AJ300" s="1" t="str">
        <f t="shared" si="276"/>
        <v/>
      </c>
      <c r="AK300" s="1" t="str">
        <f t="shared" si="277"/>
        <v/>
      </c>
      <c r="AL300" s="1" t="str">
        <f t="shared" si="278"/>
        <v>深坑子11號</v>
      </c>
      <c r="AM300" s="1" t="str">
        <f t="shared" si="279"/>
        <v>N</v>
      </c>
      <c r="AN300" s="1" t="str">
        <f t="shared" si="280"/>
        <v/>
      </c>
      <c r="AO300" s="1" t="str">
        <f t="shared" si="281"/>
        <v/>
      </c>
      <c r="AP300" s="1" t="str">
        <f t="shared" si="282"/>
        <v>深坑子11號</v>
      </c>
      <c r="AQ300" s="1" t="str">
        <f t="shared" si="283"/>
        <v>N</v>
      </c>
      <c r="AR300" s="1" t="str">
        <f t="shared" si="284"/>
        <v/>
      </c>
      <c r="AS300" s="1" t="str">
        <f t="shared" si="285"/>
        <v/>
      </c>
      <c r="AT300" s="1" t="str">
        <f t="shared" si="286"/>
        <v>深坑子11號</v>
      </c>
      <c r="AU300" s="1" t="str">
        <f t="shared" si="287"/>
        <v>Y</v>
      </c>
      <c r="AV300" s="1">
        <f t="shared" si="288"/>
        <v>6</v>
      </c>
      <c r="AW300" s="1" t="str">
        <f t="shared" si="289"/>
        <v>深坑子11號</v>
      </c>
      <c r="AX300" s="1" t="str">
        <f t="shared" si="301"/>
        <v>深坑子11號</v>
      </c>
      <c r="AY300" s="1" t="str">
        <f t="shared" si="290"/>
        <v/>
      </c>
      <c r="AZ300" s="1" t="str">
        <f t="shared" si="291"/>
        <v>N</v>
      </c>
      <c r="BA300" s="1" t="str">
        <f t="shared" si="292"/>
        <v/>
      </c>
      <c r="BB300" s="1" t="str">
        <f t="shared" si="293"/>
        <v/>
      </c>
      <c r="BC300" s="1" t="str">
        <f t="shared" si="294"/>
        <v/>
      </c>
      <c r="BD300" s="1" t="str">
        <f>IF(ISERROR(VLOOKUP(BC300,樓別參照!A:B,2,0)),BC300,VLOOKUP(BC300,樓別參照!A:B,2,0))</f>
        <v/>
      </c>
      <c r="BE300" s="1" t="str">
        <f t="shared" si="295"/>
        <v/>
      </c>
      <c r="BF300" s="1" t="str">
        <f t="shared" si="296"/>
        <v/>
      </c>
      <c r="BG300" s="1" t="str">
        <f t="shared" si="307"/>
        <v>N</v>
      </c>
      <c r="BH300" s="1" t="str">
        <f t="shared" si="306"/>
        <v/>
      </c>
      <c r="BI300" s="1" t="str">
        <f t="shared" si="298"/>
        <v/>
      </c>
      <c r="BJ300" s="1" t="str">
        <f t="shared" si="249"/>
        <v>新竹縣</v>
      </c>
      <c r="BK300" s="1" t="str">
        <f t="shared" si="302"/>
        <v>關西鎮</v>
      </c>
      <c r="BL300" s="1" t="str">
        <f t="shared" si="303"/>
        <v/>
      </c>
      <c r="BM300" s="1" t="str">
        <f t="shared" si="304"/>
        <v/>
      </c>
      <c r="BN300" s="1" t="str">
        <f t="shared" si="305"/>
        <v/>
      </c>
      <c r="BO300" s="1" t="str">
        <f t="shared" si="299"/>
        <v>深坑子11號</v>
      </c>
      <c r="BP300" s="1" t="str">
        <f t="shared" si="250"/>
        <v/>
      </c>
    </row>
    <row r="301" spans="1:68" x14ac:dyDescent="0.3">
      <c r="A301" s="1">
        <v>7717992</v>
      </c>
      <c r="B301" s="1" t="s">
        <v>295</v>
      </c>
      <c r="C301" s="1" t="s">
        <v>577</v>
      </c>
      <c r="D301" s="1" t="s">
        <v>571</v>
      </c>
      <c r="E301" s="1" t="s">
        <v>878</v>
      </c>
      <c r="F301" s="1" t="str">
        <f t="shared" si="251"/>
        <v>新竹縣 湖口鄉 國強街43巷54號</v>
      </c>
      <c r="G301" s="1">
        <f t="shared" si="252"/>
        <v>4</v>
      </c>
      <c r="H301" s="1" t="str">
        <f t="shared" si="253"/>
        <v>新竹縣</v>
      </c>
      <c r="I301" s="1">
        <f t="shared" si="254"/>
        <v>4</v>
      </c>
      <c r="J301" s="1" t="str">
        <f t="shared" si="247"/>
        <v>湖口鄉</v>
      </c>
      <c r="K301" s="1" t="str">
        <f t="shared" si="248"/>
        <v>國強街43巷54號</v>
      </c>
      <c r="L301" s="1" t="str">
        <f t="shared" si="255"/>
        <v>N</v>
      </c>
      <c r="M301" s="1" t="str">
        <f t="shared" si="256"/>
        <v/>
      </c>
      <c r="N301" s="1" t="str">
        <f t="shared" si="300"/>
        <v/>
      </c>
      <c r="O301" s="1" t="str">
        <f t="shared" si="257"/>
        <v>N</v>
      </c>
      <c r="P301" s="1" t="str">
        <f t="shared" si="258"/>
        <v/>
      </c>
      <c r="Q301" s="1" t="str">
        <f t="shared" si="259"/>
        <v/>
      </c>
      <c r="R301" s="1" t="str">
        <f t="shared" si="260"/>
        <v/>
      </c>
      <c r="S301" s="1" t="str">
        <f t="shared" si="261"/>
        <v>國強街43巷54號</v>
      </c>
      <c r="T301" s="1" t="str">
        <f t="shared" si="262"/>
        <v>N</v>
      </c>
      <c r="U301" s="1" t="str">
        <f t="shared" si="263"/>
        <v>N</v>
      </c>
      <c r="V301" s="1" t="str">
        <f t="shared" si="264"/>
        <v>N</v>
      </c>
      <c r="W301" s="1" t="str">
        <f t="shared" si="265"/>
        <v/>
      </c>
      <c r="X301" s="1" t="str">
        <f t="shared" si="266"/>
        <v/>
      </c>
      <c r="Y301" s="1" t="str">
        <f t="shared" si="267"/>
        <v>國強街43巷54號</v>
      </c>
      <c r="Z301" s="1" t="str">
        <f t="shared" si="268"/>
        <v>N</v>
      </c>
      <c r="AA301" s="1" t="str">
        <f t="shared" si="246"/>
        <v/>
      </c>
      <c r="AB301" s="1" t="str">
        <f t="shared" si="269"/>
        <v>Y</v>
      </c>
      <c r="AC301" s="1">
        <f t="shared" si="270"/>
        <v>3</v>
      </c>
      <c r="AD301" s="1" t="str">
        <f t="shared" si="271"/>
        <v>國強街</v>
      </c>
      <c r="AE301" s="1" t="str">
        <f t="shared" si="272"/>
        <v>43巷54號</v>
      </c>
      <c r="AF301" s="1" t="str">
        <f t="shared" si="273"/>
        <v>N</v>
      </c>
      <c r="AG301" s="1" t="str">
        <f t="shared" si="274"/>
        <v/>
      </c>
      <c r="AH301" s="1" t="str">
        <f t="shared" si="275"/>
        <v/>
      </c>
      <c r="AI301" s="1" t="str">
        <f>IF(ISERROR(VLOOKUP(AH301,段別參照!A:B,2,0)),AH301,VLOOKUP(AH301,段別參照!A:B,2,0))</f>
        <v/>
      </c>
      <c r="AJ301" s="1" t="str">
        <f t="shared" si="276"/>
        <v>國強街</v>
      </c>
      <c r="AK301" s="1" t="str">
        <f t="shared" si="277"/>
        <v>國強街</v>
      </c>
      <c r="AL301" s="1" t="str">
        <f t="shared" si="278"/>
        <v>43巷54號</v>
      </c>
      <c r="AM301" s="1" t="str">
        <f t="shared" si="279"/>
        <v>Y</v>
      </c>
      <c r="AN301" s="1">
        <f t="shared" si="280"/>
        <v>3</v>
      </c>
      <c r="AO301" s="1" t="str">
        <f t="shared" si="281"/>
        <v>43巷</v>
      </c>
      <c r="AP301" s="1" t="str">
        <f t="shared" si="282"/>
        <v>54號</v>
      </c>
      <c r="AQ301" s="1" t="str">
        <f t="shared" si="283"/>
        <v>N</v>
      </c>
      <c r="AR301" s="1" t="str">
        <f t="shared" si="284"/>
        <v/>
      </c>
      <c r="AS301" s="1" t="str">
        <f t="shared" si="285"/>
        <v/>
      </c>
      <c r="AT301" s="1" t="str">
        <f t="shared" si="286"/>
        <v>54號</v>
      </c>
      <c r="AU301" s="1" t="str">
        <f t="shared" si="287"/>
        <v>Y</v>
      </c>
      <c r="AV301" s="1">
        <f t="shared" si="288"/>
        <v>3</v>
      </c>
      <c r="AW301" s="1" t="str">
        <f t="shared" si="289"/>
        <v>54號</v>
      </c>
      <c r="AX301" s="1" t="str">
        <f t="shared" si="301"/>
        <v>54號</v>
      </c>
      <c r="AY301" s="1" t="str">
        <f t="shared" si="290"/>
        <v/>
      </c>
      <c r="AZ301" s="1" t="str">
        <f t="shared" si="291"/>
        <v>N</v>
      </c>
      <c r="BA301" s="1" t="str">
        <f t="shared" si="292"/>
        <v/>
      </c>
      <c r="BB301" s="1" t="str">
        <f t="shared" si="293"/>
        <v/>
      </c>
      <c r="BC301" s="1" t="str">
        <f t="shared" si="294"/>
        <v/>
      </c>
      <c r="BD301" s="1" t="str">
        <f>IF(ISERROR(VLOOKUP(BC301,樓別參照!A:B,2,0)),BC301,VLOOKUP(BC301,樓別參照!A:B,2,0))</f>
        <v/>
      </c>
      <c r="BE301" s="1" t="str">
        <f t="shared" si="295"/>
        <v/>
      </c>
      <c r="BF301" s="1" t="str">
        <f t="shared" si="296"/>
        <v/>
      </c>
      <c r="BG301" s="1" t="str">
        <f t="shared" si="307"/>
        <v>N</v>
      </c>
      <c r="BH301" s="1" t="str">
        <f t="shared" si="306"/>
        <v/>
      </c>
      <c r="BI301" s="1" t="str">
        <f t="shared" si="298"/>
        <v/>
      </c>
      <c r="BJ301" s="1" t="str">
        <f t="shared" si="249"/>
        <v>新竹縣</v>
      </c>
      <c r="BK301" s="1" t="str">
        <f t="shared" si="302"/>
        <v>湖口鄉</v>
      </c>
      <c r="BL301" s="1" t="str">
        <f t="shared" si="303"/>
        <v>國強街</v>
      </c>
      <c r="BM301" s="1" t="str">
        <f t="shared" si="304"/>
        <v>43巷</v>
      </c>
      <c r="BN301" s="1" t="str">
        <f t="shared" si="305"/>
        <v/>
      </c>
      <c r="BO301" s="1" t="str">
        <f t="shared" si="299"/>
        <v>54號</v>
      </c>
      <c r="BP301" s="1" t="str">
        <f t="shared" si="250"/>
        <v/>
      </c>
    </row>
    <row r="302" spans="1:68" x14ac:dyDescent="0.3">
      <c r="A302" s="1">
        <v>7592670</v>
      </c>
      <c r="B302" s="1" t="s">
        <v>296</v>
      </c>
      <c r="C302" s="1" t="s">
        <v>570</v>
      </c>
      <c r="D302" s="1" t="s">
        <v>571</v>
      </c>
      <c r="E302" s="1" t="s">
        <v>879</v>
      </c>
      <c r="F302" s="1" t="str">
        <f t="shared" si="251"/>
        <v>新竹縣 竹北市 和平街12號3樓</v>
      </c>
      <c r="G302" s="1">
        <f t="shared" si="252"/>
        <v>4</v>
      </c>
      <c r="H302" s="1" t="str">
        <f t="shared" si="253"/>
        <v>新竹縣</v>
      </c>
      <c r="I302" s="1">
        <f t="shared" si="254"/>
        <v>4</v>
      </c>
      <c r="J302" s="1" t="str">
        <f t="shared" si="247"/>
        <v>竹北市</v>
      </c>
      <c r="K302" s="1" t="str">
        <f t="shared" si="248"/>
        <v>和平街12號3樓</v>
      </c>
      <c r="L302" s="1" t="str">
        <f t="shared" si="255"/>
        <v>N</v>
      </c>
      <c r="M302" s="1" t="str">
        <f t="shared" si="256"/>
        <v/>
      </c>
      <c r="N302" s="1" t="str">
        <f t="shared" si="300"/>
        <v/>
      </c>
      <c r="O302" s="1" t="str">
        <f t="shared" si="257"/>
        <v>N</v>
      </c>
      <c r="P302" s="1" t="str">
        <f t="shared" si="258"/>
        <v/>
      </c>
      <c r="Q302" s="1" t="str">
        <f t="shared" si="259"/>
        <v/>
      </c>
      <c r="R302" s="1" t="str">
        <f t="shared" si="260"/>
        <v/>
      </c>
      <c r="S302" s="1" t="str">
        <f t="shared" si="261"/>
        <v>和平街12號3樓</v>
      </c>
      <c r="T302" s="1" t="str">
        <f t="shared" si="262"/>
        <v>N</v>
      </c>
      <c r="U302" s="1" t="str">
        <f t="shared" si="263"/>
        <v>N</v>
      </c>
      <c r="V302" s="1" t="str">
        <f t="shared" si="264"/>
        <v>N</v>
      </c>
      <c r="W302" s="1" t="str">
        <f t="shared" si="265"/>
        <v/>
      </c>
      <c r="X302" s="1" t="str">
        <f t="shared" si="266"/>
        <v/>
      </c>
      <c r="Y302" s="1" t="str">
        <f t="shared" si="267"/>
        <v>和平街12號3樓</v>
      </c>
      <c r="Z302" s="1" t="str">
        <f t="shared" si="268"/>
        <v>N</v>
      </c>
      <c r="AA302" s="1" t="str">
        <f t="shared" si="246"/>
        <v/>
      </c>
      <c r="AB302" s="1" t="str">
        <f t="shared" si="269"/>
        <v>Y</v>
      </c>
      <c r="AC302" s="1">
        <f t="shared" si="270"/>
        <v>3</v>
      </c>
      <c r="AD302" s="1" t="str">
        <f t="shared" si="271"/>
        <v>和平街</v>
      </c>
      <c r="AE302" s="1" t="str">
        <f t="shared" si="272"/>
        <v>12號3樓</v>
      </c>
      <c r="AF302" s="1" t="str">
        <f t="shared" si="273"/>
        <v>N</v>
      </c>
      <c r="AG302" s="1" t="str">
        <f t="shared" si="274"/>
        <v/>
      </c>
      <c r="AH302" s="1" t="str">
        <f t="shared" si="275"/>
        <v/>
      </c>
      <c r="AI302" s="1" t="str">
        <f>IF(ISERROR(VLOOKUP(AH302,段別參照!A:B,2,0)),AH302,VLOOKUP(AH302,段別參照!A:B,2,0))</f>
        <v/>
      </c>
      <c r="AJ302" s="1" t="str">
        <f t="shared" si="276"/>
        <v>和平街</v>
      </c>
      <c r="AK302" s="1" t="str">
        <f t="shared" si="277"/>
        <v>和平街</v>
      </c>
      <c r="AL302" s="1" t="str">
        <f t="shared" si="278"/>
        <v>12號3樓</v>
      </c>
      <c r="AM302" s="1" t="str">
        <f t="shared" si="279"/>
        <v>N</v>
      </c>
      <c r="AN302" s="1" t="str">
        <f t="shared" si="280"/>
        <v/>
      </c>
      <c r="AO302" s="1" t="str">
        <f t="shared" si="281"/>
        <v/>
      </c>
      <c r="AP302" s="1" t="str">
        <f t="shared" si="282"/>
        <v>12號3樓</v>
      </c>
      <c r="AQ302" s="1" t="str">
        <f t="shared" si="283"/>
        <v>N</v>
      </c>
      <c r="AR302" s="1" t="str">
        <f t="shared" si="284"/>
        <v/>
      </c>
      <c r="AS302" s="1" t="str">
        <f t="shared" si="285"/>
        <v/>
      </c>
      <c r="AT302" s="1" t="str">
        <f t="shared" si="286"/>
        <v>12號3樓</v>
      </c>
      <c r="AU302" s="1" t="str">
        <f t="shared" si="287"/>
        <v>Y</v>
      </c>
      <c r="AV302" s="1">
        <f t="shared" si="288"/>
        <v>3</v>
      </c>
      <c r="AW302" s="1" t="str">
        <f t="shared" si="289"/>
        <v>12號</v>
      </c>
      <c r="AX302" s="1" t="str">
        <f t="shared" si="301"/>
        <v>12號</v>
      </c>
      <c r="AY302" s="1" t="str">
        <f t="shared" si="290"/>
        <v>3樓</v>
      </c>
      <c r="AZ302" s="1" t="str">
        <f t="shared" si="291"/>
        <v>Y</v>
      </c>
      <c r="BA302" s="1">
        <f t="shared" si="292"/>
        <v>2</v>
      </c>
      <c r="BB302" s="1" t="str">
        <f t="shared" si="293"/>
        <v>3樓</v>
      </c>
      <c r="BC302" s="1" t="str">
        <f t="shared" si="294"/>
        <v>3</v>
      </c>
      <c r="BD302" s="1" t="str">
        <f>IF(ISERROR(VLOOKUP(BC302,樓別參照!A:B,2,0)),BC302,VLOOKUP(BC302,樓別參照!A:B,2,0))</f>
        <v>3</v>
      </c>
      <c r="BE302" s="1" t="str">
        <f t="shared" si="295"/>
        <v>3樓</v>
      </c>
      <c r="BF302" s="1" t="str">
        <f t="shared" si="296"/>
        <v/>
      </c>
      <c r="BG302" s="1" t="str">
        <f t="shared" si="307"/>
        <v>N</v>
      </c>
      <c r="BH302" s="1" t="str">
        <f t="shared" si="306"/>
        <v/>
      </c>
      <c r="BI302" s="1" t="str">
        <f t="shared" si="298"/>
        <v/>
      </c>
      <c r="BJ302" s="1" t="str">
        <f t="shared" si="249"/>
        <v>新竹縣</v>
      </c>
      <c r="BK302" s="1" t="str">
        <f t="shared" si="302"/>
        <v>竹北市</v>
      </c>
      <c r="BL302" s="1" t="str">
        <f t="shared" si="303"/>
        <v>和平街</v>
      </c>
      <c r="BM302" s="1" t="str">
        <f t="shared" si="304"/>
        <v/>
      </c>
      <c r="BN302" s="1" t="str">
        <f t="shared" si="305"/>
        <v/>
      </c>
      <c r="BO302" s="1" t="str">
        <f t="shared" si="299"/>
        <v>12號3樓</v>
      </c>
      <c r="BP302" s="1" t="str">
        <f t="shared" si="250"/>
        <v/>
      </c>
    </row>
    <row r="303" spans="1:68" x14ac:dyDescent="0.3">
      <c r="A303" s="1">
        <v>8169248</v>
      </c>
      <c r="B303" s="1" t="s">
        <v>297</v>
      </c>
      <c r="C303" s="1" t="s">
        <v>570</v>
      </c>
      <c r="D303" s="1" t="s">
        <v>571</v>
      </c>
      <c r="E303" s="1" t="s">
        <v>880</v>
      </c>
      <c r="F303" s="1" t="str">
        <f t="shared" si="251"/>
        <v>新竹縣 竹北市 中興里9鄰嘉豐二街一段73號四樓</v>
      </c>
      <c r="G303" s="1">
        <f t="shared" si="252"/>
        <v>4</v>
      </c>
      <c r="H303" s="1" t="str">
        <f t="shared" si="253"/>
        <v>新竹縣</v>
      </c>
      <c r="I303" s="1">
        <f t="shared" si="254"/>
        <v>4</v>
      </c>
      <c r="J303" s="1" t="str">
        <f t="shared" si="247"/>
        <v>竹北市</v>
      </c>
      <c r="K303" s="1" t="str">
        <f t="shared" si="248"/>
        <v>中興里9鄰嘉豐二街一段73號四樓</v>
      </c>
      <c r="L303" s="1" t="str">
        <f t="shared" si="255"/>
        <v>Y</v>
      </c>
      <c r="M303" s="1">
        <f t="shared" si="256"/>
        <v>3</v>
      </c>
      <c r="N303" s="1" t="str">
        <f t="shared" si="300"/>
        <v>中興里</v>
      </c>
      <c r="O303" s="1" t="str">
        <f t="shared" si="257"/>
        <v>Y</v>
      </c>
      <c r="P303" s="1">
        <f t="shared" si="258"/>
        <v>5</v>
      </c>
      <c r="Q303" s="1" t="str">
        <f t="shared" si="259"/>
        <v>中興里9鄰</v>
      </c>
      <c r="R303" s="1" t="str">
        <f t="shared" si="260"/>
        <v>中興里9鄰</v>
      </c>
      <c r="S303" s="1" t="str">
        <f t="shared" si="261"/>
        <v>嘉豐二街一段73號四樓</v>
      </c>
      <c r="T303" s="1" t="str">
        <f t="shared" si="262"/>
        <v>N</v>
      </c>
      <c r="U303" s="1" t="str">
        <f t="shared" si="263"/>
        <v>N</v>
      </c>
      <c r="V303" s="1" t="str">
        <f t="shared" si="264"/>
        <v>N</v>
      </c>
      <c r="W303" s="1" t="str">
        <f t="shared" si="265"/>
        <v/>
      </c>
      <c r="X303" s="1" t="str">
        <f t="shared" si="266"/>
        <v/>
      </c>
      <c r="Y303" s="1" t="str">
        <f t="shared" si="267"/>
        <v>嘉豐二街一段73號四樓</v>
      </c>
      <c r="Z303" s="1" t="str">
        <f t="shared" si="268"/>
        <v>N</v>
      </c>
      <c r="AA303" s="1" t="str">
        <f t="shared" si="246"/>
        <v/>
      </c>
      <c r="AB303" s="1" t="str">
        <f t="shared" si="269"/>
        <v>Y</v>
      </c>
      <c r="AC303" s="1">
        <f t="shared" si="270"/>
        <v>4</v>
      </c>
      <c r="AD303" s="1" t="str">
        <f t="shared" si="271"/>
        <v>嘉豐二街</v>
      </c>
      <c r="AE303" s="1" t="str">
        <f t="shared" si="272"/>
        <v>一段73號四樓</v>
      </c>
      <c r="AF303" s="1" t="str">
        <f t="shared" si="273"/>
        <v>Y</v>
      </c>
      <c r="AG303" s="1">
        <f t="shared" si="274"/>
        <v>2</v>
      </c>
      <c r="AH303" s="1" t="str">
        <f t="shared" si="275"/>
        <v>一段</v>
      </c>
      <c r="AI303" s="1" t="str">
        <f>IF(ISERROR(VLOOKUP(AH303,段別參照!A:B,2,0)),AH303,VLOOKUP(AH303,段別參照!A:B,2,0))</f>
        <v>一段</v>
      </c>
      <c r="AJ303" s="1" t="str">
        <f t="shared" si="276"/>
        <v>嘉豐二街一段</v>
      </c>
      <c r="AK303" s="1" t="str">
        <f t="shared" si="277"/>
        <v>嘉豐二街一段</v>
      </c>
      <c r="AL303" s="1" t="str">
        <f t="shared" si="278"/>
        <v>73號四樓</v>
      </c>
      <c r="AM303" s="1" t="str">
        <f t="shared" si="279"/>
        <v>N</v>
      </c>
      <c r="AN303" s="1" t="str">
        <f t="shared" si="280"/>
        <v/>
      </c>
      <c r="AO303" s="1" t="str">
        <f t="shared" si="281"/>
        <v/>
      </c>
      <c r="AP303" s="1" t="str">
        <f t="shared" si="282"/>
        <v>73號四樓</v>
      </c>
      <c r="AQ303" s="1" t="str">
        <f t="shared" si="283"/>
        <v>N</v>
      </c>
      <c r="AR303" s="1" t="str">
        <f t="shared" si="284"/>
        <v/>
      </c>
      <c r="AS303" s="1" t="str">
        <f t="shared" si="285"/>
        <v/>
      </c>
      <c r="AT303" s="1" t="str">
        <f t="shared" si="286"/>
        <v>73號四樓</v>
      </c>
      <c r="AU303" s="1" t="str">
        <f t="shared" si="287"/>
        <v>Y</v>
      </c>
      <c r="AV303" s="1">
        <f t="shared" si="288"/>
        <v>3</v>
      </c>
      <c r="AW303" s="1" t="str">
        <f t="shared" si="289"/>
        <v>73號</v>
      </c>
      <c r="AX303" s="1" t="str">
        <f t="shared" si="301"/>
        <v>73號</v>
      </c>
      <c r="AY303" s="1" t="str">
        <f t="shared" si="290"/>
        <v>四樓</v>
      </c>
      <c r="AZ303" s="1" t="str">
        <f t="shared" si="291"/>
        <v>Y</v>
      </c>
      <c r="BA303" s="1">
        <f t="shared" si="292"/>
        <v>2</v>
      </c>
      <c r="BB303" s="1" t="str">
        <f t="shared" si="293"/>
        <v>四樓</v>
      </c>
      <c r="BC303" s="1" t="str">
        <f t="shared" si="294"/>
        <v>四</v>
      </c>
      <c r="BD303" s="1">
        <f>IF(ISERROR(VLOOKUP(BC303,樓別參照!A:B,2,0)),BC303,VLOOKUP(BC303,樓別參照!A:B,2,0))</f>
        <v>4</v>
      </c>
      <c r="BE303" s="1" t="str">
        <f t="shared" si="295"/>
        <v>4樓</v>
      </c>
      <c r="BF303" s="1" t="str">
        <f t="shared" si="296"/>
        <v/>
      </c>
      <c r="BG303" s="1" t="str">
        <f t="shared" si="307"/>
        <v>N</v>
      </c>
      <c r="BH303" s="1" t="str">
        <f t="shared" si="306"/>
        <v/>
      </c>
      <c r="BI303" s="1" t="str">
        <f t="shared" si="298"/>
        <v/>
      </c>
      <c r="BJ303" s="1" t="str">
        <f t="shared" si="249"/>
        <v>新竹縣</v>
      </c>
      <c r="BK303" s="1" t="str">
        <f t="shared" si="302"/>
        <v>竹北市</v>
      </c>
      <c r="BL303" s="1" t="str">
        <f t="shared" si="303"/>
        <v>嘉豐二街一段</v>
      </c>
      <c r="BM303" s="1" t="str">
        <f t="shared" si="304"/>
        <v/>
      </c>
      <c r="BN303" s="1" t="str">
        <f t="shared" si="305"/>
        <v/>
      </c>
      <c r="BO303" s="1" t="str">
        <f t="shared" si="299"/>
        <v>73號4樓</v>
      </c>
      <c r="BP303" s="1" t="str">
        <f t="shared" si="250"/>
        <v/>
      </c>
    </row>
    <row r="304" spans="1:68" x14ac:dyDescent="0.3">
      <c r="A304" s="1">
        <v>9172332</v>
      </c>
      <c r="B304" s="1" t="s">
        <v>298</v>
      </c>
      <c r="C304" s="1" t="s">
        <v>577</v>
      </c>
      <c r="D304" s="1" t="s">
        <v>567</v>
      </c>
      <c r="E304" s="1" t="s">
        <v>881</v>
      </c>
      <c r="F304" s="1" t="str">
        <f t="shared" si="251"/>
        <v>新竹市 北區 舊社里10鄰南雅街311巷30弄15號5樓</v>
      </c>
      <c r="G304" s="1">
        <f t="shared" si="252"/>
        <v>4</v>
      </c>
      <c r="H304" s="1" t="str">
        <f t="shared" si="253"/>
        <v>新竹市</v>
      </c>
      <c r="I304" s="1">
        <f t="shared" si="254"/>
        <v>4</v>
      </c>
      <c r="J304" s="1" t="str">
        <f t="shared" si="247"/>
        <v>北區</v>
      </c>
      <c r="K304" s="1" t="str">
        <f t="shared" si="248"/>
        <v>舊社里10鄰南雅街311巷30弄15號5樓</v>
      </c>
      <c r="L304" s="1" t="str">
        <f t="shared" si="255"/>
        <v>Y</v>
      </c>
      <c r="M304" s="1">
        <f t="shared" si="256"/>
        <v>3</v>
      </c>
      <c r="N304" s="1" t="str">
        <f t="shared" si="300"/>
        <v>舊社里</v>
      </c>
      <c r="O304" s="1" t="str">
        <f t="shared" si="257"/>
        <v>Y</v>
      </c>
      <c r="P304" s="1">
        <f t="shared" si="258"/>
        <v>6</v>
      </c>
      <c r="Q304" s="1" t="str">
        <f t="shared" si="259"/>
        <v>舊社里10鄰</v>
      </c>
      <c r="R304" s="1" t="str">
        <f t="shared" si="260"/>
        <v>舊社里10鄰</v>
      </c>
      <c r="S304" s="1" t="str">
        <f t="shared" si="261"/>
        <v>南雅街311巷30弄15號5樓</v>
      </c>
      <c r="T304" s="1" t="str">
        <f t="shared" si="262"/>
        <v>N</v>
      </c>
      <c r="U304" s="1" t="str">
        <f t="shared" si="263"/>
        <v>N</v>
      </c>
      <c r="V304" s="1" t="str">
        <f t="shared" si="264"/>
        <v>N</v>
      </c>
      <c r="W304" s="1" t="str">
        <f t="shared" si="265"/>
        <v/>
      </c>
      <c r="X304" s="1" t="str">
        <f t="shared" si="266"/>
        <v/>
      </c>
      <c r="Y304" s="1" t="str">
        <f t="shared" si="267"/>
        <v>南雅街311巷30弄15號5樓</v>
      </c>
      <c r="Z304" s="1" t="str">
        <f t="shared" si="268"/>
        <v>N</v>
      </c>
      <c r="AA304" s="1" t="str">
        <f t="shared" si="246"/>
        <v/>
      </c>
      <c r="AB304" s="1" t="str">
        <f t="shared" si="269"/>
        <v>Y</v>
      </c>
      <c r="AC304" s="1">
        <f t="shared" si="270"/>
        <v>3</v>
      </c>
      <c r="AD304" s="1" t="str">
        <f t="shared" si="271"/>
        <v>南雅街</v>
      </c>
      <c r="AE304" s="1" t="str">
        <f t="shared" si="272"/>
        <v>311巷30弄15號5樓</v>
      </c>
      <c r="AF304" s="1" t="str">
        <f t="shared" si="273"/>
        <v>N</v>
      </c>
      <c r="AG304" s="1" t="str">
        <f t="shared" si="274"/>
        <v/>
      </c>
      <c r="AH304" s="1" t="str">
        <f t="shared" si="275"/>
        <v/>
      </c>
      <c r="AI304" s="1" t="str">
        <f>IF(ISERROR(VLOOKUP(AH304,段別參照!A:B,2,0)),AH304,VLOOKUP(AH304,段別參照!A:B,2,0))</f>
        <v/>
      </c>
      <c r="AJ304" s="1" t="str">
        <f t="shared" si="276"/>
        <v>南雅街</v>
      </c>
      <c r="AK304" s="1" t="str">
        <f t="shared" si="277"/>
        <v>南雅街</v>
      </c>
      <c r="AL304" s="1" t="str">
        <f t="shared" si="278"/>
        <v>311巷30弄15號5樓</v>
      </c>
      <c r="AM304" s="1" t="str">
        <f t="shared" si="279"/>
        <v>Y</v>
      </c>
      <c r="AN304" s="1">
        <f t="shared" si="280"/>
        <v>4</v>
      </c>
      <c r="AO304" s="1" t="str">
        <f t="shared" si="281"/>
        <v>311巷</v>
      </c>
      <c r="AP304" s="1" t="str">
        <f t="shared" si="282"/>
        <v>30弄15號5樓</v>
      </c>
      <c r="AQ304" s="1" t="str">
        <f t="shared" si="283"/>
        <v>Y</v>
      </c>
      <c r="AR304" s="1">
        <f t="shared" si="284"/>
        <v>3</v>
      </c>
      <c r="AS304" s="1" t="str">
        <f t="shared" si="285"/>
        <v>30弄</v>
      </c>
      <c r="AT304" s="1" t="str">
        <f t="shared" si="286"/>
        <v>15號5樓</v>
      </c>
      <c r="AU304" s="1" t="str">
        <f t="shared" si="287"/>
        <v>Y</v>
      </c>
      <c r="AV304" s="1">
        <f t="shared" si="288"/>
        <v>3</v>
      </c>
      <c r="AW304" s="1" t="str">
        <f t="shared" si="289"/>
        <v>15號</v>
      </c>
      <c r="AX304" s="1" t="str">
        <f t="shared" si="301"/>
        <v>15號</v>
      </c>
      <c r="AY304" s="1" t="str">
        <f t="shared" si="290"/>
        <v>5樓</v>
      </c>
      <c r="AZ304" s="1" t="str">
        <f t="shared" si="291"/>
        <v>Y</v>
      </c>
      <c r="BA304" s="1">
        <f t="shared" si="292"/>
        <v>2</v>
      </c>
      <c r="BB304" s="1" t="str">
        <f t="shared" si="293"/>
        <v>5樓</v>
      </c>
      <c r="BC304" s="1" t="str">
        <f t="shared" si="294"/>
        <v>5</v>
      </c>
      <c r="BD304" s="1" t="str">
        <f>IF(ISERROR(VLOOKUP(BC304,樓別參照!A:B,2,0)),BC304,VLOOKUP(BC304,樓別參照!A:B,2,0))</f>
        <v>5</v>
      </c>
      <c r="BE304" s="1" t="str">
        <f t="shared" si="295"/>
        <v>5樓</v>
      </c>
      <c r="BF304" s="1" t="str">
        <f t="shared" si="296"/>
        <v/>
      </c>
      <c r="BG304" s="1" t="str">
        <f t="shared" si="307"/>
        <v>N</v>
      </c>
      <c r="BH304" s="1" t="str">
        <f t="shared" si="306"/>
        <v/>
      </c>
      <c r="BI304" s="1" t="str">
        <f t="shared" si="298"/>
        <v/>
      </c>
      <c r="BJ304" s="1" t="str">
        <f t="shared" si="249"/>
        <v>新竹市</v>
      </c>
      <c r="BK304" s="1" t="str">
        <f t="shared" si="302"/>
        <v>北區</v>
      </c>
      <c r="BL304" s="1" t="str">
        <f t="shared" si="303"/>
        <v>南雅街</v>
      </c>
      <c r="BM304" s="1" t="str">
        <f t="shared" si="304"/>
        <v>311巷</v>
      </c>
      <c r="BN304" s="1" t="str">
        <f t="shared" si="305"/>
        <v>30弄</v>
      </c>
      <c r="BO304" s="1" t="str">
        <f t="shared" si="299"/>
        <v>15號5樓</v>
      </c>
      <c r="BP304" s="1" t="str">
        <f t="shared" si="250"/>
        <v/>
      </c>
    </row>
    <row r="305" spans="1:68" x14ac:dyDescent="0.3">
      <c r="A305" s="1">
        <v>9172403</v>
      </c>
      <c r="B305" s="1" t="s">
        <v>299</v>
      </c>
      <c r="C305" s="1" t="s">
        <v>570</v>
      </c>
      <c r="D305" s="1" t="s">
        <v>571</v>
      </c>
      <c r="E305" s="1" t="s">
        <v>882</v>
      </c>
      <c r="F305" s="1" t="str">
        <f t="shared" si="251"/>
        <v>宜蘭縣 五結鄉 成興村7鄰利成路一段380巷18號</v>
      </c>
      <c r="G305" s="1">
        <f t="shared" si="252"/>
        <v>4</v>
      </c>
      <c r="H305" s="1" t="str">
        <f t="shared" si="253"/>
        <v>宜蘭縣</v>
      </c>
      <c r="I305" s="1">
        <f t="shared" si="254"/>
        <v>4</v>
      </c>
      <c r="J305" s="1" t="str">
        <f t="shared" si="247"/>
        <v>五結鄉</v>
      </c>
      <c r="K305" s="1" t="str">
        <f t="shared" si="248"/>
        <v>成興村7鄰利成路一段380巷18號</v>
      </c>
      <c r="L305" s="1" t="str">
        <f t="shared" si="255"/>
        <v>N</v>
      </c>
      <c r="M305" s="1" t="str">
        <f t="shared" si="256"/>
        <v/>
      </c>
      <c r="N305" s="1" t="str">
        <f t="shared" si="300"/>
        <v/>
      </c>
      <c r="O305" s="1" t="str">
        <f t="shared" si="257"/>
        <v>Y</v>
      </c>
      <c r="P305" s="1">
        <f t="shared" si="258"/>
        <v>5</v>
      </c>
      <c r="Q305" s="1" t="str">
        <f t="shared" si="259"/>
        <v>成興村7鄰</v>
      </c>
      <c r="R305" s="1" t="str">
        <f t="shared" si="260"/>
        <v>成興村7鄰</v>
      </c>
      <c r="S305" s="1" t="str">
        <f t="shared" si="261"/>
        <v>利成路一段380巷18號</v>
      </c>
      <c r="T305" s="1" t="str">
        <f t="shared" si="262"/>
        <v>N</v>
      </c>
      <c r="U305" s="1" t="str">
        <f t="shared" si="263"/>
        <v>N</v>
      </c>
      <c r="V305" s="1" t="str">
        <f t="shared" si="264"/>
        <v>N</v>
      </c>
      <c r="W305" s="1" t="str">
        <f t="shared" si="265"/>
        <v/>
      </c>
      <c r="X305" s="1" t="str">
        <f t="shared" si="266"/>
        <v/>
      </c>
      <c r="Y305" s="1" t="str">
        <f t="shared" si="267"/>
        <v>利成路一段380巷18號</v>
      </c>
      <c r="Z305" s="1" t="str">
        <f t="shared" si="268"/>
        <v>Y</v>
      </c>
      <c r="AA305" s="1">
        <f t="shared" si="246"/>
        <v>3</v>
      </c>
      <c r="AB305" s="1" t="str">
        <f t="shared" si="269"/>
        <v>N</v>
      </c>
      <c r="AC305" s="1" t="str">
        <f t="shared" si="270"/>
        <v/>
      </c>
      <c r="AD305" s="1" t="str">
        <f t="shared" si="271"/>
        <v>利成路</v>
      </c>
      <c r="AE305" s="1" t="str">
        <f t="shared" si="272"/>
        <v>一段380巷18號</v>
      </c>
      <c r="AF305" s="1" t="str">
        <f t="shared" si="273"/>
        <v>Y</v>
      </c>
      <c r="AG305" s="1">
        <f t="shared" si="274"/>
        <v>2</v>
      </c>
      <c r="AH305" s="1" t="str">
        <f t="shared" si="275"/>
        <v>一段</v>
      </c>
      <c r="AI305" s="1" t="str">
        <f>IF(ISERROR(VLOOKUP(AH305,段別參照!A:B,2,0)),AH305,VLOOKUP(AH305,段別參照!A:B,2,0))</f>
        <v>一段</v>
      </c>
      <c r="AJ305" s="1" t="str">
        <f t="shared" si="276"/>
        <v>利成路一段</v>
      </c>
      <c r="AK305" s="1" t="str">
        <f t="shared" si="277"/>
        <v>利成路一段</v>
      </c>
      <c r="AL305" s="1" t="str">
        <f t="shared" si="278"/>
        <v>380巷18號</v>
      </c>
      <c r="AM305" s="1" t="str">
        <f t="shared" si="279"/>
        <v>Y</v>
      </c>
      <c r="AN305" s="1">
        <f t="shared" si="280"/>
        <v>4</v>
      </c>
      <c r="AO305" s="1" t="str">
        <f t="shared" si="281"/>
        <v>380巷</v>
      </c>
      <c r="AP305" s="1" t="str">
        <f t="shared" si="282"/>
        <v>18號</v>
      </c>
      <c r="AQ305" s="1" t="str">
        <f t="shared" si="283"/>
        <v>N</v>
      </c>
      <c r="AR305" s="1" t="str">
        <f t="shared" si="284"/>
        <v/>
      </c>
      <c r="AS305" s="1" t="str">
        <f t="shared" si="285"/>
        <v/>
      </c>
      <c r="AT305" s="1" t="str">
        <f t="shared" si="286"/>
        <v>18號</v>
      </c>
      <c r="AU305" s="1" t="str">
        <f t="shared" si="287"/>
        <v>Y</v>
      </c>
      <c r="AV305" s="1">
        <f t="shared" si="288"/>
        <v>3</v>
      </c>
      <c r="AW305" s="1" t="str">
        <f t="shared" si="289"/>
        <v>18號</v>
      </c>
      <c r="AX305" s="1" t="str">
        <f t="shared" si="301"/>
        <v>18號</v>
      </c>
      <c r="AY305" s="1" t="str">
        <f t="shared" si="290"/>
        <v/>
      </c>
      <c r="AZ305" s="1" t="str">
        <f t="shared" si="291"/>
        <v>N</v>
      </c>
      <c r="BA305" s="1" t="str">
        <f t="shared" si="292"/>
        <v/>
      </c>
      <c r="BB305" s="1" t="str">
        <f t="shared" si="293"/>
        <v/>
      </c>
      <c r="BC305" s="1" t="str">
        <f t="shared" si="294"/>
        <v/>
      </c>
      <c r="BD305" s="1" t="str">
        <f>IF(ISERROR(VLOOKUP(BC305,樓別參照!A:B,2,0)),BC305,VLOOKUP(BC305,樓別參照!A:B,2,0))</f>
        <v/>
      </c>
      <c r="BE305" s="1" t="str">
        <f t="shared" si="295"/>
        <v/>
      </c>
      <c r="BF305" s="1" t="str">
        <f t="shared" si="296"/>
        <v/>
      </c>
      <c r="BG305" s="1" t="str">
        <f t="shared" si="307"/>
        <v>N</v>
      </c>
      <c r="BH305" s="1" t="str">
        <f t="shared" si="306"/>
        <v/>
      </c>
      <c r="BI305" s="1" t="str">
        <f t="shared" si="298"/>
        <v/>
      </c>
      <c r="BJ305" s="1" t="str">
        <f t="shared" si="249"/>
        <v>宜蘭縣</v>
      </c>
      <c r="BK305" s="1" t="str">
        <f t="shared" si="302"/>
        <v>五結鄉</v>
      </c>
      <c r="BL305" s="1" t="str">
        <f t="shared" si="303"/>
        <v>利成路一段</v>
      </c>
      <c r="BM305" s="1" t="str">
        <f t="shared" si="304"/>
        <v>380巷</v>
      </c>
      <c r="BN305" s="1" t="str">
        <f t="shared" si="305"/>
        <v/>
      </c>
      <c r="BO305" s="1" t="str">
        <f t="shared" si="299"/>
        <v>18號</v>
      </c>
      <c r="BP305" s="1" t="str">
        <f t="shared" si="250"/>
        <v/>
      </c>
    </row>
    <row r="306" spans="1:68" x14ac:dyDescent="0.3">
      <c r="A306" s="1">
        <v>9413100</v>
      </c>
      <c r="B306" s="1" t="s">
        <v>300</v>
      </c>
      <c r="C306" s="1" t="s">
        <v>570</v>
      </c>
      <c r="D306" s="1" t="s">
        <v>567</v>
      </c>
      <c r="E306" s="1" t="s">
        <v>883</v>
      </c>
      <c r="F306" s="1" t="str">
        <f t="shared" si="251"/>
        <v>新北市 石門區 富基里3鄰楓林　23之11號</v>
      </c>
      <c r="G306" s="1">
        <f t="shared" si="252"/>
        <v>4</v>
      </c>
      <c r="H306" s="1" t="str">
        <f t="shared" si="253"/>
        <v>新北市</v>
      </c>
      <c r="I306" s="1">
        <f t="shared" si="254"/>
        <v>4</v>
      </c>
      <c r="J306" s="1" t="str">
        <f t="shared" si="247"/>
        <v>石門區</v>
      </c>
      <c r="K306" s="1" t="str">
        <f t="shared" si="248"/>
        <v>富基里3鄰楓林　23之11號</v>
      </c>
      <c r="L306" s="1" t="str">
        <f t="shared" si="255"/>
        <v>Y</v>
      </c>
      <c r="M306" s="1">
        <f t="shared" si="256"/>
        <v>3</v>
      </c>
      <c r="N306" s="1" t="str">
        <f t="shared" si="300"/>
        <v>富基里</v>
      </c>
      <c r="O306" s="1" t="str">
        <f t="shared" si="257"/>
        <v>Y</v>
      </c>
      <c r="P306" s="1">
        <f t="shared" si="258"/>
        <v>5</v>
      </c>
      <c r="Q306" s="1" t="str">
        <f t="shared" si="259"/>
        <v>富基里3鄰</v>
      </c>
      <c r="R306" s="1" t="str">
        <f t="shared" si="260"/>
        <v>富基里3鄰</v>
      </c>
      <c r="S306" s="1" t="str">
        <f t="shared" si="261"/>
        <v>楓林　23之11號</v>
      </c>
      <c r="T306" s="1" t="str">
        <f t="shared" si="262"/>
        <v>N</v>
      </c>
      <c r="U306" s="1" t="str">
        <f t="shared" si="263"/>
        <v>N</v>
      </c>
      <c r="V306" s="1" t="str">
        <f t="shared" si="264"/>
        <v>N</v>
      </c>
      <c r="W306" s="1" t="str">
        <f t="shared" si="265"/>
        <v/>
      </c>
      <c r="X306" s="1" t="str">
        <f t="shared" si="266"/>
        <v/>
      </c>
      <c r="Y306" s="1" t="str">
        <f t="shared" si="267"/>
        <v>楓林　23之11號</v>
      </c>
      <c r="Z306" s="1" t="str">
        <f t="shared" si="268"/>
        <v>N</v>
      </c>
      <c r="AA306" s="1" t="str">
        <f t="shared" si="246"/>
        <v/>
      </c>
      <c r="AB306" s="1" t="str">
        <f t="shared" si="269"/>
        <v>N</v>
      </c>
      <c r="AC306" s="1" t="str">
        <f t="shared" si="270"/>
        <v/>
      </c>
      <c r="AD306" s="1" t="str">
        <f t="shared" si="271"/>
        <v/>
      </c>
      <c r="AE306" s="1" t="str">
        <f t="shared" si="272"/>
        <v>楓林　23之11號</v>
      </c>
      <c r="AF306" s="1" t="str">
        <f t="shared" si="273"/>
        <v>N</v>
      </c>
      <c r="AG306" s="1" t="str">
        <f t="shared" si="274"/>
        <v/>
      </c>
      <c r="AH306" s="1" t="str">
        <f t="shared" si="275"/>
        <v/>
      </c>
      <c r="AI306" s="1" t="str">
        <f>IF(ISERROR(VLOOKUP(AH306,段別參照!A:B,2,0)),AH306,VLOOKUP(AH306,段別參照!A:B,2,0))</f>
        <v/>
      </c>
      <c r="AJ306" s="1" t="str">
        <f t="shared" si="276"/>
        <v/>
      </c>
      <c r="AK306" s="1" t="str">
        <f t="shared" si="277"/>
        <v/>
      </c>
      <c r="AL306" s="1" t="str">
        <f t="shared" si="278"/>
        <v>楓林　23之11號</v>
      </c>
      <c r="AM306" s="1" t="str">
        <f t="shared" si="279"/>
        <v>N</v>
      </c>
      <c r="AN306" s="1" t="str">
        <f t="shared" si="280"/>
        <v/>
      </c>
      <c r="AO306" s="1" t="str">
        <f t="shared" si="281"/>
        <v/>
      </c>
      <c r="AP306" s="1" t="str">
        <f t="shared" si="282"/>
        <v>楓林　23之11號</v>
      </c>
      <c r="AQ306" s="1" t="str">
        <f t="shared" si="283"/>
        <v>N</v>
      </c>
      <c r="AR306" s="1" t="str">
        <f t="shared" si="284"/>
        <v/>
      </c>
      <c r="AS306" s="1" t="str">
        <f t="shared" si="285"/>
        <v/>
      </c>
      <c r="AT306" s="1" t="str">
        <f t="shared" si="286"/>
        <v>楓林　23之11號</v>
      </c>
      <c r="AU306" s="1" t="str">
        <f t="shared" si="287"/>
        <v>Y</v>
      </c>
      <c r="AV306" s="1">
        <f t="shared" si="288"/>
        <v>9</v>
      </c>
      <c r="AW306" s="1" t="str">
        <f t="shared" si="289"/>
        <v>楓林　23之11號</v>
      </c>
      <c r="AX306" s="1" t="str">
        <f t="shared" si="301"/>
        <v>楓林　23-11號</v>
      </c>
      <c r="AY306" s="1" t="str">
        <f t="shared" si="290"/>
        <v/>
      </c>
      <c r="AZ306" s="1" t="str">
        <f t="shared" si="291"/>
        <v>N</v>
      </c>
      <c r="BA306" s="1" t="str">
        <f t="shared" si="292"/>
        <v/>
      </c>
      <c r="BB306" s="1" t="str">
        <f t="shared" si="293"/>
        <v/>
      </c>
      <c r="BC306" s="1" t="str">
        <f t="shared" si="294"/>
        <v/>
      </c>
      <c r="BD306" s="1" t="str">
        <f>IF(ISERROR(VLOOKUP(BC306,樓別參照!A:B,2,0)),BC306,VLOOKUP(BC306,樓別參照!A:B,2,0))</f>
        <v/>
      </c>
      <c r="BE306" s="1" t="str">
        <f t="shared" si="295"/>
        <v/>
      </c>
      <c r="BF306" s="1" t="str">
        <f t="shared" si="296"/>
        <v/>
      </c>
      <c r="BG306" s="1" t="str">
        <f t="shared" si="307"/>
        <v>N</v>
      </c>
      <c r="BH306" s="1" t="str">
        <f t="shared" si="306"/>
        <v/>
      </c>
      <c r="BI306" s="1" t="str">
        <f t="shared" si="298"/>
        <v/>
      </c>
      <c r="BJ306" s="1" t="str">
        <f t="shared" si="249"/>
        <v>新北市</v>
      </c>
      <c r="BK306" s="1" t="str">
        <f t="shared" si="302"/>
        <v>石門區</v>
      </c>
      <c r="BL306" s="1" t="str">
        <f t="shared" si="303"/>
        <v/>
      </c>
      <c r="BM306" s="1" t="str">
        <f t="shared" si="304"/>
        <v/>
      </c>
      <c r="BN306" s="1" t="str">
        <f t="shared" si="305"/>
        <v/>
      </c>
      <c r="BO306" s="1" t="str">
        <f t="shared" si="299"/>
        <v>楓林23-11號</v>
      </c>
      <c r="BP306" s="1" t="str">
        <f t="shared" si="250"/>
        <v/>
      </c>
    </row>
    <row r="307" spans="1:68" x14ac:dyDescent="0.3">
      <c r="A307" s="1">
        <v>8977342</v>
      </c>
      <c r="B307" s="1" t="s">
        <v>301</v>
      </c>
      <c r="C307" s="1" t="s">
        <v>577</v>
      </c>
      <c r="D307" s="1" t="s">
        <v>571</v>
      </c>
      <c r="E307" s="1" t="s">
        <v>884</v>
      </c>
      <c r="F307" s="1" t="str">
        <f t="shared" si="251"/>
        <v>新北市 五股區 陸一里20鄰六合街83號</v>
      </c>
      <c r="G307" s="1">
        <f t="shared" si="252"/>
        <v>4</v>
      </c>
      <c r="H307" s="1" t="str">
        <f t="shared" si="253"/>
        <v>新北市</v>
      </c>
      <c r="I307" s="1">
        <f t="shared" si="254"/>
        <v>4</v>
      </c>
      <c r="J307" s="1" t="str">
        <f t="shared" si="247"/>
        <v>五股區</v>
      </c>
      <c r="K307" s="1" t="str">
        <f t="shared" si="248"/>
        <v>陸一里20鄰六合街83號</v>
      </c>
      <c r="L307" s="1" t="str">
        <f t="shared" si="255"/>
        <v>Y</v>
      </c>
      <c r="M307" s="1">
        <f t="shared" si="256"/>
        <v>3</v>
      </c>
      <c r="N307" s="1" t="str">
        <f t="shared" si="300"/>
        <v>陸一里</v>
      </c>
      <c r="O307" s="1" t="str">
        <f t="shared" si="257"/>
        <v>Y</v>
      </c>
      <c r="P307" s="1">
        <f t="shared" si="258"/>
        <v>6</v>
      </c>
      <c r="Q307" s="1" t="str">
        <f t="shared" si="259"/>
        <v>陸一里20鄰</v>
      </c>
      <c r="R307" s="1" t="str">
        <f t="shared" si="260"/>
        <v>陸一里20鄰</v>
      </c>
      <c r="S307" s="1" t="str">
        <f t="shared" si="261"/>
        <v>六合街83號</v>
      </c>
      <c r="T307" s="1" t="str">
        <f t="shared" si="262"/>
        <v>N</v>
      </c>
      <c r="U307" s="1" t="str">
        <f t="shared" si="263"/>
        <v>N</v>
      </c>
      <c r="V307" s="1" t="str">
        <f t="shared" si="264"/>
        <v>N</v>
      </c>
      <c r="W307" s="1" t="str">
        <f t="shared" si="265"/>
        <v/>
      </c>
      <c r="X307" s="1" t="str">
        <f t="shared" si="266"/>
        <v/>
      </c>
      <c r="Y307" s="1" t="str">
        <f t="shared" si="267"/>
        <v>六合街83號</v>
      </c>
      <c r="Z307" s="1" t="str">
        <f t="shared" si="268"/>
        <v>N</v>
      </c>
      <c r="AA307" s="1" t="str">
        <f t="shared" si="246"/>
        <v/>
      </c>
      <c r="AB307" s="1" t="str">
        <f t="shared" si="269"/>
        <v>Y</v>
      </c>
      <c r="AC307" s="1">
        <f t="shared" si="270"/>
        <v>3</v>
      </c>
      <c r="AD307" s="1" t="str">
        <f t="shared" si="271"/>
        <v>六合街</v>
      </c>
      <c r="AE307" s="1" t="str">
        <f t="shared" si="272"/>
        <v>83號</v>
      </c>
      <c r="AF307" s="1" t="str">
        <f t="shared" si="273"/>
        <v>N</v>
      </c>
      <c r="AG307" s="1" t="str">
        <f t="shared" si="274"/>
        <v/>
      </c>
      <c r="AH307" s="1" t="str">
        <f t="shared" si="275"/>
        <v/>
      </c>
      <c r="AI307" s="1" t="str">
        <f>IF(ISERROR(VLOOKUP(AH307,段別參照!A:B,2,0)),AH307,VLOOKUP(AH307,段別參照!A:B,2,0))</f>
        <v/>
      </c>
      <c r="AJ307" s="1" t="str">
        <f t="shared" si="276"/>
        <v>六合街</v>
      </c>
      <c r="AK307" s="1" t="str">
        <f t="shared" si="277"/>
        <v>六合街</v>
      </c>
      <c r="AL307" s="1" t="str">
        <f t="shared" si="278"/>
        <v>83號</v>
      </c>
      <c r="AM307" s="1" t="str">
        <f t="shared" si="279"/>
        <v>N</v>
      </c>
      <c r="AN307" s="1" t="str">
        <f t="shared" si="280"/>
        <v/>
      </c>
      <c r="AO307" s="1" t="str">
        <f t="shared" si="281"/>
        <v/>
      </c>
      <c r="AP307" s="1" t="str">
        <f t="shared" si="282"/>
        <v>83號</v>
      </c>
      <c r="AQ307" s="1" t="str">
        <f t="shared" si="283"/>
        <v>N</v>
      </c>
      <c r="AR307" s="1" t="str">
        <f t="shared" si="284"/>
        <v/>
      </c>
      <c r="AS307" s="1" t="str">
        <f t="shared" si="285"/>
        <v/>
      </c>
      <c r="AT307" s="1" t="str">
        <f t="shared" si="286"/>
        <v>83號</v>
      </c>
      <c r="AU307" s="1" t="str">
        <f t="shared" si="287"/>
        <v>Y</v>
      </c>
      <c r="AV307" s="1">
        <f t="shared" si="288"/>
        <v>3</v>
      </c>
      <c r="AW307" s="1" t="str">
        <f t="shared" si="289"/>
        <v>83號</v>
      </c>
      <c r="AX307" s="1" t="str">
        <f t="shared" si="301"/>
        <v>83號</v>
      </c>
      <c r="AY307" s="1" t="str">
        <f t="shared" si="290"/>
        <v/>
      </c>
      <c r="AZ307" s="1" t="str">
        <f t="shared" si="291"/>
        <v>N</v>
      </c>
      <c r="BA307" s="1" t="str">
        <f t="shared" si="292"/>
        <v/>
      </c>
      <c r="BB307" s="1" t="str">
        <f t="shared" si="293"/>
        <v/>
      </c>
      <c r="BC307" s="1" t="str">
        <f t="shared" si="294"/>
        <v/>
      </c>
      <c r="BD307" s="1" t="str">
        <f>IF(ISERROR(VLOOKUP(BC307,樓別參照!A:B,2,0)),BC307,VLOOKUP(BC307,樓別參照!A:B,2,0))</f>
        <v/>
      </c>
      <c r="BE307" s="1" t="str">
        <f t="shared" si="295"/>
        <v/>
      </c>
      <c r="BF307" s="1" t="str">
        <f t="shared" si="296"/>
        <v/>
      </c>
      <c r="BG307" s="1" t="str">
        <f t="shared" si="307"/>
        <v>N</v>
      </c>
      <c r="BH307" s="1" t="str">
        <f t="shared" si="306"/>
        <v/>
      </c>
      <c r="BI307" s="1" t="str">
        <f t="shared" si="298"/>
        <v/>
      </c>
      <c r="BJ307" s="1" t="str">
        <f t="shared" si="249"/>
        <v>新北市</v>
      </c>
      <c r="BK307" s="1" t="str">
        <f t="shared" si="302"/>
        <v>五股區</v>
      </c>
      <c r="BL307" s="1" t="str">
        <f t="shared" si="303"/>
        <v>六合街</v>
      </c>
      <c r="BM307" s="1" t="str">
        <f t="shared" si="304"/>
        <v/>
      </c>
      <c r="BN307" s="1" t="str">
        <f t="shared" si="305"/>
        <v/>
      </c>
      <c r="BO307" s="1" t="str">
        <f t="shared" si="299"/>
        <v>83號</v>
      </c>
      <c r="BP307" s="1" t="str">
        <f t="shared" si="250"/>
        <v/>
      </c>
    </row>
    <row r="308" spans="1:68" x14ac:dyDescent="0.3">
      <c r="A308" s="1">
        <v>9866742</v>
      </c>
      <c r="B308" s="1" t="s">
        <v>302</v>
      </c>
      <c r="C308" s="1" t="s">
        <v>570</v>
      </c>
      <c r="D308" s="1" t="s">
        <v>571</v>
      </c>
      <c r="E308" s="1" t="s">
        <v>885</v>
      </c>
      <c r="F308" s="1" t="str">
        <f t="shared" si="251"/>
        <v>新北市 蘆洲區 復興里8鄰民族路314巷3弄6號九樓</v>
      </c>
      <c r="G308" s="1">
        <f t="shared" si="252"/>
        <v>4</v>
      </c>
      <c r="H308" s="1" t="str">
        <f t="shared" si="253"/>
        <v>新北市</v>
      </c>
      <c r="I308" s="1">
        <f t="shared" si="254"/>
        <v>4</v>
      </c>
      <c r="J308" s="1" t="str">
        <f t="shared" si="247"/>
        <v>蘆洲區</v>
      </c>
      <c r="K308" s="1" t="str">
        <f t="shared" si="248"/>
        <v>復興里8鄰民族路314巷3弄6號九樓</v>
      </c>
      <c r="L308" s="1" t="str">
        <f t="shared" si="255"/>
        <v>Y</v>
      </c>
      <c r="M308" s="1">
        <f t="shared" si="256"/>
        <v>3</v>
      </c>
      <c r="N308" s="1" t="str">
        <f t="shared" si="300"/>
        <v>復興里</v>
      </c>
      <c r="O308" s="1" t="str">
        <f t="shared" si="257"/>
        <v>Y</v>
      </c>
      <c r="P308" s="1">
        <f t="shared" si="258"/>
        <v>5</v>
      </c>
      <c r="Q308" s="1" t="str">
        <f t="shared" si="259"/>
        <v>復興里8鄰</v>
      </c>
      <c r="R308" s="1" t="str">
        <f t="shared" si="260"/>
        <v>復興里8鄰</v>
      </c>
      <c r="S308" s="1" t="str">
        <f t="shared" si="261"/>
        <v>民族路314巷3弄6號九樓</v>
      </c>
      <c r="T308" s="1" t="str">
        <f t="shared" si="262"/>
        <v>N</v>
      </c>
      <c r="U308" s="1" t="str">
        <f t="shared" si="263"/>
        <v>N</v>
      </c>
      <c r="V308" s="1" t="str">
        <f t="shared" si="264"/>
        <v>N</v>
      </c>
      <c r="W308" s="1" t="str">
        <f t="shared" si="265"/>
        <v/>
      </c>
      <c r="X308" s="1" t="str">
        <f t="shared" si="266"/>
        <v/>
      </c>
      <c r="Y308" s="1" t="str">
        <f t="shared" si="267"/>
        <v>民族路314巷3弄6號九樓</v>
      </c>
      <c r="Z308" s="1" t="str">
        <f t="shared" si="268"/>
        <v>Y</v>
      </c>
      <c r="AA308" s="1">
        <f t="shared" si="246"/>
        <v>3</v>
      </c>
      <c r="AB308" s="1" t="str">
        <f t="shared" si="269"/>
        <v>N</v>
      </c>
      <c r="AC308" s="1" t="str">
        <f t="shared" si="270"/>
        <v/>
      </c>
      <c r="AD308" s="1" t="str">
        <f t="shared" si="271"/>
        <v>民族路</v>
      </c>
      <c r="AE308" s="1" t="str">
        <f t="shared" si="272"/>
        <v>314巷3弄6號九樓</v>
      </c>
      <c r="AF308" s="1" t="str">
        <f t="shared" si="273"/>
        <v>N</v>
      </c>
      <c r="AG308" s="1" t="str">
        <f t="shared" si="274"/>
        <v/>
      </c>
      <c r="AH308" s="1" t="str">
        <f t="shared" si="275"/>
        <v/>
      </c>
      <c r="AI308" s="1" t="str">
        <f>IF(ISERROR(VLOOKUP(AH308,段別參照!A:B,2,0)),AH308,VLOOKUP(AH308,段別參照!A:B,2,0))</f>
        <v/>
      </c>
      <c r="AJ308" s="1" t="str">
        <f t="shared" si="276"/>
        <v>民族路</v>
      </c>
      <c r="AK308" s="1" t="str">
        <f t="shared" si="277"/>
        <v>民族路</v>
      </c>
      <c r="AL308" s="1" t="str">
        <f t="shared" si="278"/>
        <v>314巷3弄6號九樓</v>
      </c>
      <c r="AM308" s="1" t="str">
        <f t="shared" si="279"/>
        <v>Y</v>
      </c>
      <c r="AN308" s="1">
        <f t="shared" si="280"/>
        <v>4</v>
      </c>
      <c r="AO308" s="1" t="str">
        <f t="shared" si="281"/>
        <v>314巷</v>
      </c>
      <c r="AP308" s="1" t="str">
        <f t="shared" si="282"/>
        <v>3弄6號九樓</v>
      </c>
      <c r="AQ308" s="1" t="str">
        <f t="shared" si="283"/>
        <v>Y</v>
      </c>
      <c r="AR308" s="1">
        <f t="shared" si="284"/>
        <v>2</v>
      </c>
      <c r="AS308" s="1" t="str">
        <f t="shared" si="285"/>
        <v>3弄</v>
      </c>
      <c r="AT308" s="1" t="str">
        <f t="shared" si="286"/>
        <v>6號九樓</v>
      </c>
      <c r="AU308" s="1" t="str">
        <f t="shared" si="287"/>
        <v>Y</v>
      </c>
      <c r="AV308" s="1">
        <f t="shared" si="288"/>
        <v>2</v>
      </c>
      <c r="AW308" s="1" t="str">
        <f t="shared" si="289"/>
        <v>6號</v>
      </c>
      <c r="AX308" s="1" t="str">
        <f t="shared" si="301"/>
        <v>6號</v>
      </c>
      <c r="AY308" s="1" t="str">
        <f t="shared" si="290"/>
        <v>九樓</v>
      </c>
      <c r="AZ308" s="1" t="str">
        <f t="shared" si="291"/>
        <v>Y</v>
      </c>
      <c r="BA308" s="1">
        <f t="shared" si="292"/>
        <v>2</v>
      </c>
      <c r="BB308" s="1" t="str">
        <f t="shared" si="293"/>
        <v>九樓</v>
      </c>
      <c r="BC308" s="1" t="str">
        <f t="shared" si="294"/>
        <v>九</v>
      </c>
      <c r="BD308" s="1">
        <f>IF(ISERROR(VLOOKUP(BC308,樓別參照!A:B,2,0)),BC308,VLOOKUP(BC308,樓別參照!A:B,2,0))</f>
        <v>9</v>
      </c>
      <c r="BE308" s="1" t="str">
        <f t="shared" si="295"/>
        <v>9樓</v>
      </c>
      <c r="BF308" s="1" t="str">
        <f t="shared" si="296"/>
        <v/>
      </c>
      <c r="BG308" s="1" t="str">
        <f t="shared" si="307"/>
        <v>N</v>
      </c>
      <c r="BH308" s="1" t="str">
        <f t="shared" si="306"/>
        <v/>
      </c>
      <c r="BI308" s="1" t="str">
        <f t="shared" si="298"/>
        <v/>
      </c>
      <c r="BJ308" s="1" t="str">
        <f t="shared" si="249"/>
        <v>新北市</v>
      </c>
      <c r="BK308" s="1" t="str">
        <f t="shared" si="302"/>
        <v>蘆洲區</v>
      </c>
      <c r="BL308" s="1" t="str">
        <f t="shared" si="303"/>
        <v>民族路</v>
      </c>
      <c r="BM308" s="1" t="str">
        <f t="shared" si="304"/>
        <v>314巷</v>
      </c>
      <c r="BN308" s="1" t="str">
        <f t="shared" si="305"/>
        <v>3弄</v>
      </c>
      <c r="BO308" s="1" t="str">
        <f t="shared" si="299"/>
        <v>6號9樓</v>
      </c>
      <c r="BP308" s="1" t="str">
        <f t="shared" si="250"/>
        <v/>
      </c>
    </row>
    <row r="309" spans="1:68" x14ac:dyDescent="0.3">
      <c r="A309" s="1">
        <v>7418241</v>
      </c>
      <c r="B309" s="1" t="s">
        <v>303</v>
      </c>
      <c r="C309" s="1" t="s">
        <v>570</v>
      </c>
      <c r="D309" s="1" t="s">
        <v>571</v>
      </c>
      <c r="E309" s="1" t="s">
        <v>886</v>
      </c>
      <c r="F309" s="1" t="str">
        <f t="shared" si="251"/>
        <v>新北市 蘆洲區 信義路222巷32弄23號5樓</v>
      </c>
      <c r="G309" s="1">
        <f t="shared" si="252"/>
        <v>4</v>
      </c>
      <c r="H309" s="1" t="str">
        <f t="shared" si="253"/>
        <v>新北市</v>
      </c>
      <c r="I309" s="1">
        <f t="shared" si="254"/>
        <v>4</v>
      </c>
      <c r="J309" s="1" t="str">
        <f t="shared" si="247"/>
        <v>蘆洲區</v>
      </c>
      <c r="K309" s="1" t="str">
        <f t="shared" si="248"/>
        <v>信義路222巷32弄23號5樓</v>
      </c>
      <c r="L309" s="1" t="str">
        <f t="shared" si="255"/>
        <v>N</v>
      </c>
      <c r="M309" s="1" t="str">
        <f t="shared" si="256"/>
        <v/>
      </c>
      <c r="N309" s="1" t="str">
        <f t="shared" si="300"/>
        <v/>
      </c>
      <c r="O309" s="1" t="str">
        <f t="shared" si="257"/>
        <v>N</v>
      </c>
      <c r="P309" s="1" t="str">
        <f t="shared" si="258"/>
        <v/>
      </c>
      <c r="Q309" s="1" t="str">
        <f t="shared" si="259"/>
        <v/>
      </c>
      <c r="R309" s="1" t="str">
        <f t="shared" si="260"/>
        <v/>
      </c>
      <c r="S309" s="1" t="str">
        <f t="shared" si="261"/>
        <v>信義路222巷32弄23號5樓</v>
      </c>
      <c r="T309" s="1" t="str">
        <f t="shared" si="262"/>
        <v>N</v>
      </c>
      <c r="U309" s="1" t="str">
        <f t="shared" si="263"/>
        <v>N</v>
      </c>
      <c r="V309" s="1" t="str">
        <f t="shared" si="264"/>
        <v>N</v>
      </c>
      <c r="W309" s="1" t="str">
        <f t="shared" si="265"/>
        <v/>
      </c>
      <c r="X309" s="1" t="str">
        <f t="shared" si="266"/>
        <v/>
      </c>
      <c r="Y309" s="1" t="str">
        <f t="shared" si="267"/>
        <v>信義路222巷32弄23號5樓</v>
      </c>
      <c r="Z309" s="1" t="str">
        <f t="shared" si="268"/>
        <v>Y</v>
      </c>
      <c r="AA309" s="1">
        <f t="shared" si="246"/>
        <v>3</v>
      </c>
      <c r="AB309" s="1" t="str">
        <f t="shared" si="269"/>
        <v>N</v>
      </c>
      <c r="AC309" s="1" t="str">
        <f t="shared" si="270"/>
        <v/>
      </c>
      <c r="AD309" s="1" t="str">
        <f t="shared" si="271"/>
        <v>信義路</v>
      </c>
      <c r="AE309" s="1" t="str">
        <f t="shared" si="272"/>
        <v>222巷32弄23號5樓</v>
      </c>
      <c r="AF309" s="1" t="str">
        <f t="shared" si="273"/>
        <v>N</v>
      </c>
      <c r="AG309" s="1" t="str">
        <f t="shared" si="274"/>
        <v/>
      </c>
      <c r="AH309" s="1" t="str">
        <f t="shared" si="275"/>
        <v/>
      </c>
      <c r="AI309" s="1" t="str">
        <f>IF(ISERROR(VLOOKUP(AH309,段別參照!A:B,2,0)),AH309,VLOOKUP(AH309,段別參照!A:B,2,0))</f>
        <v/>
      </c>
      <c r="AJ309" s="1" t="str">
        <f t="shared" si="276"/>
        <v>信義路</v>
      </c>
      <c r="AK309" s="1" t="str">
        <f t="shared" si="277"/>
        <v>信義路</v>
      </c>
      <c r="AL309" s="1" t="str">
        <f t="shared" si="278"/>
        <v>222巷32弄23號5樓</v>
      </c>
      <c r="AM309" s="1" t="str">
        <f t="shared" si="279"/>
        <v>Y</v>
      </c>
      <c r="AN309" s="1">
        <f t="shared" si="280"/>
        <v>4</v>
      </c>
      <c r="AO309" s="1" t="str">
        <f t="shared" si="281"/>
        <v>222巷</v>
      </c>
      <c r="AP309" s="1" t="str">
        <f t="shared" si="282"/>
        <v>32弄23號5樓</v>
      </c>
      <c r="AQ309" s="1" t="str">
        <f t="shared" si="283"/>
        <v>Y</v>
      </c>
      <c r="AR309" s="1">
        <f t="shared" si="284"/>
        <v>3</v>
      </c>
      <c r="AS309" s="1" t="str">
        <f t="shared" si="285"/>
        <v>32弄</v>
      </c>
      <c r="AT309" s="1" t="str">
        <f t="shared" si="286"/>
        <v>23號5樓</v>
      </c>
      <c r="AU309" s="1" t="str">
        <f t="shared" si="287"/>
        <v>Y</v>
      </c>
      <c r="AV309" s="1">
        <f t="shared" si="288"/>
        <v>3</v>
      </c>
      <c r="AW309" s="1" t="str">
        <f t="shared" si="289"/>
        <v>23號</v>
      </c>
      <c r="AX309" s="1" t="str">
        <f t="shared" si="301"/>
        <v>23號</v>
      </c>
      <c r="AY309" s="1" t="str">
        <f t="shared" si="290"/>
        <v>5樓</v>
      </c>
      <c r="AZ309" s="1" t="str">
        <f t="shared" si="291"/>
        <v>Y</v>
      </c>
      <c r="BA309" s="1">
        <f t="shared" si="292"/>
        <v>2</v>
      </c>
      <c r="BB309" s="1" t="str">
        <f t="shared" si="293"/>
        <v>5樓</v>
      </c>
      <c r="BC309" s="1" t="str">
        <f t="shared" si="294"/>
        <v>5</v>
      </c>
      <c r="BD309" s="1" t="str">
        <f>IF(ISERROR(VLOOKUP(BC309,樓別參照!A:B,2,0)),BC309,VLOOKUP(BC309,樓別參照!A:B,2,0))</f>
        <v>5</v>
      </c>
      <c r="BE309" s="1" t="str">
        <f t="shared" si="295"/>
        <v>5樓</v>
      </c>
      <c r="BF309" s="1" t="str">
        <f t="shared" si="296"/>
        <v/>
      </c>
      <c r="BG309" s="1" t="str">
        <f t="shared" si="307"/>
        <v>N</v>
      </c>
      <c r="BH309" s="1" t="str">
        <f t="shared" si="306"/>
        <v/>
      </c>
      <c r="BI309" s="1" t="str">
        <f t="shared" si="298"/>
        <v/>
      </c>
      <c r="BJ309" s="1" t="str">
        <f t="shared" si="249"/>
        <v>新北市</v>
      </c>
      <c r="BK309" s="1" t="str">
        <f t="shared" si="302"/>
        <v>蘆洲區</v>
      </c>
      <c r="BL309" s="1" t="str">
        <f t="shared" si="303"/>
        <v>信義路</v>
      </c>
      <c r="BM309" s="1" t="str">
        <f t="shared" si="304"/>
        <v>222巷</v>
      </c>
      <c r="BN309" s="1" t="str">
        <f t="shared" si="305"/>
        <v>32弄</v>
      </c>
      <c r="BO309" s="1" t="str">
        <f t="shared" si="299"/>
        <v>23號5樓</v>
      </c>
      <c r="BP309" s="1" t="str">
        <f t="shared" si="250"/>
        <v/>
      </c>
    </row>
    <row r="310" spans="1:68" x14ac:dyDescent="0.3">
      <c r="A310" s="1">
        <v>6748301</v>
      </c>
      <c r="B310" s="1" t="s">
        <v>304</v>
      </c>
      <c r="C310" s="1" t="s">
        <v>577</v>
      </c>
      <c r="D310" s="1" t="s">
        <v>630</v>
      </c>
      <c r="E310" s="1" t="s">
        <v>887</v>
      </c>
      <c r="F310" s="1" t="str">
        <f t="shared" si="251"/>
        <v>新北市 蘆洲區 光榮路101巷1號2樓</v>
      </c>
      <c r="G310" s="1">
        <f t="shared" si="252"/>
        <v>4</v>
      </c>
      <c r="H310" s="1" t="str">
        <f t="shared" si="253"/>
        <v>新北市</v>
      </c>
      <c r="I310" s="1">
        <f t="shared" si="254"/>
        <v>4</v>
      </c>
      <c r="J310" s="1" t="str">
        <f t="shared" si="247"/>
        <v>蘆洲區</v>
      </c>
      <c r="K310" s="1" t="str">
        <f t="shared" si="248"/>
        <v>光榮路101巷1號2樓</v>
      </c>
      <c r="L310" s="1" t="str">
        <f t="shared" si="255"/>
        <v>N</v>
      </c>
      <c r="M310" s="1" t="str">
        <f t="shared" si="256"/>
        <v/>
      </c>
      <c r="N310" s="1" t="str">
        <f t="shared" si="300"/>
        <v/>
      </c>
      <c r="O310" s="1" t="str">
        <f t="shared" si="257"/>
        <v>N</v>
      </c>
      <c r="P310" s="1" t="str">
        <f t="shared" si="258"/>
        <v/>
      </c>
      <c r="Q310" s="1" t="str">
        <f t="shared" si="259"/>
        <v/>
      </c>
      <c r="R310" s="1" t="str">
        <f t="shared" si="260"/>
        <v/>
      </c>
      <c r="S310" s="1" t="str">
        <f t="shared" si="261"/>
        <v>光榮路101巷1號2樓</v>
      </c>
      <c r="T310" s="1" t="str">
        <f t="shared" si="262"/>
        <v>N</v>
      </c>
      <c r="U310" s="1" t="str">
        <f t="shared" si="263"/>
        <v>N</v>
      </c>
      <c r="V310" s="1" t="str">
        <f t="shared" si="264"/>
        <v>N</v>
      </c>
      <c r="W310" s="1" t="str">
        <f t="shared" si="265"/>
        <v/>
      </c>
      <c r="X310" s="1" t="str">
        <f t="shared" si="266"/>
        <v/>
      </c>
      <c r="Y310" s="1" t="str">
        <f t="shared" si="267"/>
        <v>光榮路101巷1號2樓</v>
      </c>
      <c r="Z310" s="1" t="str">
        <f t="shared" si="268"/>
        <v>Y</v>
      </c>
      <c r="AA310" s="1">
        <f t="shared" si="246"/>
        <v>3</v>
      </c>
      <c r="AB310" s="1" t="str">
        <f t="shared" si="269"/>
        <v>N</v>
      </c>
      <c r="AC310" s="1" t="str">
        <f t="shared" si="270"/>
        <v/>
      </c>
      <c r="AD310" s="1" t="str">
        <f t="shared" si="271"/>
        <v>光榮路</v>
      </c>
      <c r="AE310" s="1" t="str">
        <f t="shared" si="272"/>
        <v>101巷1號2樓</v>
      </c>
      <c r="AF310" s="1" t="str">
        <f t="shared" si="273"/>
        <v>N</v>
      </c>
      <c r="AG310" s="1" t="str">
        <f t="shared" si="274"/>
        <v/>
      </c>
      <c r="AH310" s="1" t="str">
        <f t="shared" si="275"/>
        <v/>
      </c>
      <c r="AI310" s="1" t="str">
        <f>IF(ISERROR(VLOOKUP(AH310,段別參照!A:B,2,0)),AH310,VLOOKUP(AH310,段別參照!A:B,2,0))</f>
        <v/>
      </c>
      <c r="AJ310" s="1" t="str">
        <f t="shared" si="276"/>
        <v>光榮路</v>
      </c>
      <c r="AK310" s="1" t="str">
        <f t="shared" si="277"/>
        <v>光榮路</v>
      </c>
      <c r="AL310" s="1" t="str">
        <f t="shared" si="278"/>
        <v>101巷1號2樓</v>
      </c>
      <c r="AM310" s="1" t="str">
        <f t="shared" si="279"/>
        <v>Y</v>
      </c>
      <c r="AN310" s="1">
        <f t="shared" si="280"/>
        <v>4</v>
      </c>
      <c r="AO310" s="1" t="str">
        <f t="shared" si="281"/>
        <v>101巷</v>
      </c>
      <c r="AP310" s="1" t="str">
        <f t="shared" si="282"/>
        <v>1號2樓</v>
      </c>
      <c r="AQ310" s="1" t="str">
        <f t="shared" si="283"/>
        <v>N</v>
      </c>
      <c r="AR310" s="1" t="str">
        <f t="shared" si="284"/>
        <v/>
      </c>
      <c r="AS310" s="1" t="str">
        <f t="shared" si="285"/>
        <v/>
      </c>
      <c r="AT310" s="1" t="str">
        <f t="shared" si="286"/>
        <v>1號2樓</v>
      </c>
      <c r="AU310" s="1" t="str">
        <f t="shared" si="287"/>
        <v>Y</v>
      </c>
      <c r="AV310" s="1">
        <f t="shared" si="288"/>
        <v>2</v>
      </c>
      <c r="AW310" s="1" t="str">
        <f t="shared" si="289"/>
        <v>1號</v>
      </c>
      <c r="AX310" s="1" t="str">
        <f t="shared" si="301"/>
        <v>1號</v>
      </c>
      <c r="AY310" s="1" t="str">
        <f t="shared" si="290"/>
        <v>2樓</v>
      </c>
      <c r="AZ310" s="1" t="str">
        <f t="shared" si="291"/>
        <v>Y</v>
      </c>
      <c r="BA310" s="1">
        <f t="shared" si="292"/>
        <v>2</v>
      </c>
      <c r="BB310" s="1" t="str">
        <f t="shared" si="293"/>
        <v>2樓</v>
      </c>
      <c r="BC310" s="1" t="str">
        <f t="shared" si="294"/>
        <v>2</v>
      </c>
      <c r="BD310" s="1" t="str">
        <f>IF(ISERROR(VLOOKUP(BC310,樓別參照!A:B,2,0)),BC310,VLOOKUP(BC310,樓別參照!A:B,2,0))</f>
        <v>2</v>
      </c>
      <c r="BE310" s="1" t="str">
        <f t="shared" si="295"/>
        <v>2樓</v>
      </c>
      <c r="BF310" s="1" t="str">
        <f t="shared" si="296"/>
        <v/>
      </c>
      <c r="BG310" s="1" t="str">
        <f t="shared" si="307"/>
        <v>N</v>
      </c>
      <c r="BH310" s="1" t="str">
        <f t="shared" si="306"/>
        <v/>
      </c>
      <c r="BI310" s="1" t="str">
        <f t="shared" si="298"/>
        <v/>
      </c>
      <c r="BJ310" s="1" t="str">
        <f t="shared" si="249"/>
        <v>新北市</v>
      </c>
      <c r="BK310" s="1" t="str">
        <f t="shared" si="302"/>
        <v>蘆洲區</v>
      </c>
      <c r="BL310" s="1" t="str">
        <f t="shared" si="303"/>
        <v>光榮路</v>
      </c>
      <c r="BM310" s="1" t="str">
        <f t="shared" si="304"/>
        <v>101巷</v>
      </c>
      <c r="BN310" s="1" t="str">
        <f t="shared" si="305"/>
        <v/>
      </c>
      <c r="BO310" s="1" t="str">
        <f t="shared" si="299"/>
        <v>1號2樓</v>
      </c>
      <c r="BP310" s="1" t="str">
        <f t="shared" si="250"/>
        <v/>
      </c>
    </row>
    <row r="311" spans="1:68" x14ac:dyDescent="0.3">
      <c r="A311" s="1">
        <v>9281139</v>
      </c>
      <c r="B311" s="1" t="s">
        <v>305</v>
      </c>
      <c r="C311" s="1" t="s">
        <v>577</v>
      </c>
      <c r="D311" s="1" t="s">
        <v>571</v>
      </c>
      <c r="E311" s="1" t="s">
        <v>888</v>
      </c>
      <c r="F311" s="1" t="str">
        <f t="shared" si="251"/>
        <v>新北市 蘆洲區 永安里018鄰九芎街71巷18號3樓</v>
      </c>
      <c r="G311" s="1">
        <f t="shared" si="252"/>
        <v>4</v>
      </c>
      <c r="H311" s="1" t="str">
        <f t="shared" si="253"/>
        <v>新北市</v>
      </c>
      <c r="I311" s="1">
        <f t="shared" si="254"/>
        <v>4</v>
      </c>
      <c r="J311" s="1" t="str">
        <f t="shared" si="247"/>
        <v>蘆洲區</v>
      </c>
      <c r="K311" s="1" t="str">
        <f t="shared" si="248"/>
        <v>永安里018鄰九芎街71巷18號3樓</v>
      </c>
      <c r="L311" s="1" t="str">
        <f t="shared" si="255"/>
        <v>Y</v>
      </c>
      <c r="M311" s="1">
        <f t="shared" si="256"/>
        <v>3</v>
      </c>
      <c r="N311" s="1" t="str">
        <f t="shared" si="300"/>
        <v>永安里</v>
      </c>
      <c r="O311" s="1" t="str">
        <f t="shared" si="257"/>
        <v>Y</v>
      </c>
      <c r="P311" s="1">
        <f t="shared" si="258"/>
        <v>7</v>
      </c>
      <c r="Q311" s="1" t="str">
        <f t="shared" si="259"/>
        <v>永安里018鄰</v>
      </c>
      <c r="R311" s="1" t="str">
        <f t="shared" si="260"/>
        <v>永安里018鄰</v>
      </c>
      <c r="S311" s="1" t="str">
        <f t="shared" si="261"/>
        <v>九芎街71巷18號3樓</v>
      </c>
      <c r="T311" s="1" t="str">
        <f t="shared" si="262"/>
        <v>N</v>
      </c>
      <c r="U311" s="1" t="str">
        <f t="shared" si="263"/>
        <v>N</v>
      </c>
      <c r="V311" s="1" t="str">
        <f t="shared" si="264"/>
        <v>N</v>
      </c>
      <c r="W311" s="1" t="str">
        <f t="shared" si="265"/>
        <v/>
      </c>
      <c r="X311" s="1" t="str">
        <f t="shared" si="266"/>
        <v/>
      </c>
      <c r="Y311" s="1" t="str">
        <f t="shared" si="267"/>
        <v>九芎街71巷18號3樓</v>
      </c>
      <c r="Z311" s="1" t="str">
        <f t="shared" si="268"/>
        <v>N</v>
      </c>
      <c r="AA311" s="1" t="str">
        <f t="shared" ref="AA311:AA374" si="308">IF(ISERROR(FIND("路",Y311)),"",FIND("路",Y311))</f>
        <v/>
      </c>
      <c r="AB311" s="1" t="str">
        <f t="shared" si="269"/>
        <v>Y</v>
      </c>
      <c r="AC311" s="1">
        <f t="shared" si="270"/>
        <v>3</v>
      </c>
      <c r="AD311" s="1" t="str">
        <f t="shared" si="271"/>
        <v>九芎街</v>
      </c>
      <c r="AE311" s="1" t="str">
        <f t="shared" si="272"/>
        <v>71巷18號3樓</v>
      </c>
      <c r="AF311" s="1" t="str">
        <f t="shared" si="273"/>
        <v>N</v>
      </c>
      <c r="AG311" s="1" t="str">
        <f t="shared" si="274"/>
        <v/>
      </c>
      <c r="AH311" s="1" t="str">
        <f t="shared" si="275"/>
        <v/>
      </c>
      <c r="AI311" s="1" t="str">
        <f>IF(ISERROR(VLOOKUP(AH311,段別參照!A:B,2,0)),AH311,VLOOKUP(AH311,段別參照!A:B,2,0))</f>
        <v/>
      </c>
      <c r="AJ311" s="1" t="str">
        <f t="shared" si="276"/>
        <v>九芎街</v>
      </c>
      <c r="AK311" s="1" t="str">
        <f t="shared" si="277"/>
        <v>九芎街</v>
      </c>
      <c r="AL311" s="1" t="str">
        <f t="shared" si="278"/>
        <v>71巷18號3樓</v>
      </c>
      <c r="AM311" s="1" t="str">
        <f t="shared" si="279"/>
        <v>Y</v>
      </c>
      <c r="AN311" s="1">
        <f t="shared" si="280"/>
        <v>3</v>
      </c>
      <c r="AO311" s="1" t="str">
        <f t="shared" si="281"/>
        <v>71巷</v>
      </c>
      <c r="AP311" s="1" t="str">
        <f t="shared" si="282"/>
        <v>18號3樓</v>
      </c>
      <c r="AQ311" s="1" t="str">
        <f t="shared" si="283"/>
        <v>N</v>
      </c>
      <c r="AR311" s="1" t="str">
        <f t="shared" si="284"/>
        <v/>
      </c>
      <c r="AS311" s="1" t="str">
        <f t="shared" si="285"/>
        <v/>
      </c>
      <c r="AT311" s="1" t="str">
        <f t="shared" si="286"/>
        <v>18號3樓</v>
      </c>
      <c r="AU311" s="1" t="str">
        <f t="shared" si="287"/>
        <v>Y</v>
      </c>
      <c r="AV311" s="1">
        <f t="shared" si="288"/>
        <v>3</v>
      </c>
      <c r="AW311" s="1" t="str">
        <f t="shared" si="289"/>
        <v>18號</v>
      </c>
      <c r="AX311" s="1" t="str">
        <f t="shared" si="301"/>
        <v>18號</v>
      </c>
      <c r="AY311" s="1" t="str">
        <f t="shared" si="290"/>
        <v>3樓</v>
      </c>
      <c r="AZ311" s="1" t="str">
        <f t="shared" si="291"/>
        <v>Y</v>
      </c>
      <c r="BA311" s="1">
        <f t="shared" si="292"/>
        <v>2</v>
      </c>
      <c r="BB311" s="1" t="str">
        <f t="shared" si="293"/>
        <v>3樓</v>
      </c>
      <c r="BC311" s="1" t="str">
        <f t="shared" si="294"/>
        <v>3</v>
      </c>
      <c r="BD311" s="1" t="str">
        <f>IF(ISERROR(VLOOKUP(BC311,樓別參照!A:B,2,0)),BC311,VLOOKUP(BC311,樓別參照!A:B,2,0))</f>
        <v>3</v>
      </c>
      <c r="BE311" s="1" t="str">
        <f t="shared" si="295"/>
        <v>3樓</v>
      </c>
      <c r="BF311" s="1" t="str">
        <f t="shared" si="296"/>
        <v/>
      </c>
      <c r="BG311" s="1" t="str">
        <f t="shared" si="307"/>
        <v>N</v>
      </c>
      <c r="BH311" s="1" t="str">
        <f t="shared" si="306"/>
        <v/>
      </c>
      <c r="BI311" s="1" t="str">
        <f t="shared" si="298"/>
        <v/>
      </c>
      <c r="BJ311" s="1" t="str">
        <f t="shared" si="249"/>
        <v>新北市</v>
      </c>
      <c r="BK311" s="1" t="str">
        <f t="shared" si="302"/>
        <v>蘆洲區</v>
      </c>
      <c r="BL311" s="1" t="str">
        <f t="shared" si="303"/>
        <v>九芎街</v>
      </c>
      <c r="BM311" s="1" t="str">
        <f t="shared" si="304"/>
        <v>71巷</v>
      </c>
      <c r="BN311" s="1" t="str">
        <f t="shared" si="305"/>
        <v/>
      </c>
      <c r="BO311" s="1" t="str">
        <f t="shared" si="299"/>
        <v>18號3樓</v>
      </c>
      <c r="BP311" s="1" t="str">
        <f t="shared" si="250"/>
        <v/>
      </c>
    </row>
    <row r="312" spans="1:68" x14ac:dyDescent="0.3">
      <c r="A312" s="1">
        <v>10467367</v>
      </c>
      <c r="B312" s="1" t="s">
        <v>306</v>
      </c>
      <c r="C312" s="1" t="s">
        <v>594</v>
      </c>
      <c r="D312" s="1" t="s">
        <v>567</v>
      </c>
      <c r="E312" s="1" t="s">
        <v>889</v>
      </c>
      <c r="F312" s="1" t="str">
        <f t="shared" si="251"/>
        <v>新北市 蘆洲區 永平街58號5樓</v>
      </c>
      <c r="G312" s="1">
        <f t="shared" si="252"/>
        <v>4</v>
      </c>
      <c r="H312" s="1" t="str">
        <f t="shared" si="253"/>
        <v>新北市</v>
      </c>
      <c r="I312" s="1">
        <f t="shared" si="254"/>
        <v>4</v>
      </c>
      <c r="J312" s="1" t="str">
        <f t="shared" si="247"/>
        <v>蘆洲區</v>
      </c>
      <c r="K312" s="1" t="str">
        <f t="shared" si="248"/>
        <v>永平街58號5樓</v>
      </c>
      <c r="L312" s="1" t="str">
        <f t="shared" si="255"/>
        <v>N</v>
      </c>
      <c r="M312" s="1" t="str">
        <f t="shared" si="256"/>
        <v/>
      </c>
      <c r="N312" s="1" t="str">
        <f t="shared" si="300"/>
        <v/>
      </c>
      <c r="O312" s="1" t="str">
        <f t="shared" si="257"/>
        <v>N</v>
      </c>
      <c r="P312" s="1" t="str">
        <f t="shared" si="258"/>
        <v/>
      </c>
      <c r="Q312" s="1" t="str">
        <f t="shared" si="259"/>
        <v/>
      </c>
      <c r="R312" s="1" t="str">
        <f t="shared" si="260"/>
        <v/>
      </c>
      <c r="S312" s="1" t="str">
        <f t="shared" si="261"/>
        <v>永平街58號5樓</v>
      </c>
      <c r="T312" s="1" t="str">
        <f t="shared" si="262"/>
        <v>N</v>
      </c>
      <c r="U312" s="1" t="str">
        <f t="shared" si="263"/>
        <v>N</v>
      </c>
      <c r="V312" s="1" t="str">
        <f t="shared" si="264"/>
        <v>N</v>
      </c>
      <c r="W312" s="1" t="str">
        <f t="shared" si="265"/>
        <v/>
      </c>
      <c r="X312" s="1" t="str">
        <f t="shared" si="266"/>
        <v/>
      </c>
      <c r="Y312" s="1" t="str">
        <f t="shared" si="267"/>
        <v>永平街58號5樓</v>
      </c>
      <c r="Z312" s="1" t="str">
        <f t="shared" si="268"/>
        <v>N</v>
      </c>
      <c r="AA312" s="1" t="str">
        <f t="shared" si="308"/>
        <v/>
      </c>
      <c r="AB312" s="1" t="str">
        <f t="shared" si="269"/>
        <v>Y</v>
      </c>
      <c r="AC312" s="1">
        <f t="shared" si="270"/>
        <v>3</v>
      </c>
      <c r="AD312" s="1" t="str">
        <f t="shared" si="271"/>
        <v>永平街</v>
      </c>
      <c r="AE312" s="1" t="str">
        <f t="shared" si="272"/>
        <v>58號5樓</v>
      </c>
      <c r="AF312" s="1" t="str">
        <f t="shared" si="273"/>
        <v>N</v>
      </c>
      <c r="AG312" s="1" t="str">
        <f t="shared" si="274"/>
        <v/>
      </c>
      <c r="AH312" s="1" t="str">
        <f t="shared" si="275"/>
        <v/>
      </c>
      <c r="AI312" s="1" t="str">
        <f>IF(ISERROR(VLOOKUP(AH312,段別參照!A:B,2,0)),AH312,VLOOKUP(AH312,段別參照!A:B,2,0))</f>
        <v/>
      </c>
      <c r="AJ312" s="1" t="str">
        <f t="shared" si="276"/>
        <v>永平街</v>
      </c>
      <c r="AK312" s="1" t="str">
        <f t="shared" si="277"/>
        <v>永平街</v>
      </c>
      <c r="AL312" s="1" t="str">
        <f t="shared" si="278"/>
        <v>58號5樓</v>
      </c>
      <c r="AM312" s="1" t="str">
        <f t="shared" si="279"/>
        <v>N</v>
      </c>
      <c r="AN312" s="1" t="str">
        <f t="shared" si="280"/>
        <v/>
      </c>
      <c r="AO312" s="1" t="str">
        <f t="shared" si="281"/>
        <v/>
      </c>
      <c r="AP312" s="1" t="str">
        <f t="shared" si="282"/>
        <v>58號5樓</v>
      </c>
      <c r="AQ312" s="1" t="str">
        <f t="shared" si="283"/>
        <v>N</v>
      </c>
      <c r="AR312" s="1" t="str">
        <f t="shared" si="284"/>
        <v/>
      </c>
      <c r="AS312" s="1" t="str">
        <f t="shared" si="285"/>
        <v/>
      </c>
      <c r="AT312" s="1" t="str">
        <f t="shared" si="286"/>
        <v>58號5樓</v>
      </c>
      <c r="AU312" s="1" t="str">
        <f t="shared" si="287"/>
        <v>Y</v>
      </c>
      <c r="AV312" s="1">
        <f t="shared" si="288"/>
        <v>3</v>
      </c>
      <c r="AW312" s="1" t="str">
        <f t="shared" si="289"/>
        <v>58號</v>
      </c>
      <c r="AX312" s="1" t="str">
        <f t="shared" si="301"/>
        <v>58號</v>
      </c>
      <c r="AY312" s="1" t="str">
        <f t="shared" si="290"/>
        <v>5樓</v>
      </c>
      <c r="AZ312" s="1" t="str">
        <f t="shared" si="291"/>
        <v>Y</v>
      </c>
      <c r="BA312" s="1">
        <f t="shared" si="292"/>
        <v>2</v>
      </c>
      <c r="BB312" s="1" t="str">
        <f t="shared" si="293"/>
        <v>5樓</v>
      </c>
      <c r="BC312" s="1" t="str">
        <f t="shared" si="294"/>
        <v>5</v>
      </c>
      <c r="BD312" s="1" t="str">
        <f>IF(ISERROR(VLOOKUP(BC312,樓別參照!A:B,2,0)),BC312,VLOOKUP(BC312,樓別參照!A:B,2,0))</f>
        <v>5</v>
      </c>
      <c r="BE312" s="1" t="str">
        <f t="shared" si="295"/>
        <v>5樓</v>
      </c>
      <c r="BF312" s="1" t="str">
        <f t="shared" si="296"/>
        <v/>
      </c>
      <c r="BG312" s="1" t="str">
        <f t="shared" si="307"/>
        <v>N</v>
      </c>
      <c r="BH312" s="1" t="str">
        <f t="shared" si="306"/>
        <v/>
      </c>
      <c r="BI312" s="1" t="str">
        <f t="shared" si="298"/>
        <v/>
      </c>
      <c r="BJ312" s="1" t="str">
        <f t="shared" si="249"/>
        <v>新北市</v>
      </c>
      <c r="BK312" s="1" t="str">
        <f t="shared" si="302"/>
        <v>蘆洲區</v>
      </c>
      <c r="BL312" s="1" t="str">
        <f t="shared" si="303"/>
        <v>永平街</v>
      </c>
      <c r="BM312" s="1" t="str">
        <f t="shared" si="304"/>
        <v/>
      </c>
      <c r="BN312" s="1" t="str">
        <f t="shared" si="305"/>
        <v/>
      </c>
      <c r="BO312" s="1" t="str">
        <f t="shared" si="299"/>
        <v>58號5樓</v>
      </c>
      <c r="BP312" s="1" t="str">
        <f t="shared" si="250"/>
        <v/>
      </c>
    </row>
    <row r="313" spans="1:68" x14ac:dyDescent="0.3">
      <c r="A313" s="1">
        <v>8979993</v>
      </c>
      <c r="B313" s="1" t="s">
        <v>307</v>
      </c>
      <c r="C313" s="1" t="s">
        <v>577</v>
      </c>
      <c r="D313" s="1" t="s">
        <v>571</v>
      </c>
      <c r="E313" s="1" t="s">
        <v>890</v>
      </c>
      <c r="F313" s="1" t="str">
        <f t="shared" si="251"/>
        <v>新北市 蘆洲區 民族路314巷29號</v>
      </c>
      <c r="G313" s="1">
        <f t="shared" si="252"/>
        <v>4</v>
      </c>
      <c r="H313" s="1" t="str">
        <f t="shared" si="253"/>
        <v>新北市</v>
      </c>
      <c r="I313" s="1">
        <f t="shared" si="254"/>
        <v>4</v>
      </c>
      <c r="J313" s="1" t="str">
        <f t="shared" si="247"/>
        <v>蘆洲區</v>
      </c>
      <c r="K313" s="1" t="str">
        <f t="shared" si="248"/>
        <v>民族路314巷29號</v>
      </c>
      <c r="L313" s="1" t="str">
        <f t="shared" si="255"/>
        <v>N</v>
      </c>
      <c r="M313" s="1" t="str">
        <f t="shared" si="256"/>
        <v/>
      </c>
      <c r="N313" s="1" t="str">
        <f t="shared" si="300"/>
        <v/>
      </c>
      <c r="O313" s="1" t="str">
        <f t="shared" si="257"/>
        <v>N</v>
      </c>
      <c r="P313" s="1" t="str">
        <f t="shared" si="258"/>
        <v/>
      </c>
      <c r="Q313" s="1" t="str">
        <f t="shared" si="259"/>
        <v/>
      </c>
      <c r="R313" s="1" t="str">
        <f t="shared" si="260"/>
        <v/>
      </c>
      <c r="S313" s="1" t="str">
        <f t="shared" si="261"/>
        <v>民族路314巷29號</v>
      </c>
      <c r="T313" s="1" t="str">
        <f t="shared" si="262"/>
        <v>N</v>
      </c>
      <c r="U313" s="1" t="str">
        <f t="shared" si="263"/>
        <v>N</v>
      </c>
      <c r="V313" s="1" t="str">
        <f t="shared" si="264"/>
        <v>N</v>
      </c>
      <c r="W313" s="1" t="str">
        <f t="shared" si="265"/>
        <v/>
      </c>
      <c r="X313" s="1" t="str">
        <f t="shared" si="266"/>
        <v/>
      </c>
      <c r="Y313" s="1" t="str">
        <f t="shared" si="267"/>
        <v>民族路314巷29號</v>
      </c>
      <c r="Z313" s="1" t="str">
        <f t="shared" si="268"/>
        <v>Y</v>
      </c>
      <c r="AA313" s="1">
        <f t="shared" si="308"/>
        <v>3</v>
      </c>
      <c r="AB313" s="1" t="str">
        <f t="shared" si="269"/>
        <v>N</v>
      </c>
      <c r="AC313" s="1" t="str">
        <f t="shared" si="270"/>
        <v/>
      </c>
      <c r="AD313" s="1" t="str">
        <f t="shared" si="271"/>
        <v>民族路</v>
      </c>
      <c r="AE313" s="1" t="str">
        <f t="shared" si="272"/>
        <v>314巷29號</v>
      </c>
      <c r="AF313" s="1" t="str">
        <f t="shared" si="273"/>
        <v>N</v>
      </c>
      <c r="AG313" s="1" t="str">
        <f t="shared" si="274"/>
        <v/>
      </c>
      <c r="AH313" s="1" t="str">
        <f t="shared" si="275"/>
        <v/>
      </c>
      <c r="AI313" s="1" t="str">
        <f>IF(ISERROR(VLOOKUP(AH313,段別參照!A:B,2,0)),AH313,VLOOKUP(AH313,段別參照!A:B,2,0))</f>
        <v/>
      </c>
      <c r="AJ313" s="1" t="str">
        <f t="shared" si="276"/>
        <v>民族路</v>
      </c>
      <c r="AK313" s="1" t="str">
        <f t="shared" si="277"/>
        <v>民族路</v>
      </c>
      <c r="AL313" s="1" t="str">
        <f t="shared" si="278"/>
        <v>314巷29號</v>
      </c>
      <c r="AM313" s="1" t="str">
        <f t="shared" si="279"/>
        <v>Y</v>
      </c>
      <c r="AN313" s="1">
        <f t="shared" si="280"/>
        <v>4</v>
      </c>
      <c r="AO313" s="1" t="str">
        <f t="shared" si="281"/>
        <v>314巷</v>
      </c>
      <c r="AP313" s="1" t="str">
        <f t="shared" si="282"/>
        <v>29號</v>
      </c>
      <c r="AQ313" s="1" t="str">
        <f t="shared" si="283"/>
        <v>N</v>
      </c>
      <c r="AR313" s="1" t="str">
        <f t="shared" si="284"/>
        <v/>
      </c>
      <c r="AS313" s="1" t="str">
        <f t="shared" si="285"/>
        <v/>
      </c>
      <c r="AT313" s="1" t="str">
        <f t="shared" si="286"/>
        <v>29號</v>
      </c>
      <c r="AU313" s="1" t="str">
        <f t="shared" si="287"/>
        <v>Y</v>
      </c>
      <c r="AV313" s="1">
        <f t="shared" si="288"/>
        <v>3</v>
      </c>
      <c r="AW313" s="1" t="str">
        <f t="shared" si="289"/>
        <v>29號</v>
      </c>
      <c r="AX313" s="1" t="str">
        <f t="shared" si="301"/>
        <v>29號</v>
      </c>
      <c r="AY313" s="1" t="str">
        <f t="shared" si="290"/>
        <v/>
      </c>
      <c r="AZ313" s="1" t="str">
        <f t="shared" si="291"/>
        <v>N</v>
      </c>
      <c r="BA313" s="1" t="str">
        <f t="shared" si="292"/>
        <v/>
      </c>
      <c r="BB313" s="1" t="str">
        <f t="shared" si="293"/>
        <v/>
      </c>
      <c r="BC313" s="1" t="str">
        <f t="shared" si="294"/>
        <v/>
      </c>
      <c r="BD313" s="1" t="str">
        <f>IF(ISERROR(VLOOKUP(BC313,樓別參照!A:B,2,0)),BC313,VLOOKUP(BC313,樓別參照!A:B,2,0))</f>
        <v/>
      </c>
      <c r="BE313" s="1" t="str">
        <f t="shared" si="295"/>
        <v/>
      </c>
      <c r="BF313" s="1" t="str">
        <f t="shared" si="296"/>
        <v/>
      </c>
      <c r="BG313" s="1" t="str">
        <f t="shared" si="307"/>
        <v>N</v>
      </c>
      <c r="BH313" s="1" t="str">
        <f t="shared" si="306"/>
        <v/>
      </c>
      <c r="BI313" s="1" t="str">
        <f t="shared" si="298"/>
        <v/>
      </c>
      <c r="BJ313" s="1" t="str">
        <f t="shared" si="249"/>
        <v>新北市</v>
      </c>
      <c r="BK313" s="1" t="str">
        <f t="shared" si="302"/>
        <v>蘆洲區</v>
      </c>
      <c r="BL313" s="1" t="str">
        <f t="shared" si="303"/>
        <v>民族路</v>
      </c>
      <c r="BM313" s="1" t="str">
        <f t="shared" si="304"/>
        <v>314巷</v>
      </c>
      <c r="BN313" s="1" t="str">
        <f t="shared" si="305"/>
        <v/>
      </c>
      <c r="BO313" s="1" t="str">
        <f t="shared" si="299"/>
        <v>29號</v>
      </c>
      <c r="BP313" s="1" t="str">
        <f t="shared" si="250"/>
        <v/>
      </c>
    </row>
    <row r="314" spans="1:68" x14ac:dyDescent="0.3">
      <c r="A314" s="1">
        <v>9197674</v>
      </c>
      <c r="B314" s="1" t="s">
        <v>308</v>
      </c>
      <c r="C314" s="1" t="s">
        <v>577</v>
      </c>
      <c r="D314" s="1" t="s">
        <v>571</v>
      </c>
      <c r="E314" s="1" t="s">
        <v>891</v>
      </c>
      <c r="F314" s="1" t="str">
        <f t="shared" si="251"/>
        <v>新北市 泰山區 同興里7鄰明志路一段407巷7號五樓之1</v>
      </c>
      <c r="G314" s="1">
        <f t="shared" si="252"/>
        <v>4</v>
      </c>
      <c r="H314" s="1" t="str">
        <f t="shared" si="253"/>
        <v>新北市</v>
      </c>
      <c r="I314" s="1">
        <f t="shared" si="254"/>
        <v>4</v>
      </c>
      <c r="J314" s="1" t="str">
        <f t="shared" si="247"/>
        <v>泰山區</v>
      </c>
      <c r="K314" s="1" t="str">
        <f t="shared" si="248"/>
        <v>同興里7鄰明志路一段407巷7號五樓之1</v>
      </c>
      <c r="L314" s="1" t="str">
        <f t="shared" si="255"/>
        <v>Y</v>
      </c>
      <c r="M314" s="1">
        <f t="shared" si="256"/>
        <v>3</v>
      </c>
      <c r="N314" s="1" t="str">
        <f t="shared" si="300"/>
        <v>同興里</v>
      </c>
      <c r="O314" s="1" t="str">
        <f t="shared" si="257"/>
        <v>Y</v>
      </c>
      <c r="P314" s="1">
        <f t="shared" si="258"/>
        <v>5</v>
      </c>
      <c r="Q314" s="1" t="str">
        <f t="shared" si="259"/>
        <v>同興里7鄰</v>
      </c>
      <c r="R314" s="1" t="str">
        <f t="shared" si="260"/>
        <v>同興里7鄰</v>
      </c>
      <c r="S314" s="1" t="str">
        <f t="shared" si="261"/>
        <v>明志路一段407巷7號五樓之1</v>
      </c>
      <c r="T314" s="1" t="str">
        <f t="shared" si="262"/>
        <v>N</v>
      </c>
      <c r="U314" s="1" t="str">
        <f t="shared" si="263"/>
        <v>N</v>
      </c>
      <c r="V314" s="1" t="str">
        <f t="shared" si="264"/>
        <v>N</v>
      </c>
      <c r="W314" s="1" t="str">
        <f t="shared" si="265"/>
        <v/>
      </c>
      <c r="X314" s="1" t="str">
        <f t="shared" si="266"/>
        <v/>
      </c>
      <c r="Y314" s="1" t="str">
        <f t="shared" si="267"/>
        <v>明志路一段407巷7號五樓之1</v>
      </c>
      <c r="Z314" s="1" t="str">
        <f t="shared" si="268"/>
        <v>Y</v>
      </c>
      <c r="AA314" s="1">
        <f t="shared" si="308"/>
        <v>3</v>
      </c>
      <c r="AB314" s="1" t="str">
        <f t="shared" si="269"/>
        <v>N</v>
      </c>
      <c r="AC314" s="1" t="str">
        <f t="shared" si="270"/>
        <v/>
      </c>
      <c r="AD314" s="1" t="str">
        <f t="shared" si="271"/>
        <v>明志路</v>
      </c>
      <c r="AE314" s="1" t="str">
        <f t="shared" si="272"/>
        <v>一段407巷7號五樓之1</v>
      </c>
      <c r="AF314" s="1" t="str">
        <f t="shared" si="273"/>
        <v>Y</v>
      </c>
      <c r="AG314" s="1">
        <f t="shared" si="274"/>
        <v>2</v>
      </c>
      <c r="AH314" s="1" t="str">
        <f t="shared" si="275"/>
        <v>一段</v>
      </c>
      <c r="AI314" s="1" t="str">
        <f>IF(ISERROR(VLOOKUP(AH314,段別參照!A:B,2,0)),AH314,VLOOKUP(AH314,段別參照!A:B,2,0))</f>
        <v>一段</v>
      </c>
      <c r="AJ314" s="1" t="str">
        <f t="shared" si="276"/>
        <v>明志路一段</v>
      </c>
      <c r="AK314" s="1" t="str">
        <f t="shared" si="277"/>
        <v>明志路一段</v>
      </c>
      <c r="AL314" s="1" t="str">
        <f t="shared" si="278"/>
        <v>407巷7號五樓之1</v>
      </c>
      <c r="AM314" s="1" t="str">
        <f t="shared" si="279"/>
        <v>Y</v>
      </c>
      <c r="AN314" s="1">
        <f t="shared" si="280"/>
        <v>4</v>
      </c>
      <c r="AO314" s="1" t="str">
        <f t="shared" si="281"/>
        <v>407巷</v>
      </c>
      <c r="AP314" s="1" t="str">
        <f t="shared" si="282"/>
        <v>7號五樓之1</v>
      </c>
      <c r="AQ314" s="1" t="str">
        <f t="shared" si="283"/>
        <v>N</v>
      </c>
      <c r="AR314" s="1" t="str">
        <f t="shared" si="284"/>
        <v/>
      </c>
      <c r="AS314" s="1" t="str">
        <f t="shared" si="285"/>
        <v/>
      </c>
      <c r="AT314" s="1" t="str">
        <f t="shared" si="286"/>
        <v>7號五樓之1</v>
      </c>
      <c r="AU314" s="1" t="str">
        <f t="shared" si="287"/>
        <v>Y</v>
      </c>
      <c r="AV314" s="1">
        <f t="shared" si="288"/>
        <v>2</v>
      </c>
      <c r="AW314" s="1" t="str">
        <f t="shared" si="289"/>
        <v>7號</v>
      </c>
      <c r="AX314" s="1" t="str">
        <f t="shared" si="301"/>
        <v>7號</v>
      </c>
      <c r="AY314" s="1" t="str">
        <f t="shared" si="290"/>
        <v>五樓之1</v>
      </c>
      <c r="AZ314" s="1" t="str">
        <f t="shared" si="291"/>
        <v>Y</v>
      </c>
      <c r="BA314" s="1">
        <f t="shared" si="292"/>
        <v>2</v>
      </c>
      <c r="BB314" s="1" t="str">
        <f t="shared" si="293"/>
        <v>五樓</v>
      </c>
      <c r="BC314" s="1" t="str">
        <f t="shared" si="294"/>
        <v>五</v>
      </c>
      <c r="BD314" s="1">
        <f>IF(ISERROR(VLOOKUP(BC314,樓別參照!A:B,2,0)),BC314,VLOOKUP(BC314,樓別參照!A:B,2,0))</f>
        <v>5</v>
      </c>
      <c r="BE314" s="1" t="str">
        <f t="shared" si="295"/>
        <v>5樓</v>
      </c>
      <c r="BF314" s="1" t="str">
        <f t="shared" si="296"/>
        <v>之1</v>
      </c>
      <c r="BG314" s="1" t="str">
        <f t="shared" si="307"/>
        <v>Y</v>
      </c>
      <c r="BH314" s="1">
        <f t="shared" si="306"/>
        <v>1</v>
      </c>
      <c r="BI314" s="1" t="str">
        <f t="shared" si="298"/>
        <v>之1</v>
      </c>
      <c r="BJ314" s="1" t="str">
        <f t="shared" si="249"/>
        <v>新北市</v>
      </c>
      <c r="BK314" s="1" t="str">
        <f t="shared" si="302"/>
        <v>泰山區</v>
      </c>
      <c r="BL314" s="1" t="str">
        <f t="shared" si="303"/>
        <v>明志路一段</v>
      </c>
      <c r="BM314" s="1" t="str">
        <f t="shared" si="304"/>
        <v>407巷</v>
      </c>
      <c r="BN314" s="1" t="str">
        <f t="shared" si="305"/>
        <v/>
      </c>
      <c r="BO314" s="1" t="str">
        <f t="shared" si="299"/>
        <v>7號5樓之1</v>
      </c>
      <c r="BP314" s="1" t="str">
        <f t="shared" si="250"/>
        <v/>
      </c>
    </row>
    <row r="315" spans="1:68" x14ac:dyDescent="0.3">
      <c r="A315" s="1">
        <v>10354438</v>
      </c>
      <c r="B315" s="1" t="s">
        <v>309</v>
      </c>
      <c r="C315" s="1" t="s">
        <v>570</v>
      </c>
      <c r="D315" s="1" t="s">
        <v>571</v>
      </c>
      <c r="E315" s="1" t="s">
        <v>892</v>
      </c>
      <c r="F315" s="1" t="str">
        <f t="shared" si="251"/>
        <v>新北市 新莊區 幸福里9鄰昌盛街16號</v>
      </c>
      <c r="G315" s="1">
        <f t="shared" si="252"/>
        <v>4</v>
      </c>
      <c r="H315" s="1" t="str">
        <f t="shared" si="253"/>
        <v>新北市</v>
      </c>
      <c r="I315" s="1">
        <f t="shared" si="254"/>
        <v>4</v>
      </c>
      <c r="J315" s="1" t="str">
        <f t="shared" si="247"/>
        <v>新莊區</v>
      </c>
      <c r="K315" s="1" t="str">
        <f t="shared" si="248"/>
        <v>幸福里9鄰昌盛街16號</v>
      </c>
      <c r="L315" s="1" t="str">
        <f t="shared" si="255"/>
        <v>Y</v>
      </c>
      <c r="M315" s="1">
        <f t="shared" si="256"/>
        <v>3</v>
      </c>
      <c r="N315" s="1" t="str">
        <f t="shared" si="300"/>
        <v>幸福里</v>
      </c>
      <c r="O315" s="1" t="str">
        <f t="shared" si="257"/>
        <v>Y</v>
      </c>
      <c r="P315" s="1">
        <f t="shared" si="258"/>
        <v>5</v>
      </c>
      <c r="Q315" s="1" t="str">
        <f t="shared" si="259"/>
        <v>幸福里9鄰</v>
      </c>
      <c r="R315" s="1" t="str">
        <f t="shared" si="260"/>
        <v>幸福里9鄰</v>
      </c>
      <c r="S315" s="1" t="str">
        <f t="shared" si="261"/>
        <v>昌盛街16號</v>
      </c>
      <c r="T315" s="1" t="str">
        <f t="shared" si="262"/>
        <v>N</v>
      </c>
      <c r="U315" s="1" t="str">
        <f t="shared" si="263"/>
        <v>N</v>
      </c>
      <c r="V315" s="1" t="str">
        <f t="shared" si="264"/>
        <v>N</v>
      </c>
      <c r="W315" s="1" t="str">
        <f t="shared" si="265"/>
        <v/>
      </c>
      <c r="X315" s="1" t="str">
        <f t="shared" si="266"/>
        <v/>
      </c>
      <c r="Y315" s="1" t="str">
        <f t="shared" si="267"/>
        <v>昌盛街16號</v>
      </c>
      <c r="Z315" s="1" t="str">
        <f t="shared" si="268"/>
        <v>N</v>
      </c>
      <c r="AA315" s="1" t="str">
        <f t="shared" si="308"/>
        <v/>
      </c>
      <c r="AB315" s="1" t="str">
        <f t="shared" si="269"/>
        <v>Y</v>
      </c>
      <c r="AC315" s="1">
        <f t="shared" si="270"/>
        <v>3</v>
      </c>
      <c r="AD315" s="1" t="str">
        <f t="shared" si="271"/>
        <v>昌盛街</v>
      </c>
      <c r="AE315" s="1" t="str">
        <f t="shared" si="272"/>
        <v>16號</v>
      </c>
      <c r="AF315" s="1" t="str">
        <f t="shared" si="273"/>
        <v>N</v>
      </c>
      <c r="AG315" s="1" t="str">
        <f t="shared" si="274"/>
        <v/>
      </c>
      <c r="AH315" s="1" t="str">
        <f t="shared" si="275"/>
        <v/>
      </c>
      <c r="AI315" s="1" t="str">
        <f>IF(ISERROR(VLOOKUP(AH315,段別參照!A:B,2,0)),AH315,VLOOKUP(AH315,段別參照!A:B,2,0))</f>
        <v/>
      </c>
      <c r="AJ315" s="1" t="str">
        <f t="shared" si="276"/>
        <v>昌盛街</v>
      </c>
      <c r="AK315" s="1" t="str">
        <f t="shared" si="277"/>
        <v>昌盛街</v>
      </c>
      <c r="AL315" s="1" t="str">
        <f t="shared" si="278"/>
        <v>16號</v>
      </c>
      <c r="AM315" s="1" t="str">
        <f t="shared" si="279"/>
        <v>N</v>
      </c>
      <c r="AN315" s="1" t="str">
        <f t="shared" si="280"/>
        <v/>
      </c>
      <c r="AO315" s="1" t="str">
        <f t="shared" si="281"/>
        <v/>
      </c>
      <c r="AP315" s="1" t="str">
        <f t="shared" si="282"/>
        <v>16號</v>
      </c>
      <c r="AQ315" s="1" t="str">
        <f t="shared" si="283"/>
        <v>N</v>
      </c>
      <c r="AR315" s="1" t="str">
        <f t="shared" si="284"/>
        <v/>
      </c>
      <c r="AS315" s="1" t="str">
        <f t="shared" si="285"/>
        <v/>
      </c>
      <c r="AT315" s="1" t="str">
        <f t="shared" si="286"/>
        <v>16號</v>
      </c>
      <c r="AU315" s="1" t="str">
        <f t="shared" si="287"/>
        <v>Y</v>
      </c>
      <c r="AV315" s="1">
        <f t="shared" si="288"/>
        <v>3</v>
      </c>
      <c r="AW315" s="1" t="str">
        <f t="shared" si="289"/>
        <v>16號</v>
      </c>
      <c r="AX315" s="1" t="str">
        <f t="shared" si="301"/>
        <v>16號</v>
      </c>
      <c r="AY315" s="1" t="str">
        <f t="shared" si="290"/>
        <v/>
      </c>
      <c r="AZ315" s="1" t="str">
        <f t="shared" si="291"/>
        <v>N</v>
      </c>
      <c r="BA315" s="1" t="str">
        <f t="shared" si="292"/>
        <v/>
      </c>
      <c r="BB315" s="1" t="str">
        <f t="shared" si="293"/>
        <v/>
      </c>
      <c r="BC315" s="1" t="str">
        <f t="shared" si="294"/>
        <v/>
      </c>
      <c r="BD315" s="1" t="str">
        <f>IF(ISERROR(VLOOKUP(BC315,樓別參照!A:B,2,0)),BC315,VLOOKUP(BC315,樓別參照!A:B,2,0))</f>
        <v/>
      </c>
      <c r="BE315" s="1" t="str">
        <f t="shared" si="295"/>
        <v/>
      </c>
      <c r="BF315" s="1" t="str">
        <f t="shared" si="296"/>
        <v/>
      </c>
      <c r="BG315" s="1" t="str">
        <f t="shared" si="307"/>
        <v>N</v>
      </c>
      <c r="BH315" s="1" t="str">
        <f t="shared" si="306"/>
        <v/>
      </c>
      <c r="BI315" s="1" t="str">
        <f t="shared" si="298"/>
        <v/>
      </c>
      <c r="BJ315" s="1" t="str">
        <f t="shared" si="249"/>
        <v>新北市</v>
      </c>
      <c r="BK315" s="1" t="str">
        <f t="shared" si="302"/>
        <v>新莊區</v>
      </c>
      <c r="BL315" s="1" t="str">
        <f t="shared" si="303"/>
        <v>昌盛街</v>
      </c>
      <c r="BM315" s="1" t="str">
        <f t="shared" si="304"/>
        <v/>
      </c>
      <c r="BN315" s="1" t="str">
        <f t="shared" si="305"/>
        <v/>
      </c>
      <c r="BO315" s="1" t="str">
        <f t="shared" si="299"/>
        <v>16號</v>
      </c>
      <c r="BP315" s="1" t="str">
        <f t="shared" si="250"/>
        <v/>
      </c>
    </row>
    <row r="316" spans="1:68" x14ac:dyDescent="0.3">
      <c r="A316" s="1">
        <v>8349413</v>
      </c>
      <c r="B316" s="1" t="s">
        <v>310</v>
      </c>
      <c r="C316" s="1" t="s">
        <v>570</v>
      </c>
      <c r="D316" s="1" t="s">
        <v>571</v>
      </c>
      <c r="E316" s="1" t="s">
        <v>893</v>
      </c>
      <c r="F316" s="1" t="str">
        <f t="shared" si="251"/>
        <v>新北市 新莊區 成功街94號5樓</v>
      </c>
      <c r="G316" s="1">
        <f t="shared" si="252"/>
        <v>4</v>
      </c>
      <c r="H316" s="1" t="str">
        <f t="shared" si="253"/>
        <v>新北市</v>
      </c>
      <c r="I316" s="1">
        <f t="shared" si="254"/>
        <v>4</v>
      </c>
      <c r="J316" s="1" t="str">
        <f t="shared" si="247"/>
        <v>新莊區</v>
      </c>
      <c r="K316" s="1" t="str">
        <f t="shared" si="248"/>
        <v>成功街94號5樓</v>
      </c>
      <c r="L316" s="1" t="str">
        <f t="shared" si="255"/>
        <v>N</v>
      </c>
      <c r="M316" s="1" t="str">
        <f t="shared" si="256"/>
        <v/>
      </c>
      <c r="N316" s="1" t="str">
        <f t="shared" si="300"/>
        <v/>
      </c>
      <c r="O316" s="1" t="str">
        <f t="shared" si="257"/>
        <v>N</v>
      </c>
      <c r="P316" s="1" t="str">
        <f t="shared" si="258"/>
        <v/>
      </c>
      <c r="Q316" s="1" t="str">
        <f t="shared" si="259"/>
        <v/>
      </c>
      <c r="R316" s="1" t="str">
        <f t="shared" si="260"/>
        <v/>
      </c>
      <c r="S316" s="1" t="str">
        <f t="shared" si="261"/>
        <v>成功街94號5樓</v>
      </c>
      <c r="T316" s="1" t="str">
        <f t="shared" si="262"/>
        <v>N</v>
      </c>
      <c r="U316" s="1" t="str">
        <f t="shared" si="263"/>
        <v>N</v>
      </c>
      <c r="V316" s="1" t="str">
        <f t="shared" si="264"/>
        <v>N</v>
      </c>
      <c r="W316" s="1" t="str">
        <f t="shared" si="265"/>
        <v/>
      </c>
      <c r="X316" s="1" t="str">
        <f t="shared" si="266"/>
        <v/>
      </c>
      <c r="Y316" s="1" t="str">
        <f t="shared" si="267"/>
        <v>成功街94號5樓</v>
      </c>
      <c r="Z316" s="1" t="str">
        <f t="shared" si="268"/>
        <v>N</v>
      </c>
      <c r="AA316" s="1" t="str">
        <f t="shared" si="308"/>
        <v/>
      </c>
      <c r="AB316" s="1" t="str">
        <f t="shared" si="269"/>
        <v>Y</v>
      </c>
      <c r="AC316" s="1">
        <f t="shared" si="270"/>
        <v>3</v>
      </c>
      <c r="AD316" s="1" t="str">
        <f t="shared" si="271"/>
        <v>成功街</v>
      </c>
      <c r="AE316" s="1" t="str">
        <f t="shared" si="272"/>
        <v>94號5樓</v>
      </c>
      <c r="AF316" s="1" t="str">
        <f t="shared" si="273"/>
        <v>N</v>
      </c>
      <c r="AG316" s="1" t="str">
        <f t="shared" si="274"/>
        <v/>
      </c>
      <c r="AH316" s="1" t="str">
        <f t="shared" si="275"/>
        <v/>
      </c>
      <c r="AI316" s="1" t="str">
        <f>IF(ISERROR(VLOOKUP(AH316,段別參照!A:B,2,0)),AH316,VLOOKUP(AH316,段別參照!A:B,2,0))</f>
        <v/>
      </c>
      <c r="AJ316" s="1" t="str">
        <f t="shared" si="276"/>
        <v>成功街</v>
      </c>
      <c r="AK316" s="1" t="str">
        <f t="shared" si="277"/>
        <v>成功街</v>
      </c>
      <c r="AL316" s="1" t="str">
        <f t="shared" si="278"/>
        <v>94號5樓</v>
      </c>
      <c r="AM316" s="1" t="str">
        <f t="shared" si="279"/>
        <v>N</v>
      </c>
      <c r="AN316" s="1" t="str">
        <f t="shared" si="280"/>
        <v/>
      </c>
      <c r="AO316" s="1" t="str">
        <f t="shared" si="281"/>
        <v/>
      </c>
      <c r="AP316" s="1" t="str">
        <f t="shared" si="282"/>
        <v>94號5樓</v>
      </c>
      <c r="AQ316" s="1" t="str">
        <f t="shared" si="283"/>
        <v>N</v>
      </c>
      <c r="AR316" s="1" t="str">
        <f t="shared" si="284"/>
        <v/>
      </c>
      <c r="AS316" s="1" t="str">
        <f t="shared" si="285"/>
        <v/>
      </c>
      <c r="AT316" s="1" t="str">
        <f t="shared" si="286"/>
        <v>94號5樓</v>
      </c>
      <c r="AU316" s="1" t="str">
        <f t="shared" si="287"/>
        <v>Y</v>
      </c>
      <c r="AV316" s="1">
        <f t="shared" si="288"/>
        <v>3</v>
      </c>
      <c r="AW316" s="1" t="str">
        <f t="shared" si="289"/>
        <v>94號</v>
      </c>
      <c r="AX316" s="1" t="str">
        <f t="shared" si="301"/>
        <v>94號</v>
      </c>
      <c r="AY316" s="1" t="str">
        <f t="shared" si="290"/>
        <v>5樓</v>
      </c>
      <c r="AZ316" s="1" t="str">
        <f t="shared" si="291"/>
        <v>Y</v>
      </c>
      <c r="BA316" s="1">
        <f t="shared" si="292"/>
        <v>2</v>
      </c>
      <c r="BB316" s="1" t="str">
        <f t="shared" si="293"/>
        <v>5樓</v>
      </c>
      <c r="BC316" s="1" t="str">
        <f t="shared" si="294"/>
        <v>5</v>
      </c>
      <c r="BD316" s="1" t="str">
        <f>IF(ISERROR(VLOOKUP(BC316,樓別參照!A:B,2,0)),BC316,VLOOKUP(BC316,樓別參照!A:B,2,0))</f>
        <v>5</v>
      </c>
      <c r="BE316" s="1" t="str">
        <f t="shared" si="295"/>
        <v>5樓</v>
      </c>
      <c r="BF316" s="1" t="str">
        <f t="shared" si="296"/>
        <v/>
      </c>
      <c r="BG316" s="1" t="str">
        <f t="shared" si="307"/>
        <v>N</v>
      </c>
      <c r="BH316" s="1" t="str">
        <f t="shared" si="306"/>
        <v/>
      </c>
      <c r="BI316" s="1" t="str">
        <f t="shared" si="298"/>
        <v/>
      </c>
      <c r="BJ316" s="1" t="str">
        <f t="shared" si="249"/>
        <v>新北市</v>
      </c>
      <c r="BK316" s="1" t="str">
        <f t="shared" si="302"/>
        <v>新莊區</v>
      </c>
      <c r="BL316" s="1" t="str">
        <f t="shared" si="303"/>
        <v>成功街</v>
      </c>
      <c r="BM316" s="1" t="str">
        <f t="shared" si="304"/>
        <v/>
      </c>
      <c r="BN316" s="1" t="str">
        <f t="shared" si="305"/>
        <v/>
      </c>
      <c r="BO316" s="1" t="str">
        <f t="shared" si="299"/>
        <v>94號5樓</v>
      </c>
      <c r="BP316" s="1" t="str">
        <f t="shared" si="250"/>
        <v/>
      </c>
    </row>
    <row r="317" spans="1:68" x14ac:dyDescent="0.3">
      <c r="A317" s="1">
        <v>9424032</v>
      </c>
      <c r="B317" s="1" t="s">
        <v>311</v>
      </c>
      <c r="C317" s="1" t="s">
        <v>570</v>
      </c>
      <c r="D317" s="1" t="s">
        <v>571</v>
      </c>
      <c r="E317" s="1" t="s">
        <v>894</v>
      </c>
      <c r="F317" s="1" t="str">
        <f t="shared" si="251"/>
        <v>新北市 新莊區 光榮里10鄰西盛街323巷22號10樓</v>
      </c>
      <c r="G317" s="1">
        <f t="shared" si="252"/>
        <v>4</v>
      </c>
      <c r="H317" s="1" t="str">
        <f t="shared" si="253"/>
        <v>新北市</v>
      </c>
      <c r="I317" s="1">
        <f t="shared" si="254"/>
        <v>4</v>
      </c>
      <c r="J317" s="1" t="str">
        <f t="shared" si="247"/>
        <v>新莊區</v>
      </c>
      <c r="K317" s="1" t="str">
        <f t="shared" si="248"/>
        <v>光榮里10鄰西盛街323巷22號10樓</v>
      </c>
      <c r="L317" s="1" t="str">
        <f t="shared" si="255"/>
        <v>Y</v>
      </c>
      <c r="M317" s="1">
        <f t="shared" si="256"/>
        <v>3</v>
      </c>
      <c r="N317" s="1" t="str">
        <f t="shared" si="300"/>
        <v>光榮里</v>
      </c>
      <c r="O317" s="1" t="str">
        <f t="shared" si="257"/>
        <v>Y</v>
      </c>
      <c r="P317" s="1">
        <f t="shared" si="258"/>
        <v>6</v>
      </c>
      <c r="Q317" s="1" t="str">
        <f t="shared" si="259"/>
        <v>光榮里10鄰</v>
      </c>
      <c r="R317" s="1" t="str">
        <f t="shared" si="260"/>
        <v>光榮里10鄰</v>
      </c>
      <c r="S317" s="1" t="str">
        <f t="shared" si="261"/>
        <v>西盛街323巷22號10樓</v>
      </c>
      <c r="T317" s="1" t="str">
        <f t="shared" si="262"/>
        <v>N</v>
      </c>
      <c r="U317" s="1" t="str">
        <f t="shared" si="263"/>
        <v>N</v>
      </c>
      <c r="V317" s="1" t="str">
        <f t="shared" si="264"/>
        <v>N</v>
      </c>
      <c r="W317" s="1" t="str">
        <f t="shared" si="265"/>
        <v/>
      </c>
      <c r="X317" s="1" t="str">
        <f t="shared" si="266"/>
        <v/>
      </c>
      <c r="Y317" s="1" t="str">
        <f t="shared" si="267"/>
        <v>西盛街323巷22號10樓</v>
      </c>
      <c r="Z317" s="1" t="str">
        <f t="shared" si="268"/>
        <v>N</v>
      </c>
      <c r="AA317" s="1" t="str">
        <f t="shared" si="308"/>
        <v/>
      </c>
      <c r="AB317" s="1" t="str">
        <f t="shared" si="269"/>
        <v>Y</v>
      </c>
      <c r="AC317" s="1">
        <f t="shared" si="270"/>
        <v>3</v>
      </c>
      <c r="AD317" s="1" t="str">
        <f t="shared" si="271"/>
        <v>西盛街</v>
      </c>
      <c r="AE317" s="1" t="str">
        <f t="shared" si="272"/>
        <v>323巷22號10樓</v>
      </c>
      <c r="AF317" s="1" t="str">
        <f t="shared" si="273"/>
        <v>N</v>
      </c>
      <c r="AG317" s="1" t="str">
        <f t="shared" si="274"/>
        <v/>
      </c>
      <c r="AH317" s="1" t="str">
        <f t="shared" si="275"/>
        <v/>
      </c>
      <c r="AI317" s="1" t="str">
        <f>IF(ISERROR(VLOOKUP(AH317,段別參照!A:B,2,0)),AH317,VLOOKUP(AH317,段別參照!A:B,2,0))</f>
        <v/>
      </c>
      <c r="AJ317" s="1" t="str">
        <f t="shared" si="276"/>
        <v>西盛街</v>
      </c>
      <c r="AK317" s="1" t="str">
        <f t="shared" si="277"/>
        <v>西盛街</v>
      </c>
      <c r="AL317" s="1" t="str">
        <f t="shared" si="278"/>
        <v>323巷22號10樓</v>
      </c>
      <c r="AM317" s="1" t="str">
        <f t="shared" si="279"/>
        <v>Y</v>
      </c>
      <c r="AN317" s="1">
        <f t="shared" si="280"/>
        <v>4</v>
      </c>
      <c r="AO317" s="1" t="str">
        <f t="shared" si="281"/>
        <v>323巷</v>
      </c>
      <c r="AP317" s="1" t="str">
        <f t="shared" si="282"/>
        <v>22號10樓</v>
      </c>
      <c r="AQ317" s="1" t="str">
        <f t="shared" si="283"/>
        <v>N</v>
      </c>
      <c r="AR317" s="1" t="str">
        <f t="shared" si="284"/>
        <v/>
      </c>
      <c r="AS317" s="1" t="str">
        <f t="shared" si="285"/>
        <v/>
      </c>
      <c r="AT317" s="1" t="str">
        <f t="shared" si="286"/>
        <v>22號10樓</v>
      </c>
      <c r="AU317" s="1" t="str">
        <f t="shared" si="287"/>
        <v>Y</v>
      </c>
      <c r="AV317" s="1">
        <f t="shared" si="288"/>
        <v>3</v>
      </c>
      <c r="AW317" s="1" t="str">
        <f t="shared" si="289"/>
        <v>22號</v>
      </c>
      <c r="AX317" s="1" t="str">
        <f t="shared" si="301"/>
        <v>22號</v>
      </c>
      <c r="AY317" s="1" t="str">
        <f t="shared" si="290"/>
        <v>10樓</v>
      </c>
      <c r="AZ317" s="1" t="str">
        <f t="shared" si="291"/>
        <v>Y</v>
      </c>
      <c r="BA317" s="1">
        <f t="shared" si="292"/>
        <v>3</v>
      </c>
      <c r="BB317" s="1" t="str">
        <f t="shared" si="293"/>
        <v>10樓</v>
      </c>
      <c r="BC317" s="1" t="str">
        <f t="shared" si="294"/>
        <v>10</v>
      </c>
      <c r="BD317" s="1" t="str">
        <f>IF(ISERROR(VLOOKUP(BC317,樓別參照!A:B,2,0)),BC317,VLOOKUP(BC317,樓別參照!A:B,2,0))</f>
        <v>10</v>
      </c>
      <c r="BE317" s="1" t="str">
        <f t="shared" si="295"/>
        <v>10樓</v>
      </c>
      <c r="BF317" s="1" t="str">
        <f t="shared" si="296"/>
        <v/>
      </c>
      <c r="BG317" s="1" t="str">
        <f t="shared" si="307"/>
        <v>N</v>
      </c>
      <c r="BH317" s="1" t="str">
        <f t="shared" si="306"/>
        <v/>
      </c>
      <c r="BI317" s="1" t="str">
        <f t="shared" si="298"/>
        <v/>
      </c>
      <c r="BJ317" s="1" t="str">
        <f t="shared" si="249"/>
        <v>新北市</v>
      </c>
      <c r="BK317" s="1" t="str">
        <f t="shared" si="302"/>
        <v>新莊區</v>
      </c>
      <c r="BL317" s="1" t="str">
        <f t="shared" si="303"/>
        <v>西盛街</v>
      </c>
      <c r="BM317" s="1" t="str">
        <f t="shared" si="304"/>
        <v>323巷</v>
      </c>
      <c r="BN317" s="1" t="str">
        <f t="shared" si="305"/>
        <v/>
      </c>
      <c r="BO317" s="1" t="str">
        <f t="shared" si="299"/>
        <v>22號10樓</v>
      </c>
      <c r="BP317" s="1" t="str">
        <f t="shared" si="250"/>
        <v/>
      </c>
    </row>
    <row r="318" spans="1:68" x14ac:dyDescent="0.3">
      <c r="A318" s="1">
        <v>9424124</v>
      </c>
      <c r="B318" s="1" t="s">
        <v>312</v>
      </c>
      <c r="C318" s="1" t="s">
        <v>577</v>
      </c>
      <c r="D318" s="1" t="s">
        <v>571</v>
      </c>
      <c r="E318" s="1" t="s">
        <v>895</v>
      </c>
      <c r="F318" s="1" t="str">
        <f t="shared" si="251"/>
        <v>新北市 新莊區 文聖里3鄰中興街15巷11號3樓</v>
      </c>
      <c r="G318" s="1">
        <f t="shared" si="252"/>
        <v>4</v>
      </c>
      <c r="H318" s="1" t="str">
        <f t="shared" si="253"/>
        <v>新北市</v>
      </c>
      <c r="I318" s="1">
        <f t="shared" si="254"/>
        <v>4</v>
      </c>
      <c r="J318" s="1" t="str">
        <f t="shared" si="247"/>
        <v>新莊區</v>
      </c>
      <c r="K318" s="1" t="str">
        <f t="shared" si="248"/>
        <v>文聖里3鄰中興街15巷11號3樓</v>
      </c>
      <c r="L318" s="1" t="str">
        <f t="shared" si="255"/>
        <v>Y</v>
      </c>
      <c r="M318" s="1">
        <f t="shared" si="256"/>
        <v>3</v>
      </c>
      <c r="N318" s="1" t="str">
        <f t="shared" si="300"/>
        <v>文聖里</v>
      </c>
      <c r="O318" s="1" t="str">
        <f t="shared" si="257"/>
        <v>Y</v>
      </c>
      <c r="P318" s="1">
        <f t="shared" si="258"/>
        <v>5</v>
      </c>
      <c r="Q318" s="1" t="str">
        <f t="shared" si="259"/>
        <v>文聖里3鄰</v>
      </c>
      <c r="R318" s="1" t="str">
        <f t="shared" si="260"/>
        <v>文聖里3鄰</v>
      </c>
      <c r="S318" s="1" t="str">
        <f t="shared" si="261"/>
        <v>中興街15巷11號3樓</v>
      </c>
      <c r="T318" s="1" t="str">
        <f t="shared" si="262"/>
        <v>N</v>
      </c>
      <c r="U318" s="1" t="str">
        <f t="shared" si="263"/>
        <v>N</v>
      </c>
      <c r="V318" s="1" t="str">
        <f t="shared" si="264"/>
        <v>N</v>
      </c>
      <c r="W318" s="1" t="str">
        <f t="shared" si="265"/>
        <v/>
      </c>
      <c r="X318" s="1" t="str">
        <f t="shared" si="266"/>
        <v/>
      </c>
      <c r="Y318" s="1" t="str">
        <f t="shared" si="267"/>
        <v>中興街15巷11號3樓</v>
      </c>
      <c r="Z318" s="1" t="str">
        <f t="shared" si="268"/>
        <v>N</v>
      </c>
      <c r="AA318" s="1" t="str">
        <f t="shared" si="308"/>
        <v/>
      </c>
      <c r="AB318" s="1" t="str">
        <f t="shared" si="269"/>
        <v>Y</v>
      </c>
      <c r="AC318" s="1">
        <f t="shared" si="270"/>
        <v>3</v>
      </c>
      <c r="AD318" s="1" t="str">
        <f t="shared" si="271"/>
        <v>中興街</v>
      </c>
      <c r="AE318" s="1" t="str">
        <f t="shared" si="272"/>
        <v>15巷11號3樓</v>
      </c>
      <c r="AF318" s="1" t="str">
        <f t="shared" si="273"/>
        <v>N</v>
      </c>
      <c r="AG318" s="1" t="str">
        <f t="shared" si="274"/>
        <v/>
      </c>
      <c r="AH318" s="1" t="str">
        <f t="shared" si="275"/>
        <v/>
      </c>
      <c r="AI318" s="1" t="str">
        <f>IF(ISERROR(VLOOKUP(AH318,段別參照!A:B,2,0)),AH318,VLOOKUP(AH318,段別參照!A:B,2,0))</f>
        <v/>
      </c>
      <c r="AJ318" s="1" t="str">
        <f t="shared" si="276"/>
        <v>中興街</v>
      </c>
      <c r="AK318" s="1" t="str">
        <f t="shared" si="277"/>
        <v>中興街</v>
      </c>
      <c r="AL318" s="1" t="str">
        <f t="shared" si="278"/>
        <v>15巷11號3樓</v>
      </c>
      <c r="AM318" s="1" t="str">
        <f t="shared" si="279"/>
        <v>Y</v>
      </c>
      <c r="AN318" s="1">
        <f t="shared" si="280"/>
        <v>3</v>
      </c>
      <c r="AO318" s="1" t="str">
        <f t="shared" si="281"/>
        <v>15巷</v>
      </c>
      <c r="AP318" s="1" t="str">
        <f t="shared" si="282"/>
        <v>11號3樓</v>
      </c>
      <c r="AQ318" s="1" t="str">
        <f t="shared" si="283"/>
        <v>N</v>
      </c>
      <c r="AR318" s="1" t="str">
        <f t="shared" si="284"/>
        <v/>
      </c>
      <c r="AS318" s="1" t="str">
        <f t="shared" si="285"/>
        <v/>
      </c>
      <c r="AT318" s="1" t="str">
        <f t="shared" si="286"/>
        <v>11號3樓</v>
      </c>
      <c r="AU318" s="1" t="str">
        <f t="shared" si="287"/>
        <v>Y</v>
      </c>
      <c r="AV318" s="1">
        <f t="shared" si="288"/>
        <v>3</v>
      </c>
      <c r="AW318" s="1" t="str">
        <f t="shared" si="289"/>
        <v>11號</v>
      </c>
      <c r="AX318" s="1" t="str">
        <f t="shared" si="301"/>
        <v>11號</v>
      </c>
      <c r="AY318" s="1" t="str">
        <f t="shared" si="290"/>
        <v>3樓</v>
      </c>
      <c r="AZ318" s="1" t="str">
        <f t="shared" si="291"/>
        <v>Y</v>
      </c>
      <c r="BA318" s="1">
        <f t="shared" si="292"/>
        <v>2</v>
      </c>
      <c r="BB318" s="1" t="str">
        <f t="shared" si="293"/>
        <v>3樓</v>
      </c>
      <c r="BC318" s="1" t="str">
        <f t="shared" si="294"/>
        <v>3</v>
      </c>
      <c r="BD318" s="1" t="str">
        <f>IF(ISERROR(VLOOKUP(BC318,樓別參照!A:B,2,0)),BC318,VLOOKUP(BC318,樓別參照!A:B,2,0))</f>
        <v>3</v>
      </c>
      <c r="BE318" s="1" t="str">
        <f t="shared" si="295"/>
        <v>3樓</v>
      </c>
      <c r="BF318" s="1" t="str">
        <f t="shared" si="296"/>
        <v/>
      </c>
      <c r="BG318" s="1" t="str">
        <f t="shared" si="307"/>
        <v>N</v>
      </c>
      <c r="BH318" s="1" t="str">
        <f t="shared" si="306"/>
        <v/>
      </c>
      <c r="BI318" s="1" t="str">
        <f t="shared" si="298"/>
        <v/>
      </c>
      <c r="BJ318" s="1" t="str">
        <f t="shared" si="249"/>
        <v>新北市</v>
      </c>
      <c r="BK318" s="1" t="str">
        <f t="shared" si="302"/>
        <v>新莊區</v>
      </c>
      <c r="BL318" s="1" t="str">
        <f t="shared" si="303"/>
        <v>中興街</v>
      </c>
      <c r="BM318" s="1" t="str">
        <f t="shared" si="304"/>
        <v>15巷</v>
      </c>
      <c r="BN318" s="1" t="str">
        <f t="shared" si="305"/>
        <v/>
      </c>
      <c r="BO318" s="1" t="str">
        <f t="shared" si="299"/>
        <v>11號3樓</v>
      </c>
      <c r="BP318" s="1" t="str">
        <f t="shared" si="250"/>
        <v/>
      </c>
    </row>
    <row r="319" spans="1:68" x14ac:dyDescent="0.3">
      <c r="A319" s="1">
        <v>9424039</v>
      </c>
      <c r="B319" s="1" t="s">
        <v>313</v>
      </c>
      <c r="C319" s="1" t="s">
        <v>594</v>
      </c>
      <c r="D319" s="1" t="s">
        <v>567</v>
      </c>
      <c r="E319" s="1" t="s">
        <v>896</v>
      </c>
      <c r="F319" s="1" t="str">
        <f t="shared" si="251"/>
        <v>新北市 新莊區 化成路814巷2號</v>
      </c>
      <c r="G319" s="1">
        <f t="shared" si="252"/>
        <v>4</v>
      </c>
      <c r="H319" s="1" t="str">
        <f t="shared" si="253"/>
        <v>新北市</v>
      </c>
      <c r="I319" s="1">
        <f t="shared" si="254"/>
        <v>4</v>
      </c>
      <c r="J319" s="1" t="str">
        <f t="shared" si="247"/>
        <v>新莊區</v>
      </c>
      <c r="K319" s="1" t="str">
        <f t="shared" si="248"/>
        <v>化成路814巷2號</v>
      </c>
      <c r="L319" s="1" t="str">
        <f t="shared" si="255"/>
        <v>N</v>
      </c>
      <c r="M319" s="1" t="str">
        <f t="shared" si="256"/>
        <v/>
      </c>
      <c r="N319" s="1" t="str">
        <f t="shared" si="300"/>
        <v/>
      </c>
      <c r="O319" s="1" t="str">
        <f t="shared" si="257"/>
        <v>N</v>
      </c>
      <c r="P319" s="1" t="str">
        <f t="shared" si="258"/>
        <v/>
      </c>
      <c r="Q319" s="1" t="str">
        <f t="shared" si="259"/>
        <v/>
      </c>
      <c r="R319" s="1" t="str">
        <f t="shared" si="260"/>
        <v/>
      </c>
      <c r="S319" s="1" t="str">
        <f t="shared" si="261"/>
        <v>化成路814巷2號</v>
      </c>
      <c r="T319" s="1" t="str">
        <f t="shared" si="262"/>
        <v>N</v>
      </c>
      <c r="U319" s="1" t="str">
        <f t="shared" si="263"/>
        <v>N</v>
      </c>
      <c r="V319" s="1" t="str">
        <f t="shared" si="264"/>
        <v>N</v>
      </c>
      <c r="W319" s="1" t="str">
        <f t="shared" si="265"/>
        <v/>
      </c>
      <c r="X319" s="1" t="str">
        <f t="shared" si="266"/>
        <v/>
      </c>
      <c r="Y319" s="1" t="str">
        <f t="shared" si="267"/>
        <v>化成路814巷2號</v>
      </c>
      <c r="Z319" s="1" t="str">
        <f t="shared" si="268"/>
        <v>Y</v>
      </c>
      <c r="AA319" s="1">
        <f t="shared" si="308"/>
        <v>3</v>
      </c>
      <c r="AB319" s="1" t="str">
        <f t="shared" si="269"/>
        <v>N</v>
      </c>
      <c r="AC319" s="1" t="str">
        <f t="shared" si="270"/>
        <v/>
      </c>
      <c r="AD319" s="1" t="str">
        <f t="shared" si="271"/>
        <v>化成路</v>
      </c>
      <c r="AE319" s="1" t="str">
        <f t="shared" si="272"/>
        <v>814巷2號</v>
      </c>
      <c r="AF319" s="1" t="str">
        <f t="shared" si="273"/>
        <v>N</v>
      </c>
      <c r="AG319" s="1" t="str">
        <f t="shared" si="274"/>
        <v/>
      </c>
      <c r="AH319" s="1" t="str">
        <f t="shared" si="275"/>
        <v/>
      </c>
      <c r="AI319" s="1" t="str">
        <f>IF(ISERROR(VLOOKUP(AH319,段別參照!A:B,2,0)),AH319,VLOOKUP(AH319,段別參照!A:B,2,0))</f>
        <v/>
      </c>
      <c r="AJ319" s="1" t="str">
        <f t="shared" si="276"/>
        <v>化成路</v>
      </c>
      <c r="AK319" s="1" t="str">
        <f t="shared" si="277"/>
        <v>化成路</v>
      </c>
      <c r="AL319" s="1" t="str">
        <f t="shared" si="278"/>
        <v>814巷2號</v>
      </c>
      <c r="AM319" s="1" t="str">
        <f t="shared" si="279"/>
        <v>Y</v>
      </c>
      <c r="AN319" s="1">
        <f t="shared" si="280"/>
        <v>4</v>
      </c>
      <c r="AO319" s="1" t="str">
        <f t="shared" si="281"/>
        <v>814巷</v>
      </c>
      <c r="AP319" s="1" t="str">
        <f t="shared" si="282"/>
        <v>2號</v>
      </c>
      <c r="AQ319" s="1" t="str">
        <f t="shared" si="283"/>
        <v>N</v>
      </c>
      <c r="AR319" s="1" t="str">
        <f t="shared" si="284"/>
        <v/>
      </c>
      <c r="AS319" s="1" t="str">
        <f t="shared" si="285"/>
        <v/>
      </c>
      <c r="AT319" s="1" t="str">
        <f t="shared" si="286"/>
        <v>2號</v>
      </c>
      <c r="AU319" s="1" t="str">
        <f t="shared" si="287"/>
        <v>Y</v>
      </c>
      <c r="AV319" s="1">
        <f t="shared" si="288"/>
        <v>2</v>
      </c>
      <c r="AW319" s="1" t="str">
        <f t="shared" si="289"/>
        <v>2號</v>
      </c>
      <c r="AX319" s="1" t="str">
        <f t="shared" si="301"/>
        <v>2號</v>
      </c>
      <c r="AY319" s="1" t="str">
        <f t="shared" si="290"/>
        <v/>
      </c>
      <c r="AZ319" s="1" t="str">
        <f t="shared" si="291"/>
        <v>N</v>
      </c>
      <c r="BA319" s="1" t="str">
        <f t="shared" si="292"/>
        <v/>
      </c>
      <c r="BB319" s="1" t="str">
        <f t="shared" si="293"/>
        <v/>
      </c>
      <c r="BC319" s="1" t="str">
        <f t="shared" si="294"/>
        <v/>
      </c>
      <c r="BD319" s="1" t="str">
        <f>IF(ISERROR(VLOOKUP(BC319,樓別參照!A:B,2,0)),BC319,VLOOKUP(BC319,樓別參照!A:B,2,0))</f>
        <v/>
      </c>
      <c r="BE319" s="1" t="str">
        <f t="shared" si="295"/>
        <v/>
      </c>
      <c r="BF319" s="1" t="str">
        <f t="shared" si="296"/>
        <v/>
      </c>
      <c r="BG319" s="1" t="str">
        <f t="shared" si="307"/>
        <v>N</v>
      </c>
      <c r="BH319" s="1" t="str">
        <f t="shared" si="306"/>
        <v/>
      </c>
      <c r="BI319" s="1" t="str">
        <f t="shared" si="298"/>
        <v/>
      </c>
      <c r="BJ319" s="1" t="str">
        <f t="shared" si="249"/>
        <v>新北市</v>
      </c>
      <c r="BK319" s="1" t="str">
        <f t="shared" si="302"/>
        <v>新莊區</v>
      </c>
      <c r="BL319" s="1" t="str">
        <f t="shared" si="303"/>
        <v>化成路</v>
      </c>
      <c r="BM319" s="1" t="str">
        <f t="shared" si="304"/>
        <v>814巷</v>
      </c>
      <c r="BN319" s="1" t="str">
        <f t="shared" si="305"/>
        <v/>
      </c>
      <c r="BO319" s="1" t="str">
        <f t="shared" si="299"/>
        <v>2號</v>
      </c>
      <c r="BP319" s="1" t="str">
        <f t="shared" si="250"/>
        <v/>
      </c>
    </row>
    <row r="320" spans="1:68" x14ac:dyDescent="0.3">
      <c r="A320" s="1">
        <v>7592699</v>
      </c>
      <c r="B320" s="1" t="s">
        <v>314</v>
      </c>
      <c r="C320" s="1" t="s">
        <v>615</v>
      </c>
      <c r="D320" s="1" t="s">
        <v>571</v>
      </c>
      <c r="E320" s="1" t="s">
        <v>897</v>
      </c>
      <c r="F320" s="1" t="str">
        <f t="shared" si="251"/>
        <v>新北市 三重區 聯華街117之3號</v>
      </c>
      <c r="G320" s="1">
        <f t="shared" si="252"/>
        <v>4</v>
      </c>
      <c r="H320" s="1" t="str">
        <f t="shared" si="253"/>
        <v>新北市</v>
      </c>
      <c r="I320" s="1">
        <f t="shared" si="254"/>
        <v>4</v>
      </c>
      <c r="J320" s="1" t="str">
        <f t="shared" si="247"/>
        <v>三重區</v>
      </c>
      <c r="K320" s="1" t="str">
        <f t="shared" si="248"/>
        <v>聯華街117之3號</v>
      </c>
      <c r="L320" s="1" t="str">
        <f t="shared" si="255"/>
        <v>N</v>
      </c>
      <c r="M320" s="1" t="str">
        <f t="shared" si="256"/>
        <v/>
      </c>
      <c r="N320" s="1" t="str">
        <f t="shared" si="300"/>
        <v/>
      </c>
      <c r="O320" s="1" t="str">
        <f t="shared" si="257"/>
        <v>N</v>
      </c>
      <c r="P320" s="1" t="str">
        <f t="shared" si="258"/>
        <v/>
      </c>
      <c r="Q320" s="1" t="str">
        <f t="shared" si="259"/>
        <v/>
      </c>
      <c r="R320" s="1" t="str">
        <f t="shared" si="260"/>
        <v/>
      </c>
      <c r="S320" s="1" t="str">
        <f t="shared" si="261"/>
        <v>聯華街117之3號</v>
      </c>
      <c r="T320" s="1" t="str">
        <f t="shared" si="262"/>
        <v>N</v>
      </c>
      <c r="U320" s="1" t="str">
        <f t="shared" si="263"/>
        <v>N</v>
      </c>
      <c r="V320" s="1" t="str">
        <f t="shared" si="264"/>
        <v>N</v>
      </c>
      <c r="W320" s="1" t="str">
        <f t="shared" si="265"/>
        <v/>
      </c>
      <c r="X320" s="1" t="str">
        <f t="shared" si="266"/>
        <v/>
      </c>
      <c r="Y320" s="1" t="str">
        <f t="shared" si="267"/>
        <v>聯華街117之3號</v>
      </c>
      <c r="Z320" s="1" t="str">
        <f t="shared" si="268"/>
        <v>N</v>
      </c>
      <c r="AA320" s="1" t="str">
        <f t="shared" si="308"/>
        <v/>
      </c>
      <c r="AB320" s="1" t="str">
        <f t="shared" si="269"/>
        <v>Y</v>
      </c>
      <c r="AC320" s="1">
        <f t="shared" si="270"/>
        <v>3</v>
      </c>
      <c r="AD320" s="1" t="str">
        <f t="shared" si="271"/>
        <v>聯華街</v>
      </c>
      <c r="AE320" s="1" t="str">
        <f t="shared" si="272"/>
        <v>117之3號</v>
      </c>
      <c r="AF320" s="1" t="str">
        <f t="shared" si="273"/>
        <v>N</v>
      </c>
      <c r="AG320" s="1" t="str">
        <f t="shared" si="274"/>
        <v/>
      </c>
      <c r="AH320" s="1" t="str">
        <f t="shared" si="275"/>
        <v/>
      </c>
      <c r="AI320" s="1" t="str">
        <f>IF(ISERROR(VLOOKUP(AH320,段別參照!A:B,2,0)),AH320,VLOOKUP(AH320,段別參照!A:B,2,0))</f>
        <v/>
      </c>
      <c r="AJ320" s="1" t="str">
        <f t="shared" si="276"/>
        <v>聯華街</v>
      </c>
      <c r="AK320" s="1" t="str">
        <f t="shared" si="277"/>
        <v>聯華街</v>
      </c>
      <c r="AL320" s="1" t="str">
        <f t="shared" si="278"/>
        <v>117之3號</v>
      </c>
      <c r="AM320" s="1" t="str">
        <f t="shared" si="279"/>
        <v>N</v>
      </c>
      <c r="AN320" s="1" t="str">
        <f t="shared" si="280"/>
        <v/>
      </c>
      <c r="AO320" s="1" t="str">
        <f t="shared" si="281"/>
        <v/>
      </c>
      <c r="AP320" s="1" t="str">
        <f t="shared" si="282"/>
        <v>117之3號</v>
      </c>
      <c r="AQ320" s="1" t="str">
        <f t="shared" si="283"/>
        <v>N</v>
      </c>
      <c r="AR320" s="1" t="str">
        <f t="shared" si="284"/>
        <v/>
      </c>
      <c r="AS320" s="1" t="str">
        <f t="shared" si="285"/>
        <v/>
      </c>
      <c r="AT320" s="1" t="str">
        <f t="shared" si="286"/>
        <v>117之3號</v>
      </c>
      <c r="AU320" s="1" t="str">
        <f t="shared" si="287"/>
        <v>Y</v>
      </c>
      <c r="AV320" s="1">
        <f t="shared" si="288"/>
        <v>6</v>
      </c>
      <c r="AW320" s="1" t="str">
        <f t="shared" si="289"/>
        <v>117之3號</v>
      </c>
      <c r="AX320" s="1" t="str">
        <f t="shared" si="301"/>
        <v>117-3號</v>
      </c>
      <c r="AY320" s="1" t="str">
        <f t="shared" si="290"/>
        <v/>
      </c>
      <c r="AZ320" s="1" t="str">
        <f t="shared" si="291"/>
        <v>N</v>
      </c>
      <c r="BA320" s="1" t="str">
        <f t="shared" si="292"/>
        <v/>
      </c>
      <c r="BB320" s="1" t="str">
        <f t="shared" si="293"/>
        <v/>
      </c>
      <c r="BC320" s="1" t="str">
        <f t="shared" si="294"/>
        <v/>
      </c>
      <c r="BD320" s="1" t="str">
        <f>IF(ISERROR(VLOOKUP(BC320,樓別參照!A:B,2,0)),BC320,VLOOKUP(BC320,樓別參照!A:B,2,0))</f>
        <v/>
      </c>
      <c r="BE320" s="1" t="str">
        <f t="shared" si="295"/>
        <v/>
      </c>
      <c r="BF320" s="1" t="str">
        <f t="shared" si="296"/>
        <v/>
      </c>
      <c r="BG320" s="1" t="str">
        <f t="shared" si="307"/>
        <v>N</v>
      </c>
      <c r="BH320" s="1" t="str">
        <f t="shared" si="306"/>
        <v/>
      </c>
      <c r="BI320" s="1" t="str">
        <f t="shared" si="298"/>
        <v/>
      </c>
      <c r="BJ320" s="1" t="str">
        <f t="shared" si="249"/>
        <v>新北市</v>
      </c>
      <c r="BK320" s="1" t="str">
        <f t="shared" si="302"/>
        <v>三重區</v>
      </c>
      <c r="BL320" s="1" t="str">
        <f t="shared" si="303"/>
        <v>聯華街</v>
      </c>
      <c r="BM320" s="1" t="str">
        <f t="shared" si="304"/>
        <v/>
      </c>
      <c r="BN320" s="1" t="str">
        <f t="shared" si="305"/>
        <v/>
      </c>
      <c r="BO320" s="1" t="str">
        <f t="shared" si="299"/>
        <v>117-3號</v>
      </c>
      <c r="BP320" s="1" t="str">
        <f t="shared" si="250"/>
        <v/>
      </c>
    </row>
    <row r="321" spans="1:68" x14ac:dyDescent="0.3">
      <c r="A321" s="1">
        <v>8437121</v>
      </c>
      <c r="B321" s="1" t="s">
        <v>315</v>
      </c>
      <c r="C321" s="1" t="s">
        <v>577</v>
      </c>
      <c r="D321" s="1" t="s">
        <v>578</v>
      </c>
      <c r="E321" s="1" t="s">
        <v>898</v>
      </c>
      <c r="F321" s="1" t="str">
        <f t="shared" si="251"/>
        <v>新北市 三重區 福樂里3鄰三和路4段117巷54號3樓</v>
      </c>
      <c r="G321" s="1">
        <f t="shared" si="252"/>
        <v>4</v>
      </c>
      <c r="H321" s="1" t="str">
        <f t="shared" si="253"/>
        <v>新北市</v>
      </c>
      <c r="I321" s="1">
        <f t="shared" si="254"/>
        <v>4</v>
      </c>
      <c r="J321" s="1" t="str">
        <f t="shared" si="247"/>
        <v>三重區</v>
      </c>
      <c r="K321" s="1" t="str">
        <f t="shared" si="248"/>
        <v>福樂里3鄰三和路4段117巷54號3樓</v>
      </c>
      <c r="L321" s="1" t="str">
        <f t="shared" si="255"/>
        <v>Y</v>
      </c>
      <c r="M321" s="1">
        <f t="shared" si="256"/>
        <v>3</v>
      </c>
      <c r="N321" s="1" t="str">
        <f t="shared" si="300"/>
        <v>福樂里</v>
      </c>
      <c r="O321" s="1" t="str">
        <f t="shared" si="257"/>
        <v>Y</v>
      </c>
      <c r="P321" s="1">
        <f t="shared" si="258"/>
        <v>5</v>
      </c>
      <c r="Q321" s="1" t="str">
        <f t="shared" si="259"/>
        <v>福樂里3鄰</v>
      </c>
      <c r="R321" s="1" t="str">
        <f t="shared" si="260"/>
        <v>福樂里3鄰</v>
      </c>
      <c r="S321" s="1" t="str">
        <f t="shared" si="261"/>
        <v>三和路4段117巷54號3樓</v>
      </c>
      <c r="T321" s="1" t="str">
        <f t="shared" si="262"/>
        <v>N</v>
      </c>
      <c r="U321" s="1" t="str">
        <f t="shared" si="263"/>
        <v>N</v>
      </c>
      <c r="V321" s="1" t="str">
        <f t="shared" si="264"/>
        <v>N</v>
      </c>
      <c r="W321" s="1" t="str">
        <f t="shared" si="265"/>
        <v/>
      </c>
      <c r="X321" s="1" t="str">
        <f t="shared" si="266"/>
        <v/>
      </c>
      <c r="Y321" s="1" t="str">
        <f t="shared" si="267"/>
        <v>三和路4段117巷54號3樓</v>
      </c>
      <c r="Z321" s="1" t="str">
        <f t="shared" si="268"/>
        <v>Y</v>
      </c>
      <c r="AA321" s="1">
        <f t="shared" si="308"/>
        <v>3</v>
      </c>
      <c r="AB321" s="1" t="str">
        <f t="shared" si="269"/>
        <v>N</v>
      </c>
      <c r="AC321" s="1" t="str">
        <f t="shared" si="270"/>
        <v/>
      </c>
      <c r="AD321" s="1" t="str">
        <f t="shared" si="271"/>
        <v>三和路</v>
      </c>
      <c r="AE321" s="1" t="str">
        <f t="shared" si="272"/>
        <v>4段117巷54號3樓</v>
      </c>
      <c r="AF321" s="1" t="str">
        <f t="shared" si="273"/>
        <v>Y</v>
      </c>
      <c r="AG321" s="1">
        <f t="shared" si="274"/>
        <v>2</v>
      </c>
      <c r="AH321" s="1" t="str">
        <f t="shared" si="275"/>
        <v>4段</v>
      </c>
      <c r="AI321" s="1" t="str">
        <f>IF(ISERROR(VLOOKUP(AH321,段別參照!A:B,2,0)),AH321,VLOOKUP(AH321,段別參照!A:B,2,0))</f>
        <v>四段</v>
      </c>
      <c r="AJ321" s="1" t="str">
        <f t="shared" si="276"/>
        <v>三和路4段</v>
      </c>
      <c r="AK321" s="1" t="str">
        <f t="shared" si="277"/>
        <v>三和路四段</v>
      </c>
      <c r="AL321" s="1" t="str">
        <f t="shared" si="278"/>
        <v>117巷54號3樓</v>
      </c>
      <c r="AM321" s="1" t="str">
        <f t="shared" si="279"/>
        <v>Y</v>
      </c>
      <c r="AN321" s="1">
        <f t="shared" si="280"/>
        <v>4</v>
      </c>
      <c r="AO321" s="1" t="str">
        <f t="shared" si="281"/>
        <v>117巷</v>
      </c>
      <c r="AP321" s="1" t="str">
        <f t="shared" si="282"/>
        <v>54號3樓</v>
      </c>
      <c r="AQ321" s="1" t="str">
        <f t="shared" si="283"/>
        <v>N</v>
      </c>
      <c r="AR321" s="1" t="str">
        <f t="shared" si="284"/>
        <v/>
      </c>
      <c r="AS321" s="1" t="str">
        <f t="shared" si="285"/>
        <v/>
      </c>
      <c r="AT321" s="1" t="str">
        <f t="shared" si="286"/>
        <v>54號3樓</v>
      </c>
      <c r="AU321" s="1" t="str">
        <f t="shared" si="287"/>
        <v>Y</v>
      </c>
      <c r="AV321" s="1">
        <f t="shared" si="288"/>
        <v>3</v>
      </c>
      <c r="AW321" s="1" t="str">
        <f t="shared" si="289"/>
        <v>54號</v>
      </c>
      <c r="AX321" s="1" t="str">
        <f t="shared" si="301"/>
        <v>54號</v>
      </c>
      <c r="AY321" s="1" t="str">
        <f t="shared" si="290"/>
        <v>3樓</v>
      </c>
      <c r="AZ321" s="1" t="str">
        <f t="shared" si="291"/>
        <v>Y</v>
      </c>
      <c r="BA321" s="1">
        <f t="shared" si="292"/>
        <v>2</v>
      </c>
      <c r="BB321" s="1" t="str">
        <f t="shared" si="293"/>
        <v>3樓</v>
      </c>
      <c r="BC321" s="1" t="str">
        <f t="shared" si="294"/>
        <v>3</v>
      </c>
      <c r="BD321" s="1" t="str">
        <f>IF(ISERROR(VLOOKUP(BC321,樓別參照!A:B,2,0)),BC321,VLOOKUP(BC321,樓別參照!A:B,2,0))</f>
        <v>3</v>
      </c>
      <c r="BE321" s="1" t="str">
        <f t="shared" si="295"/>
        <v>3樓</v>
      </c>
      <c r="BF321" s="1" t="str">
        <f t="shared" si="296"/>
        <v/>
      </c>
      <c r="BG321" s="1" t="str">
        <f t="shared" si="307"/>
        <v>N</v>
      </c>
      <c r="BH321" s="1" t="str">
        <f t="shared" si="306"/>
        <v/>
      </c>
      <c r="BI321" s="1" t="str">
        <f t="shared" si="298"/>
        <v/>
      </c>
      <c r="BJ321" s="1" t="str">
        <f t="shared" si="249"/>
        <v>新北市</v>
      </c>
      <c r="BK321" s="1" t="str">
        <f t="shared" si="302"/>
        <v>三重區</v>
      </c>
      <c r="BL321" s="1" t="str">
        <f t="shared" si="303"/>
        <v>三和路四段</v>
      </c>
      <c r="BM321" s="1" t="str">
        <f t="shared" si="304"/>
        <v>117巷</v>
      </c>
      <c r="BN321" s="1" t="str">
        <f t="shared" si="305"/>
        <v/>
      </c>
      <c r="BO321" s="1" t="str">
        <f t="shared" si="299"/>
        <v>54號3樓</v>
      </c>
      <c r="BP321" s="1" t="str">
        <f t="shared" si="250"/>
        <v/>
      </c>
    </row>
    <row r="322" spans="1:68" x14ac:dyDescent="0.3">
      <c r="A322" s="1">
        <v>9409987</v>
      </c>
      <c r="B322" s="1" t="s">
        <v>316</v>
      </c>
      <c r="C322" s="1" t="s">
        <v>570</v>
      </c>
      <c r="D322" s="1" t="s">
        <v>571</v>
      </c>
      <c r="E322" s="1" t="s">
        <v>899</v>
      </c>
      <c r="F322" s="1" t="str">
        <f t="shared" si="251"/>
        <v>新北市 三重區 順德里17鄰仁厚街78號</v>
      </c>
      <c r="G322" s="1">
        <f t="shared" si="252"/>
        <v>4</v>
      </c>
      <c r="H322" s="1" t="str">
        <f t="shared" si="253"/>
        <v>新北市</v>
      </c>
      <c r="I322" s="1">
        <f t="shared" si="254"/>
        <v>4</v>
      </c>
      <c r="J322" s="1" t="str">
        <f t="shared" si="247"/>
        <v>三重區</v>
      </c>
      <c r="K322" s="1" t="str">
        <f t="shared" si="248"/>
        <v>順德里17鄰仁厚街78號</v>
      </c>
      <c r="L322" s="1" t="str">
        <f t="shared" si="255"/>
        <v>Y</v>
      </c>
      <c r="M322" s="1">
        <f t="shared" si="256"/>
        <v>3</v>
      </c>
      <c r="N322" s="1" t="str">
        <f t="shared" si="300"/>
        <v>順德里</v>
      </c>
      <c r="O322" s="1" t="str">
        <f t="shared" si="257"/>
        <v>Y</v>
      </c>
      <c r="P322" s="1">
        <f t="shared" si="258"/>
        <v>6</v>
      </c>
      <c r="Q322" s="1" t="str">
        <f t="shared" si="259"/>
        <v>順德里17鄰</v>
      </c>
      <c r="R322" s="1" t="str">
        <f t="shared" si="260"/>
        <v>順德里17鄰</v>
      </c>
      <c r="S322" s="1" t="str">
        <f t="shared" si="261"/>
        <v>仁厚街78號</v>
      </c>
      <c r="T322" s="1" t="str">
        <f t="shared" si="262"/>
        <v>N</v>
      </c>
      <c r="U322" s="1" t="str">
        <f t="shared" si="263"/>
        <v>N</v>
      </c>
      <c r="V322" s="1" t="str">
        <f t="shared" si="264"/>
        <v>N</v>
      </c>
      <c r="W322" s="1" t="str">
        <f t="shared" si="265"/>
        <v/>
      </c>
      <c r="X322" s="1" t="str">
        <f t="shared" si="266"/>
        <v/>
      </c>
      <c r="Y322" s="1" t="str">
        <f t="shared" si="267"/>
        <v>仁厚街78號</v>
      </c>
      <c r="Z322" s="1" t="str">
        <f t="shared" si="268"/>
        <v>N</v>
      </c>
      <c r="AA322" s="1" t="str">
        <f t="shared" si="308"/>
        <v/>
      </c>
      <c r="AB322" s="1" t="str">
        <f t="shared" si="269"/>
        <v>Y</v>
      </c>
      <c r="AC322" s="1">
        <f t="shared" si="270"/>
        <v>3</v>
      </c>
      <c r="AD322" s="1" t="str">
        <f t="shared" si="271"/>
        <v>仁厚街</v>
      </c>
      <c r="AE322" s="1" t="str">
        <f t="shared" si="272"/>
        <v>78號</v>
      </c>
      <c r="AF322" s="1" t="str">
        <f t="shared" si="273"/>
        <v>N</v>
      </c>
      <c r="AG322" s="1" t="str">
        <f t="shared" si="274"/>
        <v/>
      </c>
      <c r="AH322" s="1" t="str">
        <f t="shared" si="275"/>
        <v/>
      </c>
      <c r="AI322" s="1" t="str">
        <f>IF(ISERROR(VLOOKUP(AH322,段別參照!A:B,2,0)),AH322,VLOOKUP(AH322,段別參照!A:B,2,0))</f>
        <v/>
      </c>
      <c r="AJ322" s="1" t="str">
        <f t="shared" si="276"/>
        <v>仁厚街</v>
      </c>
      <c r="AK322" s="1" t="str">
        <f t="shared" si="277"/>
        <v>仁厚街</v>
      </c>
      <c r="AL322" s="1" t="str">
        <f t="shared" si="278"/>
        <v>78號</v>
      </c>
      <c r="AM322" s="1" t="str">
        <f t="shared" si="279"/>
        <v>N</v>
      </c>
      <c r="AN322" s="1" t="str">
        <f t="shared" si="280"/>
        <v/>
      </c>
      <c r="AO322" s="1" t="str">
        <f t="shared" si="281"/>
        <v/>
      </c>
      <c r="AP322" s="1" t="str">
        <f t="shared" si="282"/>
        <v>78號</v>
      </c>
      <c r="AQ322" s="1" t="str">
        <f t="shared" si="283"/>
        <v>N</v>
      </c>
      <c r="AR322" s="1" t="str">
        <f t="shared" si="284"/>
        <v/>
      </c>
      <c r="AS322" s="1" t="str">
        <f t="shared" si="285"/>
        <v/>
      </c>
      <c r="AT322" s="1" t="str">
        <f t="shared" si="286"/>
        <v>78號</v>
      </c>
      <c r="AU322" s="1" t="str">
        <f t="shared" si="287"/>
        <v>Y</v>
      </c>
      <c r="AV322" s="1">
        <f t="shared" si="288"/>
        <v>3</v>
      </c>
      <c r="AW322" s="1" t="str">
        <f t="shared" si="289"/>
        <v>78號</v>
      </c>
      <c r="AX322" s="1" t="str">
        <f t="shared" si="301"/>
        <v>78號</v>
      </c>
      <c r="AY322" s="1" t="str">
        <f t="shared" si="290"/>
        <v/>
      </c>
      <c r="AZ322" s="1" t="str">
        <f t="shared" si="291"/>
        <v>N</v>
      </c>
      <c r="BA322" s="1" t="str">
        <f t="shared" si="292"/>
        <v/>
      </c>
      <c r="BB322" s="1" t="str">
        <f t="shared" si="293"/>
        <v/>
      </c>
      <c r="BC322" s="1" t="str">
        <f t="shared" si="294"/>
        <v/>
      </c>
      <c r="BD322" s="1" t="str">
        <f>IF(ISERROR(VLOOKUP(BC322,樓別參照!A:B,2,0)),BC322,VLOOKUP(BC322,樓別參照!A:B,2,0))</f>
        <v/>
      </c>
      <c r="BE322" s="1" t="str">
        <f t="shared" si="295"/>
        <v/>
      </c>
      <c r="BF322" s="1" t="str">
        <f t="shared" si="296"/>
        <v/>
      </c>
      <c r="BG322" s="1" t="str">
        <f t="shared" si="307"/>
        <v>N</v>
      </c>
      <c r="BH322" s="1" t="str">
        <f t="shared" si="306"/>
        <v/>
      </c>
      <c r="BI322" s="1" t="str">
        <f t="shared" si="298"/>
        <v/>
      </c>
      <c r="BJ322" s="1" t="str">
        <f t="shared" si="249"/>
        <v>新北市</v>
      </c>
      <c r="BK322" s="1" t="str">
        <f t="shared" si="302"/>
        <v>三重區</v>
      </c>
      <c r="BL322" s="1" t="str">
        <f t="shared" si="303"/>
        <v>仁厚街</v>
      </c>
      <c r="BM322" s="1" t="str">
        <f t="shared" si="304"/>
        <v/>
      </c>
      <c r="BN322" s="1" t="str">
        <f t="shared" si="305"/>
        <v/>
      </c>
      <c r="BO322" s="1" t="str">
        <f t="shared" si="299"/>
        <v>78號</v>
      </c>
      <c r="BP322" s="1" t="str">
        <f t="shared" si="250"/>
        <v/>
      </c>
    </row>
    <row r="323" spans="1:68" x14ac:dyDescent="0.3">
      <c r="A323" s="1">
        <v>7472302</v>
      </c>
      <c r="B323" s="1" t="s">
        <v>317</v>
      </c>
      <c r="C323" s="1" t="s">
        <v>577</v>
      </c>
      <c r="D323" s="1" t="s">
        <v>571</v>
      </c>
      <c r="E323" s="1" t="s">
        <v>900</v>
      </c>
      <c r="F323" s="1" t="str">
        <f t="shared" si="251"/>
        <v>新北市 三重區 集賢路85號6樓</v>
      </c>
      <c r="G323" s="1">
        <f t="shared" si="252"/>
        <v>4</v>
      </c>
      <c r="H323" s="1" t="str">
        <f t="shared" si="253"/>
        <v>新北市</v>
      </c>
      <c r="I323" s="1">
        <f t="shared" si="254"/>
        <v>4</v>
      </c>
      <c r="J323" s="1" t="str">
        <f t="shared" ref="J323:J386" si="309">MID(F323,FIND(" ",F323)+1,FIND(" ",F323,FIND(" ",F323)+1)-(FIND(" ",F323))-1)</f>
        <v>三重區</v>
      </c>
      <c r="K323" s="1" t="str">
        <f t="shared" ref="K323:K386" si="310">SUBSTITUTE(SUBSTITUTE(SUBSTITUTE(F323,H323,""),J323,"")," ","")</f>
        <v>集賢路85號6樓</v>
      </c>
      <c r="L323" s="1" t="str">
        <f t="shared" si="255"/>
        <v>N</v>
      </c>
      <c r="M323" s="1" t="str">
        <f t="shared" si="256"/>
        <v/>
      </c>
      <c r="N323" s="1" t="str">
        <f t="shared" si="300"/>
        <v/>
      </c>
      <c r="O323" s="1" t="str">
        <f t="shared" si="257"/>
        <v>N</v>
      </c>
      <c r="P323" s="1" t="str">
        <f t="shared" si="258"/>
        <v/>
      </c>
      <c r="Q323" s="1" t="str">
        <f t="shared" si="259"/>
        <v/>
      </c>
      <c r="R323" s="1" t="str">
        <f t="shared" si="260"/>
        <v/>
      </c>
      <c r="S323" s="1" t="str">
        <f t="shared" si="261"/>
        <v>集賢路85號6樓</v>
      </c>
      <c r="T323" s="1" t="str">
        <f t="shared" si="262"/>
        <v>N</v>
      </c>
      <c r="U323" s="1" t="str">
        <f t="shared" si="263"/>
        <v>N</v>
      </c>
      <c r="V323" s="1" t="str">
        <f t="shared" si="264"/>
        <v>N</v>
      </c>
      <c r="W323" s="1" t="str">
        <f t="shared" si="265"/>
        <v/>
      </c>
      <c r="X323" s="1" t="str">
        <f t="shared" si="266"/>
        <v/>
      </c>
      <c r="Y323" s="1" t="str">
        <f t="shared" si="267"/>
        <v>集賢路85號6樓</v>
      </c>
      <c r="Z323" s="1" t="str">
        <f t="shared" si="268"/>
        <v>Y</v>
      </c>
      <c r="AA323" s="1">
        <f t="shared" si="308"/>
        <v>3</v>
      </c>
      <c r="AB323" s="1" t="str">
        <f t="shared" si="269"/>
        <v>N</v>
      </c>
      <c r="AC323" s="1" t="str">
        <f t="shared" si="270"/>
        <v/>
      </c>
      <c r="AD323" s="1" t="str">
        <f t="shared" si="271"/>
        <v>集賢路</v>
      </c>
      <c r="AE323" s="1" t="str">
        <f t="shared" si="272"/>
        <v>85號6樓</v>
      </c>
      <c r="AF323" s="1" t="str">
        <f t="shared" si="273"/>
        <v>N</v>
      </c>
      <c r="AG323" s="1" t="str">
        <f t="shared" si="274"/>
        <v/>
      </c>
      <c r="AH323" s="1" t="str">
        <f t="shared" si="275"/>
        <v/>
      </c>
      <c r="AI323" s="1" t="str">
        <f>IF(ISERROR(VLOOKUP(AH323,段別參照!A:B,2,0)),AH323,VLOOKUP(AH323,段別參照!A:B,2,0))</f>
        <v/>
      </c>
      <c r="AJ323" s="1" t="str">
        <f t="shared" si="276"/>
        <v>集賢路</v>
      </c>
      <c r="AK323" s="1" t="str">
        <f t="shared" si="277"/>
        <v>集賢路</v>
      </c>
      <c r="AL323" s="1" t="str">
        <f t="shared" si="278"/>
        <v>85號6樓</v>
      </c>
      <c r="AM323" s="1" t="str">
        <f t="shared" si="279"/>
        <v>N</v>
      </c>
      <c r="AN323" s="1" t="str">
        <f t="shared" si="280"/>
        <v/>
      </c>
      <c r="AO323" s="1" t="str">
        <f t="shared" si="281"/>
        <v/>
      </c>
      <c r="AP323" s="1" t="str">
        <f t="shared" si="282"/>
        <v>85號6樓</v>
      </c>
      <c r="AQ323" s="1" t="str">
        <f t="shared" si="283"/>
        <v>N</v>
      </c>
      <c r="AR323" s="1" t="str">
        <f t="shared" si="284"/>
        <v/>
      </c>
      <c r="AS323" s="1" t="str">
        <f t="shared" si="285"/>
        <v/>
      </c>
      <c r="AT323" s="1" t="str">
        <f t="shared" si="286"/>
        <v>85號6樓</v>
      </c>
      <c r="AU323" s="1" t="str">
        <f t="shared" si="287"/>
        <v>Y</v>
      </c>
      <c r="AV323" s="1">
        <f t="shared" si="288"/>
        <v>3</v>
      </c>
      <c r="AW323" s="1" t="str">
        <f t="shared" si="289"/>
        <v>85號</v>
      </c>
      <c r="AX323" s="1" t="str">
        <f t="shared" si="301"/>
        <v>85號</v>
      </c>
      <c r="AY323" s="1" t="str">
        <f t="shared" si="290"/>
        <v>6樓</v>
      </c>
      <c r="AZ323" s="1" t="str">
        <f t="shared" si="291"/>
        <v>Y</v>
      </c>
      <c r="BA323" s="1">
        <f t="shared" si="292"/>
        <v>2</v>
      </c>
      <c r="BB323" s="1" t="str">
        <f t="shared" si="293"/>
        <v>6樓</v>
      </c>
      <c r="BC323" s="1" t="str">
        <f t="shared" si="294"/>
        <v>6</v>
      </c>
      <c r="BD323" s="1" t="str">
        <f>IF(ISERROR(VLOOKUP(BC323,樓別參照!A:B,2,0)),BC323,VLOOKUP(BC323,樓別參照!A:B,2,0))</f>
        <v>6</v>
      </c>
      <c r="BE323" s="1" t="str">
        <f t="shared" si="295"/>
        <v>6樓</v>
      </c>
      <c r="BF323" s="1" t="str">
        <f t="shared" si="296"/>
        <v/>
      </c>
      <c r="BG323" s="1" t="str">
        <f t="shared" si="307"/>
        <v>N</v>
      </c>
      <c r="BH323" s="1" t="str">
        <f t="shared" si="306"/>
        <v/>
      </c>
      <c r="BI323" s="1" t="str">
        <f t="shared" si="298"/>
        <v/>
      </c>
      <c r="BJ323" s="1" t="str">
        <f t="shared" ref="BJ323:BJ386" si="311">SUBSTITUTE(SUBSTITUTE(H323,"　",""),"台","臺")</f>
        <v>新北市</v>
      </c>
      <c r="BK323" s="1" t="str">
        <f t="shared" si="302"/>
        <v>三重區</v>
      </c>
      <c r="BL323" s="1" t="str">
        <f t="shared" si="303"/>
        <v>集賢路</v>
      </c>
      <c r="BM323" s="1" t="str">
        <f t="shared" si="304"/>
        <v/>
      </c>
      <c r="BN323" s="1" t="str">
        <f t="shared" si="305"/>
        <v/>
      </c>
      <c r="BO323" s="1" t="str">
        <f t="shared" si="299"/>
        <v>85號6樓</v>
      </c>
      <c r="BP323" s="1" t="str">
        <f t="shared" ref="BP323:BP386" si="312">SUBSTITUTE(SUBSTITUTE(SUBSTITUTE(SUBSTITUTE(SUBSTITUTE(SUBSTITUTE(SUBSTITUTE(SUBSTITUTE(SUBSTITUTE(SUBSTITUTE(F323,H323,""),J323,""),R323,""),AJ323,""),AO323,""),AS323,""),AW323,""),BB323,""),BF323,"")," ","")</f>
        <v/>
      </c>
    </row>
    <row r="324" spans="1:68" x14ac:dyDescent="0.3">
      <c r="A324" s="1">
        <v>10393982</v>
      </c>
      <c r="B324" s="1" t="s">
        <v>318</v>
      </c>
      <c r="C324" s="1" t="s">
        <v>577</v>
      </c>
      <c r="D324" s="1" t="s">
        <v>827</v>
      </c>
      <c r="E324" s="1" t="s">
        <v>901</v>
      </c>
      <c r="F324" s="1" t="str">
        <f t="shared" ref="F324:F387" si="313">MID(B324,G324,10000)</f>
        <v>新北市 三重區 仁政街113號6樓</v>
      </c>
      <c r="G324" s="1">
        <f t="shared" ref="G324:G387" si="314">2*LEN(MID(B324,1,6))-LENB(MID(B324,1,6))+1</f>
        <v>4</v>
      </c>
      <c r="H324" s="1" t="str">
        <f t="shared" ref="H324:H387" si="315">MID(F324,1,3)</f>
        <v>新北市</v>
      </c>
      <c r="I324" s="1">
        <f t="shared" ref="I324:I387" si="316">FIND(" ",F324)</f>
        <v>4</v>
      </c>
      <c r="J324" s="1" t="str">
        <f t="shared" si="309"/>
        <v>三重區</v>
      </c>
      <c r="K324" s="1" t="str">
        <f t="shared" si="310"/>
        <v>仁政街113號6樓</v>
      </c>
      <c r="L324" s="1" t="str">
        <f t="shared" ref="L324:L387" si="317">IF(ISERROR(FIND("里",K324)),"N","Y")</f>
        <v>N</v>
      </c>
      <c r="M324" s="1" t="str">
        <f t="shared" ref="M324:M387" si="318">IF(ISERROR(FIND("里",K324)),"",FIND("里",K324))</f>
        <v/>
      </c>
      <c r="N324" s="1" t="str">
        <f t="shared" si="300"/>
        <v/>
      </c>
      <c r="O324" s="1" t="str">
        <f t="shared" ref="O324:O387" si="319">IF(ISERROR(FIND("鄰",K324)),"N","Y")</f>
        <v>N</v>
      </c>
      <c r="P324" s="1" t="str">
        <f t="shared" ref="P324:P387" si="320">IF(ISERROR(FIND("鄰",K324)),"",FIND("鄰",K324))</f>
        <v/>
      </c>
      <c r="Q324" s="1" t="str">
        <f t="shared" ref="Q324:Q387" si="321">IF(O324="Y",MID(K324,1,P324),"")</f>
        <v/>
      </c>
      <c r="R324" s="1" t="str">
        <f t="shared" ref="R324:R387" si="322">IF(Q324&lt;&gt;"",Q324,N324)</f>
        <v/>
      </c>
      <c r="S324" s="1" t="str">
        <f t="shared" ref="S324:S387" si="323">SUBSTITUTE(K324,R324,"")</f>
        <v>仁政街113號6樓</v>
      </c>
      <c r="T324" s="1" t="str">
        <f t="shared" ref="T324:T387" si="324">IF(ISERROR(FIND("村路",S324)),"N","Y")</f>
        <v>N</v>
      </c>
      <c r="U324" s="1" t="str">
        <f t="shared" ref="U324:U387" si="325">IF(ISERROR(FIND("村",S324)),"N","Y")</f>
        <v>N</v>
      </c>
      <c r="V324" s="1" t="str">
        <f t="shared" ref="V324:V387" si="326">IF(AND(T324="N",U324="Y"),"Y","N")</f>
        <v>N</v>
      </c>
      <c r="W324" s="1" t="str">
        <f t="shared" ref="W324:W387" si="327">IF(V324="Y",FIND("村",S324),"")</f>
        <v/>
      </c>
      <c r="X324" s="1" t="str">
        <f t="shared" ref="X324:X387" si="328">IF(V324="Y",MID(S324,1,W324),"")</f>
        <v/>
      </c>
      <c r="Y324" s="1" t="str">
        <f t="shared" ref="Y324:Y387" si="329">SUBSTITUTE(S324,X324,"")</f>
        <v>仁政街113號6樓</v>
      </c>
      <c r="Z324" s="1" t="str">
        <f t="shared" ref="Z324:Z387" si="330">IF(ISERROR(FIND("路",S324)),"N","Y")</f>
        <v>N</v>
      </c>
      <c r="AA324" s="1" t="str">
        <f t="shared" si="308"/>
        <v/>
      </c>
      <c r="AB324" s="1" t="str">
        <f t="shared" ref="AB324:AB387" si="331">IF(ISERROR(FIND("街",S324)),"N","Y")</f>
        <v>Y</v>
      </c>
      <c r="AC324" s="1">
        <f t="shared" ref="AC324:AC387" si="332">IF(ISERROR(FIND("街",Y324)),"",FIND("街",Y324))</f>
        <v>3</v>
      </c>
      <c r="AD324" s="1" t="str">
        <f t="shared" ref="AD324:AD387" si="333">MID(Y324,1,MAX(AC324,AA324))</f>
        <v>仁政街</v>
      </c>
      <c r="AE324" s="1" t="str">
        <f t="shared" ref="AE324:AE387" si="334">SUBSTITUTE(Y324,AD324,"")</f>
        <v>113號6樓</v>
      </c>
      <c r="AF324" s="1" t="str">
        <f t="shared" ref="AF324:AF387" si="335">IF(ISERROR(FIND("段",AE324)),"N","Y")</f>
        <v>N</v>
      </c>
      <c r="AG324" s="1" t="str">
        <f t="shared" ref="AG324:AG387" si="336">IF(ISERROR(FIND("段",AE324)),"",FIND("段",AE324))</f>
        <v/>
      </c>
      <c r="AH324" s="1" t="str">
        <f t="shared" ref="AH324:AH387" si="337">IF(AF324="N","",MID(AE324,1,AG324))</f>
        <v/>
      </c>
      <c r="AI324" s="1" t="str">
        <f>IF(ISERROR(VLOOKUP(AH324,段別參照!A:B,2,0)),AH324,VLOOKUP(AH324,段別參照!A:B,2,0))</f>
        <v/>
      </c>
      <c r="AJ324" s="1" t="str">
        <f t="shared" ref="AJ324:AJ387" si="338">AD324&amp;AH324</f>
        <v>仁政街</v>
      </c>
      <c r="AK324" s="1" t="str">
        <f t="shared" ref="AK324:AK387" si="339">AD324&amp;AI324</f>
        <v>仁政街</v>
      </c>
      <c r="AL324" s="1" t="str">
        <f t="shared" ref="AL324:AL387" si="340">SUBSTITUTE(Y324,AJ324,"")</f>
        <v>113號6樓</v>
      </c>
      <c r="AM324" s="1" t="str">
        <f t="shared" ref="AM324:AM387" si="341">IF(ISERROR(FIND("巷",AL324)),"N","Y")</f>
        <v>N</v>
      </c>
      <c r="AN324" s="1" t="str">
        <f t="shared" ref="AN324:AN387" si="342">IF(ISERROR(FIND("巷",AL324)),"",FIND("巷",AL324))</f>
        <v/>
      </c>
      <c r="AO324" s="1" t="str">
        <f t="shared" ref="AO324:AO387" si="343">IF(AM324="Y",MID(AL324,1,AN324),"")</f>
        <v/>
      </c>
      <c r="AP324" s="1" t="str">
        <f t="shared" ref="AP324:AP387" si="344">SUBSTITUTE(AL324,AO324,"")</f>
        <v>113號6樓</v>
      </c>
      <c r="AQ324" s="1" t="str">
        <f t="shared" ref="AQ324:AQ387" si="345">IF(ISERROR(FIND("弄",AP324)),"N","Y")</f>
        <v>N</v>
      </c>
      <c r="AR324" s="1" t="str">
        <f t="shared" ref="AR324:AR387" si="346">IF(ISERROR(FIND("弄",AP324)),"",FIND("弄",AP324))</f>
        <v/>
      </c>
      <c r="AS324" s="1" t="str">
        <f t="shared" ref="AS324:AS387" si="347">IF(AQ324="Y",MID(AP324,1,AR324),"")</f>
        <v/>
      </c>
      <c r="AT324" s="1" t="str">
        <f t="shared" ref="AT324:AT387" si="348">SUBSTITUTE(AP324,AS324,"")</f>
        <v>113號6樓</v>
      </c>
      <c r="AU324" s="1" t="str">
        <f t="shared" ref="AU324:AU387" si="349">IF(ISERROR(FIND("號",AT324)),"N","Y")</f>
        <v>Y</v>
      </c>
      <c r="AV324" s="1">
        <f t="shared" ref="AV324:AV387" si="350">IF(ISERROR(FIND("號",AT324)),"",FIND("號",AT324))</f>
        <v>4</v>
      </c>
      <c r="AW324" s="1" t="str">
        <f t="shared" ref="AW324:AW387" si="351">IF(AU324="Y",MID(AT324,1,AV324),"")</f>
        <v>113號</v>
      </c>
      <c r="AX324" s="1" t="str">
        <f t="shared" si="301"/>
        <v>113號</v>
      </c>
      <c r="AY324" s="1" t="str">
        <f t="shared" ref="AY324:AY387" si="352">SUBSTITUTE(AT324,AW324,"")</f>
        <v>6樓</v>
      </c>
      <c r="AZ324" s="1" t="str">
        <f t="shared" ref="AZ324:AZ387" si="353">IF(ISERROR(FIND("樓",AY324)),"N","Y")</f>
        <v>Y</v>
      </c>
      <c r="BA324" s="1">
        <f t="shared" ref="BA324:BA387" si="354">IF(ISERROR(FIND("樓",AY324)),"",FIND("樓",AY324))</f>
        <v>2</v>
      </c>
      <c r="BB324" s="1" t="str">
        <f t="shared" ref="BB324:BB387" si="355">IF(AZ324="Y",MID(AY324,1,BA324),"")</f>
        <v>6樓</v>
      </c>
      <c r="BC324" s="1" t="str">
        <f t="shared" ref="BC324:BC387" si="356">IF(AZ324="Y",MID(AY324,1,BA324-1),"")</f>
        <v>6</v>
      </c>
      <c r="BD324" s="1" t="str">
        <f>IF(ISERROR(VLOOKUP(BC324,樓別參照!A:B,2,0)),BC324,VLOOKUP(BC324,樓別參照!A:B,2,0))</f>
        <v>6</v>
      </c>
      <c r="BE324" s="1" t="str">
        <f t="shared" ref="BE324:BE387" si="357">IF(AZ324="Y",BD324&amp;"樓",BD324)</f>
        <v>6樓</v>
      </c>
      <c r="BF324" s="1" t="str">
        <f t="shared" ref="BF324:BF387" si="358">SUBSTITUTE(AY324,BB324,"")</f>
        <v/>
      </c>
      <c r="BG324" s="1" t="str">
        <f t="shared" si="307"/>
        <v>N</v>
      </c>
      <c r="BH324" s="1" t="str">
        <f t="shared" si="306"/>
        <v/>
      </c>
      <c r="BI324" s="1" t="str">
        <f t="shared" ref="BI324:BI387" si="359">IF(BG324="Y",MID(BF324,BH324,10),"")</f>
        <v/>
      </c>
      <c r="BJ324" s="1" t="str">
        <f t="shared" si="311"/>
        <v>新北市</v>
      </c>
      <c r="BK324" s="1" t="str">
        <f t="shared" si="302"/>
        <v>三重區</v>
      </c>
      <c r="BL324" s="1" t="str">
        <f t="shared" si="303"/>
        <v>仁政街</v>
      </c>
      <c r="BM324" s="1" t="str">
        <f t="shared" si="304"/>
        <v/>
      </c>
      <c r="BN324" s="1" t="str">
        <f t="shared" si="305"/>
        <v/>
      </c>
      <c r="BO324" s="1" t="str">
        <f t="shared" ref="BO324:BO387" si="360">SUBSTITUTE(AX324,"　","")&amp;SUBSTITUTE(BE324&amp;BI324,"　","")</f>
        <v>113號6樓</v>
      </c>
      <c r="BP324" s="1" t="str">
        <f t="shared" si="312"/>
        <v/>
      </c>
    </row>
    <row r="325" spans="1:68" x14ac:dyDescent="0.3">
      <c r="A325" s="1">
        <v>9380109</v>
      </c>
      <c r="B325" s="1" t="s">
        <v>319</v>
      </c>
      <c r="C325" s="1" t="s">
        <v>577</v>
      </c>
      <c r="D325" s="1" t="s">
        <v>827</v>
      </c>
      <c r="E325" s="1" t="s">
        <v>902</v>
      </c>
      <c r="F325" s="1" t="str">
        <f t="shared" si="313"/>
        <v>新北市 三重區 中正北路165巷53號13樓</v>
      </c>
      <c r="G325" s="1">
        <f t="shared" si="314"/>
        <v>4</v>
      </c>
      <c r="H325" s="1" t="str">
        <f t="shared" si="315"/>
        <v>新北市</v>
      </c>
      <c r="I325" s="1">
        <f t="shared" si="316"/>
        <v>4</v>
      </c>
      <c r="J325" s="1" t="str">
        <f t="shared" si="309"/>
        <v>三重區</v>
      </c>
      <c r="K325" s="1" t="str">
        <f t="shared" si="310"/>
        <v>中正北路165巷53號13樓</v>
      </c>
      <c r="L325" s="1" t="str">
        <f t="shared" si="317"/>
        <v>N</v>
      </c>
      <c r="M325" s="1" t="str">
        <f t="shared" si="318"/>
        <v/>
      </c>
      <c r="N325" s="1" t="str">
        <f t="shared" ref="N325:N388" si="361">IF(L325="Y",MID(K325,1,M325),"")</f>
        <v/>
      </c>
      <c r="O325" s="1" t="str">
        <f t="shared" si="319"/>
        <v>N</v>
      </c>
      <c r="P325" s="1" t="str">
        <f t="shared" si="320"/>
        <v/>
      </c>
      <c r="Q325" s="1" t="str">
        <f t="shared" si="321"/>
        <v/>
      </c>
      <c r="R325" s="1" t="str">
        <f t="shared" si="322"/>
        <v/>
      </c>
      <c r="S325" s="1" t="str">
        <f t="shared" si="323"/>
        <v>中正北路165巷53號13樓</v>
      </c>
      <c r="T325" s="1" t="str">
        <f t="shared" si="324"/>
        <v>N</v>
      </c>
      <c r="U325" s="1" t="str">
        <f t="shared" si="325"/>
        <v>N</v>
      </c>
      <c r="V325" s="1" t="str">
        <f t="shared" si="326"/>
        <v>N</v>
      </c>
      <c r="W325" s="1" t="str">
        <f t="shared" si="327"/>
        <v/>
      </c>
      <c r="X325" s="1" t="str">
        <f t="shared" si="328"/>
        <v/>
      </c>
      <c r="Y325" s="1" t="str">
        <f t="shared" si="329"/>
        <v>中正北路165巷53號13樓</v>
      </c>
      <c r="Z325" s="1" t="str">
        <f t="shared" si="330"/>
        <v>Y</v>
      </c>
      <c r="AA325" s="1">
        <f t="shared" si="308"/>
        <v>4</v>
      </c>
      <c r="AB325" s="1" t="str">
        <f t="shared" si="331"/>
        <v>N</v>
      </c>
      <c r="AC325" s="1" t="str">
        <f t="shared" si="332"/>
        <v/>
      </c>
      <c r="AD325" s="1" t="str">
        <f t="shared" si="333"/>
        <v>中正北路</v>
      </c>
      <c r="AE325" s="1" t="str">
        <f t="shared" si="334"/>
        <v>165巷53號13樓</v>
      </c>
      <c r="AF325" s="1" t="str">
        <f t="shared" si="335"/>
        <v>N</v>
      </c>
      <c r="AG325" s="1" t="str">
        <f t="shared" si="336"/>
        <v/>
      </c>
      <c r="AH325" s="1" t="str">
        <f t="shared" si="337"/>
        <v/>
      </c>
      <c r="AI325" s="1" t="str">
        <f>IF(ISERROR(VLOOKUP(AH325,段別參照!A:B,2,0)),AH325,VLOOKUP(AH325,段別參照!A:B,2,0))</f>
        <v/>
      </c>
      <c r="AJ325" s="1" t="str">
        <f t="shared" si="338"/>
        <v>中正北路</v>
      </c>
      <c r="AK325" s="1" t="str">
        <f t="shared" si="339"/>
        <v>中正北路</v>
      </c>
      <c r="AL325" s="1" t="str">
        <f t="shared" si="340"/>
        <v>165巷53號13樓</v>
      </c>
      <c r="AM325" s="1" t="str">
        <f t="shared" si="341"/>
        <v>Y</v>
      </c>
      <c r="AN325" s="1">
        <f t="shared" si="342"/>
        <v>4</v>
      </c>
      <c r="AO325" s="1" t="str">
        <f t="shared" si="343"/>
        <v>165巷</v>
      </c>
      <c r="AP325" s="1" t="str">
        <f t="shared" si="344"/>
        <v>53號13樓</v>
      </c>
      <c r="AQ325" s="1" t="str">
        <f t="shared" si="345"/>
        <v>N</v>
      </c>
      <c r="AR325" s="1" t="str">
        <f t="shared" si="346"/>
        <v/>
      </c>
      <c r="AS325" s="1" t="str">
        <f t="shared" si="347"/>
        <v/>
      </c>
      <c r="AT325" s="1" t="str">
        <f t="shared" si="348"/>
        <v>53號13樓</v>
      </c>
      <c r="AU325" s="1" t="str">
        <f t="shared" si="349"/>
        <v>Y</v>
      </c>
      <c r="AV325" s="1">
        <f t="shared" si="350"/>
        <v>3</v>
      </c>
      <c r="AW325" s="1" t="str">
        <f t="shared" si="351"/>
        <v>53號</v>
      </c>
      <c r="AX325" s="1" t="str">
        <f t="shared" ref="AX325:AX388" si="362">SUBSTITUTE(SUBSTITUTE(AW325,"之","-")," ","")</f>
        <v>53號</v>
      </c>
      <c r="AY325" s="1" t="str">
        <f t="shared" si="352"/>
        <v>13樓</v>
      </c>
      <c r="AZ325" s="1" t="str">
        <f t="shared" si="353"/>
        <v>Y</v>
      </c>
      <c r="BA325" s="1">
        <f t="shared" si="354"/>
        <v>3</v>
      </c>
      <c r="BB325" s="1" t="str">
        <f t="shared" si="355"/>
        <v>13樓</v>
      </c>
      <c r="BC325" s="1" t="str">
        <f t="shared" si="356"/>
        <v>13</v>
      </c>
      <c r="BD325" s="1" t="str">
        <f>IF(ISERROR(VLOOKUP(BC325,樓別參照!A:B,2,0)),BC325,VLOOKUP(BC325,樓別參照!A:B,2,0))</f>
        <v>13</v>
      </c>
      <c r="BE325" s="1" t="str">
        <f t="shared" si="357"/>
        <v>13樓</v>
      </c>
      <c r="BF325" s="1" t="str">
        <f t="shared" si="358"/>
        <v/>
      </c>
      <c r="BG325" s="1" t="str">
        <f t="shared" si="307"/>
        <v>N</v>
      </c>
      <c r="BH325" s="1" t="str">
        <f t="shared" si="306"/>
        <v/>
      </c>
      <c r="BI325" s="1" t="str">
        <f t="shared" si="359"/>
        <v/>
      </c>
      <c r="BJ325" s="1" t="str">
        <f t="shared" si="311"/>
        <v>新北市</v>
      </c>
      <c r="BK325" s="1" t="str">
        <f t="shared" ref="BK325:BK388" si="363">SUBSTITUTE(J325,"　","")</f>
        <v>三重區</v>
      </c>
      <c r="BL325" s="1" t="str">
        <f t="shared" ref="BL325:BL388" si="364">SUBSTITUTE(AK325,"　","")</f>
        <v>中正北路</v>
      </c>
      <c r="BM325" s="1" t="str">
        <f t="shared" ref="BM325:BM388" si="365">SUBSTITUTE(AO325,"　","")</f>
        <v>165巷</v>
      </c>
      <c r="BN325" s="1" t="str">
        <f t="shared" ref="BN325:BN388" si="366">SUBSTITUTE(AS325,"　","")</f>
        <v/>
      </c>
      <c r="BO325" s="1" t="str">
        <f t="shared" si="360"/>
        <v>53號13樓</v>
      </c>
      <c r="BP325" s="1" t="str">
        <f t="shared" si="312"/>
        <v/>
      </c>
    </row>
    <row r="326" spans="1:68" x14ac:dyDescent="0.3">
      <c r="A326" s="1">
        <v>9143481</v>
      </c>
      <c r="B326" s="1" t="s">
        <v>320</v>
      </c>
      <c r="C326" s="1" t="s">
        <v>570</v>
      </c>
      <c r="D326" s="1" t="s">
        <v>571</v>
      </c>
      <c r="E326" s="1" t="s">
        <v>903</v>
      </c>
      <c r="F326" s="1" t="str">
        <f t="shared" si="313"/>
        <v>新北市 三重區 三和路4段167巷105號</v>
      </c>
      <c r="G326" s="1">
        <f t="shared" si="314"/>
        <v>4</v>
      </c>
      <c r="H326" s="1" t="str">
        <f t="shared" si="315"/>
        <v>新北市</v>
      </c>
      <c r="I326" s="1">
        <f t="shared" si="316"/>
        <v>4</v>
      </c>
      <c r="J326" s="1" t="str">
        <f t="shared" si="309"/>
        <v>三重區</v>
      </c>
      <c r="K326" s="1" t="str">
        <f t="shared" si="310"/>
        <v>三和路4段167巷105號</v>
      </c>
      <c r="L326" s="1" t="str">
        <f t="shared" si="317"/>
        <v>N</v>
      </c>
      <c r="M326" s="1" t="str">
        <f t="shared" si="318"/>
        <v/>
      </c>
      <c r="N326" s="1" t="str">
        <f t="shared" si="361"/>
        <v/>
      </c>
      <c r="O326" s="1" t="str">
        <f t="shared" si="319"/>
        <v>N</v>
      </c>
      <c r="P326" s="1" t="str">
        <f t="shared" si="320"/>
        <v/>
      </c>
      <c r="Q326" s="1" t="str">
        <f t="shared" si="321"/>
        <v/>
      </c>
      <c r="R326" s="1" t="str">
        <f t="shared" si="322"/>
        <v/>
      </c>
      <c r="S326" s="1" t="str">
        <f t="shared" si="323"/>
        <v>三和路4段167巷105號</v>
      </c>
      <c r="T326" s="1" t="str">
        <f t="shared" si="324"/>
        <v>N</v>
      </c>
      <c r="U326" s="1" t="str">
        <f t="shared" si="325"/>
        <v>N</v>
      </c>
      <c r="V326" s="1" t="str">
        <f t="shared" si="326"/>
        <v>N</v>
      </c>
      <c r="W326" s="1" t="str">
        <f t="shared" si="327"/>
        <v/>
      </c>
      <c r="X326" s="1" t="str">
        <f t="shared" si="328"/>
        <v/>
      </c>
      <c r="Y326" s="1" t="str">
        <f t="shared" si="329"/>
        <v>三和路4段167巷105號</v>
      </c>
      <c r="Z326" s="1" t="str">
        <f t="shared" si="330"/>
        <v>Y</v>
      </c>
      <c r="AA326" s="1">
        <f t="shared" si="308"/>
        <v>3</v>
      </c>
      <c r="AB326" s="1" t="str">
        <f t="shared" si="331"/>
        <v>N</v>
      </c>
      <c r="AC326" s="1" t="str">
        <f t="shared" si="332"/>
        <v/>
      </c>
      <c r="AD326" s="1" t="str">
        <f t="shared" si="333"/>
        <v>三和路</v>
      </c>
      <c r="AE326" s="1" t="str">
        <f t="shared" si="334"/>
        <v>4段167巷105號</v>
      </c>
      <c r="AF326" s="1" t="str">
        <f t="shared" si="335"/>
        <v>Y</v>
      </c>
      <c r="AG326" s="1">
        <f t="shared" si="336"/>
        <v>2</v>
      </c>
      <c r="AH326" s="1" t="str">
        <f t="shared" si="337"/>
        <v>4段</v>
      </c>
      <c r="AI326" s="1" t="str">
        <f>IF(ISERROR(VLOOKUP(AH326,段別參照!A:B,2,0)),AH326,VLOOKUP(AH326,段別參照!A:B,2,0))</f>
        <v>四段</v>
      </c>
      <c r="AJ326" s="1" t="str">
        <f t="shared" si="338"/>
        <v>三和路4段</v>
      </c>
      <c r="AK326" s="1" t="str">
        <f t="shared" si="339"/>
        <v>三和路四段</v>
      </c>
      <c r="AL326" s="1" t="str">
        <f t="shared" si="340"/>
        <v>167巷105號</v>
      </c>
      <c r="AM326" s="1" t="str">
        <f t="shared" si="341"/>
        <v>Y</v>
      </c>
      <c r="AN326" s="1">
        <f t="shared" si="342"/>
        <v>4</v>
      </c>
      <c r="AO326" s="1" t="str">
        <f t="shared" si="343"/>
        <v>167巷</v>
      </c>
      <c r="AP326" s="1" t="str">
        <f t="shared" si="344"/>
        <v>105號</v>
      </c>
      <c r="AQ326" s="1" t="str">
        <f t="shared" si="345"/>
        <v>N</v>
      </c>
      <c r="AR326" s="1" t="str">
        <f t="shared" si="346"/>
        <v/>
      </c>
      <c r="AS326" s="1" t="str">
        <f t="shared" si="347"/>
        <v/>
      </c>
      <c r="AT326" s="1" t="str">
        <f t="shared" si="348"/>
        <v>105號</v>
      </c>
      <c r="AU326" s="1" t="str">
        <f t="shared" si="349"/>
        <v>Y</v>
      </c>
      <c r="AV326" s="1">
        <f t="shared" si="350"/>
        <v>4</v>
      </c>
      <c r="AW326" s="1" t="str">
        <f t="shared" si="351"/>
        <v>105號</v>
      </c>
      <c r="AX326" s="1" t="str">
        <f t="shared" si="362"/>
        <v>105號</v>
      </c>
      <c r="AY326" s="1" t="str">
        <f t="shared" si="352"/>
        <v/>
      </c>
      <c r="AZ326" s="1" t="str">
        <f t="shared" si="353"/>
        <v>N</v>
      </c>
      <c r="BA326" s="1" t="str">
        <f t="shared" si="354"/>
        <v/>
      </c>
      <c r="BB326" s="1" t="str">
        <f t="shared" si="355"/>
        <v/>
      </c>
      <c r="BC326" s="1" t="str">
        <f t="shared" si="356"/>
        <v/>
      </c>
      <c r="BD326" s="1" t="str">
        <f>IF(ISERROR(VLOOKUP(BC326,樓別參照!A:B,2,0)),BC326,VLOOKUP(BC326,樓別參照!A:B,2,0))</f>
        <v/>
      </c>
      <c r="BE326" s="1" t="str">
        <f t="shared" si="357"/>
        <v/>
      </c>
      <c r="BF326" s="1" t="str">
        <f t="shared" si="358"/>
        <v/>
      </c>
      <c r="BG326" s="1" t="str">
        <f t="shared" si="307"/>
        <v>N</v>
      </c>
      <c r="BH326" s="1" t="str">
        <f t="shared" si="306"/>
        <v/>
      </c>
      <c r="BI326" s="1" t="str">
        <f t="shared" si="359"/>
        <v/>
      </c>
      <c r="BJ326" s="1" t="str">
        <f t="shared" si="311"/>
        <v>新北市</v>
      </c>
      <c r="BK326" s="1" t="str">
        <f t="shared" si="363"/>
        <v>三重區</v>
      </c>
      <c r="BL326" s="1" t="str">
        <f t="shared" si="364"/>
        <v>三和路四段</v>
      </c>
      <c r="BM326" s="1" t="str">
        <f t="shared" si="365"/>
        <v>167巷</v>
      </c>
      <c r="BN326" s="1" t="str">
        <f t="shared" si="366"/>
        <v/>
      </c>
      <c r="BO326" s="1" t="str">
        <f t="shared" si="360"/>
        <v>105號</v>
      </c>
      <c r="BP326" s="1" t="str">
        <f t="shared" si="312"/>
        <v/>
      </c>
    </row>
    <row r="327" spans="1:68" x14ac:dyDescent="0.3">
      <c r="A327" s="1">
        <v>9413152</v>
      </c>
      <c r="B327" s="1" t="s">
        <v>321</v>
      </c>
      <c r="C327" s="1" t="s">
        <v>577</v>
      </c>
      <c r="D327" s="1" t="s">
        <v>630</v>
      </c>
      <c r="E327" s="1" t="s">
        <v>904</v>
      </c>
      <c r="F327" s="1" t="str">
        <f t="shared" si="313"/>
        <v>新北市 三重區 三民街171號</v>
      </c>
      <c r="G327" s="1">
        <f t="shared" si="314"/>
        <v>4</v>
      </c>
      <c r="H327" s="1" t="str">
        <f t="shared" si="315"/>
        <v>新北市</v>
      </c>
      <c r="I327" s="1">
        <f t="shared" si="316"/>
        <v>4</v>
      </c>
      <c r="J327" s="1" t="str">
        <f t="shared" si="309"/>
        <v>三重區</v>
      </c>
      <c r="K327" s="1" t="str">
        <f t="shared" si="310"/>
        <v>三民街171號</v>
      </c>
      <c r="L327" s="1" t="str">
        <f t="shared" si="317"/>
        <v>N</v>
      </c>
      <c r="M327" s="1" t="str">
        <f t="shared" si="318"/>
        <v/>
      </c>
      <c r="N327" s="1" t="str">
        <f t="shared" si="361"/>
        <v/>
      </c>
      <c r="O327" s="1" t="str">
        <f t="shared" si="319"/>
        <v>N</v>
      </c>
      <c r="P327" s="1" t="str">
        <f t="shared" si="320"/>
        <v/>
      </c>
      <c r="Q327" s="1" t="str">
        <f t="shared" si="321"/>
        <v/>
      </c>
      <c r="R327" s="1" t="str">
        <f t="shared" si="322"/>
        <v/>
      </c>
      <c r="S327" s="1" t="str">
        <f t="shared" si="323"/>
        <v>三民街171號</v>
      </c>
      <c r="T327" s="1" t="str">
        <f t="shared" si="324"/>
        <v>N</v>
      </c>
      <c r="U327" s="1" t="str">
        <f t="shared" si="325"/>
        <v>N</v>
      </c>
      <c r="V327" s="1" t="str">
        <f t="shared" si="326"/>
        <v>N</v>
      </c>
      <c r="W327" s="1" t="str">
        <f t="shared" si="327"/>
        <v/>
      </c>
      <c r="X327" s="1" t="str">
        <f t="shared" si="328"/>
        <v/>
      </c>
      <c r="Y327" s="1" t="str">
        <f t="shared" si="329"/>
        <v>三民街171號</v>
      </c>
      <c r="Z327" s="1" t="str">
        <f t="shared" si="330"/>
        <v>N</v>
      </c>
      <c r="AA327" s="1" t="str">
        <f t="shared" si="308"/>
        <v/>
      </c>
      <c r="AB327" s="1" t="str">
        <f t="shared" si="331"/>
        <v>Y</v>
      </c>
      <c r="AC327" s="1">
        <f t="shared" si="332"/>
        <v>3</v>
      </c>
      <c r="AD327" s="1" t="str">
        <f t="shared" si="333"/>
        <v>三民街</v>
      </c>
      <c r="AE327" s="1" t="str">
        <f t="shared" si="334"/>
        <v>171號</v>
      </c>
      <c r="AF327" s="1" t="str">
        <f t="shared" si="335"/>
        <v>N</v>
      </c>
      <c r="AG327" s="1" t="str">
        <f t="shared" si="336"/>
        <v/>
      </c>
      <c r="AH327" s="1" t="str">
        <f t="shared" si="337"/>
        <v/>
      </c>
      <c r="AI327" s="1" t="str">
        <f>IF(ISERROR(VLOOKUP(AH327,段別參照!A:B,2,0)),AH327,VLOOKUP(AH327,段別參照!A:B,2,0))</f>
        <v/>
      </c>
      <c r="AJ327" s="1" t="str">
        <f t="shared" si="338"/>
        <v>三民街</v>
      </c>
      <c r="AK327" s="1" t="str">
        <f t="shared" si="339"/>
        <v>三民街</v>
      </c>
      <c r="AL327" s="1" t="str">
        <f t="shared" si="340"/>
        <v>171號</v>
      </c>
      <c r="AM327" s="1" t="str">
        <f t="shared" si="341"/>
        <v>N</v>
      </c>
      <c r="AN327" s="1" t="str">
        <f t="shared" si="342"/>
        <v/>
      </c>
      <c r="AO327" s="1" t="str">
        <f t="shared" si="343"/>
        <v/>
      </c>
      <c r="AP327" s="1" t="str">
        <f t="shared" si="344"/>
        <v>171號</v>
      </c>
      <c r="AQ327" s="1" t="str">
        <f t="shared" si="345"/>
        <v>N</v>
      </c>
      <c r="AR327" s="1" t="str">
        <f t="shared" si="346"/>
        <v/>
      </c>
      <c r="AS327" s="1" t="str">
        <f t="shared" si="347"/>
        <v/>
      </c>
      <c r="AT327" s="1" t="str">
        <f t="shared" si="348"/>
        <v>171號</v>
      </c>
      <c r="AU327" s="1" t="str">
        <f t="shared" si="349"/>
        <v>Y</v>
      </c>
      <c r="AV327" s="1">
        <f t="shared" si="350"/>
        <v>4</v>
      </c>
      <c r="AW327" s="1" t="str">
        <f t="shared" si="351"/>
        <v>171號</v>
      </c>
      <c r="AX327" s="1" t="str">
        <f t="shared" si="362"/>
        <v>171號</v>
      </c>
      <c r="AY327" s="1" t="str">
        <f t="shared" si="352"/>
        <v/>
      </c>
      <c r="AZ327" s="1" t="str">
        <f t="shared" si="353"/>
        <v>N</v>
      </c>
      <c r="BA327" s="1" t="str">
        <f t="shared" si="354"/>
        <v/>
      </c>
      <c r="BB327" s="1" t="str">
        <f t="shared" si="355"/>
        <v/>
      </c>
      <c r="BC327" s="1" t="str">
        <f t="shared" si="356"/>
        <v/>
      </c>
      <c r="BD327" s="1" t="str">
        <f>IF(ISERROR(VLOOKUP(BC327,樓別參照!A:B,2,0)),BC327,VLOOKUP(BC327,樓別參照!A:B,2,0))</f>
        <v/>
      </c>
      <c r="BE327" s="1" t="str">
        <f t="shared" si="357"/>
        <v/>
      </c>
      <c r="BF327" s="1" t="str">
        <f t="shared" si="358"/>
        <v/>
      </c>
      <c r="BG327" s="1" t="str">
        <f t="shared" si="307"/>
        <v>N</v>
      </c>
      <c r="BH327" s="1" t="str">
        <f t="shared" si="306"/>
        <v/>
      </c>
      <c r="BI327" s="1" t="str">
        <f t="shared" si="359"/>
        <v/>
      </c>
      <c r="BJ327" s="1" t="str">
        <f t="shared" si="311"/>
        <v>新北市</v>
      </c>
      <c r="BK327" s="1" t="str">
        <f t="shared" si="363"/>
        <v>三重區</v>
      </c>
      <c r="BL327" s="1" t="str">
        <f t="shared" si="364"/>
        <v>三民街</v>
      </c>
      <c r="BM327" s="1" t="str">
        <f t="shared" si="365"/>
        <v/>
      </c>
      <c r="BN327" s="1" t="str">
        <f t="shared" si="366"/>
        <v/>
      </c>
      <c r="BO327" s="1" t="str">
        <f t="shared" si="360"/>
        <v>171號</v>
      </c>
      <c r="BP327" s="1" t="str">
        <f t="shared" si="312"/>
        <v/>
      </c>
    </row>
    <row r="328" spans="1:68" x14ac:dyDescent="0.3">
      <c r="A328" s="1">
        <v>9413039</v>
      </c>
      <c r="B328" s="1" t="s">
        <v>322</v>
      </c>
      <c r="C328" s="1" t="s">
        <v>570</v>
      </c>
      <c r="D328" s="1" t="s">
        <v>571</v>
      </c>
      <c r="E328" s="1" t="s">
        <v>905</v>
      </c>
      <c r="F328" s="1" t="str">
        <f t="shared" si="313"/>
        <v>新北市 鶯歌區 大湖里023鄰宏德司法新村　99號</v>
      </c>
      <c r="G328" s="1">
        <f t="shared" si="314"/>
        <v>4</v>
      </c>
      <c r="H328" s="1" t="str">
        <f t="shared" si="315"/>
        <v>新北市</v>
      </c>
      <c r="I328" s="1">
        <f t="shared" si="316"/>
        <v>4</v>
      </c>
      <c r="J328" s="1" t="str">
        <f t="shared" si="309"/>
        <v>鶯歌區</v>
      </c>
      <c r="K328" s="1" t="str">
        <f t="shared" si="310"/>
        <v>大湖里023鄰宏德司法新村　99號</v>
      </c>
      <c r="L328" s="1" t="str">
        <f t="shared" si="317"/>
        <v>Y</v>
      </c>
      <c r="M328" s="1">
        <f t="shared" si="318"/>
        <v>3</v>
      </c>
      <c r="N328" s="1" t="str">
        <f t="shared" si="361"/>
        <v>大湖里</v>
      </c>
      <c r="O328" s="1" t="str">
        <f t="shared" si="319"/>
        <v>Y</v>
      </c>
      <c r="P328" s="1">
        <f t="shared" si="320"/>
        <v>7</v>
      </c>
      <c r="Q328" s="1" t="str">
        <f t="shared" si="321"/>
        <v>大湖里023鄰</v>
      </c>
      <c r="R328" s="1" t="str">
        <f t="shared" si="322"/>
        <v>大湖里023鄰</v>
      </c>
      <c r="S328" s="1" t="str">
        <f t="shared" si="323"/>
        <v>宏德司法新村　99號</v>
      </c>
      <c r="T328" s="1" t="str">
        <f t="shared" si="324"/>
        <v>N</v>
      </c>
      <c r="U328" s="1" t="str">
        <f t="shared" si="325"/>
        <v>Y</v>
      </c>
      <c r="V328" s="1" t="str">
        <f t="shared" si="326"/>
        <v>Y</v>
      </c>
      <c r="W328" s="1">
        <f t="shared" si="327"/>
        <v>6</v>
      </c>
      <c r="X328" s="1" t="str">
        <f t="shared" si="328"/>
        <v>宏德司法新村</v>
      </c>
      <c r="Y328" s="1" t="str">
        <f t="shared" si="329"/>
        <v>　99號</v>
      </c>
      <c r="Z328" s="1" t="str">
        <f t="shared" si="330"/>
        <v>N</v>
      </c>
      <c r="AA328" s="1" t="str">
        <f t="shared" si="308"/>
        <v/>
      </c>
      <c r="AB328" s="1" t="str">
        <f t="shared" si="331"/>
        <v>N</v>
      </c>
      <c r="AC328" s="1" t="str">
        <f t="shared" si="332"/>
        <v/>
      </c>
      <c r="AD328" s="1" t="str">
        <f t="shared" si="333"/>
        <v/>
      </c>
      <c r="AE328" s="1" t="str">
        <f t="shared" si="334"/>
        <v>　99號</v>
      </c>
      <c r="AF328" s="1" t="str">
        <f t="shared" si="335"/>
        <v>N</v>
      </c>
      <c r="AG328" s="1" t="str">
        <f t="shared" si="336"/>
        <v/>
      </c>
      <c r="AH328" s="1" t="str">
        <f t="shared" si="337"/>
        <v/>
      </c>
      <c r="AI328" s="1" t="str">
        <f>IF(ISERROR(VLOOKUP(AH328,段別參照!A:B,2,0)),AH328,VLOOKUP(AH328,段別參照!A:B,2,0))</f>
        <v/>
      </c>
      <c r="AJ328" s="1" t="str">
        <f t="shared" si="338"/>
        <v/>
      </c>
      <c r="AK328" s="1" t="str">
        <f t="shared" si="339"/>
        <v/>
      </c>
      <c r="AL328" s="1" t="str">
        <f t="shared" si="340"/>
        <v>　99號</v>
      </c>
      <c r="AM328" s="1" t="str">
        <f t="shared" si="341"/>
        <v>N</v>
      </c>
      <c r="AN328" s="1" t="str">
        <f t="shared" si="342"/>
        <v/>
      </c>
      <c r="AO328" s="1" t="str">
        <f t="shared" si="343"/>
        <v/>
      </c>
      <c r="AP328" s="1" t="str">
        <f t="shared" si="344"/>
        <v>　99號</v>
      </c>
      <c r="AQ328" s="1" t="str">
        <f t="shared" si="345"/>
        <v>N</v>
      </c>
      <c r="AR328" s="1" t="str">
        <f t="shared" si="346"/>
        <v/>
      </c>
      <c r="AS328" s="1" t="str">
        <f t="shared" si="347"/>
        <v/>
      </c>
      <c r="AT328" s="1" t="str">
        <f t="shared" si="348"/>
        <v>　99號</v>
      </c>
      <c r="AU328" s="1" t="str">
        <f t="shared" si="349"/>
        <v>Y</v>
      </c>
      <c r="AV328" s="1">
        <f t="shared" si="350"/>
        <v>4</v>
      </c>
      <c r="AW328" s="1" t="str">
        <f t="shared" si="351"/>
        <v>　99號</v>
      </c>
      <c r="AX328" s="1" t="str">
        <f t="shared" si="362"/>
        <v>　99號</v>
      </c>
      <c r="AY328" s="1" t="str">
        <f t="shared" si="352"/>
        <v/>
      </c>
      <c r="AZ328" s="1" t="str">
        <f t="shared" si="353"/>
        <v>N</v>
      </c>
      <c r="BA328" s="1" t="str">
        <f t="shared" si="354"/>
        <v/>
      </c>
      <c r="BB328" s="1" t="str">
        <f t="shared" si="355"/>
        <v/>
      </c>
      <c r="BC328" s="1" t="str">
        <f t="shared" si="356"/>
        <v/>
      </c>
      <c r="BD328" s="1" t="str">
        <f>IF(ISERROR(VLOOKUP(BC328,樓別參照!A:B,2,0)),BC328,VLOOKUP(BC328,樓別參照!A:B,2,0))</f>
        <v/>
      </c>
      <c r="BE328" s="1" t="str">
        <f t="shared" si="357"/>
        <v/>
      </c>
      <c r="BF328" s="1" t="str">
        <f t="shared" si="358"/>
        <v/>
      </c>
      <c r="BG328" s="1" t="str">
        <f t="shared" si="307"/>
        <v>N</v>
      </c>
      <c r="BH328" s="1" t="str">
        <f t="shared" si="306"/>
        <v/>
      </c>
      <c r="BI328" s="1" t="str">
        <f t="shared" si="359"/>
        <v/>
      </c>
      <c r="BJ328" s="1" t="str">
        <f t="shared" si="311"/>
        <v>新北市</v>
      </c>
      <c r="BK328" s="1" t="str">
        <f t="shared" si="363"/>
        <v>鶯歌區</v>
      </c>
      <c r="BL328" s="1" t="str">
        <f t="shared" si="364"/>
        <v/>
      </c>
      <c r="BM328" s="1" t="str">
        <f t="shared" si="365"/>
        <v/>
      </c>
      <c r="BN328" s="1" t="str">
        <f t="shared" si="366"/>
        <v/>
      </c>
      <c r="BO328" s="1" t="str">
        <f t="shared" si="360"/>
        <v>99號</v>
      </c>
      <c r="BP328" s="1" t="str">
        <f t="shared" si="312"/>
        <v>宏德司法新村</v>
      </c>
    </row>
    <row r="329" spans="1:68" x14ac:dyDescent="0.3">
      <c r="A329" s="1">
        <v>6866863</v>
      </c>
      <c r="B329" s="1" t="s">
        <v>323</v>
      </c>
      <c r="C329" s="1" t="s">
        <v>594</v>
      </c>
      <c r="D329" s="1" t="s">
        <v>567</v>
      </c>
      <c r="E329" s="1" t="s">
        <v>906</v>
      </c>
      <c r="F329" s="1" t="str">
        <f t="shared" si="313"/>
        <v>新北市 樹林區 東山里1鄰中華路379巷38號</v>
      </c>
      <c r="G329" s="1">
        <f t="shared" si="314"/>
        <v>4</v>
      </c>
      <c r="H329" s="1" t="str">
        <f t="shared" si="315"/>
        <v>新北市</v>
      </c>
      <c r="I329" s="1">
        <f t="shared" si="316"/>
        <v>4</v>
      </c>
      <c r="J329" s="1" t="str">
        <f t="shared" si="309"/>
        <v>樹林區</v>
      </c>
      <c r="K329" s="1" t="str">
        <f t="shared" si="310"/>
        <v>東山里1鄰中華路379巷38號</v>
      </c>
      <c r="L329" s="1" t="str">
        <f t="shared" si="317"/>
        <v>Y</v>
      </c>
      <c r="M329" s="1">
        <f t="shared" si="318"/>
        <v>3</v>
      </c>
      <c r="N329" s="1" t="str">
        <f t="shared" si="361"/>
        <v>東山里</v>
      </c>
      <c r="O329" s="1" t="str">
        <f t="shared" si="319"/>
        <v>Y</v>
      </c>
      <c r="P329" s="1">
        <f t="shared" si="320"/>
        <v>5</v>
      </c>
      <c r="Q329" s="1" t="str">
        <f t="shared" si="321"/>
        <v>東山里1鄰</v>
      </c>
      <c r="R329" s="1" t="str">
        <f t="shared" si="322"/>
        <v>東山里1鄰</v>
      </c>
      <c r="S329" s="1" t="str">
        <f t="shared" si="323"/>
        <v>中華路379巷38號</v>
      </c>
      <c r="T329" s="1" t="str">
        <f t="shared" si="324"/>
        <v>N</v>
      </c>
      <c r="U329" s="1" t="str">
        <f t="shared" si="325"/>
        <v>N</v>
      </c>
      <c r="V329" s="1" t="str">
        <f t="shared" si="326"/>
        <v>N</v>
      </c>
      <c r="W329" s="1" t="str">
        <f t="shared" si="327"/>
        <v/>
      </c>
      <c r="X329" s="1" t="str">
        <f t="shared" si="328"/>
        <v/>
      </c>
      <c r="Y329" s="1" t="str">
        <f t="shared" si="329"/>
        <v>中華路379巷38號</v>
      </c>
      <c r="Z329" s="1" t="str">
        <f t="shared" si="330"/>
        <v>Y</v>
      </c>
      <c r="AA329" s="1">
        <f t="shared" si="308"/>
        <v>3</v>
      </c>
      <c r="AB329" s="1" t="str">
        <f t="shared" si="331"/>
        <v>N</v>
      </c>
      <c r="AC329" s="1" t="str">
        <f t="shared" si="332"/>
        <v/>
      </c>
      <c r="AD329" s="1" t="str">
        <f t="shared" si="333"/>
        <v>中華路</v>
      </c>
      <c r="AE329" s="1" t="str">
        <f t="shared" si="334"/>
        <v>379巷38號</v>
      </c>
      <c r="AF329" s="1" t="str">
        <f t="shared" si="335"/>
        <v>N</v>
      </c>
      <c r="AG329" s="1" t="str">
        <f t="shared" si="336"/>
        <v/>
      </c>
      <c r="AH329" s="1" t="str">
        <f t="shared" si="337"/>
        <v/>
      </c>
      <c r="AI329" s="1" t="str">
        <f>IF(ISERROR(VLOOKUP(AH329,段別參照!A:B,2,0)),AH329,VLOOKUP(AH329,段別參照!A:B,2,0))</f>
        <v/>
      </c>
      <c r="AJ329" s="1" t="str">
        <f t="shared" si="338"/>
        <v>中華路</v>
      </c>
      <c r="AK329" s="1" t="str">
        <f t="shared" si="339"/>
        <v>中華路</v>
      </c>
      <c r="AL329" s="1" t="str">
        <f t="shared" si="340"/>
        <v>379巷38號</v>
      </c>
      <c r="AM329" s="1" t="str">
        <f t="shared" si="341"/>
        <v>Y</v>
      </c>
      <c r="AN329" s="1">
        <f t="shared" si="342"/>
        <v>4</v>
      </c>
      <c r="AO329" s="1" t="str">
        <f t="shared" si="343"/>
        <v>379巷</v>
      </c>
      <c r="AP329" s="1" t="str">
        <f t="shared" si="344"/>
        <v>38號</v>
      </c>
      <c r="AQ329" s="1" t="str">
        <f t="shared" si="345"/>
        <v>N</v>
      </c>
      <c r="AR329" s="1" t="str">
        <f t="shared" si="346"/>
        <v/>
      </c>
      <c r="AS329" s="1" t="str">
        <f t="shared" si="347"/>
        <v/>
      </c>
      <c r="AT329" s="1" t="str">
        <f t="shared" si="348"/>
        <v>38號</v>
      </c>
      <c r="AU329" s="1" t="str">
        <f t="shared" si="349"/>
        <v>Y</v>
      </c>
      <c r="AV329" s="1">
        <f t="shared" si="350"/>
        <v>3</v>
      </c>
      <c r="AW329" s="1" t="str">
        <f t="shared" si="351"/>
        <v>38號</v>
      </c>
      <c r="AX329" s="1" t="str">
        <f t="shared" si="362"/>
        <v>38號</v>
      </c>
      <c r="AY329" s="1" t="str">
        <f t="shared" si="352"/>
        <v/>
      </c>
      <c r="AZ329" s="1" t="str">
        <f t="shared" si="353"/>
        <v>N</v>
      </c>
      <c r="BA329" s="1" t="str">
        <f t="shared" si="354"/>
        <v/>
      </c>
      <c r="BB329" s="1" t="str">
        <f t="shared" si="355"/>
        <v/>
      </c>
      <c r="BC329" s="1" t="str">
        <f t="shared" si="356"/>
        <v/>
      </c>
      <c r="BD329" s="1" t="str">
        <f>IF(ISERROR(VLOOKUP(BC329,樓別參照!A:B,2,0)),BC329,VLOOKUP(BC329,樓別參照!A:B,2,0))</f>
        <v/>
      </c>
      <c r="BE329" s="1" t="str">
        <f t="shared" si="357"/>
        <v/>
      </c>
      <c r="BF329" s="1" t="str">
        <f t="shared" si="358"/>
        <v/>
      </c>
      <c r="BG329" s="1" t="str">
        <f t="shared" si="307"/>
        <v>N</v>
      </c>
      <c r="BH329" s="1" t="str">
        <f t="shared" si="306"/>
        <v/>
      </c>
      <c r="BI329" s="1" t="str">
        <f t="shared" si="359"/>
        <v/>
      </c>
      <c r="BJ329" s="1" t="str">
        <f t="shared" si="311"/>
        <v>新北市</v>
      </c>
      <c r="BK329" s="1" t="str">
        <f t="shared" si="363"/>
        <v>樹林區</v>
      </c>
      <c r="BL329" s="1" t="str">
        <f t="shared" si="364"/>
        <v>中華路</v>
      </c>
      <c r="BM329" s="1" t="str">
        <f t="shared" si="365"/>
        <v>379巷</v>
      </c>
      <c r="BN329" s="1" t="str">
        <f t="shared" si="366"/>
        <v/>
      </c>
      <c r="BO329" s="1" t="str">
        <f t="shared" si="360"/>
        <v>38號</v>
      </c>
      <c r="BP329" s="1" t="str">
        <f t="shared" si="312"/>
        <v/>
      </c>
    </row>
    <row r="330" spans="1:68" x14ac:dyDescent="0.3">
      <c r="A330" s="1">
        <v>8979970</v>
      </c>
      <c r="B330" s="1" t="s">
        <v>324</v>
      </c>
      <c r="C330" s="1" t="s">
        <v>577</v>
      </c>
      <c r="D330" s="1" t="s">
        <v>571</v>
      </c>
      <c r="E330" s="1" t="s">
        <v>907</v>
      </c>
      <c r="F330" s="1" t="str">
        <f t="shared" si="313"/>
        <v>新北市 樹林區 名園街51巷2弄1號3樓</v>
      </c>
      <c r="G330" s="1">
        <f t="shared" si="314"/>
        <v>4</v>
      </c>
      <c r="H330" s="1" t="str">
        <f t="shared" si="315"/>
        <v>新北市</v>
      </c>
      <c r="I330" s="1">
        <f t="shared" si="316"/>
        <v>4</v>
      </c>
      <c r="J330" s="1" t="str">
        <f t="shared" si="309"/>
        <v>樹林區</v>
      </c>
      <c r="K330" s="1" t="str">
        <f t="shared" si="310"/>
        <v>名園街51巷2弄1號3樓</v>
      </c>
      <c r="L330" s="1" t="str">
        <f t="shared" si="317"/>
        <v>N</v>
      </c>
      <c r="M330" s="1" t="str">
        <f t="shared" si="318"/>
        <v/>
      </c>
      <c r="N330" s="1" t="str">
        <f t="shared" si="361"/>
        <v/>
      </c>
      <c r="O330" s="1" t="str">
        <f t="shared" si="319"/>
        <v>N</v>
      </c>
      <c r="P330" s="1" t="str">
        <f t="shared" si="320"/>
        <v/>
      </c>
      <c r="Q330" s="1" t="str">
        <f t="shared" si="321"/>
        <v/>
      </c>
      <c r="R330" s="1" t="str">
        <f t="shared" si="322"/>
        <v/>
      </c>
      <c r="S330" s="1" t="str">
        <f t="shared" si="323"/>
        <v>名園街51巷2弄1號3樓</v>
      </c>
      <c r="T330" s="1" t="str">
        <f t="shared" si="324"/>
        <v>N</v>
      </c>
      <c r="U330" s="1" t="str">
        <f t="shared" si="325"/>
        <v>N</v>
      </c>
      <c r="V330" s="1" t="str">
        <f t="shared" si="326"/>
        <v>N</v>
      </c>
      <c r="W330" s="1" t="str">
        <f t="shared" si="327"/>
        <v/>
      </c>
      <c r="X330" s="1" t="str">
        <f t="shared" si="328"/>
        <v/>
      </c>
      <c r="Y330" s="1" t="str">
        <f t="shared" si="329"/>
        <v>名園街51巷2弄1號3樓</v>
      </c>
      <c r="Z330" s="1" t="str">
        <f t="shared" si="330"/>
        <v>N</v>
      </c>
      <c r="AA330" s="1" t="str">
        <f t="shared" si="308"/>
        <v/>
      </c>
      <c r="AB330" s="1" t="str">
        <f t="shared" si="331"/>
        <v>Y</v>
      </c>
      <c r="AC330" s="1">
        <f t="shared" si="332"/>
        <v>3</v>
      </c>
      <c r="AD330" s="1" t="str">
        <f t="shared" si="333"/>
        <v>名園街</v>
      </c>
      <c r="AE330" s="1" t="str">
        <f t="shared" si="334"/>
        <v>51巷2弄1號3樓</v>
      </c>
      <c r="AF330" s="1" t="str">
        <f t="shared" si="335"/>
        <v>N</v>
      </c>
      <c r="AG330" s="1" t="str">
        <f t="shared" si="336"/>
        <v/>
      </c>
      <c r="AH330" s="1" t="str">
        <f t="shared" si="337"/>
        <v/>
      </c>
      <c r="AI330" s="1" t="str">
        <f>IF(ISERROR(VLOOKUP(AH330,段別參照!A:B,2,0)),AH330,VLOOKUP(AH330,段別參照!A:B,2,0))</f>
        <v/>
      </c>
      <c r="AJ330" s="1" t="str">
        <f t="shared" si="338"/>
        <v>名園街</v>
      </c>
      <c r="AK330" s="1" t="str">
        <f t="shared" si="339"/>
        <v>名園街</v>
      </c>
      <c r="AL330" s="1" t="str">
        <f t="shared" si="340"/>
        <v>51巷2弄1號3樓</v>
      </c>
      <c r="AM330" s="1" t="str">
        <f t="shared" si="341"/>
        <v>Y</v>
      </c>
      <c r="AN330" s="1">
        <f t="shared" si="342"/>
        <v>3</v>
      </c>
      <c r="AO330" s="1" t="str">
        <f t="shared" si="343"/>
        <v>51巷</v>
      </c>
      <c r="AP330" s="1" t="str">
        <f t="shared" si="344"/>
        <v>2弄1號3樓</v>
      </c>
      <c r="AQ330" s="1" t="str">
        <f t="shared" si="345"/>
        <v>Y</v>
      </c>
      <c r="AR330" s="1">
        <f t="shared" si="346"/>
        <v>2</v>
      </c>
      <c r="AS330" s="1" t="str">
        <f t="shared" si="347"/>
        <v>2弄</v>
      </c>
      <c r="AT330" s="1" t="str">
        <f t="shared" si="348"/>
        <v>1號3樓</v>
      </c>
      <c r="AU330" s="1" t="str">
        <f t="shared" si="349"/>
        <v>Y</v>
      </c>
      <c r="AV330" s="1">
        <f t="shared" si="350"/>
        <v>2</v>
      </c>
      <c r="AW330" s="1" t="str">
        <f t="shared" si="351"/>
        <v>1號</v>
      </c>
      <c r="AX330" s="1" t="str">
        <f t="shared" si="362"/>
        <v>1號</v>
      </c>
      <c r="AY330" s="1" t="str">
        <f t="shared" si="352"/>
        <v>3樓</v>
      </c>
      <c r="AZ330" s="1" t="str">
        <f t="shared" si="353"/>
        <v>Y</v>
      </c>
      <c r="BA330" s="1">
        <f t="shared" si="354"/>
        <v>2</v>
      </c>
      <c r="BB330" s="1" t="str">
        <f t="shared" si="355"/>
        <v>3樓</v>
      </c>
      <c r="BC330" s="1" t="str">
        <f t="shared" si="356"/>
        <v>3</v>
      </c>
      <c r="BD330" s="1" t="str">
        <f>IF(ISERROR(VLOOKUP(BC330,樓別參照!A:B,2,0)),BC330,VLOOKUP(BC330,樓別參照!A:B,2,0))</f>
        <v>3</v>
      </c>
      <c r="BE330" s="1" t="str">
        <f t="shared" si="357"/>
        <v>3樓</v>
      </c>
      <c r="BF330" s="1" t="str">
        <f t="shared" si="358"/>
        <v/>
      </c>
      <c r="BG330" s="1" t="str">
        <f t="shared" si="307"/>
        <v>N</v>
      </c>
      <c r="BH330" s="1" t="str">
        <f t="shared" si="306"/>
        <v/>
      </c>
      <c r="BI330" s="1" t="str">
        <f t="shared" si="359"/>
        <v/>
      </c>
      <c r="BJ330" s="1" t="str">
        <f t="shared" si="311"/>
        <v>新北市</v>
      </c>
      <c r="BK330" s="1" t="str">
        <f t="shared" si="363"/>
        <v>樹林區</v>
      </c>
      <c r="BL330" s="1" t="str">
        <f t="shared" si="364"/>
        <v>名園街</v>
      </c>
      <c r="BM330" s="1" t="str">
        <f t="shared" si="365"/>
        <v>51巷</v>
      </c>
      <c r="BN330" s="1" t="str">
        <f t="shared" si="366"/>
        <v>2弄</v>
      </c>
      <c r="BO330" s="1" t="str">
        <f t="shared" si="360"/>
        <v>1號3樓</v>
      </c>
      <c r="BP330" s="1" t="str">
        <f t="shared" si="312"/>
        <v/>
      </c>
    </row>
    <row r="331" spans="1:68" x14ac:dyDescent="0.3">
      <c r="A331" s="1">
        <v>6835596</v>
      </c>
      <c r="B331" s="1" t="s">
        <v>325</v>
      </c>
      <c r="C331" s="1" t="s">
        <v>570</v>
      </c>
      <c r="D331" s="1" t="s">
        <v>571</v>
      </c>
      <c r="E331" s="1" t="s">
        <v>908</v>
      </c>
      <c r="F331" s="1" t="str">
        <f t="shared" si="313"/>
        <v>新北市 樹林區 北園里西圳街1段52巷31號</v>
      </c>
      <c r="G331" s="1">
        <f t="shared" si="314"/>
        <v>4</v>
      </c>
      <c r="H331" s="1" t="str">
        <f t="shared" si="315"/>
        <v>新北市</v>
      </c>
      <c r="I331" s="1">
        <f t="shared" si="316"/>
        <v>4</v>
      </c>
      <c r="J331" s="1" t="str">
        <f t="shared" si="309"/>
        <v>樹林區</v>
      </c>
      <c r="K331" s="1" t="str">
        <f t="shared" si="310"/>
        <v>北園里西圳街1段52巷31號</v>
      </c>
      <c r="L331" s="1" t="str">
        <f t="shared" si="317"/>
        <v>Y</v>
      </c>
      <c r="M331" s="1">
        <f t="shared" si="318"/>
        <v>3</v>
      </c>
      <c r="N331" s="1" t="str">
        <f t="shared" si="361"/>
        <v>北園里</v>
      </c>
      <c r="O331" s="1" t="str">
        <f t="shared" si="319"/>
        <v>N</v>
      </c>
      <c r="P331" s="1" t="str">
        <f t="shared" si="320"/>
        <v/>
      </c>
      <c r="Q331" s="1" t="str">
        <f t="shared" si="321"/>
        <v/>
      </c>
      <c r="R331" s="1" t="str">
        <f t="shared" si="322"/>
        <v>北園里</v>
      </c>
      <c r="S331" s="1" t="str">
        <f t="shared" si="323"/>
        <v>西圳街1段52巷31號</v>
      </c>
      <c r="T331" s="1" t="str">
        <f t="shared" si="324"/>
        <v>N</v>
      </c>
      <c r="U331" s="1" t="str">
        <f t="shared" si="325"/>
        <v>N</v>
      </c>
      <c r="V331" s="1" t="str">
        <f t="shared" si="326"/>
        <v>N</v>
      </c>
      <c r="W331" s="1" t="str">
        <f t="shared" si="327"/>
        <v/>
      </c>
      <c r="X331" s="1" t="str">
        <f t="shared" si="328"/>
        <v/>
      </c>
      <c r="Y331" s="1" t="str">
        <f t="shared" si="329"/>
        <v>西圳街1段52巷31號</v>
      </c>
      <c r="Z331" s="1" t="str">
        <f t="shared" si="330"/>
        <v>N</v>
      </c>
      <c r="AA331" s="1" t="str">
        <f t="shared" si="308"/>
        <v/>
      </c>
      <c r="AB331" s="1" t="str">
        <f t="shared" si="331"/>
        <v>Y</v>
      </c>
      <c r="AC331" s="1">
        <f t="shared" si="332"/>
        <v>3</v>
      </c>
      <c r="AD331" s="1" t="str">
        <f t="shared" si="333"/>
        <v>西圳街</v>
      </c>
      <c r="AE331" s="1" t="str">
        <f t="shared" si="334"/>
        <v>1段52巷31號</v>
      </c>
      <c r="AF331" s="1" t="str">
        <f t="shared" si="335"/>
        <v>Y</v>
      </c>
      <c r="AG331" s="1">
        <f t="shared" si="336"/>
        <v>2</v>
      </c>
      <c r="AH331" s="1" t="str">
        <f t="shared" si="337"/>
        <v>1段</v>
      </c>
      <c r="AI331" s="1" t="str">
        <f>IF(ISERROR(VLOOKUP(AH331,段別參照!A:B,2,0)),AH331,VLOOKUP(AH331,段別參照!A:B,2,0))</f>
        <v>一段</v>
      </c>
      <c r="AJ331" s="1" t="str">
        <f t="shared" si="338"/>
        <v>西圳街1段</v>
      </c>
      <c r="AK331" s="1" t="str">
        <f t="shared" si="339"/>
        <v>西圳街一段</v>
      </c>
      <c r="AL331" s="1" t="str">
        <f t="shared" si="340"/>
        <v>52巷31號</v>
      </c>
      <c r="AM331" s="1" t="str">
        <f t="shared" si="341"/>
        <v>Y</v>
      </c>
      <c r="AN331" s="1">
        <f t="shared" si="342"/>
        <v>3</v>
      </c>
      <c r="AO331" s="1" t="str">
        <f t="shared" si="343"/>
        <v>52巷</v>
      </c>
      <c r="AP331" s="1" t="str">
        <f t="shared" si="344"/>
        <v>31號</v>
      </c>
      <c r="AQ331" s="1" t="str">
        <f t="shared" si="345"/>
        <v>N</v>
      </c>
      <c r="AR331" s="1" t="str">
        <f t="shared" si="346"/>
        <v/>
      </c>
      <c r="AS331" s="1" t="str">
        <f t="shared" si="347"/>
        <v/>
      </c>
      <c r="AT331" s="1" t="str">
        <f t="shared" si="348"/>
        <v>31號</v>
      </c>
      <c r="AU331" s="1" t="str">
        <f t="shared" si="349"/>
        <v>Y</v>
      </c>
      <c r="AV331" s="1">
        <f t="shared" si="350"/>
        <v>3</v>
      </c>
      <c r="AW331" s="1" t="str">
        <f t="shared" si="351"/>
        <v>31號</v>
      </c>
      <c r="AX331" s="1" t="str">
        <f t="shared" si="362"/>
        <v>31號</v>
      </c>
      <c r="AY331" s="1" t="str">
        <f t="shared" si="352"/>
        <v/>
      </c>
      <c r="AZ331" s="1" t="str">
        <f t="shared" si="353"/>
        <v>N</v>
      </c>
      <c r="BA331" s="1" t="str">
        <f t="shared" si="354"/>
        <v/>
      </c>
      <c r="BB331" s="1" t="str">
        <f t="shared" si="355"/>
        <v/>
      </c>
      <c r="BC331" s="1" t="str">
        <f t="shared" si="356"/>
        <v/>
      </c>
      <c r="BD331" s="1" t="str">
        <f>IF(ISERROR(VLOOKUP(BC331,樓別參照!A:B,2,0)),BC331,VLOOKUP(BC331,樓別參照!A:B,2,0))</f>
        <v/>
      </c>
      <c r="BE331" s="1" t="str">
        <f t="shared" si="357"/>
        <v/>
      </c>
      <c r="BF331" s="1" t="str">
        <f t="shared" si="358"/>
        <v/>
      </c>
      <c r="BG331" s="1" t="str">
        <f t="shared" si="307"/>
        <v>N</v>
      </c>
      <c r="BH331" s="1" t="str">
        <f t="shared" si="306"/>
        <v/>
      </c>
      <c r="BI331" s="1" t="str">
        <f t="shared" si="359"/>
        <v/>
      </c>
      <c r="BJ331" s="1" t="str">
        <f t="shared" si="311"/>
        <v>新北市</v>
      </c>
      <c r="BK331" s="1" t="str">
        <f t="shared" si="363"/>
        <v>樹林區</v>
      </c>
      <c r="BL331" s="1" t="str">
        <f t="shared" si="364"/>
        <v>西圳街一段</v>
      </c>
      <c r="BM331" s="1" t="str">
        <f t="shared" si="365"/>
        <v>52巷</v>
      </c>
      <c r="BN331" s="1" t="str">
        <f t="shared" si="366"/>
        <v/>
      </c>
      <c r="BO331" s="1" t="str">
        <f t="shared" si="360"/>
        <v>31號</v>
      </c>
      <c r="BP331" s="1" t="str">
        <f t="shared" si="312"/>
        <v/>
      </c>
    </row>
    <row r="332" spans="1:68" x14ac:dyDescent="0.3">
      <c r="A332" s="1">
        <v>9380150</v>
      </c>
      <c r="B332" s="1" t="s">
        <v>326</v>
      </c>
      <c r="C332" s="1" t="s">
        <v>570</v>
      </c>
      <c r="D332" s="1" t="s">
        <v>571</v>
      </c>
      <c r="E332" s="1" t="s">
        <v>909</v>
      </c>
      <c r="F332" s="1" t="str">
        <f t="shared" si="313"/>
        <v>新北市 樹林區 太順街79巷16號5樓</v>
      </c>
      <c r="G332" s="1">
        <f t="shared" si="314"/>
        <v>4</v>
      </c>
      <c r="H332" s="1" t="str">
        <f t="shared" si="315"/>
        <v>新北市</v>
      </c>
      <c r="I332" s="1">
        <f t="shared" si="316"/>
        <v>4</v>
      </c>
      <c r="J332" s="1" t="str">
        <f t="shared" si="309"/>
        <v>樹林區</v>
      </c>
      <c r="K332" s="1" t="str">
        <f t="shared" si="310"/>
        <v>太順街79巷16號5樓</v>
      </c>
      <c r="L332" s="1" t="str">
        <f t="shared" si="317"/>
        <v>N</v>
      </c>
      <c r="M332" s="1" t="str">
        <f t="shared" si="318"/>
        <v/>
      </c>
      <c r="N332" s="1" t="str">
        <f t="shared" si="361"/>
        <v/>
      </c>
      <c r="O332" s="1" t="str">
        <f t="shared" si="319"/>
        <v>N</v>
      </c>
      <c r="P332" s="1" t="str">
        <f t="shared" si="320"/>
        <v/>
      </c>
      <c r="Q332" s="1" t="str">
        <f t="shared" si="321"/>
        <v/>
      </c>
      <c r="R332" s="1" t="str">
        <f t="shared" si="322"/>
        <v/>
      </c>
      <c r="S332" s="1" t="str">
        <f t="shared" si="323"/>
        <v>太順街79巷16號5樓</v>
      </c>
      <c r="T332" s="1" t="str">
        <f t="shared" si="324"/>
        <v>N</v>
      </c>
      <c r="U332" s="1" t="str">
        <f t="shared" si="325"/>
        <v>N</v>
      </c>
      <c r="V332" s="1" t="str">
        <f t="shared" si="326"/>
        <v>N</v>
      </c>
      <c r="W332" s="1" t="str">
        <f t="shared" si="327"/>
        <v/>
      </c>
      <c r="X332" s="1" t="str">
        <f t="shared" si="328"/>
        <v/>
      </c>
      <c r="Y332" s="1" t="str">
        <f t="shared" si="329"/>
        <v>太順街79巷16號5樓</v>
      </c>
      <c r="Z332" s="1" t="str">
        <f t="shared" si="330"/>
        <v>N</v>
      </c>
      <c r="AA332" s="1" t="str">
        <f t="shared" si="308"/>
        <v/>
      </c>
      <c r="AB332" s="1" t="str">
        <f t="shared" si="331"/>
        <v>Y</v>
      </c>
      <c r="AC332" s="1">
        <f t="shared" si="332"/>
        <v>3</v>
      </c>
      <c r="AD332" s="1" t="str">
        <f t="shared" si="333"/>
        <v>太順街</v>
      </c>
      <c r="AE332" s="1" t="str">
        <f t="shared" si="334"/>
        <v>79巷16號5樓</v>
      </c>
      <c r="AF332" s="1" t="str">
        <f t="shared" si="335"/>
        <v>N</v>
      </c>
      <c r="AG332" s="1" t="str">
        <f t="shared" si="336"/>
        <v/>
      </c>
      <c r="AH332" s="1" t="str">
        <f t="shared" si="337"/>
        <v/>
      </c>
      <c r="AI332" s="1" t="str">
        <f>IF(ISERROR(VLOOKUP(AH332,段別參照!A:B,2,0)),AH332,VLOOKUP(AH332,段別參照!A:B,2,0))</f>
        <v/>
      </c>
      <c r="AJ332" s="1" t="str">
        <f t="shared" si="338"/>
        <v>太順街</v>
      </c>
      <c r="AK332" s="1" t="str">
        <f t="shared" si="339"/>
        <v>太順街</v>
      </c>
      <c r="AL332" s="1" t="str">
        <f t="shared" si="340"/>
        <v>79巷16號5樓</v>
      </c>
      <c r="AM332" s="1" t="str">
        <f t="shared" si="341"/>
        <v>Y</v>
      </c>
      <c r="AN332" s="1">
        <f t="shared" si="342"/>
        <v>3</v>
      </c>
      <c r="AO332" s="1" t="str">
        <f t="shared" si="343"/>
        <v>79巷</v>
      </c>
      <c r="AP332" s="1" t="str">
        <f t="shared" si="344"/>
        <v>16號5樓</v>
      </c>
      <c r="AQ332" s="1" t="str">
        <f t="shared" si="345"/>
        <v>N</v>
      </c>
      <c r="AR332" s="1" t="str">
        <f t="shared" si="346"/>
        <v/>
      </c>
      <c r="AS332" s="1" t="str">
        <f t="shared" si="347"/>
        <v/>
      </c>
      <c r="AT332" s="1" t="str">
        <f t="shared" si="348"/>
        <v>16號5樓</v>
      </c>
      <c r="AU332" s="1" t="str">
        <f t="shared" si="349"/>
        <v>Y</v>
      </c>
      <c r="AV332" s="1">
        <f t="shared" si="350"/>
        <v>3</v>
      </c>
      <c r="AW332" s="1" t="str">
        <f t="shared" si="351"/>
        <v>16號</v>
      </c>
      <c r="AX332" s="1" t="str">
        <f t="shared" si="362"/>
        <v>16號</v>
      </c>
      <c r="AY332" s="1" t="str">
        <f t="shared" si="352"/>
        <v>5樓</v>
      </c>
      <c r="AZ332" s="1" t="str">
        <f t="shared" si="353"/>
        <v>Y</v>
      </c>
      <c r="BA332" s="1">
        <f t="shared" si="354"/>
        <v>2</v>
      </c>
      <c r="BB332" s="1" t="str">
        <f t="shared" si="355"/>
        <v>5樓</v>
      </c>
      <c r="BC332" s="1" t="str">
        <f t="shared" si="356"/>
        <v>5</v>
      </c>
      <c r="BD332" s="1" t="str">
        <f>IF(ISERROR(VLOOKUP(BC332,樓別參照!A:B,2,0)),BC332,VLOOKUP(BC332,樓別參照!A:B,2,0))</f>
        <v>5</v>
      </c>
      <c r="BE332" s="1" t="str">
        <f t="shared" si="357"/>
        <v>5樓</v>
      </c>
      <c r="BF332" s="1" t="str">
        <f t="shared" si="358"/>
        <v/>
      </c>
      <c r="BG332" s="1" t="str">
        <f t="shared" si="307"/>
        <v>N</v>
      </c>
      <c r="BH332" s="1" t="str">
        <f t="shared" si="306"/>
        <v/>
      </c>
      <c r="BI332" s="1" t="str">
        <f t="shared" si="359"/>
        <v/>
      </c>
      <c r="BJ332" s="1" t="str">
        <f t="shared" si="311"/>
        <v>新北市</v>
      </c>
      <c r="BK332" s="1" t="str">
        <f t="shared" si="363"/>
        <v>樹林區</v>
      </c>
      <c r="BL332" s="1" t="str">
        <f t="shared" si="364"/>
        <v>太順街</v>
      </c>
      <c r="BM332" s="1" t="str">
        <f t="shared" si="365"/>
        <v>79巷</v>
      </c>
      <c r="BN332" s="1" t="str">
        <f t="shared" si="366"/>
        <v/>
      </c>
      <c r="BO332" s="1" t="str">
        <f t="shared" si="360"/>
        <v>16號5樓</v>
      </c>
      <c r="BP332" s="1" t="str">
        <f t="shared" si="312"/>
        <v/>
      </c>
    </row>
    <row r="333" spans="1:68" x14ac:dyDescent="0.3">
      <c r="A333" s="1">
        <v>6685016</v>
      </c>
      <c r="B333" s="1" t="s">
        <v>327</v>
      </c>
      <c r="C333" s="1" t="s">
        <v>570</v>
      </c>
      <c r="D333" s="1" t="s">
        <v>571</v>
      </c>
      <c r="E333" s="1" t="s">
        <v>910</v>
      </c>
      <c r="F333" s="1" t="str">
        <f t="shared" si="313"/>
        <v>新北市 樹林區 中華路187巷10號2樓</v>
      </c>
      <c r="G333" s="1">
        <f t="shared" si="314"/>
        <v>4</v>
      </c>
      <c r="H333" s="1" t="str">
        <f t="shared" si="315"/>
        <v>新北市</v>
      </c>
      <c r="I333" s="1">
        <f t="shared" si="316"/>
        <v>4</v>
      </c>
      <c r="J333" s="1" t="str">
        <f t="shared" si="309"/>
        <v>樹林區</v>
      </c>
      <c r="K333" s="1" t="str">
        <f t="shared" si="310"/>
        <v>中華路187巷10號2樓</v>
      </c>
      <c r="L333" s="1" t="str">
        <f t="shared" si="317"/>
        <v>N</v>
      </c>
      <c r="M333" s="1" t="str">
        <f t="shared" si="318"/>
        <v/>
      </c>
      <c r="N333" s="1" t="str">
        <f t="shared" si="361"/>
        <v/>
      </c>
      <c r="O333" s="1" t="str">
        <f t="shared" si="319"/>
        <v>N</v>
      </c>
      <c r="P333" s="1" t="str">
        <f t="shared" si="320"/>
        <v/>
      </c>
      <c r="Q333" s="1" t="str">
        <f t="shared" si="321"/>
        <v/>
      </c>
      <c r="R333" s="1" t="str">
        <f t="shared" si="322"/>
        <v/>
      </c>
      <c r="S333" s="1" t="str">
        <f t="shared" si="323"/>
        <v>中華路187巷10號2樓</v>
      </c>
      <c r="T333" s="1" t="str">
        <f t="shared" si="324"/>
        <v>N</v>
      </c>
      <c r="U333" s="1" t="str">
        <f t="shared" si="325"/>
        <v>N</v>
      </c>
      <c r="V333" s="1" t="str">
        <f t="shared" si="326"/>
        <v>N</v>
      </c>
      <c r="W333" s="1" t="str">
        <f t="shared" si="327"/>
        <v/>
      </c>
      <c r="X333" s="1" t="str">
        <f t="shared" si="328"/>
        <v/>
      </c>
      <c r="Y333" s="1" t="str">
        <f t="shared" si="329"/>
        <v>中華路187巷10號2樓</v>
      </c>
      <c r="Z333" s="1" t="str">
        <f t="shared" si="330"/>
        <v>Y</v>
      </c>
      <c r="AA333" s="1">
        <f t="shared" si="308"/>
        <v>3</v>
      </c>
      <c r="AB333" s="1" t="str">
        <f t="shared" si="331"/>
        <v>N</v>
      </c>
      <c r="AC333" s="1" t="str">
        <f t="shared" si="332"/>
        <v/>
      </c>
      <c r="AD333" s="1" t="str">
        <f t="shared" si="333"/>
        <v>中華路</v>
      </c>
      <c r="AE333" s="1" t="str">
        <f t="shared" si="334"/>
        <v>187巷10號2樓</v>
      </c>
      <c r="AF333" s="1" t="str">
        <f t="shared" si="335"/>
        <v>N</v>
      </c>
      <c r="AG333" s="1" t="str">
        <f t="shared" si="336"/>
        <v/>
      </c>
      <c r="AH333" s="1" t="str">
        <f t="shared" si="337"/>
        <v/>
      </c>
      <c r="AI333" s="1" t="str">
        <f>IF(ISERROR(VLOOKUP(AH333,段別參照!A:B,2,0)),AH333,VLOOKUP(AH333,段別參照!A:B,2,0))</f>
        <v/>
      </c>
      <c r="AJ333" s="1" t="str">
        <f t="shared" si="338"/>
        <v>中華路</v>
      </c>
      <c r="AK333" s="1" t="str">
        <f t="shared" si="339"/>
        <v>中華路</v>
      </c>
      <c r="AL333" s="1" t="str">
        <f t="shared" si="340"/>
        <v>187巷10號2樓</v>
      </c>
      <c r="AM333" s="1" t="str">
        <f t="shared" si="341"/>
        <v>Y</v>
      </c>
      <c r="AN333" s="1">
        <f t="shared" si="342"/>
        <v>4</v>
      </c>
      <c r="AO333" s="1" t="str">
        <f t="shared" si="343"/>
        <v>187巷</v>
      </c>
      <c r="AP333" s="1" t="str">
        <f t="shared" si="344"/>
        <v>10號2樓</v>
      </c>
      <c r="AQ333" s="1" t="str">
        <f t="shared" si="345"/>
        <v>N</v>
      </c>
      <c r="AR333" s="1" t="str">
        <f t="shared" si="346"/>
        <v/>
      </c>
      <c r="AS333" s="1" t="str">
        <f t="shared" si="347"/>
        <v/>
      </c>
      <c r="AT333" s="1" t="str">
        <f t="shared" si="348"/>
        <v>10號2樓</v>
      </c>
      <c r="AU333" s="1" t="str">
        <f t="shared" si="349"/>
        <v>Y</v>
      </c>
      <c r="AV333" s="1">
        <f t="shared" si="350"/>
        <v>3</v>
      </c>
      <c r="AW333" s="1" t="str">
        <f t="shared" si="351"/>
        <v>10號</v>
      </c>
      <c r="AX333" s="1" t="str">
        <f t="shared" si="362"/>
        <v>10號</v>
      </c>
      <c r="AY333" s="1" t="str">
        <f t="shared" si="352"/>
        <v>2樓</v>
      </c>
      <c r="AZ333" s="1" t="str">
        <f t="shared" si="353"/>
        <v>Y</v>
      </c>
      <c r="BA333" s="1">
        <f t="shared" si="354"/>
        <v>2</v>
      </c>
      <c r="BB333" s="1" t="str">
        <f t="shared" si="355"/>
        <v>2樓</v>
      </c>
      <c r="BC333" s="1" t="str">
        <f t="shared" si="356"/>
        <v>2</v>
      </c>
      <c r="BD333" s="1" t="str">
        <f>IF(ISERROR(VLOOKUP(BC333,樓別參照!A:B,2,0)),BC333,VLOOKUP(BC333,樓別參照!A:B,2,0))</f>
        <v>2</v>
      </c>
      <c r="BE333" s="1" t="str">
        <f t="shared" si="357"/>
        <v>2樓</v>
      </c>
      <c r="BF333" s="1" t="str">
        <f t="shared" si="358"/>
        <v/>
      </c>
      <c r="BG333" s="1" t="str">
        <f t="shared" si="307"/>
        <v>N</v>
      </c>
      <c r="BH333" s="1" t="str">
        <f t="shared" si="306"/>
        <v/>
      </c>
      <c r="BI333" s="1" t="str">
        <f t="shared" si="359"/>
        <v/>
      </c>
      <c r="BJ333" s="1" t="str">
        <f t="shared" si="311"/>
        <v>新北市</v>
      </c>
      <c r="BK333" s="1" t="str">
        <f t="shared" si="363"/>
        <v>樹林區</v>
      </c>
      <c r="BL333" s="1" t="str">
        <f t="shared" si="364"/>
        <v>中華路</v>
      </c>
      <c r="BM333" s="1" t="str">
        <f t="shared" si="365"/>
        <v>187巷</v>
      </c>
      <c r="BN333" s="1" t="str">
        <f t="shared" si="366"/>
        <v/>
      </c>
      <c r="BO333" s="1" t="str">
        <f t="shared" si="360"/>
        <v>10號2樓</v>
      </c>
      <c r="BP333" s="1" t="str">
        <f t="shared" si="312"/>
        <v/>
      </c>
    </row>
    <row r="334" spans="1:68" x14ac:dyDescent="0.3">
      <c r="A334" s="1">
        <v>8517900</v>
      </c>
      <c r="B334" s="1" t="s">
        <v>328</v>
      </c>
      <c r="C334" s="1" t="s">
        <v>577</v>
      </c>
      <c r="D334" s="1" t="s">
        <v>571</v>
      </c>
      <c r="E334" s="1" t="s">
        <v>911</v>
      </c>
      <c r="F334" s="1" t="str">
        <f t="shared" si="313"/>
        <v>新北市 樹林區 八德街1192號</v>
      </c>
      <c r="G334" s="1">
        <f t="shared" si="314"/>
        <v>4</v>
      </c>
      <c r="H334" s="1" t="str">
        <f t="shared" si="315"/>
        <v>新北市</v>
      </c>
      <c r="I334" s="1">
        <f t="shared" si="316"/>
        <v>4</v>
      </c>
      <c r="J334" s="1" t="str">
        <f t="shared" si="309"/>
        <v>樹林區</v>
      </c>
      <c r="K334" s="1" t="str">
        <f t="shared" si="310"/>
        <v>八德街1192號</v>
      </c>
      <c r="L334" s="1" t="str">
        <f t="shared" si="317"/>
        <v>N</v>
      </c>
      <c r="M334" s="1" t="str">
        <f t="shared" si="318"/>
        <v/>
      </c>
      <c r="N334" s="1" t="str">
        <f t="shared" si="361"/>
        <v/>
      </c>
      <c r="O334" s="1" t="str">
        <f t="shared" si="319"/>
        <v>N</v>
      </c>
      <c r="P334" s="1" t="str">
        <f t="shared" si="320"/>
        <v/>
      </c>
      <c r="Q334" s="1" t="str">
        <f t="shared" si="321"/>
        <v/>
      </c>
      <c r="R334" s="1" t="str">
        <f t="shared" si="322"/>
        <v/>
      </c>
      <c r="S334" s="1" t="str">
        <f t="shared" si="323"/>
        <v>八德街1192號</v>
      </c>
      <c r="T334" s="1" t="str">
        <f t="shared" si="324"/>
        <v>N</v>
      </c>
      <c r="U334" s="1" t="str">
        <f t="shared" si="325"/>
        <v>N</v>
      </c>
      <c r="V334" s="1" t="str">
        <f t="shared" si="326"/>
        <v>N</v>
      </c>
      <c r="W334" s="1" t="str">
        <f t="shared" si="327"/>
        <v/>
      </c>
      <c r="X334" s="1" t="str">
        <f t="shared" si="328"/>
        <v/>
      </c>
      <c r="Y334" s="1" t="str">
        <f t="shared" si="329"/>
        <v>八德街1192號</v>
      </c>
      <c r="Z334" s="1" t="str">
        <f t="shared" si="330"/>
        <v>N</v>
      </c>
      <c r="AA334" s="1" t="str">
        <f t="shared" si="308"/>
        <v/>
      </c>
      <c r="AB334" s="1" t="str">
        <f t="shared" si="331"/>
        <v>Y</v>
      </c>
      <c r="AC334" s="1">
        <f t="shared" si="332"/>
        <v>3</v>
      </c>
      <c r="AD334" s="1" t="str">
        <f t="shared" si="333"/>
        <v>八德街</v>
      </c>
      <c r="AE334" s="1" t="str">
        <f t="shared" si="334"/>
        <v>1192號</v>
      </c>
      <c r="AF334" s="1" t="str">
        <f t="shared" si="335"/>
        <v>N</v>
      </c>
      <c r="AG334" s="1" t="str">
        <f t="shared" si="336"/>
        <v/>
      </c>
      <c r="AH334" s="1" t="str">
        <f t="shared" si="337"/>
        <v/>
      </c>
      <c r="AI334" s="1" t="str">
        <f>IF(ISERROR(VLOOKUP(AH334,段別參照!A:B,2,0)),AH334,VLOOKUP(AH334,段別參照!A:B,2,0))</f>
        <v/>
      </c>
      <c r="AJ334" s="1" t="str">
        <f t="shared" si="338"/>
        <v>八德街</v>
      </c>
      <c r="AK334" s="1" t="str">
        <f t="shared" si="339"/>
        <v>八德街</v>
      </c>
      <c r="AL334" s="1" t="str">
        <f t="shared" si="340"/>
        <v>1192號</v>
      </c>
      <c r="AM334" s="1" t="str">
        <f t="shared" si="341"/>
        <v>N</v>
      </c>
      <c r="AN334" s="1" t="str">
        <f t="shared" si="342"/>
        <v/>
      </c>
      <c r="AO334" s="1" t="str">
        <f t="shared" si="343"/>
        <v/>
      </c>
      <c r="AP334" s="1" t="str">
        <f t="shared" si="344"/>
        <v>1192號</v>
      </c>
      <c r="AQ334" s="1" t="str">
        <f t="shared" si="345"/>
        <v>N</v>
      </c>
      <c r="AR334" s="1" t="str">
        <f t="shared" si="346"/>
        <v/>
      </c>
      <c r="AS334" s="1" t="str">
        <f t="shared" si="347"/>
        <v/>
      </c>
      <c r="AT334" s="1" t="str">
        <f t="shared" si="348"/>
        <v>1192號</v>
      </c>
      <c r="AU334" s="1" t="str">
        <f t="shared" si="349"/>
        <v>Y</v>
      </c>
      <c r="AV334" s="1">
        <f t="shared" si="350"/>
        <v>5</v>
      </c>
      <c r="AW334" s="1" t="str">
        <f t="shared" si="351"/>
        <v>1192號</v>
      </c>
      <c r="AX334" s="1" t="str">
        <f t="shared" si="362"/>
        <v>1192號</v>
      </c>
      <c r="AY334" s="1" t="str">
        <f t="shared" si="352"/>
        <v/>
      </c>
      <c r="AZ334" s="1" t="str">
        <f t="shared" si="353"/>
        <v>N</v>
      </c>
      <c r="BA334" s="1" t="str">
        <f t="shared" si="354"/>
        <v/>
      </c>
      <c r="BB334" s="1" t="str">
        <f t="shared" si="355"/>
        <v/>
      </c>
      <c r="BC334" s="1" t="str">
        <f t="shared" si="356"/>
        <v/>
      </c>
      <c r="BD334" s="1" t="str">
        <f>IF(ISERROR(VLOOKUP(BC334,樓別參照!A:B,2,0)),BC334,VLOOKUP(BC334,樓別參照!A:B,2,0))</f>
        <v/>
      </c>
      <c r="BE334" s="1" t="str">
        <f t="shared" si="357"/>
        <v/>
      </c>
      <c r="BF334" s="1" t="str">
        <f t="shared" si="358"/>
        <v/>
      </c>
      <c r="BG334" s="1" t="str">
        <f t="shared" si="307"/>
        <v>N</v>
      </c>
      <c r="BH334" s="1" t="str">
        <f t="shared" si="306"/>
        <v/>
      </c>
      <c r="BI334" s="1" t="str">
        <f t="shared" si="359"/>
        <v/>
      </c>
      <c r="BJ334" s="1" t="str">
        <f t="shared" si="311"/>
        <v>新北市</v>
      </c>
      <c r="BK334" s="1" t="str">
        <f t="shared" si="363"/>
        <v>樹林區</v>
      </c>
      <c r="BL334" s="1" t="str">
        <f t="shared" si="364"/>
        <v>八德街</v>
      </c>
      <c r="BM334" s="1" t="str">
        <f t="shared" si="365"/>
        <v/>
      </c>
      <c r="BN334" s="1" t="str">
        <f t="shared" si="366"/>
        <v/>
      </c>
      <c r="BO334" s="1" t="str">
        <f t="shared" si="360"/>
        <v>1192號</v>
      </c>
      <c r="BP334" s="1" t="str">
        <f t="shared" si="312"/>
        <v/>
      </c>
    </row>
    <row r="335" spans="1:68" x14ac:dyDescent="0.3">
      <c r="A335" s="1">
        <v>9866791</v>
      </c>
      <c r="B335" s="1" t="s">
        <v>329</v>
      </c>
      <c r="C335" s="1" t="s">
        <v>577</v>
      </c>
      <c r="D335" s="1" t="s">
        <v>571</v>
      </c>
      <c r="E335" s="1" t="s">
        <v>912</v>
      </c>
      <c r="F335" s="1" t="str">
        <f t="shared" si="313"/>
        <v>新北市 土城區 清水里26鄰明德路一段240巷13號二樓</v>
      </c>
      <c r="G335" s="1">
        <f t="shared" si="314"/>
        <v>4</v>
      </c>
      <c r="H335" s="1" t="str">
        <f t="shared" si="315"/>
        <v>新北市</v>
      </c>
      <c r="I335" s="1">
        <f t="shared" si="316"/>
        <v>4</v>
      </c>
      <c r="J335" s="1" t="str">
        <f t="shared" si="309"/>
        <v>土城區</v>
      </c>
      <c r="K335" s="1" t="str">
        <f t="shared" si="310"/>
        <v>清水里26鄰明德路一段240巷13號二樓</v>
      </c>
      <c r="L335" s="1" t="str">
        <f t="shared" si="317"/>
        <v>Y</v>
      </c>
      <c r="M335" s="1">
        <f t="shared" si="318"/>
        <v>3</v>
      </c>
      <c r="N335" s="1" t="str">
        <f t="shared" si="361"/>
        <v>清水里</v>
      </c>
      <c r="O335" s="1" t="str">
        <f t="shared" si="319"/>
        <v>Y</v>
      </c>
      <c r="P335" s="1">
        <f t="shared" si="320"/>
        <v>6</v>
      </c>
      <c r="Q335" s="1" t="str">
        <f t="shared" si="321"/>
        <v>清水里26鄰</v>
      </c>
      <c r="R335" s="1" t="str">
        <f t="shared" si="322"/>
        <v>清水里26鄰</v>
      </c>
      <c r="S335" s="1" t="str">
        <f t="shared" si="323"/>
        <v>明德路一段240巷13號二樓</v>
      </c>
      <c r="T335" s="1" t="str">
        <f t="shared" si="324"/>
        <v>N</v>
      </c>
      <c r="U335" s="1" t="str">
        <f t="shared" si="325"/>
        <v>N</v>
      </c>
      <c r="V335" s="1" t="str">
        <f t="shared" si="326"/>
        <v>N</v>
      </c>
      <c r="W335" s="1" t="str">
        <f t="shared" si="327"/>
        <v/>
      </c>
      <c r="X335" s="1" t="str">
        <f t="shared" si="328"/>
        <v/>
      </c>
      <c r="Y335" s="1" t="str">
        <f t="shared" si="329"/>
        <v>明德路一段240巷13號二樓</v>
      </c>
      <c r="Z335" s="1" t="str">
        <f t="shared" si="330"/>
        <v>Y</v>
      </c>
      <c r="AA335" s="1">
        <f t="shared" si="308"/>
        <v>3</v>
      </c>
      <c r="AB335" s="1" t="str">
        <f t="shared" si="331"/>
        <v>N</v>
      </c>
      <c r="AC335" s="1" t="str">
        <f t="shared" si="332"/>
        <v/>
      </c>
      <c r="AD335" s="1" t="str">
        <f t="shared" si="333"/>
        <v>明德路</v>
      </c>
      <c r="AE335" s="1" t="str">
        <f t="shared" si="334"/>
        <v>一段240巷13號二樓</v>
      </c>
      <c r="AF335" s="1" t="str">
        <f t="shared" si="335"/>
        <v>Y</v>
      </c>
      <c r="AG335" s="1">
        <f t="shared" si="336"/>
        <v>2</v>
      </c>
      <c r="AH335" s="1" t="str">
        <f t="shared" si="337"/>
        <v>一段</v>
      </c>
      <c r="AI335" s="1" t="str">
        <f>IF(ISERROR(VLOOKUP(AH335,段別參照!A:B,2,0)),AH335,VLOOKUP(AH335,段別參照!A:B,2,0))</f>
        <v>一段</v>
      </c>
      <c r="AJ335" s="1" t="str">
        <f t="shared" si="338"/>
        <v>明德路一段</v>
      </c>
      <c r="AK335" s="1" t="str">
        <f t="shared" si="339"/>
        <v>明德路一段</v>
      </c>
      <c r="AL335" s="1" t="str">
        <f t="shared" si="340"/>
        <v>240巷13號二樓</v>
      </c>
      <c r="AM335" s="1" t="str">
        <f t="shared" si="341"/>
        <v>Y</v>
      </c>
      <c r="AN335" s="1">
        <f t="shared" si="342"/>
        <v>4</v>
      </c>
      <c r="AO335" s="1" t="str">
        <f t="shared" si="343"/>
        <v>240巷</v>
      </c>
      <c r="AP335" s="1" t="str">
        <f t="shared" si="344"/>
        <v>13號二樓</v>
      </c>
      <c r="AQ335" s="1" t="str">
        <f t="shared" si="345"/>
        <v>N</v>
      </c>
      <c r="AR335" s="1" t="str">
        <f t="shared" si="346"/>
        <v/>
      </c>
      <c r="AS335" s="1" t="str">
        <f t="shared" si="347"/>
        <v/>
      </c>
      <c r="AT335" s="1" t="str">
        <f t="shared" si="348"/>
        <v>13號二樓</v>
      </c>
      <c r="AU335" s="1" t="str">
        <f t="shared" si="349"/>
        <v>Y</v>
      </c>
      <c r="AV335" s="1">
        <f t="shared" si="350"/>
        <v>3</v>
      </c>
      <c r="AW335" s="1" t="str">
        <f t="shared" si="351"/>
        <v>13號</v>
      </c>
      <c r="AX335" s="1" t="str">
        <f t="shared" si="362"/>
        <v>13號</v>
      </c>
      <c r="AY335" s="1" t="str">
        <f t="shared" si="352"/>
        <v>二樓</v>
      </c>
      <c r="AZ335" s="1" t="str">
        <f t="shared" si="353"/>
        <v>Y</v>
      </c>
      <c r="BA335" s="1">
        <f t="shared" si="354"/>
        <v>2</v>
      </c>
      <c r="BB335" s="1" t="str">
        <f t="shared" si="355"/>
        <v>二樓</v>
      </c>
      <c r="BC335" s="1" t="str">
        <f t="shared" si="356"/>
        <v>二</v>
      </c>
      <c r="BD335" s="1">
        <f>IF(ISERROR(VLOOKUP(BC335,樓別參照!A:B,2,0)),BC335,VLOOKUP(BC335,樓別參照!A:B,2,0))</f>
        <v>2</v>
      </c>
      <c r="BE335" s="1" t="str">
        <f t="shared" si="357"/>
        <v>2樓</v>
      </c>
      <c r="BF335" s="1" t="str">
        <f t="shared" si="358"/>
        <v/>
      </c>
      <c r="BG335" s="1" t="str">
        <f t="shared" si="307"/>
        <v>N</v>
      </c>
      <c r="BH335" s="1" t="str">
        <f t="shared" si="306"/>
        <v/>
      </c>
      <c r="BI335" s="1" t="str">
        <f t="shared" si="359"/>
        <v/>
      </c>
      <c r="BJ335" s="1" t="str">
        <f t="shared" si="311"/>
        <v>新北市</v>
      </c>
      <c r="BK335" s="1" t="str">
        <f t="shared" si="363"/>
        <v>土城區</v>
      </c>
      <c r="BL335" s="1" t="str">
        <f t="shared" si="364"/>
        <v>明德路一段</v>
      </c>
      <c r="BM335" s="1" t="str">
        <f t="shared" si="365"/>
        <v>240巷</v>
      </c>
      <c r="BN335" s="1" t="str">
        <f t="shared" si="366"/>
        <v/>
      </c>
      <c r="BO335" s="1" t="str">
        <f t="shared" si="360"/>
        <v>13號2樓</v>
      </c>
      <c r="BP335" s="1" t="str">
        <f t="shared" si="312"/>
        <v/>
      </c>
    </row>
    <row r="336" spans="1:68" x14ac:dyDescent="0.3">
      <c r="A336" s="1">
        <v>8109800</v>
      </c>
      <c r="B336" s="1" t="s">
        <v>330</v>
      </c>
      <c r="C336" s="1" t="s">
        <v>570</v>
      </c>
      <c r="D336" s="1" t="s">
        <v>571</v>
      </c>
      <c r="E336" s="1" t="s">
        <v>913</v>
      </c>
      <c r="F336" s="1" t="str">
        <f t="shared" si="313"/>
        <v>新北市 土城區 永豐路270巷19弄17號4樓</v>
      </c>
      <c r="G336" s="1">
        <f t="shared" si="314"/>
        <v>4</v>
      </c>
      <c r="H336" s="1" t="str">
        <f t="shared" si="315"/>
        <v>新北市</v>
      </c>
      <c r="I336" s="1">
        <f t="shared" si="316"/>
        <v>4</v>
      </c>
      <c r="J336" s="1" t="str">
        <f t="shared" si="309"/>
        <v>土城區</v>
      </c>
      <c r="K336" s="1" t="str">
        <f t="shared" si="310"/>
        <v>永豐路270巷19弄17號4樓</v>
      </c>
      <c r="L336" s="1" t="str">
        <f t="shared" si="317"/>
        <v>N</v>
      </c>
      <c r="M336" s="1" t="str">
        <f t="shared" si="318"/>
        <v/>
      </c>
      <c r="N336" s="1" t="str">
        <f t="shared" si="361"/>
        <v/>
      </c>
      <c r="O336" s="1" t="str">
        <f t="shared" si="319"/>
        <v>N</v>
      </c>
      <c r="P336" s="1" t="str">
        <f t="shared" si="320"/>
        <v/>
      </c>
      <c r="Q336" s="1" t="str">
        <f t="shared" si="321"/>
        <v/>
      </c>
      <c r="R336" s="1" t="str">
        <f t="shared" si="322"/>
        <v/>
      </c>
      <c r="S336" s="1" t="str">
        <f t="shared" si="323"/>
        <v>永豐路270巷19弄17號4樓</v>
      </c>
      <c r="T336" s="1" t="str">
        <f t="shared" si="324"/>
        <v>N</v>
      </c>
      <c r="U336" s="1" t="str">
        <f t="shared" si="325"/>
        <v>N</v>
      </c>
      <c r="V336" s="1" t="str">
        <f t="shared" si="326"/>
        <v>N</v>
      </c>
      <c r="W336" s="1" t="str">
        <f t="shared" si="327"/>
        <v/>
      </c>
      <c r="X336" s="1" t="str">
        <f t="shared" si="328"/>
        <v/>
      </c>
      <c r="Y336" s="1" t="str">
        <f t="shared" si="329"/>
        <v>永豐路270巷19弄17號4樓</v>
      </c>
      <c r="Z336" s="1" t="str">
        <f t="shared" si="330"/>
        <v>Y</v>
      </c>
      <c r="AA336" s="1">
        <f t="shared" si="308"/>
        <v>3</v>
      </c>
      <c r="AB336" s="1" t="str">
        <f t="shared" si="331"/>
        <v>N</v>
      </c>
      <c r="AC336" s="1" t="str">
        <f t="shared" si="332"/>
        <v/>
      </c>
      <c r="AD336" s="1" t="str">
        <f t="shared" si="333"/>
        <v>永豐路</v>
      </c>
      <c r="AE336" s="1" t="str">
        <f t="shared" si="334"/>
        <v>270巷19弄17號4樓</v>
      </c>
      <c r="AF336" s="1" t="str">
        <f t="shared" si="335"/>
        <v>N</v>
      </c>
      <c r="AG336" s="1" t="str">
        <f t="shared" si="336"/>
        <v/>
      </c>
      <c r="AH336" s="1" t="str">
        <f t="shared" si="337"/>
        <v/>
      </c>
      <c r="AI336" s="1" t="str">
        <f>IF(ISERROR(VLOOKUP(AH336,段別參照!A:B,2,0)),AH336,VLOOKUP(AH336,段別參照!A:B,2,0))</f>
        <v/>
      </c>
      <c r="AJ336" s="1" t="str">
        <f t="shared" si="338"/>
        <v>永豐路</v>
      </c>
      <c r="AK336" s="1" t="str">
        <f t="shared" si="339"/>
        <v>永豐路</v>
      </c>
      <c r="AL336" s="1" t="str">
        <f t="shared" si="340"/>
        <v>270巷19弄17號4樓</v>
      </c>
      <c r="AM336" s="1" t="str">
        <f t="shared" si="341"/>
        <v>Y</v>
      </c>
      <c r="AN336" s="1">
        <f t="shared" si="342"/>
        <v>4</v>
      </c>
      <c r="AO336" s="1" t="str">
        <f t="shared" si="343"/>
        <v>270巷</v>
      </c>
      <c r="AP336" s="1" t="str">
        <f t="shared" si="344"/>
        <v>19弄17號4樓</v>
      </c>
      <c r="AQ336" s="1" t="str">
        <f t="shared" si="345"/>
        <v>Y</v>
      </c>
      <c r="AR336" s="1">
        <f t="shared" si="346"/>
        <v>3</v>
      </c>
      <c r="AS336" s="1" t="str">
        <f t="shared" si="347"/>
        <v>19弄</v>
      </c>
      <c r="AT336" s="1" t="str">
        <f t="shared" si="348"/>
        <v>17號4樓</v>
      </c>
      <c r="AU336" s="1" t="str">
        <f t="shared" si="349"/>
        <v>Y</v>
      </c>
      <c r="AV336" s="1">
        <f t="shared" si="350"/>
        <v>3</v>
      </c>
      <c r="AW336" s="1" t="str">
        <f t="shared" si="351"/>
        <v>17號</v>
      </c>
      <c r="AX336" s="1" t="str">
        <f t="shared" si="362"/>
        <v>17號</v>
      </c>
      <c r="AY336" s="1" t="str">
        <f t="shared" si="352"/>
        <v>4樓</v>
      </c>
      <c r="AZ336" s="1" t="str">
        <f t="shared" si="353"/>
        <v>Y</v>
      </c>
      <c r="BA336" s="1">
        <f t="shared" si="354"/>
        <v>2</v>
      </c>
      <c r="BB336" s="1" t="str">
        <f t="shared" si="355"/>
        <v>4樓</v>
      </c>
      <c r="BC336" s="1" t="str">
        <f t="shared" si="356"/>
        <v>4</v>
      </c>
      <c r="BD336" s="1" t="str">
        <f>IF(ISERROR(VLOOKUP(BC336,樓別參照!A:B,2,0)),BC336,VLOOKUP(BC336,樓別參照!A:B,2,0))</f>
        <v>4</v>
      </c>
      <c r="BE336" s="1" t="str">
        <f t="shared" si="357"/>
        <v>4樓</v>
      </c>
      <c r="BF336" s="1" t="str">
        <f t="shared" si="358"/>
        <v/>
      </c>
      <c r="BG336" s="1" t="str">
        <f t="shared" si="307"/>
        <v>N</v>
      </c>
      <c r="BH336" s="1" t="str">
        <f t="shared" si="306"/>
        <v/>
      </c>
      <c r="BI336" s="1" t="str">
        <f t="shared" si="359"/>
        <v/>
      </c>
      <c r="BJ336" s="1" t="str">
        <f t="shared" si="311"/>
        <v>新北市</v>
      </c>
      <c r="BK336" s="1" t="str">
        <f t="shared" si="363"/>
        <v>土城區</v>
      </c>
      <c r="BL336" s="1" t="str">
        <f t="shared" si="364"/>
        <v>永豐路</v>
      </c>
      <c r="BM336" s="1" t="str">
        <f t="shared" si="365"/>
        <v>270巷</v>
      </c>
      <c r="BN336" s="1" t="str">
        <f t="shared" si="366"/>
        <v>19弄</v>
      </c>
      <c r="BO336" s="1" t="str">
        <f t="shared" si="360"/>
        <v>17號4樓</v>
      </c>
      <c r="BP336" s="1" t="str">
        <f t="shared" si="312"/>
        <v/>
      </c>
    </row>
    <row r="337" spans="1:68" x14ac:dyDescent="0.3">
      <c r="A337" s="1">
        <v>8603627</v>
      </c>
      <c r="B337" s="1" t="s">
        <v>331</v>
      </c>
      <c r="C337" s="1" t="s">
        <v>577</v>
      </c>
      <c r="D337" s="1" t="s">
        <v>571</v>
      </c>
      <c r="E337" s="1" t="s">
        <v>914</v>
      </c>
      <c r="F337" s="1" t="str">
        <f t="shared" si="313"/>
        <v>新北市 土城區 平和里007鄰延平街63號4樓</v>
      </c>
      <c r="G337" s="1">
        <f t="shared" si="314"/>
        <v>4</v>
      </c>
      <c r="H337" s="1" t="str">
        <f t="shared" si="315"/>
        <v>新北市</v>
      </c>
      <c r="I337" s="1">
        <f t="shared" si="316"/>
        <v>4</v>
      </c>
      <c r="J337" s="1" t="str">
        <f t="shared" si="309"/>
        <v>土城區</v>
      </c>
      <c r="K337" s="1" t="str">
        <f t="shared" si="310"/>
        <v>平和里007鄰延平街63號4樓</v>
      </c>
      <c r="L337" s="1" t="str">
        <f t="shared" si="317"/>
        <v>Y</v>
      </c>
      <c r="M337" s="1">
        <f t="shared" si="318"/>
        <v>3</v>
      </c>
      <c r="N337" s="1" t="str">
        <f t="shared" si="361"/>
        <v>平和里</v>
      </c>
      <c r="O337" s="1" t="str">
        <f t="shared" si="319"/>
        <v>Y</v>
      </c>
      <c r="P337" s="1">
        <f t="shared" si="320"/>
        <v>7</v>
      </c>
      <c r="Q337" s="1" t="str">
        <f t="shared" si="321"/>
        <v>平和里007鄰</v>
      </c>
      <c r="R337" s="1" t="str">
        <f t="shared" si="322"/>
        <v>平和里007鄰</v>
      </c>
      <c r="S337" s="1" t="str">
        <f t="shared" si="323"/>
        <v>延平街63號4樓</v>
      </c>
      <c r="T337" s="1" t="str">
        <f t="shared" si="324"/>
        <v>N</v>
      </c>
      <c r="U337" s="1" t="str">
        <f t="shared" si="325"/>
        <v>N</v>
      </c>
      <c r="V337" s="1" t="str">
        <f t="shared" si="326"/>
        <v>N</v>
      </c>
      <c r="W337" s="1" t="str">
        <f t="shared" si="327"/>
        <v/>
      </c>
      <c r="X337" s="1" t="str">
        <f t="shared" si="328"/>
        <v/>
      </c>
      <c r="Y337" s="1" t="str">
        <f t="shared" si="329"/>
        <v>延平街63號4樓</v>
      </c>
      <c r="Z337" s="1" t="str">
        <f t="shared" si="330"/>
        <v>N</v>
      </c>
      <c r="AA337" s="1" t="str">
        <f t="shared" si="308"/>
        <v/>
      </c>
      <c r="AB337" s="1" t="str">
        <f t="shared" si="331"/>
        <v>Y</v>
      </c>
      <c r="AC337" s="1">
        <f t="shared" si="332"/>
        <v>3</v>
      </c>
      <c r="AD337" s="1" t="str">
        <f t="shared" si="333"/>
        <v>延平街</v>
      </c>
      <c r="AE337" s="1" t="str">
        <f t="shared" si="334"/>
        <v>63號4樓</v>
      </c>
      <c r="AF337" s="1" t="str">
        <f t="shared" si="335"/>
        <v>N</v>
      </c>
      <c r="AG337" s="1" t="str">
        <f t="shared" si="336"/>
        <v/>
      </c>
      <c r="AH337" s="1" t="str">
        <f t="shared" si="337"/>
        <v/>
      </c>
      <c r="AI337" s="1" t="str">
        <f>IF(ISERROR(VLOOKUP(AH337,段別參照!A:B,2,0)),AH337,VLOOKUP(AH337,段別參照!A:B,2,0))</f>
        <v/>
      </c>
      <c r="AJ337" s="1" t="str">
        <f t="shared" si="338"/>
        <v>延平街</v>
      </c>
      <c r="AK337" s="1" t="str">
        <f t="shared" si="339"/>
        <v>延平街</v>
      </c>
      <c r="AL337" s="1" t="str">
        <f t="shared" si="340"/>
        <v>63號4樓</v>
      </c>
      <c r="AM337" s="1" t="str">
        <f t="shared" si="341"/>
        <v>N</v>
      </c>
      <c r="AN337" s="1" t="str">
        <f t="shared" si="342"/>
        <v/>
      </c>
      <c r="AO337" s="1" t="str">
        <f t="shared" si="343"/>
        <v/>
      </c>
      <c r="AP337" s="1" t="str">
        <f t="shared" si="344"/>
        <v>63號4樓</v>
      </c>
      <c r="AQ337" s="1" t="str">
        <f t="shared" si="345"/>
        <v>N</v>
      </c>
      <c r="AR337" s="1" t="str">
        <f t="shared" si="346"/>
        <v/>
      </c>
      <c r="AS337" s="1" t="str">
        <f t="shared" si="347"/>
        <v/>
      </c>
      <c r="AT337" s="1" t="str">
        <f t="shared" si="348"/>
        <v>63號4樓</v>
      </c>
      <c r="AU337" s="1" t="str">
        <f t="shared" si="349"/>
        <v>Y</v>
      </c>
      <c r="AV337" s="1">
        <f t="shared" si="350"/>
        <v>3</v>
      </c>
      <c r="AW337" s="1" t="str">
        <f t="shared" si="351"/>
        <v>63號</v>
      </c>
      <c r="AX337" s="1" t="str">
        <f t="shared" si="362"/>
        <v>63號</v>
      </c>
      <c r="AY337" s="1" t="str">
        <f t="shared" si="352"/>
        <v>4樓</v>
      </c>
      <c r="AZ337" s="1" t="str">
        <f t="shared" si="353"/>
        <v>Y</v>
      </c>
      <c r="BA337" s="1">
        <f t="shared" si="354"/>
        <v>2</v>
      </c>
      <c r="BB337" s="1" t="str">
        <f t="shared" si="355"/>
        <v>4樓</v>
      </c>
      <c r="BC337" s="1" t="str">
        <f t="shared" si="356"/>
        <v>4</v>
      </c>
      <c r="BD337" s="1" t="str">
        <f>IF(ISERROR(VLOOKUP(BC337,樓別參照!A:B,2,0)),BC337,VLOOKUP(BC337,樓別參照!A:B,2,0))</f>
        <v>4</v>
      </c>
      <c r="BE337" s="1" t="str">
        <f t="shared" si="357"/>
        <v>4樓</v>
      </c>
      <c r="BF337" s="1" t="str">
        <f t="shared" si="358"/>
        <v/>
      </c>
      <c r="BG337" s="1" t="str">
        <f t="shared" si="307"/>
        <v>N</v>
      </c>
      <c r="BH337" s="1" t="str">
        <f t="shared" si="306"/>
        <v/>
      </c>
      <c r="BI337" s="1" t="str">
        <f t="shared" si="359"/>
        <v/>
      </c>
      <c r="BJ337" s="1" t="str">
        <f t="shared" si="311"/>
        <v>新北市</v>
      </c>
      <c r="BK337" s="1" t="str">
        <f t="shared" si="363"/>
        <v>土城區</v>
      </c>
      <c r="BL337" s="1" t="str">
        <f t="shared" si="364"/>
        <v>延平街</v>
      </c>
      <c r="BM337" s="1" t="str">
        <f t="shared" si="365"/>
        <v/>
      </c>
      <c r="BN337" s="1" t="str">
        <f t="shared" si="366"/>
        <v/>
      </c>
      <c r="BO337" s="1" t="str">
        <f t="shared" si="360"/>
        <v>63號4樓</v>
      </c>
      <c r="BP337" s="1" t="str">
        <f t="shared" si="312"/>
        <v/>
      </c>
    </row>
    <row r="338" spans="1:68" x14ac:dyDescent="0.3">
      <c r="A338" s="1">
        <v>10354444</v>
      </c>
      <c r="B338" s="1" t="s">
        <v>332</v>
      </c>
      <c r="C338" s="1" t="s">
        <v>570</v>
      </c>
      <c r="D338" s="1" t="s">
        <v>571</v>
      </c>
      <c r="E338" s="1" t="s">
        <v>915</v>
      </c>
      <c r="F338" s="1" t="str">
        <f t="shared" si="313"/>
        <v>新北市 土城區 中央路3段159之1號</v>
      </c>
      <c r="G338" s="1">
        <f t="shared" si="314"/>
        <v>4</v>
      </c>
      <c r="H338" s="1" t="str">
        <f t="shared" si="315"/>
        <v>新北市</v>
      </c>
      <c r="I338" s="1">
        <f t="shared" si="316"/>
        <v>4</v>
      </c>
      <c r="J338" s="1" t="str">
        <f t="shared" si="309"/>
        <v>土城區</v>
      </c>
      <c r="K338" s="1" t="str">
        <f t="shared" si="310"/>
        <v>中央路3段159之1號</v>
      </c>
      <c r="L338" s="1" t="str">
        <f t="shared" si="317"/>
        <v>N</v>
      </c>
      <c r="M338" s="1" t="str">
        <f t="shared" si="318"/>
        <v/>
      </c>
      <c r="N338" s="1" t="str">
        <f t="shared" si="361"/>
        <v/>
      </c>
      <c r="O338" s="1" t="str">
        <f t="shared" si="319"/>
        <v>N</v>
      </c>
      <c r="P338" s="1" t="str">
        <f t="shared" si="320"/>
        <v/>
      </c>
      <c r="Q338" s="1" t="str">
        <f t="shared" si="321"/>
        <v/>
      </c>
      <c r="R338" s="1" t="str">
        <f t="shared" si="322"/>
        <v/>
      </c>
      <c r="S338" s="1" t="str">
        <f t="shared" si="323"/>
        <v>中央路3段159之1號</v>
      </c>
      <c r="T338" s="1" t="str">
        <f t="shared" si="324"/>
        <v>N</v>
      </c>
      <c r="U338" s="1" t="str">
        <f t="shared" si="325"/>
        <v>N</v>
      </c>
      <c r="V338" s="1" t="str">
        <f t="shared" si="326"/>
        <v>N</v>
      </c>
      <c r="W338" s="1" t="str">
        <f t="shared" si="327"/>
        <v/>
      </c>
      <c r="X338" s="1" t="str">
        <f t="shared" si="328"/>
        <v/>
      </c>
      <c r="Y338" s="1" t="str">
        <f t="shared" si="329"/>
        <v>中央路3段159之1號</v>
      </c>
      <c r="Z338" s="1" t="str">
        <f t="shared" si="330"/>
        <v>Y</v>
      </c>
      <c r="AA338" s="1">
        <f t="shared" si="308"/>
        <v>3</v>
      </c>
      <c r="AB338" s="1" t="str">
        <f t="shared" si="331"/>
        <v>N</v>
      </c>
      <c r="AC338" s="1" t="str">
        <f t="shared" si="332"/>
        <v/>
      </c>
      <c r="AD338" s="1" t="str">
        <f t="shared" si="333"/>
        <v>中央路</v>
      </c>
      <c r="AE338" s="1" t="str">
        <f t="shared" si="334"/>
        <v>3段159之1號</v>
      </c>
      <c r="AF338" s="1" t="str">
        <f t="shared" si="335"/>
        <v>Y</v>
      </c>
      <c r="AG338" s="1">
        <f t="shared" si="336"/>
        <v>2</v>
      </c>
      <c r="AH338" s="1" t="str">
        <f t="shared" si="337"/>
        <v>3段</v>
      </c>
      <c r="AI338" s="1" t="str">
        <f>IF(ISERROR(VLOOKUP(AH338,段別參照!A:B,2,0)),AH338,VLOOKUP(AH338,段別參照!A:B,2,0))</f>
        <v>三段</v>
      </c>
      <c r="AJ338" s="1" t="str">
        <f t="shared" si="338"/>
        <v>中央路3段</v>
      </c>
      <c r="AK338" s="1" t="str">
        <f t="shared" si="339"/>
        <v>中央路三段</v>
      </c>
      <c r="AL338" s="1" t="str">
        <f t="shared" si="340"/>
        <v>159之1號</v>
      </c>
      <c r="AM338" s="1" t="str">
        <f t="shared" si="341"/>
        <v>N</v>
      </c>
      <c r="AN338" s="1" t="str">
        <f t="shared" si="342"/>
        <v/>
      </c>
      <c r="AO338" s="1" t="str">
        <f t="shared" si="343"/>
        <v/>
      </c>
      <c r="AP338" s="1" t="str">
        <f t="shared" si="344"/>
        <v>159之1號</v>
      </c>
      <c r="AQ338" s="1" t="str">
        <f t="shared" si="345"/>
        <v>N</v>
      </c>
      <c r="AR338" s="1" t="str">
        <f t="shared" si="346"/>
        <v/>
      </c>
      <c r="AS338" s="1" t="str">
        <f t="shared" si="347"/>
        <v/>
      </c>
      <c r="AT338" s="1" t="str">
        <f t="shared" si="348"/>
        <v>159之1號</v>
      </c>
      <c r="AU338" s="1" t="str">
        <f t="shared" si="349"/>
        <v>Y</v>
      </c>
      <c r="AV338" s="1">
        <f t="shared" si="350"/>
        <v>6</v>
      </c>
      <c r="AW338" s="1" t="str">
        <f t="shared" si="351"/>
        <v>159之1號</v>
      </c>
      <c r="AX338" s="1" t="str">
        <f t="shared" si="362"/>
        <v>159-1號</v>
      </c>
      <c r="AY338" s="1" t="str">
        <f t="shared" si="352"/>
        <v/>
      </c>
      <c r="AZ338" s="1" t="str">
        <f t="shared" si="353"/>
        <v>N</v>
      </c>
      <c r="BA338" s="1" t="str">
        <f t="shared" si="354"/>
        <v/>
      </c>
      <c r="BB338" s="1" t="str">
        <f t="shared" si="355"/>
        <v/>
      </c>
      <c r="BC338" s="1" t="str">
        <f t="shared" si="356"/>
        <v/>
      </c>
      <c r="BD338" s="1" t="str">
        <f>IF(ISERROR(VLOOKUP(BC338,樓別參照!A:B,2,0)),BC338,VLOOKUP(BC338,樓別參照!A:B,2,0))</f>
        <v/>
      </c>
      <c r="BE338" s="1" t="str">
        <f t="shared" si="357"/>
        <v/>
      </c>
      <c r="BF338" s="1" t="str">
        <f t="shared" si="358"/>
        <v/>
      </c>
      <c r="BG338" s="1" t="str">
        <f t="shared" si="307"/>
        <v>N</v>
      </c>
      <c r="BH338" s="1" t="str">
        <f t="shared" si="306"/>
        <v/>
      </c>
      <c r="BI338" s="1" t="str">
        <f t="shared" si="359"/>
        <v/>
      </c>
      <c r="BJ338" s="1" t="str">
        <f t="shared" si="311"/>
        <v>新北市</v>
      </c>
      <c r="BK338" s="1" t="str">
        <f t="shared" si="363"/>
        <v>土城區</v>
      </c>
      <c r="BL338" s="1" t="str">
        <f t="shared" si="364"/>
        <v>中央路三段</v>
      </c>
      <c r="BM338" s="1" t="str">
        <f t="shared" si="365"/>
        <v/>
      </c>
      <c r="BN338" s="1" t="str">
        <f t="shared" si="366"/>
        <v/>
      </c>
      <c r="BO338" s="1" t="str">
        <f t="shared" si="360"/>
        <v>159-1號</v>
      </c>
      <c r="BP338" s="1" t="str">
        <f t="shared" si="312"/>
        <v/>
      </c>
    </row>
    <row r="339" spans="1:68" x14ac:dyDescent="0.3">
      <c r="A339" s="1">
        <v>9409964</v>
      </c>
      <c r="B339" s="1" t="s">
        <v>333</v>
      </c>
      <c r="C339" s="1" t="s">
        <v>570</v>
      </c>
      <c r="D339" s="1" t="s">
        <v>571</v>
      </c>
      <c r="E339" s="1" t="s">
        <v>916</v>
      </c>
      <c r="F339" s="1" t="str">
        <f t="shared" si="313"/>
        <v>新北市 土城區 中央路2段278巷8之1號4樓</v>
      </c>
      <c r="G339" s="1">
        <f t="shared" si="314"/>
        <v>4</v>
      </c>
      <c r="H339" s="1" t="str">
        <f t="shared" si="315"/>
        <v>新北市</v>
      </c>
      <c r="I339" s="1">
        <f t="shared" si="316"/>
        <v>4</v>
      </c>
      <c r="J339" s="1" t="str">
        <f t="shared" si="309"/>
        <v>土城區</v>
      </c>
      <c r="K339" s="1" t="str">
        <f t="shared" si="310"/>
        <v>中央路2段278巷8之1號4樓</v>
      </c>
      <c r="L339" s="1" t="str">
        <f t="shared" si="317"/>
        <v>N</v>
      </c>
      <c r="M339" s="1" t="str">
        <f t="shared" si="318"/>
        <v/>
      </c>
      <c r="N339" s="1" t="str">
        <f t="shared" si="361"/>
        <v/>
      </c>
      <c r="O339" s="1" t="str">
        <f t="shared" si="319"/>
        <v>N</v>
      </c>
      <c r="P339" s="1" t="str">
        <f t="shared" si="320"/>
        <v/>
      </c>
      <c r="Q339" s="1" t="str">
        <f t="shared" si="321"/>
        <v/>
      </c>
      <c r="R339" s="1" t="str">
        <f t="shared" si="322"/>
        <v/>
      </c>
      <c r="S339" s="1" t="str">
        <f t="shared" si="323"/>
        <v>中央路2段278巷8之1號4樓</v>
      </c>
      <c r="T339" s="1" t="str">
        <f t="shared" si="324"/>
        <v>N</v>
      </c>
      <c r="U339" s="1" t="str">
        <f t="shared" si="325"/>
        <v>N</v>
      </c>
      <c r="V339" s="1" t="str">
        <f t="shared" si="326"/>
        <v>N</v>
      </c>
      <c r="W339" s="1" t="str">
        <f t="shared" si="327"/>
        <v/>
      </c>
      <c r="X339" s="1" t="str">
        <f t="shared" si="328"/>
        <v/>
      </c>
      <c r="Y339" s="1" t="str">
        <f t="shared" si="329"/>
        <v>中央路2段278巷8之1號4樓</v>
      </c>
      <c r="Z339" s="1" t="str">
        <f t="shared" si="330"/>
        <v>Y</v>
      </c>
      <c r="AA339" s="1">
        <f t="shared" si="308"/>
        <v>3</v>
      </c>
      <c r="AB339" s="1" t="str">
        <f t="shared" si="331"/>
        <v>N</v>
      </c>
      <c r="AC339" s="1" t="str">
        <f t="shared" si="332"/>
        <v/>
      </c>
      <c r="AD339" s="1" t="str">
        <f t="shared" si="333"/>
        <v>中央路</v>
      </c>
      <c r="AE339" s="1" t="str">
        <f t="shared" si="334"/>
        <v>2段278巷8之1號4樓</v>
      </c>
      <c r="AF339" s="1" t="str">
        <f t="shared" si="335"/>
        <v>Y</v>
      </c>
      <c r="AG339" s="1">
        <f t="shared" si="336"/>
        <v>2</v>
      </c>
      <c r="AH339" s="1" t="str">
        <f t="shared" si="337"/>
        <v>2段</v>
      </c>
      <c r="AI339" s="1" t="str">
        <f>IF(ISERROR(VLOOKUP(AH339,段別參照!A:B,2,0)),AH339,VLOOKUP(AH339,段別參照!A:B,2,0))</f>
        <v>二段</v>
      </c>
      <c r="AJ339" s="1" t="str">
        <f t="shared" si="338"/>
        <v>中央路2段</v>
      </c>
      <c r="AK339" s="1" t="str">
        <f t="shared" si="339"/>
        <v>中央路二段</v>
      </c>
      <c r="AL339" s="1" t="str">
        <f t="shared" si="340"/>
        <v>278巷8之1號4樓</v>
      </c>
      <c r="AM339" s="1" t="str">
        <f t="shared" si="341"/>
        <v>Y</v>
      </c>
      <c r="AN339" s="1">
        <f t="shared" si="342"/>
        <v>4</v>
      </c>
      <c r="AO339" s="1" t="str">
        <f t="shared" si="343"/>
        <v>278巷</v>
      </c>
      <c r="AP339" s="1" t="str">
        <f t="shared" si="344"/>
        <v>8之1號4樓</v>
      </c>
      <c r="AQ339" s="1" t="str">
        <f t="shared" si="345"/>
        <v>N</v>
      </c>
      <c r="AR339" s="1" t="str">
        <f t="shared" si="346"/>
        <v/>
      </c>
      <c r="AS339" s="1" t="str">
        <f t="shared" si="347"/>
        <v/>
      </c>
      <c r="AT339" s="1" t="str">
        <f t="shared" si="348"/>
        <v>8之1號4樓</v>
      </c>
      <c r="AU339" s="1" t="str">
        <f t="shared" si="349"/>
        <v>Y</v>
      </c>
      <c r="AV339" s="1">
        <f t="shared" si="350"/>
        <v>4</v>
      </c>
      <c r="AW339" s="1" t="str">
        <f t="shared" si="351"/>
        <v>8之1號</v>
      </c>
      <c r="AX339" s="1" t="str">
        <f t="shared" si="362"/>
        <v>8-1號</v>
      </c>
      <c r="AY339" s="1" t="str">
        <f t="shared" si="352"/>
        <v>4樓</v>
      </c>
      <c r="AZ339" s="1" t="str">
        <f t="shared" si="353"/>
        <v>Y</v>
      </c>
      <c r="BA339" s="1">
        <f t="shared" si="354"/>
        <v>2</v>
      </c>
      <c r="BB339" s="1" t="str">
        <f t="shared" si="355"/>
        <v>4樓</v>
      </c>
      <c r="BC339" s="1" t="str">
        <f t="shared" si="356"/>
        <v>4</v>
      </c>
      <c r="BD339" s="1" t="str">
        <f>IF(ISERROR(VLOOKUP(BC339,樓別參照!A:B,2,0)),BC339,VLOOKUP(BC339,樓別參照!A:B,2,0))</f>
        <v>4</v>
      </c>
      <c r="BE339" s="1" t="str">
        <f t="shared" si="357"/>
        <v>4樓</v>
      </c>
      <c r="BF339" s="1" t="str">
        <f t="shared" si="358"/>
        <v/>
      </c>
      <c r="BG339" s="1" t="str">
        <f t="shared" si="307"/>
        <v>N</v>
      </c>
      <c r="BH339" s="1" t="str">
        <f t="shared" si="306"/>
        <v/>
      </c>
      <c r="BI339" s="1" t="str">
        <f t="shared" si="359"/>
        <v/>
      </c>
      <c r="BJ339" s="1" t="str">
        <f t="shared" si="311"/>
        <v>新北市</v>
      </c>
      <c r="BK339" s="1" t="str">
        <f t="shared" si="363"/>
        <v>土城區</v>
      </c>
      <c r="BL339" s="1" t="str">
        <f t="shared" si="364"/>
        <v>中央路二段</v>
      </c>
      <c r="BM339" s="1" t="str">
        <f t="shared" si="365"/>
        <v>278巷</v>
      </c>
      <c r="BN339" s="1" t="str">
        <f t="shared" si="366"/>
        <v/>
      </c>
      <c r="BO339" s="1" t="str">
        <f t="shared" si="360"/>
        <v>8-1號4樓</v>
      </c>
      <c r="BP339" s="1" t="str">
        <f t="shared" si="312"/>
        <v/>
      </c>
    </row>
    <row r="340" spans="1:68" x14ac:dyDescent="0.3">
      <c r="A340" s="1">
        <v>8949114</v>
      </c>
      <c r="B340" s="1" t="s">
        <v>334</v>
      </c>
      <c r="C340" s="1" t="s">
        <v>577</v>
      </c>
      <c r="D340" s="1" t="s">
        <v>571</v>
      </c>
      <c r="E340" s="1" t="s">
        <v>917</v>
      </c>
      <c r="F340" s="1" t="str">
        <f t="shared" si="313"/>
        <v>新北市 土城區 中央路1段156巷7號4樓</v>
      </c>
      <c r="G340" s="1">
        <f t="shared" si="314"/>
        <v>4</v>
      </c>
      <c r="H340" s="1" t="str">
        <f t="shared" si="315"/>
        <v>新北市</v>
      </c>
      <c r="I340" s="1">
        <f t="shared" si="316"/>
        <v>4</v>
      </c>
      <c r="J340" s="1" t="str">
        <f t="shared" si="309"/>
        <v>土城區</v>
      </c>
      <c r="K340" s="1" t="str">
        <f t="shared" si="310"/>
        <v>中央路1段156巷7號4樓</v>
      </c>
      <c r="L340" s="1" t="str">
        <f t="shared" si="317"/>
        <v>N</v>
      </c>
      <c r="M340" s="1" t="str">
        <f t="shared" si="318"/>
        <v/>
      </c>
      <c r="N340" s="1" t="str">
        <f t="shared" si="361"/>
        <v/>
      </c>
      <c r="O340" s="1" t="str">
        <f t="shared" si="319"/>
        <v>N</v>
      </c>
      <c r="P340" s="1" t="str">
        <f t="shared" si="320"/>
        <v/>
      </c>
      <c r="Q340" s="1" t="str">
        <f t="shared" si="321"/>
        <v/>
      </c>
      <c r="R340" s="1" t="str">
        <f t="shared" si="322"/>
        <v/>
      </c>
      <c r="S340" s="1" t="str">
        <f t="shared" si="323"/>
        <v>中央路1段156巷7號4樓</v>
      </c>
      <c r="T340" s="1" t="str">
        <f t="shared" si="324"/>
        <v>N</v>
      </c>
      <c r="U340" s="1" t="str">
        <f t="shared" si="325"/>
        <v>N</v>
      </c>
      <c r="V340" s="1" t="str">
        <f t="shared" si="326"/>
        <v>N</v>
      </c>
      <c r="W340" s="1" t="str">
        <f t="shared" si="327"/>
        <v/>
      </c>
      <c r="X340" s="1" t="str">
        <f t="shared" si="328"/>
        <v/>
      </c>
      <c r="Y340" s="1" t="str">
        <f t="shared" si="329"/>
        <v>中央路1段156巷7號4樓</v>
      </c>
      <c r="Z340" s="1" t="str">
        <f t="shared" si="330"/>
        <v>Y</v>
      </c>
      <c r="AA340" s="1">
        <f t="shared" si="308"/>
        <v>3</v>
      </c>
      <c r="AB340" s="1" t="str">
        <f t="shared" si="331"/>
        <v>N</v>
      </c>
      <c r="AC340" s="1" t="str">
        <f t="shared" si="332"/>
        <v/>
      </c>
      <c r="AD340" s="1" t="str">
        <f t="shared" si="333"/>
        <v>中央路</v>
      </c>
      <c r="AE340" s="1" t="str">
        <f t="shared" si="334"/>
        <v>1段156巷7號4樓</v>
      </c>
      <c r="AF340" s="1" t="str">
        <f t="shared" si="335"/>
        <v>Y</v>
      </c>
      <c r="AG340" s="1">
        <f t="shared" si="336"/>
        <v>2</v>
      </c>
      <c r="AH340" s="1" t="str">
        <f t="shared" si="337"/>
        <v>1段</v>
      </c>
      <c r="AI340" s="1" t="str">
        <f>IF(ISERROR(VLOOKUP(AH340,段別參照!A:B,2,0)),AH340,VLOOKUP(AH340,段別參照!A:B,2,0))</f>
        <v>一段</v>
      </c>
      <c r="AJ340" s="1" t="str">
        <f t="shared" si="338"/>
        <v>中央路1段</v>
      </c>
      <c r="AK340" s="1" t="str">
        <f t="shared" si="339"/>
        <v>中央路一段</v>
      </c>
      <c r="AL340" s="1" t="str">
        <f t="shared" si="340"/>
        <v>156巷7號4樓</v>
      </c>
      <c r="AM340" s="1" t="str">
        <f t="shared" si="341"/>
        <v>Y</v>
      </c>
      <c r="AN340" s="1">
        <f t="shared" si="342"/>
        <v>4</v>
      </c>
      <c r="AO340" s="1" t="str">
        <f t="shared" si="343"/>
        <v>156巷</v>
      </c>
      <c r="AP340" s="1" t="str">
        <f t="shared" si="344"/>
        <v>7號4樓</v>
      </c>
      <c r="AQ340" s="1" t="str">
        <f t="shared" si="345"/>
        <v>N</v>
      </c>
      <c r="AR340" s="1" t="str">
        <f t="shared" si="346"/>
        <v/>
      </c>
      <c r="AS340" s="1" t="str">
        <f t="shared" si="347"/>
        <v/>
      </c>
      <c r="AT340" s="1" t="str">
        <f t="shared" si="348"/>
        <v>7號4樓</v>
      </c>
      <c r="AU340" s="1" t="str">
        <f t="shared" si="349"/>
        <v>Y</v>
      </c>
      <c r="AV340" s="1">
        <f t="shared" si="350"/>
        <v>2</v>
      </c>
      <c r="AW340" s="1" t="str">
        <f t="shared" si="351"/>
        <v>7號</v>
      </c>
      <c r="AX340" s="1" t="str">
        <f t="shared" si="362"/>
        <v>7號</v>
      </c>
      <c r="AY340" s="1" t="str">
        <f t="shared" si="352"/>
        <v>4樓</v>
      </c>
      <c r="AZ340" s="1" t="str">
        <f t="shared" si="353"/>
        <v>Y</v>
      </c>
      <c r="BA340" s="1">
        <f t="shared" si="354"/>
        <v>2</v>
      </c>
      <c r="BB340" s="1" t="str">
        <f t="shared" si="355"/>
        <v>4樓</v>
      </c>
      <c r="BC340" s="1" t="str">
        <f t="shared" si="356"/>
        <v>4</v>
      </c>
      <c r="BD340" s="1" t="str">
        <f>IF(ISERROR(VLOOKUP(BC340,樓別參照!A:B,2,0)),BC340,VLOOKUP(BC340,樓別參照!A:B,2,0))</f>
        <v>4</v>
      </c>
      <c r="BE340" s="1" t="str">
        <f t="shared" si="357"/>
        <v>4樓</v>
      </c>
      <c r="BF340" s="1" t="str">
        <f t="shared" si="358"/>
        <v/>
      </c>
      <c r="BG340" s="1" t="str">
        <f t="shared" si="307"/>
        <v>N</v>
      </c>
      <c r="BH340" s="1" t="str">
        <f t="shared" ref="BH340:BH403" si="367">IF(BG340="Y",FIND("之",BF340),"")</f>
        <v/>
      </c>
      <c r="BI340" s="1" t="str">
        <f t="shared" si="359"/>
        <v/>
      </c>
      <c r="BJ340" s="1" t="str">
        <f t="shared" si="311"/>
        <v>新北市</v>
      </c>
      <c r="BK340" s="1" t="str">
        <f t="shared" si="363"/>
        <v>土城區</v>
      </c>
      <c r="BL340" s="1" t="str">
        <f t="shared" si="364"/>
        <v>中央路一段</v>
      </c>
      <c r="BM340" s="1" t="str">
        <f t="shared" si="365"/>
        <v>156巷</v>
      </c>
      <c r="BN340" s="1" t="str">
        <f t="shared" si="366"/>
        <v/>
      </c>
      <c r="BO340" s="1" t="str">
        <f t="shared" si="360"/>
        <v>7號4樓</v>
      </c>
      <c r="BP340" s="1" t="str">
        <f t="shared" si="312"/>
        <v/>
      </c>
    </row>
    <row r="341" spans="1:68" x14ac:dyDescent="0.3">
      <c r="A341" s="1">
        <v>7111733</v>
      </c>
      <c r="B341" s="1" t="s">
        <v>335</v>
      </c>
      <c r="C341" s="1" t="s">
        <v>577</v>
      </c>
      <c r="D341" s="1" t="s">
        <v>571</v>
      </c>
      <c r="E341" s="1" t="s">
        <v>918</v>
      </c>
      <c r="F341" s="1" t="str">
        <f t="shared" si="313"/>
        <v>新北市 中和區 新生街186巷1弄22之2號</v>
      </c>
      <c r="G341" s="1">
        <f t="shared" si="314"/>
        <v>4</v>
      </c>
      <c r="H341" s="1" t="str">
        <f t="shared" si="315"/>
        <v>新北市</v>
      </c>
      <c r="I341" s="1">
        <f t="shared" si="316"/>
        <v>4</v>
      </c>
      <c r="J341" s="1" t="str">
        <f t="shared" si="309"/>
        <v>中和區</v>
      </c>
      <c r="K341" s="1" t="str">
        <f t="shared" si="310"/>
        <v>新生街186巷1弄22之2號</v>
      </c>
      <c r="L341" s="1" t="str">
        <f t="shared" si="317"/>
        <v>N</v>
      </c>
      <c r="M341" s="1" t="str">
        <f t="shared" si="318"/>
        <v/>
      </c>
      <c r="N341" s="1" t="str">
        <f t="shared" si="361"/>
        <v/>
      </c>
      <c r="O341" s="1" t="str">
        <f t="shared" si="319"/>
        <v>N</v>
      </c>
      <c r="P341" s="1" t="str">
        <f t="shared" si="320"/>
        <v/>
      </c>
      <c r="Q341" s="1" t="str">
        <f t="shared" si="321"/>
        <v/>
      </c>
      <c r="R341" s="1" t="str">
        <f t="shared" si="322"/>
        <v/>
      </c>
      <c r="S341" s="1" t="str">
        <f t="shared" si="323"/>
        <v>新生街186巷1弄22之2號</v>
      </c>
      <c r="T341" s="1" t="str">
        <f t="shared" si="324"/>
        <v>N</v>
      </c>
      <c r="U341" s="1" t="str">
        <f t="shared" si="325"/>
        <v>N</v>
      </c>
      <c r="V341" s="1" t="str">
        <f t="shared" si="326"/>
        <v>N</v>
      </c>
      <c r="W341" s="1" t="str">
        <f t="shared" si="327"/>
        <v/>
      </c>
      <c r="X341" s="1" t="str">
        <f t="shared" si="328"/>
        <v/>
      </c>
      <c r="Y341" s="1" t="str">
        <f t="shared" si="329"/>
        <v>新生街186巷1弄22之2號</v>
      </c>
      <c r="Z341" s="1" t="str">
        <f t="shared" si="330"/>
        <v>N</v>
      </c>
      <c r="AA341" s="1" t="str">
        <f t="shared" si="308"/>
        <v/>
      </c>
      <c r="AB341" s="1" t="str">
        <f t="shared" si="331"/>
        <v>Y</v>
      </c>
      <c r="AC341" s="1">
        <f t="shared" si="332"/>
        <v>3</v>
      </c>
      <c r="AD341" s="1" t="str">
        <f t="shared" si="333"/>
        <v>新生街</v>
      </c>
      <c r="AE341" s="1" t="str">
        <f t="shared" si="334"/>
        <v>186巷1弄22之2號</v>
      </c>
      <c r="AF341" s="1" t="str">
        <f t="shared" si="335"/>
        <v>N</v>
      </c>
      <c r="AG341" s="1" t="str">
        <f t="shared" si="336"/>
        <v/>
      </c>
      <c r="AH341" s="1" t="str">
        <f t="shared" si="337"/>
        <v/>
      </c>
      <c r="AI341" s="1" t="str">
        <f>IF(ISERROR(VLOOKUP(AH341,段別參照!A:B,2,0)),AH341,VLOOKUP(AH341,段別參照!A:B,2,0))</f>
        <v/>
      </c>
      <c r="AJ341" s="1" t="str">
        <f t="shared" si="338"/>
        <v>新生街</v>
      </c>
      <c r="AK341" s="1" t="str">
        <f t="shared" si="339"/>
        <v>新生街</v>
      </c>
      <c r="AL341" s="1" t="str">
        <f t="shared" si="340"/>
        <v>186巷1弄22之2號</v>
      </c>
      <c r="AM341" s="1" t="str">
        <f t="shared" si="341"/>
        <v>Y</v>
      </c>
      <c r="AN341" s="1">
        <f t="shared" si="342"/>
        <v>4</v>
      </c>
      <c r="AO341" s="1" t="str">
        <f t="shared" si="343"/>
        <v>186巷</v>
      </c>
      <c r="AP341" s="1" t="str">
        <f t="shared" si="344"/>
        <v>1弄22之2號</v>
      </c>
      <c r="AQ341" s="1" t="str">
        <f t="shared" si="345"/>
        <v>Y</v>
      </c>
      <c r="AR341" s="1">
        <f t="shared" si="346"/>
        <v>2</v>
      </c>
      <c r="AS341" s="1" t="str">
        <f t="shared" si="347"/>
        <v>1弄</v>
      </c>
      <c r="AT341" s="1" t="str">
        <f t="shared" si="348"/>
        <v>22之2號</v>
      </c>
      <c r="AU341" s="1" t="str">
        <f t="shared" si="349"/>
        <v>Y</v>
      </c>
      <c r="AV341" s="1">
        <f t="shared" si="350"/>
        <v>5</v>
      </c>
      <c r="AW341" s="1" t="str">
        <f t="shared" si="351"/>
        <v>22之2號</v>
      </c>
      <c r="AX341" s="1" t="str">
        <f t="shared" si="362"/>
        <v>22-2號</v>
      </c>
      <c r="AY341" s="1" t="str">
        <f t="shared" si="352"/>
        <v/>
      </c>
      <c r="AZ341" s="1" t="str">
        <f t="shared" si="353"/>
        <v>N</v>
      </c>
      <c r="BA341" s="1" t="str">
        <f t="shared" si="354"/>
        <v/>
      </c>
      <c r="BB341" s="1" t="str">
        <f t="shared" si="355"/>
        <v/>
      </c>
      <c r="BC341" s="1" t="str">
        <f t="shared" si="356"/>
        <v/>
      </c>
      <c r="BD341" s="1" t="str">
        <f>IF(ISERROR(VLOOKUP(BC341,樓別參照!A:B,2,0)),BC341,VLOOKUP(BC341,樓別參照!A:B,2,0))</f>
        <v/>
      </c>
      <c r="BE341" s="1" t="str">
        <f t="shared" si="357"/>
        <v/>
      </c>
      <c r="BF341" s="1" t="str">
        <f t="shared" si="358"/>
        <v/>
      </c>
      <c r="BG341" s="1" t="str">
        <f t="shared" si="307"/>
        <v>N</v>
      </c>
      <c r="BH341" s="1" t="str">
        <f t="shared" si="367"/>
        <v/>
      </c>
      <c r="BI341" s="1" t="str">
        <f t="shared" si="359"/>
        <v/>
      </c>
      <c r="BJ341" s="1" t="str">
        <f t="shared" si="311"/>
        <v>新北市</v>
      </c>
      <c r="BK341" s="1" t="str">
        <f t="shared" si="363"/>
        <v>中和區</v>
      </c>
      <c r="BL341" s="1" t="str">
        <f t="shared" si="364"/>
        <v>新生街</v>
      </c>
      <c r="BM341" s="1" t="str">
        <f t="shared" si="365"/>
        <v>186巷</v>
      </c>
      <c r="BN341" s="1" t="str">
        <f t="shared" si="366"/>
        <v>1弄</v>
      </c>
      <c r="BO341" s="1" t="str">
        <f t="shared" si="360"/>
        <v>22-2號</v>
      </c>
      <c r="BP341" s="1" t="str">
        <f t="shared" si="312"/>
        <v/>
      </c>
    </row>
    <row r="342" spans="1:68" x14ac:dyDescent="0.3">
      <c r="A342" s="1">
        <v>7470893</v>
      </c>
      <c r="B342" s="1" t="s">
        <v>336</v>
      </c>
      <c r="C342" s="1" t="s">
        <v>570</v>
      </c>
      <c r="D342" s="1" t="s">
        <v>571</v>
      </c>
      <c r="E342" s="1" t="s">
        <v>919</v>
      </c>
      <c r="F342" s="1" t="str">
        <f t="shared" si="313"/>
        <v>新北市 中和區 圓通路265巷35號</v>
      </c>
      <c r="G342" s="1">
        <f t="shared" si="314"/>
        <v>4</v>
      </c>
      <c r="H342" s="1" t="str">
        <f t="shared" si="315"/>
        <v>新北市</v>
      </c>
      <c r="I342" s="1">
        <f t="shared" si="316"/>
        <v>4</v>
      </c>
      <c r="J342" s="1" t="str">
        <f t="shared" si="309"/>
        <v>中和區</v>
      </c>
      <c r="K342" s="1" t="str">
        <f t="shared" si="310"/>
        <v>圓通路265巷35號</v>
      </c>
      <c r="L342" s="1" t="str">
        <f t="shared" si="317"/>
        <v>N</v>
      </c>
      <c r="M342" s="1" t="str">
        <f t="shared" si="318"/>
        <v/>
      </c>
      <c r="N342" s="1" t="str">
        <f t="shared" si="361"/>
        <v/>
      </c>
      <c r="O342" s="1" t="str">
        <f t="shared" si="319"/>
        <v>N</v>
      </c>
      <c r="P342" s="1" t="str">
        <f t="shared" si="320"/>
        <v/>
      </c>
      <c r="Q342" s="1" t="str">
        <f t="shared" si="321"/>
        <v/>
      </c>
      <c r="R342" s="1" t="str">
        <f t="shared" si="322"/>
        <v/>
      </c>
      <c r="S342" s="1" t="str">
        <f t="shared" si="323"/>
        <v>圓通路265巷35號</v>
      </c>
      <c r="T342" s="1" t="str">
        <f t="shared" si="324"/>
        <v>N</v>
      </c>
      <c r="U342" s="1" t="str">
        <f t="shared" si="325"/>
        <v>N</v>
      </c>
      <c r="V342" s="1" t="str">
        <f t="shared" si="326"/>
        <v>N</v>
      </c>
      <c r="W342" s="1" t="str">
        <f t="shared" si="327"/>
        <v/>
      </c>
      <c r="X342" s="1" t="str">
        <f t="shared" si="328"/>
        <v/>
      </c>
      <c r="Y342" s="1" t="str">
        <f t="shared" si="329"/>
        <v>圓通路265巷35號</v>
      </c>
      <c r="Z342" s="1" t="str">
        <f t="shared" si="330"/>
        <v>Y</v>
      </c>
      <c r="AA342" s="1">
        <f t="shared" si="308"/>
        <v>3</v>
      </c>
      <c r="AB342" s="1" t="str">
        <f t="shared" si="331"/>
        <v>N</v>
      </c>
      <c r="AC342" s="1" t="str">
        <f t="shared" si="332"/>
        <v/>
      </c>
      <c r="AD342" s="1" t="str">
        <f t="shared" si="333"/>
        <v>圓通路</v>
      </c>
      <c r="AE342" s="1" t="str">
        <f t="shared" si="334"/>
        <v>265巷35號</v>
      </c>
      <c r="AF342" s="1" t="str">
        <f t="shared" si="335"/>
        <v>N</v>
      </c>
      <c r="AG342" s="1" t="str">
        <f t="shared" si="336"/>
        <v/>
      </c>
      <c r="AH342" s="1" t="str">
        <f t="shared" si="337"/>
        <v/>
      </c>
      <c r="AI342" s="1" t="str">
        <f>IF(ISERROR(VLOOKUP(AH342,段別參照!A:B,2,0)),AH342,VLOOKUP(AH342,段別參照!A:B,2,0))</f>
        <v/>
      </c>
      <c r="AJ342" s="1" t="str">
        <f t="shared" si="338"/>
        <v>圓通路</v>
      </c>
      <c r="AK342" s="1" t="str">
        <f t="shared" si="339"/>
        <v>圓通路</v>
      </c>
      <c r="AL342" s="1" t="str">
        <f t="shared" si="340"/>
        <v>265巷35號</v>
      </c>
      <c r="AM342" s="1" t="str">
        <f t="shared" si="341"/>
        <v>Y</v>
      </c>
      <c r="AN342" s="1">
        <f t="shared" si="342"/>
        <v>4</v>
      </c>
      <c r="AO342" s="1" t="str">
        <f t="shared" si="343"/>
        <v>265巷</v>
      </c>
      <c r="AP342" s="1" t="str">
        <f t="shared" si="344"/>
        <v>35號</v>
      </c>
      <c r="AQ342" s="1" t="str">
        <f t="shared" si="345"/>
        <v>N</v>
      </c>
      <c r="AR342" s="1" t="str">
        <f t="shared" si="346"/>
        <v/>
      </c>
      <c r="AS342" s="1" t="str">
        <f t="shared" si="347"/>
        <v/>
      </c>
      <c r="AT342" s="1" t="str">
        <f t="shared" si="348"/>
        <v>35號</v>
      </c>
      <c r="AU342" s="1" t="str">
        <f t="shared" si="349"/>
        <v>Y</v>
      </c>
      <c r="AV342" s="1">
        <f t="shared" si="350"/>
        <v>3</v>
      </c>
      <c r="AW342" s="1" t="str">
        <f t="shared" si="351"/>
        <v>35號</v>
      </c>
      <c r="AX342" s="1" t="str">
        <f t="shared" si="362"/>
        <v>35號</v>
      </c>
      <c r="AY342" s="1" t="str">
        <f t="shared" si="352"/>
        <v/>
      </c>
      <c r="AZ342" s="1" t="str">
        <f t="shared" si="353"/>
        <v>N</v>
      </c>
      <c r="BA342" s="1" t="str">
        <f t="shared" si="354"/>
        <v/>
      </c>
      <c r="BB342" s="1" t="str">
        <f t="shared" si="355"/>
        <v/>
      </c>
      <c r="BC342" s="1" t="str">
        <f t="shared" si="356"/>
        <v/>
      </c>
      <c r="BD342" s="1" t="str">
        <f>IF(ISERROR(VLOOKUP(BC342,樓別參照!A:B,2,0)),BC342,VLOOKUP(BC342,樓別參照!A:B,2,0))</f>
        <v/>
      </c>
      <c r="BE342" s="1" t="str">
        <f t="shared" si="357"/>
        <v/>
      </c>
      <c r="BF342" s="1" t="str">
        <f t="shared" si="358"/>
        <v/>
      </c>
      <c r="BG342" s="1" t="str">
        <f t="shared" si="307"/>
        <v>N</v>
      </c>
      <c r="BH342" s="1" t="str">
        <f t="shared" si="367"/>
        <v/>
      </c>
      <c r="BI342" s="1" t="str">
        <f t="shared" si="359"/>
        <v/>
      </c>
      <c r="BJ342" s="1" t="str">
        <f t="shared" si="311"/>
        <v>新北市</v>
      </c>
      <c r="BK342" s="1" t="str">
        <f t="shared" si="363"/>
        <v>中和區</v>
      </c>
      <c r="BL342" s="1" t="str">
        <f t="shared" si="364"/>
        <v>圓通路</v>
      </c>
      <c r="BM342" s="1" t="str">
        <f t="shared" si="365"/>
        <v>265巷</v>
      </c>
      <c r="BN342" s="1" t="str">
        <f t="shared" si="366"/>
        <v/>
      </c>
      <c r="BO342" s="1" t="str">
        <f t="shared" si="360"/>
        <v>35號</v>
      </c>
      <c r="BP342" s="1" t="str">
        <f t="shared" si="312"/>
        <v/>
      </c>
    </row>
    <row r="343" spans="1:68" x14ac:dyDescent="0.3">
      <c r="A343" s="1">
        <v>10467435</v>
      </c>
      <c r="B343" s="1" t="s">
        <v>337</v>
      </c>
      <c r="C343" s="1" t="s">
        <v>577</v>
      </c>
      <c r="D343" s="1" t="s">
        <v>567</v>
      </c>
      <c r="E343" s="1" t="s">
        <v>920</v>
      </c>
      <c r="F343" s="1" t="str">
        <f t="shared" si="313"/>
        <v>新北市 中和區 復興里34鄰復興路280巷28之2號</v>
      </c>
      <c r="G343" s="1">
        <f t="shared" si="314"/>
        <v>4</v>
      </c>
      <c r="H343" s="1" t="str">
        <f t="shared" si="315"/>
        <v>新北市</v>
      </c>
      <c r="I343" s="1">
        <f t="shared" si="316"/>
        <v>4</v>
      </c>
      <c r="J343" s="1" t="str">
        <f t="shared" si="309"/>
        <v>中和區</v>
      </c>
      <c r="K343" s="1" t="str">
        <f t="shared" si="310"/>
        <v>復興里34鄰復興路280巷28之2號</v>
      </c>
      <c r="L343" s="1" t="str">
        <f t="shared" si="317"/>
        <v>Y</v>
      </c>
      <c r="M343" s="1">
        <f t="shared" si="318"/>
        <v>3</v>
      </c>
      <c r="N343" s="1" t="str">
        <f t="shared" si="361"/>
        <v>復興里</v>
      </c>
      <c r="O343" s="1" t="str">
        <f t="shared" si="319"/>
        <v>Y</v>
      </c>
      <c r="P343" s="1">
        <f t="shared" si="320"/>
        <v>6</v>
      </c>
      <c r="Q343" s="1" t="str">
        <f t="shared" si="321"/>
        <v>復興里34鄰</v>
      </c>
      <c r="R343" s="1" t="str">
        <f t="shared" si="322"/>
        <v>復興里34鄰</v>
      </c>
      <c r="S343" s="1" t="str">
        <f t="shared" si="323"/>
        <v>復興路280巷28之2號</v>
      </c>
      <c r="T343" s="1" t="str">
        <f t="shared" si="324"/>
        <v>N</v>
      </c>
      <c r="U343" s="1" t="str">
        <f t="shared" si="325"/>
        <v>N</v>
      </c>
      <c r="V343" s="1" t="str">
        <f t="shared" si="326"/>
        <v>N</v>
      </c>
      <c r="W343" s="1" t="str">
        <f t="shared" si="327"/>
        <v/>
      </c>
      <c r="X343" s="1" t="str">
        <f t="shared" si="328"/>
        <v/>
      </c>
      <c r="Y343" s="1" t="str">
        <f t="shared" si="329"/>
        <v>復興路280巷28之2號</v>
      </c>
      <c r="Z343" s="1" t="str">
        <f t="shared" si="330"/>
        <v>Y</v>
      </c>
      <c r="AA343" s="1">
        <f t="shared" si="308"/>
        <v>3</v>
      </c>
      <c r="AB343" s="1" t="str">
        <f t="shared" si="331"/>
        <v>N</v>
      </c>
      <c r="AC343" s="1" t="str">
        <f t="shared" si="332"/>
        <v/>
      </c>
      <c r="AD343" s="1" t="str">
        <f t="shared" si="333"/>
        <v>復興路</v>
      </c>
      <c r="AE343" s="1" t="str">
        <f t="shared" si="334"/>
        <v>280巷28之2號</v>
      </c>
      <c r="AF343" s="1" t="str">
        <f t="shared" si="335"/>
        <v>N</v>
      </c>
      <c r="AG343" s="1" t="str">
        <f t="shared" si="336"/>
        <v/>
      </c>
      <c r="AH343" s="1" t="str">
        <f t="shared" si="337"/>
        <v/>
      </c>
      <c r="AI343" s="1" t="str">
        <f>IF(ISERROR(VLOOKUP(AH343,段別參照!A:B,2,0)),AH343,VLOOKUP(AH343,段別參照!A:B,2,0))</f>
        <v/>
      </c>
      <c r="AJ343" s="1" t="str">
        <f t="shared" si="338"/>
        <v>復興路</v>
      </c>
      <c r="AK343" s="1" t="str">
        <f t="shared" si="339"/>
        <v>復興路</v>
      </c>
      <c r="AL343" s="1" t="str">
        <f t="shared" si="340"/>
        <v>280巷28之2號</v>
      </c>
      <c r="AM343" s="1" t="str">
        <f t="shared" si="341"/>
        <v>Y</v>
      </c>
      <c r="AN343" s="1">
        <f t="shared" si="342"/>
        <v>4</v>
      </c>
      <c r="AO343" s="1" t="str">
        <f t="shared" si="343"/>
        <v>280巷</v>
      </c>
      <c r="AP343" s="1" t="str">
        <f t="shared" si="344"/>
        <v>28之2號</v>
      </c>
      <c r="AQ343" s="1" t="str">
        <f t="shared" si="345"/>
        <v>N</v>
      </c>
      <c r="AR343" s="1" t="str">
        <f t="shared" si="346"/>
        <v/>
      </c>
      <c r="AS343" s="1" t="str">
        <f t="shared" si="347"/>
        <v/>
      </c>
      <c r="AT343" s="1" t="str">
        <f t="shared" si="348"/>
        <v>28之2號</v>
      </c>
      <c r="AU343" s="1" t="str">
        <f t="shared" si="349"/>
        <v>Y</v>
      </c>
      <c r="AV343" s="1">
        <f t="shared" si="350"/>
        <v>5</v>
      </c>
      <c r="AW343" s="1" t="str">
        <f t="shared" si="351"/>
        <v>28之2號</v>
      </c>
      <c r="AX343" s="1" t="str">
        <f t="shared" si="362"/>
        <v>28-2號</v>
      </c>
      <c r="AY343" s="1" t="str">
        <f t="shared" si="352"/>
        <v/>
      </c>
      <c r="AZ343" s="1" t="str">
        <f t="shared" si="353"/>
        <v>N</v>
      </c>
      <c r="BA343" s="1" t="str">
        <f t="shared" si="354"/>
        <v/>
      </c>
      <c r="BB343" s="1" t="str">
        <f t="shared" si="355"/>
        <v/>
      </c>
      <c r="BC343" s="1" t="str">
        <f t="shared" si="356"/>
        <v/>
      </c>
      <c r="BD343" s="1" t="str">
        <f>IF(ISERROR(VLOOKUP(BC343,樓別參照!A:B,2,0)),BC343,VLOOKUP(BC343,樓別參照!A:B,2,0))</f>
        <v/>
      </c>
      <c r="BE343" s="1" t="str">
        <f t="shared" si="357"/>
        <v/>
      </c>
      <c r="BF343" s="1" t="str">
        <f t="shared" si="358"/>
        <v/>
      </c>
      <c r="BG343" s="1" t="str">
        <f t="shared" si="307"/>
        <v>N</v>
      </c>
      <c r="BH343" s="1" t="str">
        <f t="shared" si="367"/>
        <v/>
      </c>
      <c r="BI343" s="1" t="str">
        <f t="shared" si="359"/>
        <v/>
      </c>
      <c r="BJ343" s="1" t="str">
        <f t="shared" si="311"/>
        <v>新北市</v>
      </c>
      <c r="BK343" s="1" t="str">
        <f t="shared" si="363"/>
        <v>中和區</v>
      </c>
      <c r="BL343" s="1" t="str">
        <f t="shared" si="364"/>
        <v>復興路</v>
      </c>
      <c r="BM343" s="1" t="str">
        <f t="shared" si="365"/>
        <v>280巷</v>
      </c>
      <c r="BN343" s="1" t="str">
        <f t="shared" si="366"/>
        <v/>
      </c>
      <c r="BO343" s="1" t="str">
        <f t="shared" si="360"/>
        <v>28-2號</v>
      </c>
      <c r="BP343" s="1" t="str">
        <f t="shared" si="312"/>
        <v/>
      </c>
    </row>
    <row r="344" spans="1:68" x14ac:dyDescent="0.3">
      <c r="A344" s="1">
        <v>10038799</v>
      </c>
      <c r="B344" s="1" t="s">
        <v>338</v>
      </c>
      <c r="C344" s="1" t="s">
        <v>570</v>
      </c>
      <c r="D344" s="1" t="s">
        <v>571</v>
      </c>
      <c r="E344" s="1" t="s">
        <v>921</v>
      </c>
      <c r="F344" s="1" t="str">
        <f t="shared" si="313"/>
        <v>新北市 中和區 和興里25鄰板南路168號4樓</v>
      </c>
      <c r="G344" s="1">
        <f t="shared" si="314"/>
        <v>4</v>
      </c>
      <c r="H344" s="1" t="str">
        <f t="shared" si="315"/>
        <v>新北市</v>
      </c>
      <c r="I344" s="1">
        <f t="shared" si="316"/>
        <v>4</v>
      </c>
      <c r="J344" s="1" t="str">
        <f t="shared" si="309"/>
        <v>中和區</v>
      </c>
      <c r="K344" s="1" t="str">
        <f t="shared" si="310"/>
        <v>和興里25鄰板南路168號4樓</v>
      </c>
      <c r="L344" s="1" t="str">
        <f t="shared" si="317"/>
        <v>Y</v>
      </c>
      <c r="M344" s="1">
        <f t="shared" si="318"/>
        <v>3</v>
      </c>
      <c r="N344" s="1" t="str">
        <f t="shared" si="361"/>
        <v>和興里</v>
      </c>
      <c r="O344" s="1" t="str">
        <f t="shared" si="319"/>
        <v>Y</v>
      </c>
      <c r="P344" s="1">
        <f t="shared" si="320"/>
        <v>6</v>
      </c>
      <c r="Q344" s="1" t="str">
        <f t="shared" si="321"/>
        <v>和興里25鄰</v>
      </c>
      <c r="R344" s="1" t="str">
        <f t="shared" si="322"/>
        <v>和興里25鄰</v>
      </c>
      <c r="S344" s="1" t="str">
        <f t="shared" si="323"/>
        <v>板南路168號4樓</v>
      </c>
      <c r="T344" s="1" t="str">
        <f t="shared" si="324"/>
        <v>N</v>
      </c>
      <c r="U344" s="1" t="str">
        <f t="shared" si="325"/>
        <v>N</v>
      </c>
      <c r="V344" s="1" t="str">
        <f t="shared" si="326"/>
        <v>N</v>
      </c>
      <c r="W344" s="1" t="str">
        <f t="shared" si="327"/>
        <v/>
      </c>
      <c r="X344" s="1" t="str">
        <f t="shared" si="328"/>
        <v/>
      </c>
      <c r="Y344" s="1" t="str">
        <f t="shared" si="329"/>
        <v>板南路168號4樓</v>
      </c>
      <c r="Z344" s="1" t="str">
        <f t="shared" si="330"/>
        <v>Y</v>
      </c>
      <c r="AA344" s="1">
        <f t="shared" si="308"/>
        <v>3</v>
      </c>
      <c r="AB344" s="1" t="str">
        <f t="shared" si="331"/>
        <v>N</v>
      </c>
      <c r="AC344" s="1" t="str">
        <f t="shared" si="332"/>
        <v/>
      </c>
      <c r="AD344" s="1" t="str">
        <f t="shared" si="333"/>
        <v>板南路</v>
      </c>
      <c r="AE344" s="1" t="str">
        <f t="shared" si="334"/>
        <v>168號4樓</v>
      </c>
      <c r="AF344" s="1" t="str">
        <f t="shared" si="335"/>
        <v>N</v>
      </c>
      <c r="AG344" s="1" t="str">
        <f t="shared" si="336"/>
        <v/>
      </c>
      <c r="AH344" s="1" t="str">
        <f t="shared" si="337"/>
        <v/>
      </c>
      <c r="AI344" s="1" t="str">
        <f>IF(ISERROR(VLOOKUP(AH344,段別參照!A:B,2,0)),AH344,VLOOKUP(AH344,段別參照!A:B,2,0))</f>
        <v/>
      </c>
      <c r="AJ344" s="1" t="str">
        <f t="shared" si="338"/>
        <v>板南路</v>
      </c>
      <c r="AK344" s="1" t="str">
        <f t="shared" si="339"/>
        <v>板南路</v>
      </c>
      <c r="AL344" s="1" t="str">
        <f t="shared" si="340"/>
        <v>168號4樓</v>
      </c>
      <c r="AM344" s="1" t="str">
        <f t="shared" si="341"/>
        <v>N</v>
      </c>
      <c r="AN344" s="1" t="str">
        <f t="shared" si="342"/>
        <v/>
      </c>
      <c r="AO344" s="1" t="str">
        <f t="shared" si="343"/>
        <v/>
      </c>
      <c r="AP344" s="1" t="str">
        <f t="shared" si="344"/>
        <v>168號4樓</v>
      </c>
      <c r="AQ344" s="1" t="str">
        <f t="shared" si="345"/>
        <v>N</v>
      </c>
      <c r="AR344" s="1" t="str">
        <f t="shared" si="346"/>
        <v/>
      </c>
      <c r="AS344" s="1" t="str">
        <f t="shared" si="347"/>
        <v/>
      </c>
      <c r="AT344" s="1" t="str">
        <f t="shared" si="348"/>
        <v>168號4樓</v>
      </c>
      <c r="AU344" s="1" t="str">
        <f t="shared" si="349"/>
        <v>Y</v>
      </c>
      <c r="AV344" s="1">
        <f t="shared" si="350"/>
        <v>4</v>
      </c>
      <c r="AW344" s="1" t="str">
        <f t="shared" si="351"/>
        <v>168號</v>
      </c>
      <c r="AX344" s="1" t="str">
        <f t="shared" si="362"/>
        <v>168號</v>
      </c>
      <c r="AY344" s="1" t="str">
        <f t="shared" si="352"/>
        <v>4樓</v>
      </c>
      <c r="AZ344" s="1" t="str">
        <f t="shared" si="353"/>
        <v>Y</v>
      </c>
      <c r="BA344" s="1">
        <f t="shared" si="354"/>
        <v>2</v>
      </c>
      <c r="BB344" s="1" t="str">
        <f t="shared" si="355"/>
        <v>4樓</v>
      </c>
      <c r="BC344" s="1" t="str">
        <f t="shared" si="356"/>
        <v>4</v>
      </c>
      <c r="BD344" s="1" t="str">
        <f>IF(ISERROR(VLOOKUP(BC344,樓別參照!A:B,2,0)),BC344,VLOOKUP(BC344,樓別參照!A:B,2,0))</f>
        <v>4</v>
      </c>
      <c r="BE344" s="1" t="str">
        <f t="shared" si="357"/>
        <v>4樓</v>
      </c>
      <c r="BF344" s="1" t="str">
        <f t="shared" si="358"/>
        <v/>
      </c>
      <c r="BG344" s="1" t="str">
        <f t="shared" ref="BG344:BG407" si="368">IF(ISERROR(FIND("之",BF344)),"N","Y")</f>
        <v>N</v>
      </c>
      <c r="BH344" s="1" t="str">
        <f t="shared" si="367"/>
        <v/>
      </c>
      <c r="BI344" s="1" t="str">
        <f t="shared" si="359"/>
        <v/>
      </c>
      <c r="BJ344" s="1" t="str">
        <f t="shared" si="311"/>
        <v>新北市</v>
      </c>
      <c r="BK344" s="1" t="str">
        <f t="shared" si="363"/>
        <v>中和區</v>
      </c>
      <c r="BL344" s="1" t="str">
        <f t="shared" si="364"/>
        <v>板南路</v>
      </c>
      <c r="BM344" s="1" t="str">
        <f t="shared" si="365"/>
        <v/>
      </c>
      <c r="BN344" s="1" t="str">
        <f t="shared" si="366"/>
        <v/>
      </c>
      <c r="BO344" s="1" t="str">
        <f t="shared" si="360"/>
        <v>168號4樓</v>
      </c>
      <c r="BP344" s="1" t="str">
        <f t="shared" si="312"/>
        <v/>
      </c>
    </row>
    <row r="345" spans="1:68" x14ac:dyDescent="0.3">
      <c r="A345" s="1">
        <v>7001076</v>
      </c>
      <c r="B345" s="1" t="s">
        <v>339</v>
      </c>
      <c r="C345" s="1" t="s">
        <v>570</v>
      </c>
      <c r="D345" s="1" t="s">
        <v>571</v>
      </c>
      <c r="E345" s="1" t="s">
        <v>922</v>
      </c>
      <c r="F345" s="1" t="str">
        <f t="shared" si="313"/>
        <v>新北市 中和區 民富街80之3號</v>
      </c>
      <c r="G345" s="1">
        <f t="shared" si="314"/>
        <v>4</v>
      </c>
      <c r="H345" s="1" t="str">
        <f t="shared" si="315"/>
        <v>新北市</v>
      </c>
      <c r="I345" s="1">
        <f t="shared" si="316"/>
        <v>4</v>
      </c>
      <c r="J345" s="1" t="str">
        <f t="shared" si="309"/>
        <v>中和區</v>
      </c>
      <c r="K345" s="1" t="str">
        <f t="shared" si="310"/>
        <v>民富街80之3號</v>
      </c>
      <c r="L345" s="1" t="str">
        <f t="shared" si="317"/>
        <v>N</v>
      </c>
      <c r="M345" s="1" t="str">
        <f t="shared" si="318"/>
        <v/>
      </c>
      <c r="N345" s="1" t="str">
        <f t="shared" si="361"/>
        <v/>
      </c>
      <c r="O345" s="1" t="str">
        <f t="shared" si="319"/>
        <v>N</v>
      </c>
      <c r="P345" s="1" t="str">
        <f t="shared" si="320"/>
        <v/>
      </c>
      <c r="Q345" s="1" t="str">
        <f t="shared" si="321"/>
        <v/>
      </c>
      <c r="R345" s="1" t="str">
        <f t="shared" si="322"/>
        <v/>
      </c>
      <c r="S345" s="1" t="str">
        <f t="shared" si="323"/>
        <v>民富街80之3號</v>
      </c>
      <c r="T345" s="1" t="str">
        <f t="shared" si="324"/>
        <v>N</v>
      </c>
      <c r="U345" s="1" t="str">
        <f t="shared" si="325"/>
        <v>N</v>
      </c>
      <c r="V345" s="1" t="str">
        <f t="shared" si="326"/>
        <v>N</v>
      </c>
      <c r="W345" s="1" t="str">
        <f t="shared" si="327"/>
        <v/>
      </c>
      <c r="X345" s="1" t="str">
        <f t="shared" si="328"/>
        <v/>
      </c>
      <c r="Y345" s="1" t="str">
        <f t="shared" si="329"/>
        <v>民富街80之3號</v>
      </c>
      <c r="Z345" s="1" t="str">
        <f t="shared" si="330"/>
        <v>N</v>
      </c>
      <c r="AA345" s="1" t="str">
        <f t="shared" si="308"/>
        <v/>
      </c>
      <c r="AB345" s="1" t="str">
        <f t="shared" si="331"/>
        <v>Y</v>
      </c>
      <c r="AC345" s="1">
        <f t="shared" si="332"/>
        <v>3</v>
      </c>
      <c r="AD345" s="1" t="str">
        <f t="shared" si="333"/>
        <v>民富街</v>
      </c>
      <c r="AE345" s="1" t="str">
        <f t="shared" si="334"/>
        <v>80之3號</v>
      </c>
      <c r="AF345" s="1" t="str">
        <f t="shared" si="335"/>
        <v>N</v>
      </c>
      <c r="AG345" s="1" t="str">
        <f t="shared" si="336"/>
        <v/>
      </c>
      <c r="AH345" s="1" t="str">
        <f t="shared" si="337"/>
        <v/>
      </c>
      <c r="AI345" s="1" t="str">
        <f>IF(ISERROR(VLOOKUP(AH345,段別參照!A:B,2,0)),AH345,VLOOKUP(AH345,段別參照!A:B,2,0))</f>
        <v/>
      </c>
      <c r="AJ345" s="1" t="str">
        <f t="shared" si="338"/>
        <v>民富街</v>
      </c>
      <c r="AK345" s="1" t="str">
        <f t="shared" si="339"/>
        <v>民富街</v>
      </c>
      <c r="AL345" s="1" t="str">
        <f t="shared" si="340"/>
        <v>80之3號</v>
      </c>
      <c r="AM345" s="1" t="str">
        <f t="shared" si="341"/>
        <v>N</v>
      </c>
      <c r="AN345" s="1" t="str">
        <f t="shared" si="342"/>
        <v/>
      </c>
      <c r="AO345" s="1" t="str">
        <f t="shared" si="343"/>
        <v/>
      </c>
      <c r="AP345" s="1" t="str">
        <f t="shared" si="344"/>
        <v>80之3號</v>
      </c>
      <c r="AQ345" s="1" t="str">
        <f t="shared" si="345"/>
        <v>N</v>
      </c>
      <c r="AR345" s="1" t="str">
        <f t="shared" si="346"/>
        <v/>
      </c>
      <c r="AS345" s="1" t="str">
        <f t="shared" si="347"/>
        <v/>
      </c>
      <c r="AT345" s="1" t="str">
        <f t="shared" si="348"/>
        <v>80之3號</v>
      </c>
      <c r="AU345" s="1" t="str">
        <f t="shared" si="349"/>
        <v>Y</v>
      </c>
      <c r="AV345" s="1">
        <f t="shared" si="350"/>
        <v>5</v>
      </c>
      <c r="AW345" s="1" t="str">
        <f t="shared" si="351"/>
        <v>80之3號</v>
      </c>
      <c r="AX345" s="1" t="str">
        <f t="shared" si="362"/>
        <v>80-3號</v>
      </c>
      <c r="AY345" s="1" t="str">
        <f t="shared" si="352"/>
        <v/>
      </c>
      <c r="AZ345" s="1" t="str">
        <f t="shared" si="353"/>
        <v>N</v>
      </c>
      <c r="BA345" s="1" t="str">
        <f t="shared" si="354"/>
        <v/>
      </c>
      <c r="BB345" s="1" t="str">
        <f t="shared" si="355"/>
        <v/>
      </c>
      <c r="BC345" s="1" t="str">
        <f t="shared" si="356"/>
        <v/>
      </c>
      <c r="BD345" s="1" t="str">
        <f>IF(ISERROR(VLOOKUP(BC345,樓別參照!A:B,2,0)),BC345,VLOOKUP(BC345,樓別參照!A:B,2,0))</f>
        <v/>
      </c>
      <c r="BE345" s="1" t="str">
        <f t="shared" si="357"/>
        <v/>
      </c>
      <c r="BF345" s="1" t="str">
        <f t="shared" si="358"/>
        <v/>
      </c>
      <c r="BG345" s="1" t="str">
        <f t="shared" si="368"/>
        <v>N</v>
      </c>
      <c r="BH345" s="1" t="str">
        <f t="shared" si="367"/>
        <v/>
      </c>
      <c r="BI345" s="1" t="str">
        <f t="shared" si="359"/>
        <v/>
      </c>
      <c r="BJ345" s="1" t="str">
        <f t="shared" si="311"/>
        <v>新北市</v>
      </c>
      <c r="BK345" s="1" t="str">
        <f t="shared" si="363"/>
        <v>中和區</v>
      </c>
      <c r="BL345" s="1" t="str">
        <f t="shared" si="364"/>
        <v>民富街</v>
      </c>
      <c r="BM345" s="1" t="str">
        <f t="shared" si="365"/>
        <v/>
      </c>
      <c r="BN345" s="1" t="str">
        <f t="shared" si="366"/>
        <v/>
      </c>
      <c r="BO345" s="1" t="str">
        <f t="shared" si="360"/>
        <v>80-3號</v>
      </c>
      <c r="BP345" s="1" t="str">
        <f t="shared" si="312"/>
        <v/>
      </c>
    </row>
    <row r="346" spans="1:68" x14ac:dyDescent="0.3">
      <c r="A346" s="1">
        <v>10467388</v>
      </c>
      <c r="B346" s="1" t="s">
        <v>340</v>
      </c>
      <c r="C346" s="1" t="s">
        <v>570</v>
      </c>
      <c r="D346" s="1" t="s">
        <v>571</v>
      </c>
      <c r="E346" s="1" t="s">
        <v>923</v>
      </c>
      <c r="F346" s="1" t="str">
        <f t="shared" si="313"/>
        <v>新北市 中和區 民利街　68巷1弄1-2號</v>
      </c>
      <c r="G346" s="1">
        <f t="shared" si="314"/>
        <v>4</v>
      </c>
      <c r="H346" s="1" t="str">
        <f t="shared" si="315"/>
        <v>新北市</v>
      </c>
      <c r="I346" s="1">
        <f t="shared" si="316"/>
        <v>4</v>
      </c>
      <c r="J346" s="1" t="str">
        <f t="shared" si="309"/>
        <v>中和區</v>
      </c>
      <c r="K346" s="1" t="str">
        <f t="shared" si="310"/>
        <v>民利街　68巷1弄1-2號</v>
      </c>
      <c r="L346" s="1" t="str">
        <f t="shared" si="317"/>
        <v>N</v>
      </c>
      <c r="M346" s="1" t="str">
        <f t="shared" si="318"/>
        <v/>
      </c>
      <c r="N346" s="1" t="str">
        <f t="shared" si="361"/>
        <v/>
      </c>
      <c r="O346" s="1" t="str">
        <f t="shared" si="319"/>
        <v>N</v>
      </c>
      <c r="P346" s="1" t="str">
        <f t="shared" si="320"/>
        <v/>
      </c>
      <c r="Q346" s="1" t="str">
        <f t="shared" si="321"/>
        <v/>
      </c>
      <c r="R346" s="1" t="str">
        <f t="shared" si="322"/>
        <v/>
      </c>
      <c r="S346" s="1" t="str">
        <f t="shared" si="323"/>
        <v>民利街　68巷1弄1-2號</v>
      </c>
      <c r="T346" s="1" t="str">
        <f t="shared" si="324"/>
        <v>N</v>
      </c>
      <c r="U346" s="1" t="str">
        <f t="shared" si="325"/>
        <v>N</v>
      </c>
      <c r="V346" s="1" t="str">
        <f t="shared" si="326"/>
        <v>N</v>
      </c>
      <c r="W346" s="1" t="str">
        <f t="shared" si="327"/>
        <v/>
      </c>
      <c r="X346" s="1" t="str">
        <f t="shared" si="328"/>
        <v/>
      </c>
      <c r="Y346" s="1" t="str">
        <f t="shared" si="329"/>
        <v>民利街　68巷1弄1-2號</v>
      </c>
      <c r="Z346" s="1" t="str">
        <f t="shared" si="330"/>
        <v>N</v>
      </c>
      <c r="AA346" s="1" t="str">
        <f t="shared" si="308"/>
        <v/>
      </c>
      <c r="AB346" s="1" t="str">
        <f t="shared" si="331"/>
        <v>Y</v>
      </c>
      <c r="AC346" s="1">
        <f t="shared" si="332"/>
        <v>3</v>
      </c>
      <c r="AD346" s="1" t="str">
        <f t="shared" si="333"/>
        <v>民利街</v>
      </c>
      <c r="AE346" s="1" t="str">
        <f t="shared" si="334"/>
        <v>　68巷1弄1-2號</v>
      </c>
      <c r="AF346" s="1" t="str">
        <f t="shared" si="335"/>
        <v>N</v>
      </c>
      <c r="AG346" s="1" t="str">
        <f t="shared" si="336"/>
        <v/>
      </c>
      <c r="AH346" s="1" t="str">
        <f t="shared" si="337"/>
        <v/>
      </c>
      <c r="AI346" s="1" t="str">
        <f>IF(ISERROR(VLOOKUP(AH346,段別參照!A:B,2,0)),AH346,VLOOKUP(AH346,段別參照!A:B,2,0))</f>
        <v/>
      </c>
      <c r="AJ346" s="1" t="str">
        <f t="shared" si="338"/>
        <v>民利街</v>
      </c>
      <c r="AK346" s="1" t="str">
        <f t="shared" si="339"/>
        <v>民利街</v>
      </c>
      <c r="AL346" s="1" t="str">
        <f t="shared" si="340"/>
        <v>　68巷1弄1-2號</v>
      </c>
      <c r="AM346" s="1" t="str">
        <f t="shared" si="341"/>
        <v>Y</v>
      </c>
      <c r="AN346" s="1">
        <f t="shared" si="342"/>
        <v>4</v>
      </c>
      <c r="AO346" s="1" t="str">
        <f t="shared" si="343"/>
        <v>　68巷</v>
      </c>
      <c r="AP346" s="1" t="str">
        <f t="shared" si="344"/>
        <v>1弄1-2號</v>
      </c>
      <c r="AQ346" s="1" t="str">
        <f t="shared" si="345"/>
        <v>Y</v>
      </c>
      <c r="AR346" s="1">
        <f t="shared" si="346"/>
        <v>2</v>
      </c>
      <c r="AS346" s="1" t="str">
        <f t="shared" si="347"/>
        <v>1弄</v>
      </c>
      <c r="AT346" s="1" t="str">
        <f t="shared" si="348"/>
        <v>1-2號</v>
      </c>
      <c r="AU346" s="1" t="str">
        <f t="shared" si="349"/>
        <v>Y</v>
      </c>
      <c r="AV346" s="1">
        <f t="shared" si="350"/>
        <v>4</v>
      </c>
      <c r="AW346" s="1" t="str">
        <f t="shared" si="351"/>
        <v>1-2號</v>
      </c>
      <c r="AX346" s="1" t="str">
        <f t="shared" si="362"/>
        <v>1-2號</v>
      </c>
      <c r="AY346" s="1" t="str">
        <f t="shared" si="352"/>
        <v/>
      </c>
      <c r="AZ346" s="1" t="str">
        <f t="shared" si="353"/>
        <v>N</v>
      </c>
      <c r="BA346" s="1" t="str">
        <f t="shared" si="354"/>
        <v/>
      </c>
      <c r="BB346" s="1" t="str">
        <f t="shared" si="355"/>
        <v/>
      </c>
      <c r="BC346" s="1" t="str">
        <f t="shared" si="356"/>
        <v/>
      </c>
      <c r="BD346" s="1" t="str">
        <f>IF(ISERROR(VLOOKUP(BC346,樓別參照!A:B,2,0)),BC346,VLOOKUP(BC346,樓別參照!A:B,2,0))</f>
        <v/>
      </c>
      <c r="BE346" s="1" t="str">
        <f t="shared" si="357"/>
        <v/>
      </c>
      <c r="BF346" s="1" t="str">
        <f t="shared" si="358"/>
        <v/>
      </c>
      <c r="BG346" s="1" t="str">
        <f t="shared" si="368"/>
        <v>N</v>
      </c>
      <c r="BH346" s="1" t="str">
        <f t="shared" si="367"/>
        <v/>
      </c>
      <c r="BI346" s="1" t="str">
        <f t="shared" si="359"/>
        <v/>
      </c>
      <c r="BJ346" s="1" t="str">
        <f t="shared" si="311"/>
        <v>新北市</v>
      </c>
      <c r="BK346" s="1" t="str">
        <f t="shared" si="363"/>
        <v>中和區</v>
      </c>
      <c r="BL346" s="1" t="str">
        <f t="shared" si="364"/>
        <v>民利街</v>
      </c>
      <c r="BM346" s="1" t="str">
        <f t="shared" si="365"/>
        <v>68巷</v>
      </c>
      <c r="BN346" s="1" t="str">
        <f t="shared" si="366"/>
        <v>1弄</v>
      </c>
      <c r="BO346" s="1" t="str">
        <f t="shared" si="360"/>
        <v>1-2號</v>
      </c>
      <c r="BP346" s="1" t="str">
        <f t="shared" si="312"/>
        <v/>
      </c>
    </row>
    <row r="347" spans="1:68" x14ac:dyDescent="0.3">
      <c r="A347" s="1">
        <v>7845892</v>
      </c>
      <c r="B347" s="1" t="s">
        <v>341</v>
      </c>
      <c r="C347" s="1" t="s">
        <v>577</v>
      </c>
      <c r="D347" s="1" t="s">
        <v>571</v>
      </c>
      <c r="E347" s="1" t="s">
        <v>924</v>
      </c>
      <c r="F347" s="1" t="str">
        <f t="shared" si="313"/>
        <v>新北市 中和區 平河里33鄰中正路817號4樓之11</v>
      </c>
      <c r="G347" s="1">
        <f t="shared" si="314"/>
        <v>4</v>
      </c>
      <c r="H347" s="1" t="str">
        <f t="shared" si="315"/>
        <v>新北市</v>
      </c>
      <c r="I347" s="1">
        <f t="shared" si="316"/>
        <v>4</v>
      </c>
      <c r="J347" s="1" t="str">
        <f t="shared" si="309"/>
        <v>中和區</v>
      </c>
      <c r="K347" s="1" t="str">
        <f t="shared" si="310"/>
        <v>平河里33鄰中正路817號4樓之11</v>
      </c>
      <c r="L347" s="1" t="str">
        <f t="shared" si="317"/>
        <v>Y</v>
      </c>
      <c r="M347" s="1">
        <f t="shared" si="318"/>
        <v>3</v>
      </c>
      <c r="N347" s="1" t="str">
        <f t="shared" si="361"/>
        <v>平河里</v>
      </c>
      <c r="O347" s="1" t="str">
        <f t="shared" si="319"/>
        <v>Y</v>
      </c>
      <c r="P347" s="1">
        <f t="shared" si="320"/>
        <v>6</v>
      </c>
      <c r="Q347" s="1" t="str">
        <f t="shared" si="321"/>
        <v>平河里33鄰</v>
      </c>
      <c r="R347" s="1" t="str">
        <f t="shared" si="322"/>
        <v>平河里33鄰</v>
      </c>
      <c r="S347" s="1" t="str">
        <f t="shared" si="323"/>
        <v>中正路817號4樓之11</v>
      </c>
      <c r="T347" s="1" t="str">
        <f t="shared" si="324"/>
        <v>N</v>
      </c>
      <c r="U347" s="1" t="str">
        <f t="shared" si="325"/>
        <v>N</v>
      </c>
      <c r="V347" s="1" t="str">
        <f t="shared" si="326"/>
        <v>N</v>
      </c>
      <c r="W347" s="1" t="str">
        <f t="shared" si="327"/>
        <v/>
      </c>
      <c r="X347" s="1" t="str">
        <f t="shared" si="328"/>
        <v/>
      </c>
      <c r="Y347" s="1" t="str">
        <f t="shared" si="329"/>
        <v>中正路817號4樓之11</v>
      </c>
      <c r="Z347" s="1" t="str">
        <f t="shared" si="330"/>
        <v>Y</v>
      </c>
      <c r="AA347" s="1">
        <f t="shared" si="308"/>
        <v>3</v>
      </c>
      <c r="AB347" s="1" t="str">
        <f t="shared" si="331"/>
        <v>N</v>
      </c>
      <c r="AC347" s="1" t="str">
        <f t="shared" si="332"/>
        <v/>
      </c>
      <c r="AD347" s="1" t="str">
        <f t="shared" si="333"/>
        <v>中正路</v>
      </c>
      <c r="AE347" s="1" t="str">
        <f t="shared" si="334"/>
        <v>817號4樓之11</v>
      </c>
      <c r="AF347" s="1" t="str">
        <f t="shared" si="335"/>
        <v>N</v>
      </c>
      <c r="AG347" s="1" t="str">
        <f t="shared" si="336"/>
        <v/>
      </c>
      <c r="AH347" s="1" t="str">
        <f t="shared" si="337"/>
        <v/>
      </c>
      <c r="AI347" s="1" t="str">
        <f>IF(ISERROR(VLOOKUP(AH347,段別參照!A:B,2,0)),AH347,VLOOKUP(AH347,段別參照!A:B,2,0))</f>
        <v/>
      </c>
      <c r="AJ347" s="1" t="str">
        <f t="shared" si="338"/>
        <v>中正路</v>
      </c>
      <c r="AK347" s="1" t="str">
        <f t="shared" si="339"/>
        <v>中正路</v>
      </c>
      <c r="AL347" s="1" t="str">
        <f t="shared" si="340"/>
        <v>817號4樓之11</v>
      </c>
      <c r="AM347" s="1" t="str">
        <f t="shared" si="341"/>
        <v>N</v>
      </c>
      <c r="AN347" s="1" t="str">
        <f t="shared" si="342"/>
        <v/>
      </c>
      <c r="AO347" s="1" t="str">
        <f t="shared" si="343"/>
        <v/>
      </c>
      <c r="AP347" s="1" t="str">
        <f t="shared" si="344"/>
        <v>817號4樓之11</v>
      </c>
      <c r="AQ347" s="1" t="str">
        <f t="shared" si="345"/>
        <v>N</v>
      </c>
      <c r="AR347" s="1" t="str">
        <f t="shared" si="346"/>
        <v/>
      </c>
      <c r="AS347" s="1" t="str">
        <f t="shared" si="347"/>
        <v/>
      </c>
      <c r="AT347" s="1" t="str">
        <f t="shared" si="348"/>
        <v>817號4樓之11</v>
      </c>
      <c r="AU347" s="1" t="str">
        <f t="shared" si="349"/>
        <v>Y</v>
      </c>
      <c r="AV347" s="1">
        <f t="shared" si="350"/>
        <v>4</v>
      </c>
      <c r="AW347" s="1" t="str">
        <f t="shared" si="351"/>
        <v>817號</v>
      </c>
      <c r="AX347" s="1" t="str">
        <f t="shared" si="362"/>
        <v>817號</v>
      </c>
      <c r="AY347" s="1" t="str">
        <f t="shared" si="352"/>
        <v>4樓之11</v>
      </c>
      <c r="AZ347" s="1" t="str">
        <f t="shared" si="353"/>
        <v>Y</v>
      </c>
      <c r="BA347" s="1">
        <f t="shared" si="354"/>
        <v>2</v>
      </c>
      <c r="BB347" s="1" t="str">
        <f t="shared" si="355"/>
        <v>4樓</v>
      </c>
      <c r="BC347" s="1" t="str">
        <f t="shared" si="356"/>
        <v>4</v>
      </c>
      <c r="BD347" s="1" t="str">
        <f>IF(ISERROR(VLOOKUP(BC347,樓別參照!A:B,2,0)),BC347,VLOOKUP(BC347,樓別參照!A:B,2,0))</f>
        <v>4</v>
      </c>
      <c r="BE347" s="1" t="str">
        <f t="shared" si="357"/>
        <v>4樓</v>
      </c>
      <c r="BF347" s="1" t="str">
        <f t="shared" si="358"/>
        <v>之11</v>
      </c>
      <c r="BG347" s="1" t="str">
        <f t="shared" si="368"/>
        <v>Y</v>
      </c>
      <c r="BH347" s="1">
        <f t="shared" si="367"/>
        <v>1</v>
      </c>
      <c r="BI347" s="1" t="str">
        <f t="shared" si="359"/>
        <v>之11</v>
      </c>
      <c r="BJ347" s="1" t="str">
        <f t="shared" si="311"/>
        <v>新北市</v>
      </c>
      <c r="BK347" s="1" t="str">
        <f t="shared" si="363"/>
        <v>中和區</v>
      </c>
      <c r="BL347" s="1" t="str">
        <f t="shared" si="364"/>
        <v>中正路</v>
      </c>
      <c r="BM347" s="1" t="str">
        <f t="shared" si="365"/>
        <v/>
      </c>
      <c r="BN347" s="1" t="str">
        <f t="shared" si="366"/>
        <v/>
      </c>
      <c r="BO347" s="1" t="str">
        <f t="shared" si="360"/>
        <v>817號4樓之11</v>
      </c>
      <c r="BP347" s="1" t="str">
        <f t="shared" si="312"/>
        <v/>
      </c>
    </row>
    <row r="348" spans="1:68" x14ac:dyDescent="0.3">
      <c r="A348" s="1">
        <v>10354525</v>
      </c>
      <c r="B348" s="1" t="s">
        <v>342</v>
      </c>
      <c r="C348" s="1" t="s">
        <v>570</v>
      </c>
      <c r="D348" s="1" t="s">
        <v>571</v>
      </c>
      <c r="E348" s="1" t="s">
        <v>925</v>
      </c>
      <c r="F348" s="1" t="str">
        <f t="shared" si="313"/>
        <v>新北市 中和區 仁和里35鄰連城路477巷6弄17之2號</v>
      </c>
      <c r="G348" s="1">
        <f t="shared" si="314"/>
        <v>4</v>
      </c>
      <c r="H348" s="1" t="str">
        <f t="shared" si="315"/>
        <v>新北市</v>
      </c>
      <c r="I348" s="1">
        <f t="shared" si="316"/>
        <v>4</v>
      </c>
      <c r="J348" s="1" t="str">
        <f t="shared" si="309"/>
        <v>中和區</v>
      </c>
      <c r="K348" s="1" t="str">
        <f t="shared" si="310"/>
        <v>仁和里35鄰連城路477巷6弄17之2號</v>
      </c>
      <c r="L348" s="1" t="str">
        <f t="shared" si="317"/>
        <v>Y</v>
      </c>
      <c r="M348" s="1">
        <f t="shared" si="318"/>
        <v>3</v>
      </c>
      <c r="N348" s="1" t="str">
        <f t="shared" si="361"/>
        <v>仁和里</v>
      </c>
      <c r="O348" s="1" t="str">
        <f t="shared" si="319"/>
        <v>Y</v>
      </c>
      <c r="P348" s="1">
        <f t="shared" si="320"/>
        <v>6</v>
      </c>
      <c r="Q348" s="1" t="str">
        <f t="shared" si="321"/>
        <v>仁和里35鄰</v>
      </c>
      <c r="R348" s="1" t="str">
        <f t="shared" si="322"/>
        <v>仁和里35鄰</v>
      </c>
      <c r="S348" s="1" t="str">
        <f t="shared" si="323"/>
        <v>連城路477巷6弄17之2號</v>
      </c>
      <c r="T348" s="1" t="str">
        <f t="shared" si="324"/>
        <v>N</v>
      </c>
      <c r="U348" s="1" t="str">
        <f t="shared" si="325"/>
        <v>N</v>
      </c>
      <c r="V348" s="1" t="str">
        <f t="shared" si="326"/>
        <v>N</v>
      </c>
      <c r="W348" s="1" t="str">
        <f t="shared" si="327"/>
        <v/>
      </c>
      <c r="X348" s="1" t="str">
        <f t="shared" si="328"/>
        <v/>
      </c>
      <c r="Y348" s="1" t="str">
        <f t="shared" si="329"/>
        <v>連城路477巷6弄17之2號</v>
      </c>
      <c r="Z348" s="1" t="str">
        <f t="shared" si="330"/>
        <v>Y</v>
      </c>
      <c r="AA348" s="1">
        <f t="shared" si="308"/>
        <v>3</v>
      </c>
      <c r="AB348" s="1" t="str">
        <f t="shared" si="331"/>
        <v>N</v>
      </c>
      <c r="AC348" s="1" t="str">
        <f t="shared" si="332"/>
        <v/>
      </c>
      <c r="AD348" s="1" t="str">
        <f t="shared" si="333"/>
        <v>連城路</v>
      </c>
      <c r="AE348" s="1" t="str">
        <f t="shared" si="334"/>
        <v>477巷6弄17之2號</v>
      </c>
      <c r="AF348" s="1" t="str">
        <f t="shared" si="335"/>
        <v>N</v>
      </c>
      <c r="AG348" s="1" t="str">
        <f t="shared" si="336"/>
        <v/>
      </c>
      <c r="AH348" s="1" t="str">
        <f t="shared" si="337"/>
        <v/>
      </c>
      <c r="AI348" s="1" t="str">
        <f>IF(ISERROR(VLOOKUP(AH348,段別參照!A:B,2,0)),AH348,VLOOKUP(AH348,段別參照!A:B,2,0))</f>
        <v/>
      </c>
      <c r="AJ348" s="1" t="str">
        <f t="shared" si="338"/>
        <v>連城路</v>
      </c>
      <c r="AK348" s="1" t="str">
        <f t="shared" si="339"/>
        <v>連城路</v>
      </c>
      <c r="AL348" s="1" t="str">
        <f t="shared" si="340"/>
        <v>477巷6弄17之2號</v>
      </c>
      <c r="AM348" s="1" t="str">
        <f t="shared" si="341"/>
        <v>Y</v>
      </c>
      <c r="AN348" s="1">
        <f t="shared" si="342"/>
        <v>4</v>
      </c>
      <c r="AO348" s="1" t="str">
        <f t="shared" si="343"/>
        <v>477巷</v>
      </c>
      <c r="AP348" s="1" t="str">
        <f t="shared" si="344"/>
        <v>6弄17之2號</v>
      </c>
      <c r="AQ348" s="1" t="str">
        <f t="shared" si="345"/>
        <v>Y</v>
      </c>
      <c r="AR348" s="1">
        <f t="shared" si="346"/>
        <v>2</v>
      </c>
      <c r="AS348" s="1" t="str">
        <f t="shared" si="347"/>
        <v>6弄</v>
      </c>
      <c r="AT348" s="1" t="str">
        <f t="shared" si="348"/>
        <v>17之2號</v>
      </c>
      <c r="AU348" s="1" t="str">
        <f t="shared" si="349"/>
        <v>Y</v>
      </c>
      <c r="AV348" s="1">
        <f t="shared" si="350"/>
        <v>5</v>
      </c>
      <c r="AW348" s="1" t="str">
        <f t="shared" si="351"/>
        <v>17之2號</v>
      </c>
      <c r="AX348" s="1" t="str">
        <f t="shared" si="362"/>
        <v>17-2號</v>
      </c>
      <c r="AY348" s="1" t="str">
        <f t="shared" si="352"/>
        <v/>
      </c>
      <c r="AZ348" s="1" t="str">
        <f t="shared" si="353"/>
        <v>N</v>
      </c>
      <c r="BA348" s="1" t="str">
        <f t="shared" si="354"/>
        <v/>
      </c>
      <c r="BB348" s="1" t="str">
        <f t="shared" si="355"/>
        <v/>
      </c>
      <c r="BC348" s="1" t="str">
        <f t="shared" si="356"/>
        <v/>
      </c>
      <c r="BD348" s="1" t="str">
        <f>IF(ISERROR(VLOOKUP(BC348,樓別參照!A:B,2,0)),BC348,VLOOKUP(BC348,樓別參照!A:B,2,0))</f>
        <v/>
      </c>
      <c r="BE348" s="1" t="str">
        <f t="shared" si="357"/>
        <v/>
      </c>
      <c r="BF348" s="1" t="str">
        <f t="shared" si="358"/>
        <v/>
      </c>
      <c r="BG348" s="1" t="str">
        <f t="shared" si="368"/>
        <v>N</v>
      </c>
      <c r="BH348" s="1" t="str">
        <f t="shared" si="367"/>
        <v/>
      </c>
      <c r="BI348" s="1" t="str">
        <f t="shared" si="359"/>
        <v/>
      </c>
      <c r="BJ348" s="1" t="str">
        <f t="shared" si="311"/>
        <v>新北市</v>
      </c>
      <c r="BK348" s="1" t="str">
        <f t="shared" si="363"/>
        <v>中和區</v>
      </c>
      <c r="BL348" s="1" t="str">
        <f t="shared" si="364"/>
        <v>連城路</v>
      </c>
      <c r="BM348" s="1" t="str">
        <f t="shared" si="365"/>
        <v>477巷</v>
      </c>
      <c r="BN348" s="1" t="str">
        <f t="shared" si="366"/>
        <v>6弄</v>
      </c>
      <c r="BO348" s="1" t="str">
        <f t="shared" si="360"/>
        <v>17-2號</v>
      </c>
      <c r="BP348" s="1" t="str">
        <f t="shared" si="312"/>
        <v/>
      </c>
    </row>
    <row r="349" spans="1:68" x14ac:dyDescent="0.3">
      <c r="A349" s="1">
        <v>9281124</v>
      </c>
      <c r="B349" s="1" t="s">
        <v>343</v>
      </c>
      <c r="C349" s="1" t="s">
        <v>570</v>
      </c>
      <c r="D349" s="1" t="s">
        <v>827</v>
      </c>
      <c r="E349" s="1" t="s">
        <v>926</v>
      </c>
      <c r="F349" s="1" t="str">
        <f t="shared" si="313"/>
        <v>新北市 中和區 中山路3段63巷13弄73號2樓</v>
      </c>
      <c r="G349" s="1">
        <f t="shared" si="314"/>
        <v>4</v>
      </c>
      <c r="H349" s="1" t="str">
        <f t="shared" si="315"/>
        <v>新北市</v>
      </c>
      <c r="I349" s="1">
        <f t="shared" si="316"/>
        <v>4</v>
      </c>
      <c r="J349" s="1" t="str">
        <f t="shared" si="309"/>
        <v>中和區</v>
      </c>
      <c r="K349" s="1" t="str">
        <f t="shared" si="310"/>
        <v>中山路3段63巷13弄73號2樓</v>
      </c>
      <c r="L349" s="1" t="str">
        <f t="shared" si="317"/>
        <v>N</v>
      </c>
      <c r="M349" s="1" t="str">
        <f t="shared" si="318"/>
        <v/>
      </c>
      <c r="N349" s="1" t="str">
        <f t="shared" si="361"/>
        <v/>
      </c>
      <c r="O349" s="1" t="str">
        <f t="shared" si="319"/>
        <v>N</v>
      </c>
      <c r="P349" s="1" t="str">
        <f t="shared" si="320"/>
        <v/>
      </c>
      <c r="Q349" s="1" t="str">
        <f t="shared" si="321"/>
        <v/>
      </c>
      <c r="R349" s="1" t="str">
        <f t="shared" si="322"/>
        <v/>
      </c>
      <c r="S349" s="1" t="str">
        <f t="shared" si="323"/>
        <v>中山路3段63巷13弄73號2樓</v>
      </c>
      <c r="T349" s="1" t="str">
        <f t="shared" si="324"/>
        <v>N</v>
      </c>
      <c r="U349" s="1" t="str">
        <f t="shared" si="325"/>
        <v>N</v>
      </c>
      <c r="V349" s="1" t="str">
        <f t="shared" si="326"/>
        <v>N</v>
      </c>
      <c r="W349" s="1" t="str">
        <f t="shared" si="327"/>
        <v/>
      </c>
      <c r="X349" s="1" t="str">
        <f t="shared" si="328"/>
        <v/>
      </c>
      <c r="Y349" s="1" t="str">
        <f t="shared" si="329"/>
        <v>中山路3段63巷13弄73號2樓</v>
      </c>
      <c r="Z349" s="1" t="str">
        <f t="shared" si="330"/>
        <v>Y</v>
      </c>
      <c r="AA349" s="1">
        <f t="shared" si="308"/>
        <v>3</v>
      </c>
      <c r="AB349" s="1" t="str">
        <f t="shared" si="331"/>
        <v>N</v>
      </c>
      <c r="AC349" s="1" t="str">
        <f t="shared" si="332"/>
        <v/>
      </c>
      <c r="AD349" s="1" t="str">
        <f t="shared" si="333"/>
        <v>中山路</v>
      </c>
      <c r="AE349" s="1" t="str">
        <f t="shared" si="334"/>
        <v>3段63巷13弄73號2樓</v>
      </c>
      <c r="AF349" s="1" t="str">
        <f t="shared" si="335"/>
        <v>Y</v>
      </c>
      <c r="AG349" s="1">
        <f t="shared" si="336"/>
        <v>2</v>
      </c>
      <c r="AH349" s="1" t="str">
        <f t="shared" si="337"/>
        <v>3段</v>
      </c>
      <c r="AI349" s="1" t="str">
        <f>IF(ISERROR(VLOOKUP(AH349,段別參照!A:B,2,0)),AH349,VLOOKUP(AH349,段別參照!A:B,2,0))</f>
        <v>三段</v>
      </c>
      <c r="AJ349" s="1" t="str">
        <f t="shared" si="338"/>
        <v>中山路3段</v>
      </c>
      <c r="AK349" s="1" t="str">
        <f t="shared" si="339"/>
        <v>中山路三段</v>
      </c>
      <c r="AL349" s="1" t="str">
        <f t="shared" si="340"/>
        <v>63巷13弄73號2樓</v>
      </c>
      <c r="AM349" s="1" t="str">
        <f t="shared" si="341"/>
        <v>Y</v>
      </c>
      <c r="AN349" s="1">
        <f t="shared" si="342"/>
        <v>3</v>
      </c>
      <c r="AO349" s="1" t="str">
        <f t="shared" si="343"/>
        <v>63巷</v>
      </c>
      <c r="AP349" s="1" t="str">
        <f t="shared" si="344"/>
        <v>13弄73號2樓</v>
      </c>
      <c r="AQ349" s="1" t="str">
        <f t="shared" si="345"/>
        <v>Y</v>
      </c>
      <c r="AR349" s="1">
        <f t="shared" si="346"/>
        <v>3</v>
      </c>
      <c r="AS349" s="1" t="str">
        <f t="shared" si="347"/>
        <v>13弄</v>
      </c>
      <c r="AT349" s="1" t="str">
        <f t="shared" si="348"/>
        <v>73號2樓</v>
      </c>
      <c r="AU349" s="1" t="str">
        <f t="shared" si="349"/>
        <v>Y</v>
      </c>
      <c r="AV349" s="1">
        <f t="shared" si="350"/>
        <v>3</v>
      </c>
      <c r="AW349" s="1" t="str">
        <f t="shared" si="351"/>
        <v>73號</v>
      </c>
      <c r="AX349" s="1" t="str">
        <f t="shared" si="362"/>
        <v>73號</v>
      </c>
      <c r="AY349" s="1" t="str">
        <f t="shared" si="352"/>
        <v>2樓</v>
      </c>
      <c r="AZ349" s="1" t="str">
        <f t="shared" si="353"/>
        <v>Y</v>
      </c>
      <c r="BA349" s="1">
        <f t="shared" si="354"/>
        <v>2</v>
      </c>
      <c r="BB349" s="1" t="str">
        <f t="shared" si="355"/>
        <v>2樓</v>
      </c>
      <c r="BC349" s="1" t="str">
        <f t="shared" si="356"/>
        <v>2</v>
      </c>
      <c r="BD349" s="1" t="str">
        <f>IF(ISERROR(VLOOKUP(BC349,樓別參照!A:B,2,0)),BC349,VLOOKUP(BC349,樓別參照!A:B,2,0))</f>
        <v>2</v>
      </c>
      <c r="BE349" s="1" t="str">
        <f t="shared" si="357"/>
        <v>2樓</v>
      </c>
      <c r="BF349" s="1" t="str">
        <f t="shared" si="358"/>
        <v/>
      </c>
      <c r="BG349" s="1" t="str">
        <f t="shared" si="368"/>
        <v>N</v>
      </c>
      <c r="BH349" s="1" t="str">
        <f t="shared" si="367"/>
        <v/>
      </c>
      <c r="BI349" s="1" t="str">
        <f t="shared" si="359"/>
        <v/>
      </c>
      <c r="BJ349" s="1" t="str">
        <f t="shared" si="311"/>
        <v>新北市</v>
      </c>
      <c r="BK349" s="1" t="str">
        <f t="shared" si="363"/>
        <v>中和區</v>
      </c>
      <c r="BL349" s="1" t="str">
        <f t="shared" si="364"/>
        <v>中山路三段</v>
      </c>
      <c r="BM349" s="1" t="str">
        <f t="shared" si="365"/>
        <v>63巷</v>
      </c>
      <c r="BN349" s="1" t="str">
        <f t="shared" si="366"/>
        <v>13弄</v>
      </c>
      <c r="BO349" s="1" t="str">
        <f t="shared" si="360"/>
        <v>73號2樓</v>
      </c>
      <c r="BP349" s="1" t="str">
        <f t="shared" si="312"/>
        <v/>
      </c>
    </row>
    <row r="350" spans="1:68" x14ac:dyDescent="0.3">
      <c r="A350" s="1">
        <v>6684982</v>
      </c>
      <c r="B350" s="1" t="s">
        <v>344</v>
      </c>
      <c r="C350" s="1" t="s">
        <v>570</v>
      </c>
      <c r="D350" s="1" t="s">
        <v>571</v>
      </c>
      <c r="E350" s="1" t="s">
        <v>927</v>
      </c>
      <c r="F350" s="1" t="str">
        <f t="shared" si="313"/>
        <v>新北市 永和區 國中路2號10樓之1</v>
      </c>
      <c r="G350" s="1">
        <f t="shared" si="314"/>
        <v>4</v>
      </c>
      <c r="H350" s="1" t="str">
        <f t="shared" si="315"/>
        <v>新北市</v>
      </c>
      <c r="I350" s="1">
        <f t="shared" si="316"/>
        <v>4</v>
      </c>
      <c r="J350" s="1" t="str">
        <f t="shared" si="309"/>
        <v>永和區</v>
      </c>
      <c r="K350" s="1" t="str">
        <f t="shared" si="310"/>
        <v>國中路2號10樓之1</v>
      </c>
      <c r="L350" s="1" t="str">
        <f t="shared" si="317"/>
        <v>N</v>
      </c>
      <c r="M350" s="1" t="str">
        <f t="shared" si="318"/>
        <v/>
      </c>
      <c r="N350" s="1" t="str">
        <f t="shared" si="361"/>
        <v/>
      </c>
      <c r="O350" s="1" t="str">
        <f t="shared" si="319"/>
        <v>N</v>
      </c>
      <c r="P350" s="1" t="str">
        <f t="shared" si="320"/>
        <v/>
      </c>
      <c r="Q350" s="1" t="str">
        <f t="shared" si="321"/>
        <v/>
      </c>
      <c r="R350" s="1" t="str">
        <f t="shared" si="322"/>
        <v/>
      </c>
      <c r="S350" s="1" t="str">
        <f t="shared" si="323"/>
        <v>國中路2號10樓之1</v>
      </c>
      <c r="T350" s="1" t="str">
        <f t="shared" si="324"/>
        <v>N</v>
      </c>
      <c r="U350" s="1" t="str">
        <f t="shared" si="325"/>
        <v>N</v>
      </c>
      <c r="V350" s="1" t="str">
        <f t="shared" si="326"/>
        <v>N</v>
      </c>
      <c r="W350" s="1" t="str">
        <f t="shared" si="327"/>
        <v/>
      </c>
      <c r="X350" s="1" t="str">
        <f t="shared" si="328"/>
        <v/>
      </c>
      <c r="Y350" s="1" t="str">
        <f t="shared" si="329"/>
        <v>國中路2號10樓之1</v>
      </c>
      <c r="Z350" s="1" t="str">
        <f t="shared" si="330"/>
        <v>Y</v>
      </c>
      <c r="AA350" s="1">
        <f t="shared" si="308"/>
        <v>3</v>
      </c>
      <c r="AB350" s="1" t="str">
        <f t="shared" si="331"/>
        <v>N</v>
      </c>
      <c r="AC350" s="1" t="str">
        <f t="shared" si="332"/>
        <v/>
      </c>
      <c r="AD350" s="1" t="str">
        <f t="shared" si="333"/>
        <v>國中路</v>
      </c>
      <c r="AE350" s="1" t="str">
        <f t="shared" si="334"/>
        <v>2號10樓之1</v>
      </c>
      <c r="AF350" s="1" t="str">
        <f t="shared" si="335"/>
        <v>N</v>
      </c>
      <c r="AG350" s="1" t="str">
        <f t="shared" si="336"/>
        <v/>
      </c>
      <c r="AH350" s="1" t="str">
        <f t="shared" si="337"/>
        <v/>
      </c>
      <c r="AI350" s="1" t="str">
        <f>IF(ISERROR(VLOOKUP(AH350,段別參照!A:B,2,0)),AH350,VLOOKUP(AH350,段別參照!A:B,2,0))</f>
        <v/>
      </c>
      <c r="AJ350" s="1" t="str">
        <f t="shared" si="338"/>
        <v>國中路</v>
      </c>
      <c r="AK350" s="1" t="str">
        <f t="shared" si="339"/>
        <v>國中路</v>
      </c>
      <c r="AL350" s="1" t="str">
        <f t="shared" si="340"/>
        <v>2號10樓之1</v>
      </c>
      <c r="AM350" s="1" t="str">
        <f t="shared" si="341"/>
        <v>N</v>
      </c>
      <c r="AN350" s="1" t="str">
        <f t="shared" si="342"/>
        <v/>
      </c>
      <c r="AO350" s="1" t="str">
        <f t="shared" si="343"/>
        <v/>
      </c>
      <c r="AP350" s="1" t="str">
        <f t="shared" si="344"/>
        <v>2號10樓之1</v>
      </c>
      <c r="AQ350" s="1" t="str">
        <f t="shared" si="345"/>
        <v>N</v>
      </c>
      <c r="AR350" s="1" t="str">
        <f t="shared" si="346"/>
        <v/>
      </c>
      <c r="AS350" s="1" t="str">
        <f t="shared" si="347"/>
        <v/>
      </c>
      <c r="AT350" s="1" t="str">
        <f t="shared" si="348"/>
        <v>2號10樓之1</v>
      </c>
      <c r="AU350" s="1" t="str">
        <f t="shared" si="349"/>
        <v>Y</v>
      </c>
      <c r="AV350" s="1">
        <f t="shared" si="350"/>
        <v>2</v>
      </c>
      <c r="AW350" s="1" t="str">
        <f t="shared" si="351"/>
        <v>2號</v>
      </c>
      <c r="AX350" s="1" t="str">
        <f t="shared" si="362"/>
        <v>2號</v>
      </c>
      <c r="AY350" s="1" t="str">
        <f t="shared" si="352"/>
        <v>10樓之1</v>
      </c>
      <c r="AZ350" s="1" t="str">
        <f t="shared" si="353"/>
        <v>Y</v>
      </c>
      <c r="BA350" s="1">
        <f t="shared" si="354"/>
        <v>3</v>
      </c>
      <c r="BB350" s="1" t="str">
        <f t="shared" si="355"/>
        <v>10樓</v>
      </c>
      <c r="BC350" s="1" t="str">
        <f t="shared" si="356"/>
        <v>10</v>
      </c>
      <c r="BD350" s="1" t="str">
        <f>IF(ISERROR(VLOOKUP(BC350,樓別參照!A:B,2,0)),BC350,VLOOKUP(BC350,樓別參照!A:B,2,0))</f>
        <v>10</v>
      </c>
      <c r="BE350" s="1" t="str">
        <f t="shared" si="357"/>
        <v>10樓</v>
      </c>
      <c r="BF350" s="1" t="str">
        <f t="shared" si="358"/>
        <v>之1</v>
      </c>
      <c r="BG350" s="1" t="str">
        <f t="shared" si="368"/>
        <v>Y</v>
      </c>
      <c r="BH350" s="1">
        <f t="shared" si="367"/>
        <v>1</v>
      </c>
      <c r="BI350" s="1" t="str">
        <f t="shared" si="359"/>
        <v>之1</v>
      </c>
      <c r="BJ350" s="1" t="str">
        <f t="shared" si="311"/>
        <v>新北市</v>
      </c>
      <c r="BK350" s="1" t="str">
        <f t="shared" si="363"/>
        <v>永和區</v>
      </c>
      <c r="BL350" s="1" t="str">
        <f t="shared" si="364"/>
        <v>國中路</v>
      </c>
      <c r="BM350" s="1" t="str">
        <f t="shared" si="365"/>
        <v/>
      </c>
      <c r="BN350" s="1" t="str">
        <f t="shared" si="366"/>
        <v/>
      </c>
      <c r="BO350" s="1" t="str">
        <f t="shared" si="360"/>
        <v>2號10樓之1</v>
      </c>
      <c r="BP350" s="1" t="str">
        <f t="shared" si="312"/>
        <v/>
      </c>
    </row>
    <row r="351" spans="1:68" x14ac:dyDescent="0.3">
      <c r="A351" s="1">
        <v>9376384</v>
      </c>
      <c r="B351" s="1" t="s">
        <v>345</v>
      </c>
      <c r="C351" s="1" t="s">
        <v>577</v>
      </c>
      <c r="D351" s="1" t="s">
        <v>571</v>
      </c>
      <c r="E351" s="1" t="s">
        <v>928</v>
      </c>
      <c r="F351" s="1" t="str">
        <f t="shared" si="313"/>
        <v>新北市 永和區 永貞路75號8樓</v>
      </c>
      <c r="G351" s="1">
        <f t="shared" si="314"/>
        <v>4</v>
      </c>
      <c r="H351" s="1" t="str">
        <f t="shared" si="315"/>
        <v>新北市</v>
      </c>
      <c r="I351" s="1">
        <f t="shared" si="316"/>
        <v>4</v>
      </c>
      <c r="J351" s="1" t="str">
        <f t="shared" si="309"/>
        <v>永和區</v>
      </c>
      <c r="K351" s="1" t="str">
        <f t="shared" si="310"/>
        <v>永貞路75號8樓</v>
      </c>
      <c r="L351" s="1" t="str">
        <f t="shared" si="317"/>
        <v>N</v>
      </c>
      <c r="M351" s="1" t="str">
        <f t="shared" si="318"/>
        <v/>
      </c>
      <c r="N351" s="1" t="str">
        <f t="shared" si="361"/>
        <v/>
      </c>
      <c r="O351" s="1" t="str">
        <f t="shared" si="319"/>
        <v>N</v>
      </c>
      <c r="P351" s="1" t="str">
        <f t="shared" si="320"/>
        <v/>
      </c>
      <c r="Q351" s="1" t="str">
        <f t="shared" si="321"/>
        <v/>
      </c>
      <c r="R351" s="1" t="str">
        <f t="shared" si="322"/>
        <v/>
      </c>
      <c r="S351" s="1" t="str">
        <f t="shared" si="323"/>
        <v>永貞路75號8樓</v>
      </c>
      <c r="T351" s="1" t="str">
        <f t="shared" si="324"/>
        <v>N</v>
      </c>
      <c r="U351" s="1" t="str">
        <f t="shared" si="325"/>
        <v>N</v>
      </c>
      <c r="V351" s="1" t="str">
        <f t="shared" si="326"/>
        <v>N</v>
      </c>
      <c r="W351" s="1" t="str">
        <f t="shared" si="327"/>
        <v/>
      </c>
      <c r="X351" s="1" t="str">
        <f t="shared" si="328"/>
        <v/>
      </c>
      <c r="Y351" s="1" t="str">
        <f t="shared" si="329"/>
        <v>永貞路75號8樓</v>
      </c>
      <c r="Z351" s="1" t="str">
        <f t="shared" si="330"/>
        <v>Y</v>
      </c>
      <c r="AA351" s="1">
        <f t="shared" si="308"/>
        <v>3</v>
      </c>
      <c r="AB351" s="1" t="str">
        <f t="shared" si="331"/>
        <v>N</v>
      </c>
      <c r="AC351" s="1" t="str">
        <f t="shared" si="332"/>
        <v/>
      </c>
      <c r="AD351" s="1" t="str">
        <f t="shared" si="333"/>
        <v>永貞路</v>
      </c>
      <c r="AE351" s="1" t="str">
        <f t="shared" si="334"/>
        <v>75號8樓</v>
      </c>
      <c r="AF351" s="1" t="str">
        <f t="shared" si="335"/>
        <v>N</v>
      </c>
      <c r="AG351" s="1" t="str">
        <f t="shared" si="336"/>
        <v/>
      </c>
      <c r="AH351" s="1" t="str">
        <f t="shared" si="337"/>
        <v/>
      </c>
      <c r="AI351" s="1" t="str">
        <f>IF(ISERROR(VLOOKUP(AH351,段別參照!A:B,2,0)),AH351,VLOOKUP(AH351,段別參照!A:B,2,0))</f>
        <v/>
      </c>
      <c r="AJ351" s="1" t="str">
        <f t="shared" si="338"/>
        <v>永貞路</v>
      </c>
      <c r="AK351" s="1" t="str">
        <f t="shared" si="339"/>
        <v>永貞路</v>
      </c>
      <c r="AL351" s="1" t="str">
        <f t="shared" si="340"/>
        <v>75號8樓</v>
      </c>
      <c r="AM351" s="1" t="str">
        <f t="shared" si="341"/>
        <v>N</v>
      </c>
      <c r="AN351" s="1" t="str">
        <f t="shared" si="342"/>
        <v/>
      </c>
      <c r="AO351" s="1" t="str">
        <f t="shared" si="343"/>
        <v/>
      </c>
      <c r="AP351" s="1" t="str">
        <f t="shared" si="344"/>
        <v>75號8樓</v>
      </c>
      <c r="AQ351" s="1" t="str">
        <f t="shared" si="345"/>
        <v>N</v>
      </c>
      <c r="AR351" s="1" t="str">
        <f t="shared" si="346"/>
        <v/>
      </c>
      <c r="AS351" s="1" t="str">
        <f t="shared" si="347"/>
        <v/>
      </c>
      <c r="AT351" s="1" t="str">
        <f t="shared" si="348"/>
        <v>75號8樓</v>
      </c>
      <c r="AU351" s="1" t="str">
        <f t="shared" si="349"/>
        <v>Y</v>
      </c>
      <c r="AV351" s="1">
        <f t="shared" si="350"/>
        <v>3</v>
      </c>
      <c r="AW351" s="1" t="str">
        <f t="shared" si="351"/>
        <v>75號</v>
      </c>
      <c r="AX351" s="1" t="str">
        <f t="shared" si="362"/>
        <v>75號</v>
      </c>
      <c r="AY351" s="1" t="str">
        <f t="shared" si="352"/>
        <v>8樓</v>
      </c>
      <c r="AZ351" s="1" t="str">
        <f t="shared" si="353"/>
        <v>Y</v>
      </c>
      <c r="BA351" s="1">
        <f t="shared" si="354"/>
        <v>2</v>
      </c>
      <c r="BB351" s="1" t="str">
        <f t="shared" si="355"/>
        <v>8樓</v>
      </c>
      <c r="BC351" s="1" t="str">
        <f t="shared" si="356"/>
        <v>8</v>
      </c>
      <c r="BD351" s="1" t="str">
        <f>IF(ISERROR(VLOOKUP(BC351,樓別參照!A:B,2,0)),BC351,VLOOKUP(BC351,樓別參照!A:B,2,0))</f>
        <v>8</v>
      </c>
      <c r="BE351" s="1" t="str">
        <f t="shared" si="357"/>
        <v>8樓</v>
      </c>
      <c r="BF351" s="1" t="str">
        <f t="shared" si="358"/>
        <v/>
      </c>
      <c r="BG351" s="1" t="str">
        <f t="shared" si="368"/>
        <v>N</v>
      </c>
      <c r="BH351" s="1" t="str">
        <f t="shared" si="367"/>
        <v/>
      </c>
      <c r="BI351" s="1" t="str">
        <f t="shared" si="359"/>
        <v/>
      </c>
      <c r="BJ351" s="1" t="str">
        <f t="shared" si="311"/>
        <v>新北市</v>
      </c>
      <c r="BK351" s="1" t="str">
        <f t="shared" si="363"/>
        <v>永和區</v>
      </c>
      <c r="BL351" s="1" t="str">
        <f t="shared" si="364"/>
        <v>永貞路</v>
      </c>
      <c r="BM351" s="1" t="str">
        <f t="shared" si="365"/>
        <v/>
      </c>
      <c r="BN351" s="1" t="str">
        <f t="shared" si="366"/>
        <v/>
      </c>
      <c r="BO351" s="1" t="str">
        <f t="shared" si="360"/>
        <v>75號8樓</v>
      </c>
      <c r="BP351" s="1" t="str">
        <f t="shared" si="312"/>
        <v/>
      </c>
    </row>
    <row r="352" spans="1:68" x14ac:dyDescent="0.3">
      <c r="A352" s="1">
        <v>7189753</v>
      </c>
      <c r="B352" s="1" t="s">
        <v>346</v>
      </c>
      <c r="C352" s="1" t="s">
        <v>577</v>
      </c>
      <c r="D352" s="1" t="s">
        <v>571</v>
      </c>
      <c r="E352" s="1" t="s">
        <v>929</v>
      </c>
      <c r="F352" s="1" t="str">
        <f t="shared" si="313"/>
        <v>新北市 永和區 中興街133巷16號</v>
      </c>
      <c r="G352" s="1">
        <f t="shared" si="314"/>
        <v>4</v>
      </c>
      <c r="H352" s="1" t="str">
        <f t="shared" si="315"/>
        <v>新北市</v>
      </c>
      <c r="I352" s="1">
        <f t="shared" si="316"/>
        <v>4</v>
      </c>
      <c r="J352" s="1" t="str">
        <f t="shared" si="309"/>
        <v>永和區</v>
      </c>
      <c r="K352" s="1" t="str">
        <f t="shared" si="310"/>
        <v>中興街133巷16號</v>
      </c>
      <c r="L352" s="1" t="str">
        <f t="shared" si="317"/>
        <v>N</v>
      </c>
      <c r="M352" s="1" t="str">
        <f t="shared" si="318"/>
        <v/>
      </c>
      <c r="N352" s="1" t="str">
        <f t="shared" si="361"/>
        <v/>
      </c>
      <c r="O352" s="1" t="str">
        <f t="shared" si="319"/>
        <v>N</v>
      </c>
      <c r="P352" s="1" t="str">
        <f t="shared" si="320"/>
        <v/>
      </c>
      <c r="Q352" s="1" t="str">
        <f t="shared" si="321"/>
        <v/>
      </c>
      <c r="R352" s="1" t="str">
        <f t="shared" si="322"/>
        <v/>
      </c>
      <c r="S352" s="1" t="str">
        <f t="shared" si="323"/>
        <v>中興街133巷16號</v>
      </c>
      <c r="T352" s="1" t="str">
        <f t="shared" si="324"/>
        <v>N</v>
      </c>
      <c r="U352" s="1" t="str">
        <f t="shared" si="325"/>
        <v>N</v>
      </c>
      <c r="V352" s="1" t="str">
        <f t="shared" si="326"/>
        <v>N</v>
      </c>
      <c r="W352" s="1" t="str">
        <f t="shared" si="327"/>
        <v/>
      </c>
      <c r="X352" s="1" t="str">
        <f t="shared" si="328"/>
        <v/>
      </c>
      <c r="Y352" s="1" t="str">
        <f t="shared" si="329"/>
        <v>中興街133巷16號</v>
      </c>
      <c r="Z352" s="1" t="str">
        <f t="shared" si="330"/>
        <v>N</v>
      </c>
      <c r="AA352" s="1" t="str">
        <f t="shared" si="308"/>
        <v/>
      </c>
      <c r="AB352" s="1" t="str">
        <f t="shared" si="331"/>
        <v>Y</v>
      </c>
      <c r="AC352" s="1">
        <f t="shared" si="332"/>
        <v>3</v>
      </c>
      <c r="AD352" s="1" t="str">
        <f t="shared" si="333"/>
        <v>中興街</v>
      </c>
      <c r="AE352" s="1" t="str">
        <f t="shared" si="334"/>
        <v>133巷16號</v>
      </c>
      <c r="AF352" s="1" t="str">
        <f t="shared" si="335"/>
        <v>N</v>
      </c>
      <c r="AG352" s="1" t="str">
        <f t="shared" si="336"/>
        <v/>
      </c>
      <c r="AH352" s="1" t="str">
        <f t="shared" si="337"/>
        <v/>
      </c>
      <c r="AI352" s="1" t="str">
        <f>IF(ISERROR(VLOOKUP(AH352,段別參照!A:B,2,0)),AH352,VLOOKUP(AH352,段別參照!A:B,2,0))</f>
        <v/>
      </c>
      <c r="AJ352" s="1" t="str">
        <f t="shared" si="338"/>
        <v>中興街</v>
      </c>
      <c r="AK352" s="1" t="str">
        <f t="shared" si="339"/>
        <v>中興街</v>
      </c>
      <c r="AL352" s="1" t="str">
        <f t="shared" si="340"/>
        <v>133巷16號</v>
      </c>
      <c r="AM352" s="1" t="str">
        <f t="shared" si="341"/>
        <v>Y</v>
      </c>
      <c r="AN352" s="1">
        <f t="shared" si="342"/>
        <v>4</v>
      </c>
      <c r="AO352" s="1" t="str">
        <f t="shared" si="343"/>
        <v>133巷</v>
      </c>
      <c r="AP352" s="1" t="str">
        <f t="shared" si="344"/>
        <v>16號</v>
      </c>
      <c r="AQ352" s="1" t="str">
        <f t="shared" si="345"/>
        <v>N</v>
      </c>
      <c r="AR352" s="1" t="str">
        <f t="shared" si="346"/>
        <v/>
      </c>
      <c r="AS352" s="1" t="str">
        <f t="shared" si="347"/>
        <v/>
      </c>
      <c r="AT352" s="1" t="str">
        <f t="shared" si="348"/>
        <v>16號</v>
      </c>
      <c r="AU352" s="1" t="str">
        <f t="shared" si="349"/>
        <v>Y</v>
      </c>
      <c r="AV352" s="1">
        <f t="shared" si="350"/>
        <v>3</v>
      </c>
      <c r="AW352" s="1" t="str">
        <f t="shared" si="351"/>
        <v>16號</v>
      </c>
      <c r="AX352" s="1" t="str">
        <f t="shared" si="362"/>
        <v>16號</v>
      </c>
      <c r="AY352" s="1" t="str">
        <f t="shared" si="352"/>
        <v/>
      </c>
      <c r="AZ352" s="1" t="str">
        <f t="shared" si="353"/>
        <v>N</v>
      </c>
      <c r="BA352" s="1" t="str">
        <f t="shared" si="354"/>
        <v/>
      </c>
      <c r="BB352" s="1" t="str">
        <f t="shared" si="355"/>
        <v/>
      </c>
      <c r="BC352" s="1" t="str">
        <f t="shared" si="356"/>
        <v/>
      </c>
      <c r="BD352" s="1" t="str">
        <f>IF(ISERROR(VLOOKUP(BC352,樓別參照!A:B,2,0)),BC352,VLOOKUP(BC352,樓別參照!A:B,2,0))</f>
        <v/>
      </c>
      <c r="BE352" s="1" t="str">
        <f t="shared" si="357"/>
        <v/>
      </c>
      <c r="BF352" s="1" t="str">
        <f t="shared" si="358"/>
        <v/>
      </c>
      <c r="BG352" s="1" t="str">
        <f t="shared" si="368"/>
        <v>N</v>
      </c>
      <c r="BH352" s="1" t="str">
        <f t="shared" si="367"/>
        <v/>
      </c>
      <c r="BI352" s="1" t="str">
        <f t="shared" si="359"/>
        <v/>
      </c>
      <c r="BJ352" s="1" t="str">
        <f t="shared" si="311"/>
        <v>新北市</v>
      </c>
      <c r="BK352" s="1" t="str">
        <f t="shared" si="363"/>
        <v>永和區</v>
      </c>
      <c r="BL352" s="1" t="str">
        <f t="shared" si="364"/>
        <v>中興街</v>
      </c>
      <c r="BM352" s="1" t="str">
        <f t="shared" si="365"/>
        <v>133巷</v>
      </c>
      <c r="BN352" s="1" t="str">
        <f t="shared" si="366"/>
        <v/>
      </c>
      <c r="BO352" s="1" t="str">
        <f t="shared" si="360"/>
        <v>16號</v>
      </c>
      <c r="BP352" s="1" t="str">
        <f t="shared" si="312"/>
        <v/>
      </c>
    </row>
    <row r="353" spans="1:68" x14ac:dyDescent="0.3">
      <c r="A353" s="1">
        <v>9915298</v>
      </c>
      <c r="B353" s="1" t="s">
        <v>347</v>
      </c>
      <c r="C353" s="1" t="s">
        <v>570</v>
      </c>
      <c r="D353" s="1" t="s">
        <v>571</v>
      </c>
      <c r="E353" s="1" t="s">
        <v>930</v>
      </c>
      <c r="F353" s="1" t="str">
        <f t="shared" si="313"/>
        <v>新北市 烏來區 西羅岸路122號之10</v>
      </c>
      <c r="G353" s="1">
        <f t="shared" si="314"/>
        <v>4</v>
      </c>
      <c r="H353" s="1" t="str">
        <f t="shared" si="315"/>
        <v>新北市</v>
      </c>
      <c r="I353" s="1">
        <f t="shared" si="316"/>
        <v>4</v>
      </c>
      <c r="J353" s="1" t="str">
        <f t="shared" si="309"/>
        <v>烏來區</v>
      </c>
      <c r="K353" s="1" t="str">
        <f t="shared" si="310"/>
        <v>西羅岸路122號之10</v>
      </c>
      <c r="L353" s="1" t="str">
        <f t="shared" si="317"/>
        <v>N</v>
      </c>
      <c r="M353" s="1" t="str">
        <f t="shared" si="318"/>
        <v/>
      </c>
      <c r="N353" s="1" t="str">
        <f t="shared" si="361"/>
        <v/>
      </c>
      <c r="O353" s="1" t="str">
        <f t="shared" si="319"/>
        <v>N</v>
      </c>
      <c r="P353" s="1" t="str">
        <f t="shared" si="320"/>
        <v/>
      </c>
      <c r="Q353" s="1" t="str">
        <f t="shared" si="321"/>
        <v/>
      </c>
      <c r="R353" s="1" t="str">
        <f t="shared" si="322"/>
        <v/>
      </c>
      <c r="S353" s="1" t="str">
        <f t="shared" si="323"/>
        <v>西羅岸路122號之10</v>
      </c>
      <c r="T353" s="1" t="str">
        <f t="shared" si="324"/>
        <v>N</v>
      </c>
      <c r="U353" s="1" t="str">
        <f t="shared" si="325"/>
        <v>N</v>
      </c>
      <c r="V353" s="1" t="str">
        <f t="shared" si="326"/>
        <v>N</v>
      </c>
      <c r="W353" s="1" t="str">
        <f t="shared" si="327"/>
        <v/>
      </c>
      <c r="X353" s="1" t="str">
        <f t="shared" si="328"/>
        <v/>
      </c>
      <c r="Y353" s="1" t="str">
        <f t="shared" si="329"/>
        <v>西羅岸路122號之10</v>
      </c>
      <c r="Z353" s="1" t="str">
        <f t="shared" si="330"/>
        <v>Y</v>
      </c>
      <c r="AA353" s="1">
        <f t="shared" si="308"/>
        <v>4</v>
      </c>
      <c r="AB353" s="1" t="str">
        <f t="shared" si="331"/>
        <v>N</v>
      </c>
      <c r="AC353" s="1" t="str">
        <f t="shared" si="332"/>
        <v/>
      </c>
      <c r="AD353" s="1" t="str">
        <f t="shared" si="333"/>
        <v>西羅岸路</v>
      </c>
      <c r="AE353" s="1" t="str">
        <f t="shared" si="334"/>
        <v>122號之10</v>
      </c>
      <c r="AF353" s="1" t="str">
        <f t="shared" si="335"/>
        <v>N</v>
      </c>
      <c r="AG353" s="1" t="str">
        <f t="shared" si="336"/>
        <v/>
      </c>
      <c r="AH353" s="1" t="str">
        <f t="shared" si="337"/>
        <v/>
      </c>
      <c r="AI353" s="1" t="str">
        <f>IF(ISERROR(VLOOKUP(AH353,段別參照!A:B,2,0)),AH353,VLOOKUP(AH353,段別參照!A:B,2,0))</f>
        <v/>
      </c>
      <c r="AJ353" s="1" t="str">
        <f t="shared" si="338"/>
        <v>西羅岸路</v>
      </c>
      <c r="AK353" s="1" t="str">
        <f t="shared" si="339"/>
        <v>西羅岸路</v>
      </c>
      <c r="AL353" s="1" t="str">
        <f t="shared" si="340"/>
        <v>122號之10</v>
      </c>
      <c r="AM353" s="1" t="str">
        <f t="shared" si="341"/>
        <v>N</v>
      </c>
      <c r="AN353" s="1" t="str">
        <f t="shared" si="342"/>
        <v/>
      </c>
      <c r="AO353" s="1" t="str">
        <f t="shared" si="343"/>
        <v/>
      </c>
      <c r="AP353" s="1" t="str">
        <f t="shared" si="344"/>
        <v>122號之10</v>
      </c>
      <c r="AQ353" s="1" t="str">
        <f t="shared" si="345"/>
        <v>N</v>
      </c>
      <c r="AR353" s="1" t="str">
        <f t="shared" si="346"/>
        <v/>
      </c>
      <c r="AS353" s="1" t="str">
        <f t="shared" si="347"/>
        <v/>
      </c>
      <c r="AT353" s="1" t="str">
        <f t="shared" si="348"/>
        <v>122號之10</v>
      </c>
      <c r="AU353" s="1" t="str">
        <f t="shared" si="349"/>
        <v>Y</v>
      </c>
      <c r="AV353" s="1">
        <f t="shared" si="350"/>
        <v>4</v>
      </c>
      <c r="AW353" s="1" t="str">
        <f t="shared" si="351"/>
        <v>122號</v>
      </c>
      <c r="AX353" s="1" t="str">
        <f t="shared" si="362"/>
        <v>122號</v>
      </c>
      <c r="AY353" s="1" t="str">
        <f t="shared" si="352"/>
        <v>之10</v>
      </c>
      <c r="AZ353" s="1" t="str">
        <f t="shared" si="353"/>
        <v>N</v>
      </c>
      <c r="BA353" s="1" t="str">
        <f t="shared" si="354"/>
        <v/>
      </c>
      <c r="BB353" s="1" t="str">
        <f t="shared" si="355"/>
        <v/>
      </c>
      <c r="BC353" s="1" t="str">
        <f t="shared" si="356"/>
        <v/>
      </c>
      <c r="BD353" s="1" t="str">
        <f>IF(ISERROR(VLOOKUP(BC353,樓別參照!A:B,2,0)),BC353,VLOOKUP(BC353,樓別參照!A:B,2,0))</f>
        <v/>
      </c>
      <c r="BE353" s="1" t="str">
        <f t="shared" si="357"/>
        <v/>
      </c>
      <c r="BF353" s="1" t="str">
        <f t="shared" si="358"/>
        <v>之10</v>
      </c>
      <c r="BG353" s="1" t="str">
        <f t="shared" si="368"/>
        <v>Y</v>
      </c>
      <c r="BH353" s="1">
        <f t="shared" si="367"/>
        <v>1</v>
      </c>
      <c r="BI353" s="1" t="str">
        <f t="shared" si="359"/>
        <v>之10</v>
      </c>
      <c r="BJ353" s="1" t="str">
        <f t="shared" si="311"/>
        <v>新北市</v>
      </c>
      <c r="BK353" s="1" t="str">
        <f t="shared" si="363"/>
        <v>烏來區</v>
      </c>
      <c r="BL353" s="1" t="str">
        <f t="shared" si="364"/>
        <v>西羅岸路</v>
      </c>
      <c r="BM353" s="1" t="str">
        <f t="shared" si="365"/>
        <v/>
      </c>
      <c r="BN353" s="1" t="str">
        <f t="shared" si="366"/>
        <v/>
      </c>
      <c r="BO353" s="1" t="str">
        <f t="shared" si="360"/>
        <v>122號之10</v>
      </c>
      <c r="BP353" s="1" t="str">
        <f t="shared" si="312"/>
        <v/>
      </c>
    </row>
    <row r="354" spans="1:68" x14ac:dyDescent="0.3">
      <c r="A354" s="1">
        <v>9413007</v>
      </c>
      <c r="B354" s="1" t="s">
        <v>348</v>
      </c>
      <c r="C354" s="1" t="s">
        <v>570</v>
      </c>
      <c r="D354" s="1" t="s">
        <v>567</v>
      </c>
      <c r="E354" s="1" t="s">
        <v>931</v>
      </c>
      <c r="F354" s="1" t="str">
        <f t="shared" si="313"/>
        <v>新北市 新店區 新店路23號</v>
      </c>
      <c r="G354" s="1">
        <f t="shared" si="314"/>
        <v>4</v>
      </c>
      <c r="H354" s="1" t="str">
        <f t="shared" si="315"/>
        <v>新北市</v>
      </c>
      <c r="I354" s="1">
        <f t="shared" si="316"/>
        <v>4</v>
      </c>
      <c r="J354" s="1" t="str">
        <f t="shared" si="309"/>
        <v>新店區</v>
      </c>
      <c r="K354" s="1" t="str">
        <f t="shared" si="310"/>
        <v>新店路23號</v>
      </c>
      <c r="L354" s="1" t="str">
        <f t="shared" si="317"/>
        <v>N</v>
      </c>
      <c r="M354" s="1" t="str">
        <f t="shared" si="318"/>
        <v/>
      </c>
      <c r="N354" s="1" t="str">
        <f t="shared" si="361"/>
        <v/>
      </c>
      <c r="O354" s="1" t="str">
        <f t="shared" si="319"/>
        <v>N</v>
      </c>
      <c r="P354" s="1" t="str">
        <f t="shared" si="320"/>
        <v/>
      </c>
      <c r="Q354" s="1" t="str">
        <f t="shared" si="321"/>
        <v/>
      </c>
      <c r="R354" s="1" t="str">
        <f t="shared" si="322"/>
        <v/>
      </c>
      <c r="S354" s="1" t="str">
        <f t="shared" si="323"/>
        <v>新店路23號</v>
      </c>
      <c r="T354" s="1" t="str">
        <f t="shared" si="324"/>
        <v>N</v>
      </c>
      <c r="U354" s="1" t="str">
        <f t="shared" si="325"/>
        <v>N</v>
      </c>
      <c r="V354" s="1" t="str">
        <f t="shared" si="326"/>
        <v>N</v>
      </c>
      <c r="W354" s="1" t="str">
        <f t="shared" si="327"/>
        <v/>
      </c>
      <c r="X354" s="1" t="str">
        <f t="shared" si="328"/>
        <v/>
      </c>
      <c r="Y354" s="1" t="str">
        <f t="shared" si="329"/>
        <v>新店路23號</v>
      </c>
      <c r="Z354" s="1" t="str">
        <f t="shared" si="330"/>
        <v>Y</v>
      </c>
      <c r="AA354" s="1">
        <f t="shared" si="308"/>
        <v>3</v>
      </c>
      <c r="AB354" s="1" t="str">
        <f t="shared" si="331"/>
        <v>N</v>
      </c>
      <c r="AC354" s="1" t="str">
        <f t="shared" si="332"/>
        <v/>
      </c>
      <c r="AD354" s="1" t="str">
        <f t="shared" si="333"/>
        <v>新店路</v>
      </c>
      <c r="AE354" s="1" t="str">
        <f t="shared" si="334"/>
        <v>23號</v>
      </c>
      <c r="AF354" s="1" t="str">
        <f t="shared" si="335"/>
        <v>N</v>
      </c>
      <c r="AG354" s="1" t="str">
        <f t="shared" si="336"/>
        <v/>
      </c>
      <c r="AH354" s="1" t="str">
        <f t="shared" si="337"/>
        <v/>
      </c>
      <c r="AI354" s="1" t="str">
        <f>IF(ISERROR(VLOOKUP(AH354,段別參照!A:B,2,0)),AH354,VLOOKUP(AH354,段別參照!A:B,2,0))</f>
        <v/>
      </c>
      <c r="AJ354" s="1" t="str">
        <f t="shared" si="338"/>
        <v>新店路</v>
      </c>
      <c r="AK354" s="1" t="str">
        <f t="shared" si="339"/>
        <v>新店路</v>
      </c>
      <c r="AL354" s="1" t="str">
        <f t="shared" si="340"/>
        <v>23號</v>
      </c>
      <c r="AM354" s="1" t="str">
        <f t="shared" si="341"/>
        <v>N</v>
      </c>
      <c r="AN354" s="1" t="str">
        <f t="shared" si="342"/>
        <v/>
      </c>
      <c r="AO354" s="1" t="str">
        <f t="shared" si="343"/>
        <v/>
      </c>
      <c r="AP354" s="1" t="str">
        <f t="shared" si="344"/>
        <v>23號</v>
      </c>
      <c r="AQ354" s="1" t="str">
        <f t="shared" si="345"/>
        <v>N</v>
      </c>
      <c r="AR354" s="1" t="str">
        <f t="shared" si="346"/>
        <v/>
      </c>
      <c r="AS354" s="1" t="str">
        <f t="shared" si="347"/>
        <v/>
      </c>
      <c r="AT354" s="1" t="str">
        <f t="shared" si="348"/>
        <v>23號</v>
      </c>
      <c r="AU354" s="1" t="str">
        <f t="shared" si="349"/>
        <v>Y</v>
      </c>
      <c r="AV354" s="1">
        <f t="shared" si="350"/>
        <v>3</v>
      </c>
      <c r="AW354" s="1" t="str">
        <f t="shared" si="351"/>
        <v>23號</v>
      </c>
      <c r="AX354" s="1" t="str">
        <f t="shared" si="362"/>
        <v>23號</v>
      </c>
      <c r="AY354" s="1" t="str">
        <f t="shared" si="352"/>
        <v/>
      </c>
      <c r="AZ354" s="1" t="str">
        <f t="shared" si="353"/>
        <v>N</v>
      </c>
      <c r="BA354" s="1" t="str">
        <f t="shared" si="354"/>
        <v/>
      </c>
      <c r="BB354" s="1" t="str">
        <f t="shared" si="355"/>
        <v/>
      </c>
      <c r="BC354" s="1" t="str">
        <f t="shared" si="356"/>
        <v/>
      </c>
      <c r="BD354" s="1" t="str">
        <f>IF(ISERROR(VLOOKUP(BC354,樓別參照!A:B,2,0)),BC354,VLOOKUP(BC354,樓別參照!A:B,2,0))</f>
        <v/>
      </c>
      <c r="BE354" s="1" t="str">
        <f t="shared" si="357"/>
        <v/>
      </c>
      <c r="BF354" s="1" t="str">
        <f t="shared" si="358"/>
        <v/>
      </c>
      <c r="BG354" s="1" t="str">
        <f t="shared" si="368"/>
        <v>N</v>
      </c>
      <c r="BH354" s="1" t="str">
        <f t="shared" si="367"/>
        <v/>
      </c>
      <c r="BI354" s="1" t="str">
        <f t="shared" si="359"/>
        <v/>
      </c>
      <c r="BJ354" s="1" t="str">
        <f t="shared" si="311"/>
        <v>新北市</v>
      </c>
      <c r="BK354" s="1" t="str">
        <f t="shared" si="363"/>
        <v>新店區</v>
      </c>
      <c r="BL354" s="1" t="str">
        <f t="shared" si="364"/>
        <v>新店路</v>
      </c>
      <c r="BM354" s="1" t="str">
        <f t="shared" si="365"/>
        <v/>
      </c>
      <c r="BN354" s="1" t="str">
        <f t="shared" si="366"/>
        <v/>
      </c>
      <c r="BO354" s="1" t="str">
        <f t="shared" si="360"/>
        <v>23號</v>
      </c>
      <c r="BP354" s="1" t="str">
        <f t="shared" si="312"/>
        <v/>
      </c>
    </row>
    <row r="355" spans="1:68" x14ac:dyDescent="0.3">
      <c r="A355" s="1">
        <v>9413015</v>
      </c>
      <c r="B355" s="1" t="s">
        <v>349</v>
      </c>
      <c r="C355" s="1" t="s">
        <v>577</v>
      </c>
      <c r="D355" s="1" t="s">
        <v>571</v>
      </c>
      <c r="E355" s="1" t="s">
        <v>932</v>
      </c>
      <c r="F355" s="1" t="str">
        <f t="shared" si="313"/>
        <v>新北市 新店區 玫瑰里15鄰如意街5巷1號三樓</v>
      </c>
      <c r="G355" s="1">
        <f t="shared" si="314"/>
        <v>4</v>
      </c>
      <c r="H355" s="1" t="str">
        <f t="shared" si="315"/>
        <v>新北市</v>
      </c>
      <c r="I355" s="1">
        <f t="shared" si="316"/>
        <v>4</v>
      </c>
      <c r="J355" s="1" t="str">
        <f t="shared" si="309"/>
        <v>新店區</v>
      </c>
      <c r="K355" s="1" t="str">
        <f t="shared" si="310"/>
        <v>玫瑰里15鄰如意街5巷1號三樓</v>
      </c>
      <c r="L355" s="1" t="str">
        <f t="shared" si="317"/>
        <v>Y</v>
      </c>
      <c r="M355" s="1">
        <f t="shared" si="318"/>
        <v>3</v>
      </c>
      <c r="N355" s="1" t="str">
        <f t="shared" si="361"/>
        <v>玫瑰里</v>
      </c>
      <c r="O355" s="1" t="str">
        <f t="shared" si="319"/>
        <v>Y</v>
      </c>
      <c r="P355" s="1">
        <f t="shared" si="320"/>
        <v>6</v>
      </c>
      <c r="Q355" s="1" t="str">
        <f t="shared" si="321"/>
        <v>玫瑰里15鄰</v>
      </c>
      <c r="R355" s="1" t="str">
        <f t="shared" si="322"/>
        <v>玫瑰里15鄰</v>
      </c>
      <c r="S355" s="1" t="str">
        <f t="shared" si="323"/>
        <v>如意街5巷1號三樓</v>
      </c>
      <c r="T355" s="1" t="str">
        <f t="shared" si="324"/>
        <v>N</v>
      </c>
      <c r="U355" s="1" t="str">
        <f t="shared" si="325"/>
        <v>N</v>
      </c>
      <c r="V355" s="1" t="str">
        <f t="shared" si="326"/>
        <v>N</v>
      </c>
      <c r="W355" s="1" t="str">
        <f t="shared" si="327"/>
        <v/>
      </c>
      <c r="X355" s="1" t="str">
        <f t="shared" si="328"/>
        <v/>
      </c>
      <c r="Y355" s="1" t="str">
        <f t="shared" si="329"/>
        <v>如意街5巷1號三樓</v>
      </c>
      <c r="Z355" s="1" t="str">
        <f t="shared" si="330"/>
        <v>N</v>
      </c>
      <c r="AA355" s="1" t="str">
        <f t="shared" si="308"/>
        <v/>
      </c>
      <c r="AB355" s="1" t="str">
        <f t="shared" si="331"/>
        <v>Y</v>
      </c>
      <c r="AC355" s="1">
        <f t="shared" si="332"/>
        <v>3</v>
      </c>
      <c r="AD355" s="1" t="str">
        <f t="shared" si="333"/>
        <v>如意街</v>
      </c>
      <c r="AE355" s="1" t="str">
        <f t="shared" si="334"/>
        <v>5巷1號三樓</v>
      </c>
      <c r="AF355" s="1" t="str">
        <f t="shared" si="335"/>
        <v>N</v>
      </c>
      <c r="AG355" s="1" t="str">
        <f t="shared" si="336"/>
        <v/>
      </c>
      <c r="AH355" s="1" t="str">
        <f t="shared" si="337"/>
        <v/>
      </c>
      <c r="AI355" s="1" t="str">
        <f>IF(ISERROR(VLOOKUP(AH355,段別參照!A:B,2,0)),AH355,VLOOKUP(AH355,段別參照!A:B,2,0))</f>
        <v/>
      </c>
      <c r="AJ355" s="1" t="str">
        <f t="shared" si="338"/>
        <v>如意街</v>
      </c>
      <c r="AK355" s="1" t="str">
        <f t="shared" si="339"/>
        <v>如意街</v>
      </c>
      <c r="AL355" s="1" t="str">
        <f t="shared" si="340"/>
        <v>5巷1號三樓</v>
      </c>
      <c r="AM355" s="1" t="str">
        <f t="shared" si="341"/>
        <v>Y</v>
      </c>
      <c r="AN355" s="1">
        <f t="shared" si="342"/>
        <v>2</v>
      </c>
      <c r="AO355" s="1" t="str">
        <f t="shared" si="343"/>
        <v>5巷</v>
      </c>
      <c r="AP355" s="1" t="str">
        <f t="shared" si="344"/>
        <v>1號三樓</v>
      </c>
      <c r="AQ355" s="1" t="str">
        <f t="shared" si="345"/>
        <v>N</v>
      </c>
      <c r="AR355" s="1" t="str">
        <f t="shared" si="346"/>
        <v/>
      </c>
      <c r="AS355" s="1" t="str">
        <f t="shared" si="347"/>
        <v/>
      </c>
      <c r="AT355" s="1" t="str">
        <f t="shared" si="348"/>
        <v>1號三樓</v>
      </c>
      <c r="AU355" s="1" t="str">
        <f t="shared" si="349"/>
        <v>Y</v>
      </c>
      <c r="AV355" s="1">
        <f t="shared" si="350"/>
        <v>2</v>
      </c>
      <c r="AW355" s="1" t="str">
        <f t="shared" si="351"/>
        <v>1號</v>
      </c>
      <c r="AX355" s="1" t="str">
        <f t="shared" si="362"/>
        <v>1號</v>
      </c>
      <c r="AY355" s="1" t="str">
        <f t="shared" si="352"/>
        <v>三樓</v>
      </c>
      <c r="AZ355" s="1" t="str">
        <f t="shared" si="353"/>
        <v>Y</v>
      </c>
      <c r="BA355" s="1">
        <f t="shared" si="354"/>
        <v>2</v>
      </c>
      <c r="BB355" s="1" t="str">
        <f t="shared" si="355"/>
        <v>三樓</v>
      </c>
      <c r="BC355" s="1" t="str">
        <f t="shared" si="356"/>
        <v>三</v>
      </c>
      <c r="BD355" s="1">
        <f>IF(ISERROR(VLOOKUP(BC355,樓別參照!A:B,2,0)),BC355,VLOOKUP(BC355,樓別參照!A:B,2,0))</f>
        <v>3</v>
      </c>
      <c r="BE355" s="1" t="str">
        <f t="shared" si="357"/>
        <v>3樓</v>
      </c>
      <c r="BF355" s="1" t="str">
        <f t="shared" si="358"/>
        <v/>
      </c>
      <c r="BG355" s="1" t="str">
        <f t="shared" si="368"/>
        <v>N</v>
      </c>
      <c r="BH355" s="1" t="str">
        <f t="shared" si="367"/>
        <v/>
      </c>
      <c r="BI355" s="1" t="str">
        <f t="shared" si="359"/>
        <v/>
      </c>
      <c r="BJ355" s="1" t="str">
        <f t="shared" si="311"/>
        <v>新北市</v>
      </c>
      <c r="BK355" s="1" t="str">
        <f t="shared" si="363"/>
        <v>新店區</v>
      </c>
      <c r="BL355" s="1" t="str">
        <f t="shared" si="364"/>
        <v>如意街</v>
      </c>
      <c r="BM355" s="1" t="str">
        <f t="shared" si="365"/>
        <v>5巷</v>
      </c>
      <c r="BN355" s="1" t="str">
        <f t="shared" si="366"/>
        <v/>
      </c>
      <c r="BO355" s="1" t="str">
        <f t="shared" si="360"/>
        <v>1號3樓</v>
      </c>
      <c r="BP355" s="1" t="str">
        <f t="shared" si="312"/>
        <v/>
      </c>
    </row>
    <row r="356" spans="1:68" x14ac:dyDescent="0.3">
      <c r="A356" s="1">
        <v>6557732</v>
      </c>
      <c r="B356" s="1" t="s">
        <v>350</v>
      </c>
      <c r="C356" s="1" t="s">
        <v>577</v>
      </c>
      <c r="D356" s="1" t="s">
        <v>578</v>
      </c>
      <c r="E356" s="1" t="s">
        <v>933</v>
      </c>
      <c r="F356" s="1" t="str">
        <f t="shared" si="313"/>
        <v>新北市 新店區 和平里2鄰民生路156巷90號</v>
      </c>
      <c r="G356" s="1">
        <f t="shared" si="314"/>
        <v>4</v>
      </c>
      <c r="H356" s="1" t="str">
        <f t="shared" si="315"/>
        <v>新北市</v>
      </c>
      <c r="I356" s="1">
        <f t="shared" si="316"/>
        <v>4</v>
      </c>
      <c r="J356" s="1" t="str">
        <f t="shared" si="309"/>
        <v>新店區</v>
      </c>
      <c r="K356" s="1" t="str">
        <f t="shared" si="310"/>
        <v>和平里2鄰民生路156巷90號</v>
      </c>
      <c r="L356" s="1" t="str">
        <f t="shared" si="317"/>
        <v>Y</v>
      </c>
      <c r="M356" s="1">
        <f t="shared" si="318"/>
        <v>3</v>
      </c>
      <c r="N356" s="1" t="str">
        <f t="shared" si="361"/>
        <v>和平里</v>
      </c>
      <c r="O356" s="1" t="str">
        <f t="shared" si="319"/>
        <v>Y</v>
      </c>
      <c r="P356" s="1">
        <f t="shared" si="320"/>
        <v>5</v>
      </c>
      <c r="Q356" s="1" t="str">
        <f t="shared" si="321"/>
        <v>和平里2鄰</v>
      </c>
      <c r="R356" s="1" t="str">
        <f t="shared" si="322"/>
        <v>和平里2鄰</v>
      </c>
      <c r="S356" s="1" t="str">
        <f t="shared" si="323"/>
        <v>民生路156巷90號</v>
      </c>
      <c r="T356" s="1" t="str">
        <f t="shared" si="324"/>
        <v>N</v>
      </c>
      <c r="U356" s="1" t="str">
        <f t="shared" si="325"/>
        <v>N</v>
      </c>
      <c r="V356" s="1" t="str">
        <f t="shared" si="326"/>
        <v>N</v>
      </c>
      <c r="W356" s="1" t="str">
        <f t="shared" si="327"/>
        <v/>
      </c>
      <c r="X356" s="1" t="str">
        <f t="shared" si="328"/>
        <v/>
      </c>
      <c r="Y356" s="1" t="str">
        <f t="shared" si="329"/>
        <v>民生路156巷90號</v>
      </c>
      <c r="Z356" s="1" t="str">
        <f t="shared" si="330"/>
        <v>Y</v>
      </c>
      <c r="AA356" s="1">
        <f t="shared" si="308"/>
        <v>3</v>
      </c>
      <c r="AB356" s="1" t="str">
        <f t="shared" si="331"/>
        <v>N</v>
      </c>
      <c r="AC356" s="1" t="str">
        <f t="shared" si="332"/>
        <v/>
      </c>
      <c r="AD356" s="1" t="str">
        <f t="shared" si="333"/>
        <v>民生路</v>
      </c>
      <c r="AE356" s="1" t="str">
        <f t="shared" si="334"/>
        <v>156巷90號</v>
      </c>
      <c r="AF356" s="1" t="str">
        <f t="shared" si="335"/>
        <v>N</v>
      </c>
      <c r="AG356" s="1" t="str">
        <f t="shared" si="336"/>
        <v/>
      </c>
      <c r="AH356" s="1" t="str">
        <f t="shared" si="337"/>
        <v/>
      </c>
      <c r="AI356" s="1" t="str">
        <f>IF(ISERROR(VLOOKUP(AH356,段別參照!A:B,2,0)),AH356,VLOOKUP(AH356,段別參照!A:B,2,0))</f>
        <v/>
      </c>
      <c r="AJ356" s="1" t="str">
        <f t="shared" si="338"/>
        <v>民生路</v>
      </c>
      <c r="AK356" s="1" t="str">
        <f t="shared" si="339"/>
        <v>民生路</v>
      </c>
      <c r="AL356" s="1" t="str">
        <f t="shared" si="340"/>
        <v>156巷90號</v>
      </c>
      <c r="AM356" s="1" t="str">
        <f t="shared" si="341"/>
        <v>Y</v>
      </c>
      <c r="AN356" s="1">
        <f t="shared" si="342"/>
        <v>4</v>
      </c>
      <c r="AO356" s="1" t="str">
        <f t="shared" si="343"/>
        <v>156巷</v>
      </c>
      <c r="AP356" s="1" t="str">
        <f t="shared" si="344"/>
        <v>90號</v>
      </c>
      <c r="AQ356" s="1" t="str">
        <f t="shared" si="345"/>
        <v>N</v>
      </c>
      <c r="AR356" s="1" t="str">
        <f t="shared" si="346"/>
        <v/>
      </c>
      <c r="AS356" s="1" t="str">
        <f t="shared" si="347"/>
        <v/>
      </c>
      <c r="AT356" s="1" t="str">
        <f t="shared" si="348"/>
        <v>90號</v>
      </c>
      <c r="AU356" s="1" t="str">
        <f t="shared" si="349"/>
        <v>Y</v>
      </c>
      <c r="AV356" s="1">
        <f t="shared" si="350"/>
        <v>3</v>
      </c>
      <c r="AW356" s="1" t="str">
        <f t="shared" si="351"/>
        <v>90號</v>
      </c>
      <c r="AX356" s="1" t="str">
        <f t="shared" si="362"/>
        <v>90號</v>
      </c>
      <c r="AY356" s="1" t="str">
        <f t="shared" si="352"/>
        <v/>
      </c>
      <c r="AZ356" s="1" t="str">
        <f t="shared" si="353"/>
        <v>N</v>
      </c>
      <c r="BA356" s="1" t="str">
        <f t="shared" si="354"/>
        <v/>
      </c>
      <c r="BB356" s="1" t="str">
        <f t="shared" si="355"/>
        <v/>
      </c>
      <c r="BC356" s="1" t="str">
        <f t="shared" si="356"/>
        <v/>
      </c>
      <c r="BD356" s="1" t="str">
        <f>IF(ISERROR(VLOOKUP(BC356,樓別參照!A:B,2,0)),BC356,VLOOKUP(BC356,樓別參照!A:B,2,0))</f>
        <v/>
      </c>
      <c r="BE356" s="1" t="str">
        <f t="shared" si="357"/>
        <v/>
      </c>
      <c r="BF356" s="1" t="str">
        <f t="shared" si="358"/>
        <v/>
      </c>
      <c r="BG356" s="1" t="str">
        <f t="shared" si="368"/>
        <v>N</v>
      </c>
      <c r="BH356" s="1" t="str">
        <f t="shared" si="367"/>
        <v/>
      </c>
      <c r="BI356" s="1" t="str">
        <f t="shared" si="359"/>
        <v/>
      </c>
      <c r="BJ356" s="1" t="str">
        <f t="shared" si="311"/>
        <v>新北市</v>
      </c>
      <c r="BK356" s="1" t="str">
        <f t="shared" si="363"/>
        <v>新店區</v>
      </c>
      <c r="BL356" s="1" t="str">
        <f t="shared" si="364"/>
        <v>民生路</v>
      </c>
      <c r="BM356" s="1" t="str">
        <f t="shared" si="365"/>
        <v>156巷</v>
      </c>
      <c r="BN356" s="1" t="str">
        <f t="shared" si="366"/>
        <v/>
      </c>
      <c r="BO356" s="1" t="str">
        <f t="shared" si="360"/>
        <v>90號</v>
      </c>
      <c r="BP356" s="1" t="str">
        <f t="shared" si="312"/>
        <v/>
      </c>
    </row>
    <row r="357" spans="1:68" x14ac:dyDescent="0.3">
      <c r="A357" s="1">
        <v>10354561</v>
      </c>
      <c r="B357" s="1" t="s">
        <v>351</v>
      </c>
      <c r="C357" s="1" t="s">
        <v>577</v>
      </c>
      <c r="D357" s="1" t="s">
        <v>567</v>
      </c>
      <c r="E357" s="1" t="s">
        <v>934</v>
      </c>
      <c r="F357" s="1" t="str">
        <f t="shared" si="313"/>
        <v>新北市 貢寮區 龍門里9鄰復興街2號</v>
      </c>
      <c r="G357" s="1">
        <f t="shared" si="314"/>
        <v>4</v>
      </c>
      <c r="H357" s="1" t="str">
        <f t="shared" si="315"/>
        <v>新北市</v>
      </c>
      <c r="I357" s="1">
        <f t="shared" si="316"/>
        <v>4</v>
      </c>
      <c r="J357" s="1" t="str">
        <f t="shared" si="309"/>
        <v>貢寮區</v>
      </c>
      <c r="K357" s="1" t="str">
        <f t="shared" si="310"/>
        <v>龍門里9鄰復興街2號</v>
      </c>
      <c r="L357" s="1" t="str">
        <f t="shared" si="317"/>
        <v>Y</v>
      </c>
      <c r="M357" s="1">
        <f t="shared" si="318"/>
        <v>3</v>
      </c>
      <c r="N357" s="1" t="str">
        <f t="shared" si="361"/>
        <v>龍門里</v>
      </c>
      <c r="O357" s="1" t="str">
        <f t="shared" si="319"/>
        <v>Y</v>
      </c>
      <c r="P357" s="1">
        <f t="shared" si="320"/>
        <v>5</v>
      </c>
      <c r="Q357" s="1" t="str">
        <f t="shared" si="321"/>
        <v>龍門里9鄰</v>
      </c>
      <c r="R357" s="1" t="str">
        <f t="shared" si="322"/>
        <v>龍門里9鄰</v>
      </c>
      <c r="S357" s="1" t="str">
        <f t="shared" si="323"/>
        <v>復興街2號</v>
      </c>
      <c r="T357" s="1" t="str">
        <f t="shared" si="324"/>
        <v>N</v>
      </c>
      <c r="U357" s="1" t="str">
        <f t="shared" si="325"/>
        <v>N</v>
      </c>
      <c r="V357" s="1" t="str">
        <f t="shared" si="326"/>
        <v>N</v>
      </c>
      <c r="W357" s="1" t="str">
        <f t="shared" si="327"/>
        <v/>
      </c>
      <c r="X357" s="1" t="str">
        <f t="shared" si="328"/>
        <v/>
      </c>
      <c r="Y357" s="1" t="str">
        <f t="shared" si="329"/>
        <v>復興街2號</v>
      </c>
      <c r="Z357" s="1" t="str">
        <f t="shared" si="330"/>
        <v>N</v>
      </c>
      <c r="AA357" s="1" t="str">
        <f t="shared" si="308"/>
        <v/>
      </c>
      <c r="AB357" s="1" t="str">
        <f t="shared" si="331"/>
        <v>Y</v>
      </c>
      <c r="AC357" s="1">
        <f t="shared" si="332"/>
        <v>3</v>
      </c>
      <c r="AD357" s="1" t="str">
        <f t="shared" si="333"/>
        <v>復興街</v>
      </c>
      <c r="AE357" s="1" t="str">
        <f t="shared" si="334"/>
        <v>2號</v>
      </c>
      <c r="AF357" s="1" t="str">
        <f t="shared" si="335"/>
        <v>N</v>
      </c>
      <c r="AG357" s="1" t="str">
        <f t="shared" si="336"/>
        <v/>
      </c>
      <c r="AH357" s="1" t="str">
        <f t="shared" si="337"/>
        <v/>
      </c>
      <c r="AI357" s="1" t="str">
        <f>IF(ISERROR(VLOOKUP(AH357,段別參照!A:B,2,0)),AH357,VLOOKUP(AH357,段別參照!A:B,2,0))</f>
        <v/>
      </c>
      <c r="AJ357" s="1" t="str">
        <f t="shared" si="338"/>
        <v>復興街</v>
      </c>
      <c r="AK357" s="1" t="str">
        <f t="shared" si="339"/>
        <v>復興街</v>
      </c>
      <c r="AL357" s="1" t="str">
        <f t="shared" si="340"/>
        <v>2號</v>
      </c>
      <c r="AM357" s="1" t="str">
        <f t="shared" si="341"/>
        <v>N</v>
      </c>
      <c r="AN357" s="1" t="str">
        <f t="shared" si="342"/>
        <v/>
      </c>
      <c r="AO357" s="1" t="str">
        <f t="shared" si="343"/>
        <v/>
      </c>
      <c r="AP357" s="1" t="str">
        <f t="shared" si="344"/>
        <v>2號</v>
      </c>
      <c r="AQ357" s="1" t="str">
        <f t="shared" si="345"/>
        <v>N</v>
      </c>
      <c r="AR357" s="1" t="str">
        <f t="shared" si="346"/>
        <v/>
      </c>
      <c r="AS357" s="1" t="str">
        <f t="shared" si="347"/>
        <v/>
      </c>
      <c r="AT357" s="1" t="str">
        <f t="shared" si="348"/>
        <v>2號</v>
      </c>
      <c r="AU357" s="1" t="str">
        <f t="shared" si="349"/>
        <v>Y</v>
      </c>
      <c r="AV357" s="1">
        <f t="shared" si="350"/>
        <v>2</v>
      </c>
      <c r="AW357" s="1" t="str">
        <f t="shared" si="351"/>
        <v>2號</v>
      </c>
      <c r="AX357" s="1" t="str">
        <f t="shared" si="362"/>
        <v>2號</v>
      </c>
      <c r="AY357" s="1" t="str">
        <f t="shared" si="352"/>
        <v/>
      </c>
      <c r="AZ357" s="1" t="str">
        <f t="shared" si="353"/>
        <v>N</v>
      </c>
      <c r="BA357" s="1" t="str">
        <f t="shared" si="354"/>
        <v/>
      </c>
      <c r="BB357" s="1" t="str">
        <f t="shared" si="355"/>
        <v/>
      </c>
      <c r="BC357" s="1" t="str">
        <f t="shared" si="356"/>
        <v/>
      </c>
      <c r="BD357" s="1" t="str">
        <f>IF(ISERROR(VLOOKUP(BC357,樓別參照!A:B,2,0)),BC357,VLOOKUP(BC357,樓別參照!A:B,2,0))</f>
        <v/>
      </c>
      <c r="BE357" s="1" t="str">
        <f t="shared" si="357"/>
        <v/>
      </c>
      <c r="BF357" s="1" t="str">
        <f t="shared" si="358"/>
        <v/>
      </c>
      <c r="BG357" s="1" t="str">
        <f t="shared" si="368"/>
        <v>N</v>
      </c>
      <c r="BH357" s="1" t="str">
        <f t="shared" si="367"/>
        <v/>
      </c>
      <c r="BI357" s="1" t="str">
        <f t="shared" si="359"/>
        <v/>
      </c>
      <c r="BJ357" s="1" t="str">
        <f t="shared" si="311"/>
        <v>新北市</v>
      </c>
      <c r="BK357" s="1" t="str">
        <f t="shared" si="363"/>
        <v>貢寮區</v>
      </c>
      <c r="BL357" s="1" t="str">
        <f t="shared" si="364"/>
        <v>復興街</v>
      </c>
      <c r="BM357" s="1" t="str">
        <f t="shared" si="365"/>
        <v/>
      </c>
      <c r="BN357" s="1" t="str">
        <f t="shared" si="366"/>
        <v/>
      </c>
      <c r="BO357" s="1" t="str">
        <f t="shared" si="360"/>
        <v>2號</v>
      </c>
      <c r="BP357" s="1" t="str">
        <f t="shared" si="312"/>
        <v/>
      </c>
    </row>
    <row r="358" spans="1:68" x14ac:dyDescent="0.3">
      <c r="A358" s="1">
        <v>9423970</v>
      </c>
      <c r="B358" s="1" t="s">
        <v>352</v>
      </c>
      <c r="C358" s="1" t="s">
        <v>566</v>
      </c>
      <c r="D358" s="1" t="s">
        <v>567</v>
      </c>
      <c r="E358" s="1" t="s">
        <v>935</v>
      </c>
      <c r="F358" s="1" t="str">
        <f t="shared" si="313"/>
        <v>新北市 深坑區 平埔街22巷17弄7號3樓</v>
      </c>
      <c r="G358" s="1">
        <f t="shared" si="314"/>
        <v>4</v>
      </c>
      <c r="H358" s="1" t="str">
        <f t="shared" si="315"/>
        <v>新北市</v>
      </c>
      <c r="I358" s="1">
        <f t="shared" si="316"/>
        <v>4</v>
      </c>
      <c r="J358" s="1" t="str">
        <f t="shared" si="309"/>
        <v>深坑區</v>
      </c>
      <c r="K358" s="1" t="str">
        <f t="shared" si="310"/>
        <v>平埔街22巷17弄7號3樓</v>
      </c>
      <c r="L358" s="1" t="str">
        <f t="shared" si="317"/>
        <v>N</v>
      </c>
      <c r="M358" s="1" t="str">
        <f t="shared" si="318"/>
        <v/>
      </c>
      <c r="N358" s="1" t="str">
        <f t="shared" si="361"/>
        <v/>
      </c>
      <c r="O358" s="1" t="str">
        <f t="shared" si="319"/>
        <v>N</v>
      </c>
      <c r="P358" s="1" t="str">
        <f t="shared" si="320"/>
        <v/>
      </c>
      <c r="Q358" s="1" t="str">
        <f t="shared" si="321"/>
        <v/>
      </c>
      <c r="R358" s="1" t="str">
        <f t="shared" si="322"/>
        <v/>
      </c>
      <c r="S358" s="1" t="str">
        <f t="shared" si="323"/>
        <v>平埔街22巷17弄7號3樓</v>
      </c>
      <c r="T358" s="1" t="str">
        <f t="shared" si="324"/>
        <v>N</v>
      </c>
      <c r="U358" s="1" t="str">
        <f t="shared" si="325"/>
        <v>N</v>
      </c>
      <c r="V358" s="1" t="str">
        <f t="shared" si="326"/>
        <v>N</v>
      </c>
      <c r="W358" s="1" t="str">
        <f t="shared" si="327"/>
        <v/>
      </c>
      <c r="X358" s="1" t="str">
        <f t="shared" si="328"/>
        <v/>
      </c>
      <c r="Y358" s="1" t="str">
        <f t="shared" si="329"/>
        <v>平埔街22巷17弄7號3樓</v>
      </c>
      <c r="Z358" s="1" t="str">
        <f t="shared" si="330"/>
        <v>N</v>
      </c>
      <c r="AA358" s="1" t="str">
        <f t="shared" si="308"/>
        <v/>
      </c>
      <c r="AB358" s="1" t="str">
        <f t="shared" si="331"/>
        <v>Y</v>
      </c>
      <c r="AC358" s="1">
        <f t="shared" si="332"/>
        <v>3</v>
      </c>
      <c r="AD358" s="1" t="str">
        <f t="shared" si="333"/>
        <v>平埔街</v>
      </c>
      <c r="AE358" s="1" t="str">
        <f t="shared" si="334"/>
        <v>22巷17弄7號3樓</v>
      </c>
      <c r="AF358" s="1" t="str">
        <f t="shared" si="335"/>
        <v>N</v>
      </c>
      <c r="AG358" s="1" t="str">
        <f t="shared" si="336"/>
        <v/>
      </c>
      <c r="AH358" s="1" t="str">
        <f t="shared" si="337"/>
        <v/>
      </c>
      <c r="AI358" s="1" t="str">
        <f>IF(ISERROR(VLOOKUP(AH358,段別參照!A:B,2,0)),AH358,VLOOKUP(AH358,段別參照!A:B,2,0))</f>
        <v/>
      </c>
      <c r="AJ358" s="1" t="str">
        <f t="shared" si="338"/>
        <v>平埔街</v>
      </c>
      <c r="AK358" s="1" t="str">
        <f t="shared" si="339"/>
        <v>平埔街</v>
      </c>
      <c r="AL358" s="1" t="str">
        <f t="shared" si="340"/>
        <v>22巷17弄7號3樓</v>
      </c>
      <c r="AM358" s="1" t="str">
        <f t="shared" si="341"/>
        <v>Y</v>
      </c>
      <c r="AN358" s="1">
        <f t="shared" si="342"/>
        <v>3</v>
      </c>
      <c r="AO358" s="1" t="str">
        <f t="shared" si="343"/>
        <v>22巷</v>
      </c>
      <c r="AP358" s="1" t="str">
        <f t="shared" si="344"/>
        <v>17弄7號3樓</v>
      </c>
      <c r="AQ358" s="1" t="str">
        <f t="shared" si="345"/>
        <v>Y</v>
      </c>
      <c r="AR358" s="1">
        <f t="shared" si="346"/>
        <v>3</v>
      </c>
      <c r="AS358" s="1" t="str">
        <f t="shared" si="347"/>
        <v>17弄</v>
      </c>
      <c r="AT358" s="1" t="str">
        <f t="shared" si="348"/>
        <v>7號3樓</v>
      </c>
      <c r="AU358" s="1" t="str">
        <f t="shared" si="349"/>
        <v>Y</v>
      </c>
      <c r="AV358" s="1">
        <f t="shared" si="350"/>
        <v>2</v>
      </c>
      <c r="AW358" s="1" t="str">
        <f t="shared" si="351"/>
        <v>7號</v>
      </c>
      <c r="AX358" s="1" t="str">
        <f t="shared" si="362"/>
        <v>7號</v>
      </c>
      <c r="AY358" s="1" t="str">
        <f t="shared" si="352"/>
        <v>3樓</v>
      </c>
      <c r="AZ358" s="1" t="str">
        <f t="shared" si="353"/>
        <v>Y</v>
      </c>
      <c r="BA358" s="1">
        <f t="shared" si="354"/>
        <v>2</v>
      </c>
      <c r="BB358" s="1" t="str">
        <f t="shared" si="355"/>
        <v>3樓</v>
      </c>
      <c r="BC358" s="1" t="str">
        <f t="shared" si="356"/>
        <v>3</v>
      </c>
      <c r="BD358" s="1" t="str">
        <f>IF(ISERROR(VLOOKUP(BC358,樓別參照!A:B,2,0)),BC358,VLOOKUP(BC358,樓別參照!A:B,2,0))</f>
        <v>3</v>
      </c>
      <c r="BE358" s="1" t="str">
        <f t="shared" si="357"/>
        <v>3樓</v>
      </c>
      <c r="BF358" s="1" t="str">
        <f t="shared" si="358"/>
        <v/>
      </c>
      <c r="BG358" s="1" t="str">
        <f t="shared" si="368"/>
        <v>N</v>
      </c>
      <c r="BH358" s="1" t="str">
        <f t="shared" si="367"/>
        <v/>
      </c>
      <c r="BI358" s="1" t="str">
        <f t="shared" si="359"/>
        <v/>
      </c>
      <c r="BJ358" s="1" t="str">
        <f t="shared" si="311"/>
        <v>新北市</v>
      </c>
      <c r="BK358" s="1" t="str">
        <f t="shared" si="363"/>
        <v>深坑區</v>
      </c>
      <c r="BL358" s="1" t="str">
        <f t="shared" si="364"/>
        <v>平埔街</v>
      </c>
      <c r="BM358" s="1" t="str">
        <f t="shared" si="365"/>
        <v>22巷</v>
      </c>
      <c r="BN358" s="1" t="str">
        <f t="shared" si="366"/>
        <v>17弄</v>
      </c>
      <c r="BO358" s="1" t="str">
        <f t="shared" si="360"/>
        <v>7號3樓</v>
      </c>
      <c r="BP358" s="1" t="str">
        <f t="shared" si="312"/>
        <v/>
      </c>
    </row>
    <row r="359" spans="1:68" x14ac:dyDescent="0.3">
      <c r="A359" s="1">
        <v>6416758</v>
      </c>
      <c r="B359" s="1" t="s">
        <v>353</v>
      </c>
      <c r="C359" s="1" t="s">
        <v>577</v>
      </c>
      <c r="D359" s="1" t="s">
        <v>567</v>
      </c>
      <c r="E359" s="1" t="s">
        <v>936</v>
      </c>
      <c r="F359" s="1" t="str">
        <f t="shared" si="313"/>
        <v>新北市 汐止區 興福里12鄰福德一路167號4樓</v>
      </c>
      <c r="G359" s="1">
        <f t="shared" si="314"/>
        <v>4</v>
      </c>
      <c r="H359" s="1" t="str">
        <f t="shared" si="315"/>
        <v>新北市</v>
      </c>
      <c r="I359" s="1">
        <f t="shared" si="316"/>
        <v>4</v>
      </c>
      <c r="J359" s="1" t="str">
        <f t="shared" si="309"/>
        <v>汐止區</v>
      </c>
      <c r="K359" s="1" t="str">
        <f t="shared" si="310"/>
        <v>興福里12鄰福德一路167號4樓</v>
      </c>
      <c r="L359" s="1" t="str">
        <f t="shared" si="317"/>
        <v>Y</v>
      </c>
      <c r="M359" s="1">
        <f t="shared" si="318"/>
        <v>3</v>
      </c>
      <c r="N359" s="1" t="str">
        <f t="shared" si="361"/>
        <v>興福里</v>
      </c>
      <c r="O359" s="1" t="str">
        <f t="shared" si="319"/>
        <v>Y</v>
      </c>
      <c r="P359" s="1">
        <f t="shared" si="320"/>
        <v>6</v>
      </c>
      <c r="Q359" s="1" t="str">
        <f t="shared" si="321"/>
        <v>興福里12鄰</v>
      </c>
      <c r="R359" s="1" t="str">
        <f t="shared" si="322"/>
        <v>興福里12鄰</v>
      </c>
      <c r="S359" s="1" t="str">
        <f t="shared" si="323"/>
        <v>福德一路167號4樓</v>
      </c>
      <c r="T359" s="1" t="str">
        <f t="shared" si="324"/>
        <v>N</v>
      </c>
      <c r="U359" s="1" t="str">
        <f t="shared" si="325"/>
        <v>N</v>
      </c>
      <c r="V359" s="1" t="str">
        <f t="shared" si="326"/>
        <v>N</v>
      </c>
      <c r="W359" s="1" t="str">
        <f t="shared" si="327"/>
        <v/>
      </c>
      <c r="X359" s="1" t="str">
        <f t="shared" si="328"/>
        <v/>
      </c>
      <c r="Y359" s="1" t="str">
        <f t="shared" si="329"/>
        <v>福德一路167號4樓</v>
      </c>
      <c r="Z359" s="1" t="str">
        <f t="shared" si="330"/>
        <v>Y</v>
      </c>
      <c r="AA359" s="1">
        <f t="shared" si="308"/>
        <v>4</v>
      </c>
      <c r="AB359" s="1" t="str">
        <f t="shared" si="331"/>
        <v>N</v>
      </c>
      <c r="AC359" s="1" t="str">
        <f t="shared" si="332"/>
        <v/>
      </c>
      <c r="AD359" s="1" t="str">
        <f t="shared" si="333"/>
        <v>福德一路</v>
      </c>
      <c r="AE359" s="1" t="str">
        <f t="shared" si="334"/>
        <v>167號4樓</v>
      </c>
      <c r="AF359" s="1" t="str">
        <f t="shared" si="335"/>
        <v>N</v>
      </c>
      <c r="AG359" s="1" t="str">
        <f t="shared" si="336"/>
        <v/>
      </c>
      <c r="AH359" s="1" t="str">
        <f t="shared" si="337"/>
        <v/>
      </c>
      <c r="AI359" s="1" t="str">
        <f>IF(ISERROR(VLOOKUP(AH359,段別參照!A:B,2,0)),AH359,VLOOKUP(AH359,段別參照!A:B,2,0))</f>
        <v/>
      </c>
      <c r="AJ359" s="1" t="str">
        <f t="shared" si="338"/>
        <v>福德一路</v>
      </c>
      <c r="AK359" s="1" t="str">
        <f t="shared" si="339"/>
        <v>福德一路</v>
      </c>
      <c r="AL359" s="1" t="str">
        <f t="shared" si="340"/>
        <v>167號4樓</v>
      </c>
      <c r="AM359" s="1" t="str">
        <f t="shared" si="341"/>
        <v>N</v>
      </c>
      <c r="AN359" s="1" t="str">
        <f t="shared" si="342"/>
        <v/>
      </c>
      <c r="AO359" s="1" t="str">
        <f t="shared" si="343"/>
        <v/>
      </c>
      <c r="AP359" s="1" t="str">
        <f t="shared" si="344"/>
        <v>167號4樓</v>
      </c>
      <c r="AQ359" s="1" t="str">
        <f t="shared" si="345"/>
        <v>N</v>
      </c>
      <c r="AR359" s="1" t="str">
        <f t="shared" si="346"/>
        <v/>
      </c>
      <c r="AS359" s="1" t="str">
        <f t="shared" si="347"/>
        <v/>
      </c>
      <c r="AT359" s="1" t="str">
        <f t="shared" si="348"/>
        <v>167號4樓</v>
      </c>
      <c r="AU359" s="1" t="str">
        <f t="shared" si="349"/>
        <v>Y</v>
      </c>
      <c r="AV359" s="1">
        <f t="shared" si="350"/>
        <v>4</v>
      </c>
      <c r="AW359" s="1" t="str">
        <f t="shared" si="351"/>
        <v>167號</v>
      </c>
      <c r="AX359" s="1" t="str">
        <f t="shared" si="362"/>
        <v>167號</v>
      </c>
      <c r="AY359" s="1" t="str">
        <f t="shared" si="352"/>
        <v>4樓</v>
      </c>
      <c r="AZ359" s="1" t="str">
        <f t="shared" si="353"/>
        <v>Y</v>
      </c>
      <c r="BA359" s="1">
        <f t="shared" si="354"/>
        <v>2</v>
      </c>
      <c r="BB359" s="1" t="str">
        <f t="shared" si="355"/>
        <v>4樓</v>
      </c>
      <c r="BC359" s="1" t="str">
        <f t="shared" si="356"/>
        <v>4</v>
      </c>
      <c r="BD359" s="1" t="str">
        <f>IF(ISERROR(VLOOKUP(BC359,樓別參照!A:B,2,0)),BC359,VLOOKUP(BC359,樓別參照!A:B,2,0))</f>
        <v>4</v>
      </c>
      <c r="BE359" s="1" t="str">
        <f t="shared" si="357"/>
        <v>4樓</v>
      </c>
      <c r="BF359" s="1" t="str">
        <f t="shared" si="358"/>
        <v/>
      </c>
      <c r="BG359" s="1" t="str">
        <f t="shared" si="368"/>
        <v>N</v>
      </c>
      <c r="BH359" s="1" t="str">
        <f t="shared" si="367"/>
        <v/>
      </c>
      <c r="BI359" s="1" t="str">
        <f t="shared" si="359"/>
        <v/>
      </c>
      <c r="BJ359" s="1" t="str">
        <f t="shared" si="311"/>
        <v>新北市</v>
      </c>
      <c r="BK359" s="1" t="str">
        <f t="shared" si="363"/>
        <v>汐止區</v>
      </c>
      <c r="BL359" s="1" t="str">
        <f t="shared" si="364"/>
        <v>福德一路</v>
      </c>
      <c r="BM359" s="1" t="str">
        <f t="shared" si="365"/>
        <v/>
      </c>
      <c r="BN359" s="1" t="str">
        <f t="shared" si="366"/>
        <v/>
      </c>
      <c r="BO359" s="1" t="str">
        <f t="shared" si="360"/>
        <v>167號4樓</v>
      </c>
      <c r="BP359" s="1" t="str">
        <f t="shared" si="312"/>
        <v/>
      </c>
    </row>
    <row r="360" spans="1:68" x14ac:dyDescent="0.3">
      <c r="A360" s="1">
        <v>8349423</v>
      </c>
      <c r="B360" s="1" t="s">
        <v>354</v>
      </c>
      <c r="C360" s="1" t="s">
        <v>570</v>
      </c>
      <c r="D360" s="1" t="s">
        <v>571</v>
      </c>
      <c r="E360" s="1" t="s">
        <v>937</v>
      </c>
      <c r="F360" s="1" t="str">
        <f t="shared" si="313"/>
        <v>新北市 汐止區 樟樹二路290號9樓</v>
      </c>
      <c r="G360" s="1">
        <f t="shared" si="314"/>
        <v>4</v>
      </c>
      <c r="H360" s="1" t="str">
        <f t="shared" si="315"/>
        <v>新北市</v>
      </c>
      <c r="I360" s="1">
        <f t="shared" si="316"/>
        <v>4</v>
      </c>
      <c r="J360" s="1" t="str">
        <f t="shared" si="309"/>
        <v>汐止區</v>
      </c>
      <c r="K360" s="1" t="str">
        <f t="shared" si="310"/>
        <v>樟樹二路290號9樓</v>
      </c>
      <c r="L360" s="1" t="str">
        <f t="shared" si="317"/>
        <v>N</v>
      </c>
      <c r="M360" s="1" t="str">
        <f t="shared" si="318"/>
        <v/>
      </c>
      <c r="N360" s="1" t="str">
        <f t="shared" si="361"/>
        <v/>
      </c>
      <c r="O360" s="1" t="str">
        <f t="shared" si="319"/>
        <v>N</v>
      </c>
      <c r="P360" s="1" t="str">
        <f t="shared" si="320"/>
        <v/>
      </c>
      <c r="Q360" s="1" t="str">
        <f t="shared" si="321"/>
        <v/>
      </c>
      <c r="R360" s="1" t="str">
        <f t="shared" si="322"/>
        <v/>
      </c>
      <c r="S360" s="1" t="str">
        <f t="shared" si="323"/>
        <v>樟樹二路290號9樓</v>
      </c>
      <c r="T360" s="1" t="str">
        <f t="shared" si="324"/>
        <v>N</v>
      </c>
      <c r="U360" s="1" t="str">
        <f t="shared" si="325"/>
        <v>N</v>
      </c>
      <c r="V360" s="1" t="str">
        <f t="shared" si="326"/>
        <v>N</v>
      </c>
      <c r="W360" s="1" t="str">
        <f t="shared" si="327"/>
        <v/>
      </c>
      <c r="X360" s="1" t="str">
        <f t="shared" si="328"/>
        <v/>
      </c>
      <c r="Y360" s="1" t="str">
        <f t="shared" si="329"/>
        <v>樟樹二路290號9樓</v>
      </c>
      <c r="Z360" s="1" t="str">
        <f t="shared" si="330"/>
        <v>Y</v>
      </c>
      <c r="AA360" s="1">
        <f t="shared" si="308"/>
        <v>4</v>
      </c>
      <c r="AB360" s="1" t="str">
        <f t="shared" si="331"/>
        <v>N</v>
      </c>
      <c r="AC360" s="1" t="str">
        <f t="shared" si="332"/>
        <v/>
      </c>
      <c r="AD360" s="1" t="str">
        <f t="shared" si="333"/>
        <v>樟樹二路</v>
      </c>
      <c r="AE360" s="1" t="str">
        <f t="shared" si="334"/>
        <v>290號9樓</v>
      </c>
      <c r="AF360" s="1" t="str">
        <f t="shared" si="335"/>
        <v>N</v>
      </c>
      <c r="AG360" s="1" t="str">
        <f t="shared" si="336"/>
        <v/>
      </c>
      <c r="AH360" s="1" t="str">
        <f t="shared" si="337"/>
        <v/>
      </c>
      <c r="AI360" s="1" t="str">
        <f>IF(ISERROR(VLOOKUP(AH360,段別參照!A:B,2,0)),AH360,VLOOKUP(AH360,段別參照!A:B,2,0))</f>
        <v/>
      </c>
      <c r="AJ360" s="1" t="str">
        <f t="shared" si="338"/>
        <v>樟樹二路</v>
      </c>
      <c r="AK360" s="1" t="str">
        <f t="shared" si="339"/>
        <v>樟樹二路</v>
      </c>
      <c r="AL360" s="1" t="str">
        <f t="shared" si="340"/>
        <v>290號9樓</v>
      </c>
      <c r="AM360" s="1" t="str">
        <f t="shared" si="341"/>
        <v>N</v>
      </c>
      <c r="AN360" s="1" t="str">
        <f t="shared" si="342"/>
        <v/>
      </c>
      <c r="AO360" s="1" t="str">
        <f t="shared" si="343"/>
        <v/>
      </c>
      <c r="AP360" s="1" t="str">
        <f t="shared" si="344"/>
        <v>290號9樓</v>
      </c>
      <c r="AQ360" s="1" t="str">
        <f t="shared" si="345"/>
        <v>N</v>
      </c>
      <c r="AR360" s="1" t="str">
        <f t="shared" si="346"/>
        <v/>
      </c>
      <c r="AS360" s="1" t="str">
        <f t="shared" si="347"/>
        <v/>
      </c>
      <c r="AT360" s="1" t="str">
        <f t="shared" si="348"/>
        <v>290號9樓</v>
      </c>
      <c r="AU360" s="1" t="str">
        <f t="shared" si="349"/>
        <v>Y</v>
      </c>
      <c r="AV360" s="1">
        <f t="shared" si="350"/>
        <v>4</v>
      </c>
      <c r="AW360" s="1" t="str">
        <f t="shared" si="351"/>
        <v>290號</v>
      </c>
      <c r="AX360" s="1" t="str">
        <f t="shared" si="362"/>
        <v>290號</v>
      </c>
      <c r="AY360" s="1" t="str">
        <f t="shared" si="352"/>
        <v>9樓</v>
      </c>
      <c r="AZ360" s="1" t="str">
        <f t="shared" si="353"/>
        <v>Y</v>
      </c>
      <c r="BA360" s="1">
        <f t="shared" si="354"/>
        <v>2</v>
      </c>
      <c r="BB360" s="1" t="str">
        <f t="shared" si="355"/>
        <v>9樓</v>
      </c>
      <c r="BC360" s="1" t="str">
        <f t="shared" si="356"/>
        <v>9</v>
      </c>
      <c r="BD360" s="1" t="str">
        <f>IF(ISERROR(VLOOKUP(BC360,樓別參照!A:B,2,0)),BC360,VLOOKUP(BC360,樓別參照!A:B,2,0))</f>
        <v>9</v>
      </c>
      <c r="BE360" s="1" t="str">
        <f t="shared" si="357"/>
        <v>9樓</v>
      </c>
      <c r="BF360" s="1" t="str">
        <f t="shared" si="358"/>
        <v/>
      </c>
      <c r="BG360" s="1" t="str">
        <f t="shared" si="368"/>
        <v>N</v>
      </c>
      <c r="BH360" s="1" t="str">
        <f t="shared" si="367"/>
        <v/>
      </c>
      <c r="BI360" s="1" t="str">
        <f t="shared" si="359"/>
        <v/>
      </c>
      <c r="BJ360" s="1" t="str">
        <f t="shared" si="311"/>
        <v>新北市</v>
      </c>
      <c r="BK360" s="1" t="str">
        <f t="shared" si="363"/>
        <v>汐止區</v>
      </c>
      <c r="BL360" s="1" t="str">
        <f t="shared" si="364"/>
        <v>樟樹二路</v>
      </c>
      <c r="BM360" s="1" t="str">
        <f t="shared" si="365"/>
        <v/>
      </c>
      <c r="BN360" s="1" t="str">
        <f t="shared" si="366"/>
        <v/>
      </c>
      <c r="BO360" s="1" t="str">
        <f t="shared" si="360"/>
        <v>290號9樓</v>
      </c>
      <c r="BP360" s="1" t="str">
        <f t="shared" si="312"/>
        <v/>
      </c>
    </row>
    <row r="361" spans="1:68" x14ac:dyDescent="0.3">
      <c r="A361" s="1">
        <v>9410036</v>
      </c>
      <c r="B361" s="1" t="s">
        <v>355</v>
      </c>
      <c r="C361" s="1" t="s">
        <v>570</v>
      </c>
      <c r="D361" s="1" t="s">
        <v>571</v>
      </c>
      <c r="E361" s="1" t="s">
        <v>938</v>
      </c>
      <c r="F361" s="1" t="str">
        <f t="shared" si="313"/>
        <v>新北市 汐止區 樟樹一路1巷5號10樓</v>
      </c>
      <c r="G361" s="1">
        <f t="shared" si="314"/>
        <v>4</v>
      </c>
      <c r="H361" s="1" t="str">
        <f t="shared" si="315"/>
        <v>新北市</v>
      </c>
      <c r="I361" s="1">
        <f t="shared" si="316"/>
        <v>4</v>
      </c>
      <c r="J361" s="1" t="str">
        <f t="shared" si="309"/>
        <v>汐止區</v>
      </c>
      <c r="K361" s="1" t="str">
        <f t="shared" si="310"/>
        <v>樟樹一路1巷5號10樓</v>
      </c>
      <c r="L361" s="1" t="str">
        <f t="shared" si="317"/>
        <v>N</v>
      </c>
      <c r="M361" s="1" t="str">
        <f t="shared" si="318"/>
        <v/>
      </c>
      <c r="N361" s="1" t="str">
        <f t="shared" si="361"/>
        <v/>
      </c>
      <c r="O361" s="1" t="str">
        <f t="shared" si="319"/>
        <v>N</v>
      </c>
      <c r="P361" s="1" t="str">
        <f t="shared" si="320"/>
        <v/>
      </c>
      <c r="Q361" s="1" t="str">
        <f t="shared" si="321"/>
        <v/>
      </c>
      <c r="R361" s="1" t="str">
        <f t="shared" si="322"/>
        <v/>
      </c>
      <c r="S361" s="1" t="str">
        <f t="shared" si="323"/>
        <v>樟樹一路1巷5號10樓</v>
      </c>
      <c r="T361" s="1" t="str">
        <f t="shared" si="324"/>
        <v>N</v>
      </c>
      <c r="U361" s="1" t="str">
        <f t="shared" si="325"/>
        <v>N</v>
      </c>
      <c r="V361" s="1" t="str">
        <f t="shared" si="326"/>
        <v>N</v>
      </c>
      <c r="W361" s="1" t="str">
        <f t="shared" si="327"/>
        <v/>
      </c>
      <c r="X361" s="1" t="str">
        <f t="shared" si="328"/>
        <v/>
      </c>
      <c r="Y361" s="1" t="str">
        <f t="shared" si="329"/>
        <v>樟樹一路1巷5號10樓</v>
      </c>
      <c r="Z361" s="1" t="str">
        <f t="shared" si="330"/>
        <v>Y</v>
      </c>
      <c r="AA361" s="1">
        <f t="shared" si="308"/>
        <v>4</v>
      </c>
      <c r="AB361" s="1" t="str">
        <f t="shared" si="331"/>
        <v>N</v>
      </c>
      <c r="AC361" s="1" t="str">
        <f t="shared" si="332"/>
        <v/>
      </c>
      <c r="AD361" s="1" t="str">
        <f t="shared" si="333"/>
        <v>樟樹一路</v>
      </c>
      <c r="AE361" s="1" t="str">
        <f t="shared" si="334"/>
        <v>1巷5號10樓</v>
      </c>
      <c r="AF361" s="1" t="str">
        <f t="shared" si="335"/>
        <v>N</v>
      </c>
      <c r="AG361" s="1" t="str">
        <f t="shared" si="336"/>
        <v/>
      </c>
      <c r="AH361" s="1" t="str">
        <f t="shared" si="337"/>
        <v/>
      </c>
      <c r="AI361" s="1" t="str">
        <f>IF(ISERROR(VLOOKUP(AH361,段別參照!A:B,2,0)),AH361,VLOOKUP(AH361,段別參照!A:B,2,0))</f>
        <v/>
      </c>
      <c r="AJ361" s="1" t="str">
        <f t="shared" si="338"/>
        <v>樟樹一路</v>
      </c>
      <c r="AK361" s="1" t="str">
        <f t="shared" si="339"/>
        <v>樟樹一路</v>
      </c>
      <c r="AL361" s="1" t="str">
        <f t="shared" si="340"/>
        <v>1巷5號10樓</v>
      </c>
      <c r="AM361" s="1" t="str">
        <f t="shared" si="341"/>
        <v>Y</v>
      </c>
      <c r="AN361" s="1">
        <f t="shared" si="342"/>
        <v>2</v>
      </c>
      <c r="AO361" s="1" t="str">
        <f t="shared" si="343"/>
        <v>1巷</v>
      </c>
      <c r="AP361" s="1" t="str">
        <f t="shared" si="344"/>
        <v>5號10樓</v>
      </c>
      <c r="AQ361" s="1" t="str">
        <f t="shared" si="345"/>
        <v>N</v>
      </c>
      <c r="AR361" s="1" t="str">
        <f t="shared" si="346"/>
        <v/>
      </c>
      <c r="AS361" s="1" t="str">
        <f t="shared" si="347"/>
        <v/>
      </c>
      <c r="AT361" s="1" t="str">
        <f t="shared" si="348"/>
        <v>5號10樓</v>
      </c>
      <c r="AU361" s="1" t="str">
        <f t="shared" si="349"/>
        <v>Y</v>
      </c>
      <c r="AV361" s="1">
        <f t="shared" si="350"/>
        <v>2</v>
      </c>
      <c r="AW361" s="1" t="str">
        <f t="shared" si="351"/>
        <v>5號</v>
      </c>
      <c r="AX361" s="1" t="str">
        <f t="shared" si="362"/>
        <v>5號</v>
      </c>
      <c r="AY361" s="1" t="str">
        <f t="shared" si="352"/>
        <v>10樓</v>
      </c>
      <c r="AZ361" s="1" t="str">
        <f t="shared" si="353"/>
        <v>Y</v>
      </c>
      <c r="BA361" s="1">
        <f t="shared" si="354"/>
        <v>3</v>
      </c>
      <c r="BB361" s="1" t="str">
        <f t="shared" si="355"/>
        <v>10樓</v>
      </c>
      <c r="BC361" s="1" t="str">
        <f t="shared" si="356"/>
        <v>10</v>
      </c>
      <c r="BD361" s="1" t="str">
        <f>IF(ISERROR(VLOOKUP(BC361,樓別參照!A:B,2,0)),BC361,VLOOKUP(BC361,樓別參照!A:B,2,0))</f>
        <v>10</v>
      </c>
      <c r="BE361" s="1" t="str">
        <f t="shared" si="357"/>
        <v>10樓</v>
      </c>
      <c r="BF361" s="1" t="str">
        <f t="shared" si="358"/>
        <v/>
      </c>
      <c r="BG361" s="1" t="str">
        <f t="shared" si="368"/>
        <v>N</v>
      </c>
      <c r="BH361" s="1" t="str">
        <f t="shared" si="367"/>
        <v/>
      </c>
      <c r="BI361" s="1" t="str">
        <f t="shared" si="359"/>
        <v/>
      </c>
      <c r="BJ361" s="1" t="str">
        <f t="shared" si="311"/>
        <v>新北市</v>
      </c>
      <c r="BK361" s="1" t="str">
        <f t="shared" si="363"/>
        <v>汐止區</v>
      </c>
      <c r="BL361" s="1" t="str">
        <f t="shared" si="364"/>
        <v>樟樹一路</v>
      </c>
      <c r="BM361" s="1" t="str">
        <f t="shared" si="365"/>
        <v>1巷</v>
      </c>
      <c r="BN361" s="1" t="str">
        <f t="shared" si="366"/>
        <v/>
      </c>
      <c r="BO361" s="1" t="str">
        <f t="shared" si="360"/>
        <v>5號10樓</v>
      </c>
      <c r="BP361" s="1" t="str">
        <f t="shared" si="312"/>
        <v/>
      </c>
    </row>
    <row r="362" spans="1:68" x14ac:dyDescent="0.3">
      <c r="A362" s="1">
        <v>9413123</v>
      </c>
      <c r="B362" s="1" t="s">
        <v>356</v>
      </c>
      <c r="C362" s="1" t="s">
        <v>566</v>
      </c>
      <c r="D362" s="1" t="s">
        <v>567</v>
      </c>
      <c r="E362" s="1" t="s">
        <v>939</v>
      </c>
      <c r="F362" s="1" t="str">
        <f t="shared" si="313"/>
        <v>新北市 汐止區 樟樹一路135巷31號2樓</v>
      </c>
      <c r="G362" s="1">
        <f t="shared" si="314"/>
        <v>4</v>
      </c>
      <c r="H362" s="1" t="str">
        <f t="shared" si="315"/>
        <v>新北市</v>
      </c>
      <c r="I362" s="1">
        <f t="shared" si="316"/>
        <v>4</v>
      </c>
      <c r="J362" s="1" t="str">
        <f t="shared" si="309"/>
        <v>汐止區</v>
      </c>
      <c r="K362" s="1" t="str">
        <f t="shared" si="310"/>
        <v>樟樹一路135巷31號2樓</v>
      </c>
      <c r="L362" s="1" t="str">
        <f t="shared" si="317"/>
        <v>N</v>
      </c>
      <c r="M362" s="1" t="str">
        <f t="shared" si="318"/>
        <v/>
      </c>
      <c r="N362" s="1" t="str">
        <f t="shared" si="361"/>
        <v/>
      </c>
      <c r="O362" s="1" t="str">
        <f t="shared" si="319"/>
        <v>N</v>
      </c>
      <c r="P362" s="1" t="str">
        <f t="shared" si="320"/>
        <v/>
      </c>
      <c r="Q362" s="1" t="str">
        <f t="shared" si="321"/>
        <v/>
      </c>
      <c r="R362" s="1" t="str">
        <f t="shared" si="322"/>
        <v/>
      </c>
      <c r="S362" s="1" t="str">
        <f t="shared" si="323"/>
        <v>樟樹一路135巷31號2樓</v>
      </c>
      <c r="T362" s="1" t="str">
        <f t="shared" si="324"/>
        <v>N</v>
      </c>
      <c r="U362" s="1" t="str">
        <f t="shared" si="325"/>
        <v>N</v>
      </c>
      <c r="V362" s="1" t="str">
        <f t="shared" si="326"/>
        <v>N</v>
      </c>
      <c r="W362" s="1" t="str">
        <f t="shared" si="327"/>
        <v/>
      </c>
      <c r="X362" s="1" t="str">
        <f t="shared" si="328"/>
        <v/>
      </c>
      <c r="Y362" s="1" t="str">
        <f t="shared" si="329"/>
        <v>樟樹一路135巷31號2樓</v>
      </c>
      <c r="Z362" s="1" t="str">
        <f t="shared" si="330"/>
        <v>Y</v>
      </c>
      <c r="AA362" s="1">
        <f t="shared" si="308"/>
        <v>4</v>
      </c>
      <c r="AB362" s="1" t="str">
        <f t="shared" si="331"/>
        <v>N</v>
      </c>
      <c r="AC362" s="1" t="str">
        <f t="shared" si="332"/>
        <v/>
      </c>
      <c r="AD362" s="1" t="str">
        <f t="shared" si="333"/>
        <v>樟樹一路</v>
      </c>
      <c r="AE362" s="1" t="str">
        <f t="shared" si="334"/>
        <v>135巷31號2樓</v>
      </c>
      <c r="AF362" s="1" t="str">
        <f t="shared" si="335"/>
        <v>N</v>
      </c>
      <c r="AG362" s="1" t="str">
        <f t="shared" si="336"/>
        <v/>
      </c>
      <c r="AH362" s="1" t="str">
        <f t="shared" si="337"/>
        <v/>
      </c>
      <c r="AI362" s="1" t="str">
        <f>IF(ISERROR(VLOOKUP(AH362,段別參照!A:B,2,0)),AH362,VLOOKUP(AH362,段別參照!A:B,2,0))</f>
        <v/>
      </c>
      <c r="AJ362" s="1" t="str">
        <f t="shared" si="338"/>
        <v>樟樹一路</v>
      </c>
      <c r="AK362" s="1" t="str">
        <f t="shared" si="339"/>
        <v>樟樹一路</v>
      </c>
      <c r="AL362" s="1" t="str">
        <f t="shared" si="340"/>
        <v>135巷31號2樓</v>
      </c>
      <c r="AM362" s="1" t="str">
        <f t="shared" si="341"/>
        <v>Y</v>
      </c>
      <c r="AN362" s="1">
        <f t="shared" si="342"/>
        <v>4</v>
      </c>
      <c r="AO362" s="1" t="str">
        <f t="shared" si="343"/>
        <v>135巷</v>
      </c>
      <c r="AP362" s="1" t="str">
        <f t="shared" si="344"/>
        <v>31號2樓</v>
      </c>
      <c r="AQ362" s="1" t="str">
        <f t="shared" si="345"/>
        <v>N</v>
      </c>
      <c r="AR362" s="1" t="str">
        <f t="shared" si="346"/>
        <v/>
      </c>
      <c r="AS362" s="1" t="str">
        <f t="shared" si="347"/>
        <v/>
      </c>
      <c r="AT362" s="1" t="str">
        <f t="shared" si="348"/>
        <v>31號2樓</v>
      </c>
      <c r="AU362" s="1" t="str">
        <f t="shared" si="349"/>
        <v>Y</v>
      </c>
      <c r="AV362" s="1">
        <f t="shared" si="350"/>
        <v>3</v>
      </c>
      <c r="AW362" s="1" t="str">
        <f t="shared" si="351"/>
        <v>31號</v>
      </c>
      <c r="AX362" s="1" t="str">
        <f t="shared" si="362"/>
        <v>31號</v>
      </c>
      <c r="AY362" s="1" t="str">
        <f t="shared" si="352"/>
        <v>2樓</v>
      </c>
      <c r="AZ362" s="1" t="str">
        <f t="shared" si="353"/>
        <v>Y</v>
      </c>
      <c r="BA362" s="1">
        <f t="shared" si="354"/>
        <v>2</v>
      </c>
      <c r="BB362" s="1" t="str">
        <f t="shared" si="355"/>
        <v>2樓</v>
      </c>
      <c r="BC362" s="1" t="str">
        <f t="shared" si="356"/>
        <v>2</v>
      </c>
      <c r="BD362" s="1" t="str">
        <f>IF(ISERROR(VLOOKUP(BC362,樓別參照!A:B,2,0)),BC362,VLOOKUP(BC362,樓別參照!A:B,2,0))</f>
        <v>2</v>
      </c>
      <c r="BE362" s="1" t="str">
        <f t="shared" si="357"/>
        <v>2樓</v>
      </c>
      <c r="BF362" s="1" t="str">
        <f t="shared" si="358"/>
        <v/>
      </c>
      <c r="BG362" s="1" t="str">
        <f t="shared" si="368"/>
        <v>N</v>
      </c>
      <c r="BH362" s="1" t="str">
        <f t="shared" si="367"/>
        <v/>
      </c>
      <c r="BI362" s="1" t="str">
        <f t="shared" si="359"/>
        <v/>
      </c>
      <c r="BJ362" s="1" t="str">
        <f t="shared" si="311"/>
        <v>新北市</v>
      </c>
      <c r="BK362" s="1" t="str">
        <f t="shared" si="363"/>
        <v>汐止區</v>
      </c>
      <c r="BL362" s="1" t="str">
        <f t="shared" si="364"/>
        <v>樟樹一路</v>
      </c>
      <c r="BM362" s="1" t="str">
        <f t="shared" si="365"/>
        <v>135巷</v>
      </c>
      <c r="BN362" s="1" t="str">
        <f t="shared" si="366"/>
        <v/>
      </c>
      <c r="BO362" s="1" t="str">
        <f t="shared" si="360"/>
        <v>31號2樓</v>
      </c>
      <c r="BP362" s="1" t="str">
        <f t="shared" si="312"/>
        <v/>
      </c>
    </row>
    <row r="363" spans="1:68" x14ac:dyDescent="0.3">
      <c r="A363" s="1">
        <v>10008423</v>
      </c>
      <c r="B363" s="1" t="s">
        <v>357</v>
      </c>
      <c r="C363" s="1" t="s">
        <v>577</v>
      </c>
      <c r="D363" s="1" t="s">
        <v>571</v>
      </c>
      <c r="E363" s="1" t="s">
        <v>940</v>
      </c>
      <c r="F363" s="1" t="str">
        <f t="shared" si="313"/>
        <v>新北市 汐止區 新興路84巷2號3樓</v>
      </c>
      <c r="G363" s="1">
        <f t="shared" si="314"/>
        <v>4</v>
      </c>
      <c r="H363" s="1" t="str">
        <f t="shared" si="315"/>
        <v>新北市</v>
      </c>
      <c r="I363" s="1">
        <f t="shared" si="316"/>
        <v>4</v>
      </c>
      <c r="J363" s="1" t="str">
        <f t="shared" si="309"/>
        <v>汐止區</v>
      </c>
      <c r="K363" s="1" t="str">
        <f t="shared" si="310"/>
        <v>新興路84巷2號3樓</v>
      </c>
      <c r="L363" s="1" t="str">
        <f t="shared" si="317"/>
        <v>N</v>
      </c>
      <c r="M363" s="1" t="str">
        <f t="shared" si="318"/>
        <v/>
      </c>
      <c r="N363" s="1" t="str">
        <f t="shared" si="361"/>
        <v/>
      </c>
      <c r="O363" s="1" t="str">
        <f t="shared" si="319"/>
        <v>N</v>
      </c>
      <c r="P363" s="1" t="str">
        <f t="shared" si="320"/>
        <v/>
      </c>
      <c r="Q363" s="1" t="str">
        <f t="shared" si="321"/>
        <v/>
      </c>
      <c r="R363" s="1" t="str">
        <f t="shared" si="322"/>
        <v/>
      </c>
      <c r="S363" s="1" t="str">
        <f t="shared" si="323"/>
        <v>新興路84巷2號3樓</v>
      </c>
      <c r="T363" s="1" t="str">
        <f t="shared" si="324"/>
        <v>N</v>
      </c>
      <c r="U363" s="1" t="str">
        <f t="shared" si="325"/>
        <v>N</v>
      </c>
      <c r="V363" s="1" t="str">
        <f t="shared" si="326"/>
        <v>N</v>
      </c>
      <c r="W363" s="1" t="str">
        <f t="shared" si="327"/>
        <v/>
      </c>
      <c r="X363" s="1" t="str">
        <f t="shared" si="328"/>
        <v/>
      </c>
      <c r="Y363" s="1" t="str">
        <f t="shared" si="329"/>
        <v>新興路84巷2號3樓</v>
      </c>
      <c r="Z363" s="1" t="str">
        <f t="shared" si="330"/>
        <v>Y</v>
      </c>
      <c r="AA363" s="1">
        <f t="shared" si="308"/>
        <v>3</v>
      </c>
      <c r="AB363" s="1" t="str">
        <f t="shared" si="331"/>
        <v>N</v>
      </c>
      <c r="AC363" s="1" t="str">
        <f t="shared" si="332"/>
        <v/>
      </c>
      <c r="AD363" s="1" t="str">
        <f t="shared" si="333"/>
        <v>新興路</v>
      </c>
      <c r="AE363" s="1" t="str">
        <f t="shared" si="334"/>
        <v>84巷2號3樓</v>
      </c>
      <c r="AF363" s="1" t="str">
        <f t="shared" si="335"/>
        <v>N</v>
      </c>
      <c r="AG363" s="1" t="str">
        <f t="shared" si="336"/>
        <v/>
      </c>
      <c r="AH363" s="1" t="str">
        <f t="shared" si="337"/>
        <v/>
      </c>
      <c r="AI363" s="1" t="str">
        <f>IF(ISERROR(VLOOKUP(AH363,段別參照!A:B,2,0)),AH363,VLOOKUP(AH363,段別參照!A:B,2,0))</f>
        <v/>
      </c>
      <c r="AJ363" s="1" t="str">
        <f t="shared" si="338"/>
        <v>新興路</v>
      </c>
      <c r="AK363" s="1" t="str">
        <f t="shared" si="339"/>
        <v>新興路</v>
      </c>
      <c r="AL363" s="1" t="str">
        <f t="shared" si="340"/>
        <v>84巷2號3樓</v>
      </c>
      <c r="AM363" s="1" t="str">
        <f t="shared" si="341"/>
        <v>Y</v>
      </c>
      <c r="AN363" s="1">
        <f t="shared" si="342"/>
        <v>3</v>
      </c>
      <c r="AO363" s="1" t="str">
        <f t="shared" si="343"/>
        <v>84巷</v>
      </c>
      <c r="AP363" s="1" t="str">
        <f t="shared" si="344"/>
        <v>2號3樓</v>
      </c>
      <c r="AQ363" s="1" t="str">
        <f t="shared" si="345"/>
        <v>N</v>
      </c>
      <c r="AR363" s="1" t="str">
        <f t="shared" si="346"/>
        <v/>
      </c>
      <c r="AS363" s="1" t="str">
        <f t="shared" si="347"/>
        <v/>
      </c>
      <c r="AT363" s="1" t="str">
        <f t="shared" si="348"/>
        <v>2號3樓</v>
      </c>
      <c r="AU363" s="1" t="str">
        <f t="shared" si="349"/>
        <v>Y</v>
      </c>
      <c r="AV363" s="1">
        <f t="shared" si="350"/>
        <v>2</v>
      </c>
      <c r="AW363" s="1" t="str">
        <f t="shared" si="351"/>
        <v>2號</v>
      </c>
      <c r="AX363" s="1" t="str">
        <f t="shared" si="362"/>
        <v>2號</v>
      </c>
      <c r="AY363" s="1" t="str">
        <f t="shared" si="352"/>
        <v>3樓</v>
      </c>
      <c r="AZ363" s="1" t="str">
        <f t="shared" si="353"/>
        <v>Y</v>
      </c>
      <c r="BA363" s="1">
        <f t="shared" si="354"/>
        <v>2</v>
      </c>
      <c r="BB363" s="1" t="str">
        <f t="shared" si="355"/>
        <v>3樓</v>
      </c>
      <c r="BC363" s="1" t="str">
        <f t="shared" si="356"/>
        <v>3</v>
      </c>
      <c r="BD363" s="1" t="str">
        <f>IF(ISERROR(VLOOKUP(BC363,樓別參照!A:B,2,0)),BC363,VLOOKUP(BC363,樓別參照!A:B,2,0))</f>
        <v>3</v>
      </c>
      <c r="BE363" s="1" t="str">
        <f t="shared" si="357"/>
        <v>3樓</v>
      </c>
      <c r="BF363" s="1" t="str">
        <f t="shared" si="358"/>
        <v/>
      </c>
      <c r="BG363" s="1" t="str">
        <f t="shared" si="368"/>
        <v>N</v>
      </c>
      <c r="BH363" s="1" t="str">
        <f t="shared" si="367"/>
        <v/>
      </c>
      <c r="BI363" s="1" t="str">
        <f t="shared" si="359"/>
        <v/>
      </c>
      <c r="BJ363" s="1" t="str">
        <f t="shared" si="311"/>
        <v>新北市</v>
      </c>
      <c r="BK363" s="1" t="str">
        <f t="shared" si="363"/>
        <v>汐止區</v>
      </c>
      <c r="BL363" s="1" t="str">
        <f t="shared" si="364"/>
        <v>新興路</v>
      </c>
      <c r="BM363" s="1" t="str">
        <f t="shared" si="365"/>
        <v>84巷</v>
      </c>
      <c r="BN363" s="1" t="str">
        <f t="shared" si="366"/>
        <v/>
      </c>
      <c r="BO363" s="1" t="str">
        <f t="shared" si="360"/>
        <v>2號3樓</v>
      </c>
      <c r="BP363" s="1" t="str">
        <f t="shared" si="312"/>
        <v/>
      </c>
    </row>
    <row r="364" spans="1:68" x14ac:dyDescent="0.3">
      <c r="A364" s="1">
        <v>9866770</v>
      </c>
      <c r="B364" s="1" t="s">
        <v>358</v>
      </c>
      <c r="C364" s="1" t="s">
        <v>570</v>
      </c>
      <c r="D364" s="1" t="s">
        <v>571</v>
      </c>
      <c r="E364" s="1" t="s">
        <v>941</v>
      </c>
      <c r="F364" s="1" t="str">
        <f t="shared" si="313"/>
        <v>新北市 汐止區 拱北里12鄰汐萬路二段275巷1弄5號五樓</v>
      </c>
      <c r="G364" s="1">
        <f t="shared" si="314"/>
        <v>4</v>
      </c>
      <c r="H364" s="1" t="str">
        <f t="shared" si="315"/>
        <v>新北市</v>
      </c>
      <c r="I364" s="1">
        <f t="shared" si="316"/>
        <v>4</v>
      </c>
      <c r="J364" s="1" t="str">
        <f t="shared" si="309"/>
        <v>汐止區</v>
      </c>
      <c r="K364" s="1" t="str">
        <f t="shared" si="310"/>
        <v>拱北里12鄰汐萬路二段275巷1弄5號五樓</v>
      </c>
      <c r="L364" s="1" t="str">
        <f t="shared" si="317"/>
        <v>Y</v>
      </c>
      <c r="M364" s="1">
        <f t="shared" si="318"/>
        <v>3</v>
      </c>
      <c r="N364" s="1" t="str">
        <f t="shared" si="361"/>
        <v>拱北里</v>
      </c>
      <c r="O364" s="1" t="str">
        <f t="shared" si="319"/>
        <v>Y</v>
      </c>
      <c r="P364" s="1">
        <f t="shared" si="320"/>
        <v>6</v>
      </c>
      <c r="Q364" s="1" t="str">
        <f t="shared" si="321"/>
        <v>拱北里12鄰</v>
      </c>
      <c r="R364" s="1" t="str">
        <f t="shared" si="322"/>
        <v>拱北里12鄰</v>
      </c>
      <c r="S364" s="1" t="str">
        <f t="shared" si="323"/>
        <v>汐萬路二段275巷1弄5號五樓</v>
      </c>
      <c r="T364" s="1" t="str">
        <f t="shared" si="324"/>
        <v>N</v>
      </c>
      <c r="U364" s="1" t="str">
        <f t="shared" si="325"/>
        <v>N</v>
      </c>
      <c r="V364" s="1" t="str">
        <f t="shared" si="326"/>
        <v>N</v>
      </c>
      <c r="W364" s="1" t="str">
        <f t="shared" si="327"/>
        <v/>
      </c>
      <c r="X364" s="1" t="str">
        <f t="shared" si="328"/>
        <v/>
      </c>
      <c r="Y364" s="1" t="str">
        <f t="shared" si="329"/>
        <v>汐萬路二段275巷1弄5號五樓</v>
      </c>
      <c r="Z364" s="1" t="str">
        <f t="shared" si="330"/>
        <v>Y</v>
      </c>
      <c r="AA364" s="1">
        <f t="shared" si="308"/>
        <v>3</v>
      </c>
      <c r="AB364" s="1" t="str">
        <f t="shared" si="331"/>
        <v>N</v>
      </c>
      <c r="AC364" s="1" t="str">
        <f t="shared" si="332"/>
        <v/>
      </c>
      <c r="AD364" s="1" t="str">
        <f t="shared" si="333"/>
        <v>汐萬路</v>
      </c>
      <c r="AE364" s="1" t="str">
        <f t="shared" si="334"/>
        <v>二段275巷1弄5號五樓</v>
      </c>
      <c r="AF364" s="1" t="str">
        <f t="shared" si="335"/>
        <v>Y</v>
      </c>
      <c r="AG364" s="1">
        <f t="shared" si="336"/>
        <v>2</v>
      </c>
      <c r="AH364" s="1" t="str">
        <f t="shared" si="337"/>
        <v>二段</v>
      </c>
      <c r="AI364" s="1" t="str">
        <f>IF(ISERROR(VLOOKUP(AH364,段別參照!A:B,2,0)),AH364,VLOOKUP(AH364,段別參照!A:B,2,0))</f>
        <v>二段</v>
      </c>
      <c r="AJ364" s="1" t="str">
        <f t="shared" si="338"/>
        <v>汐萬路二段</v>
      </c>
      <c r="AK364" s="1" t="str">
        <f t="shared" si="339"/>
        <v>汐萬路二段</v>
      </c>
      <c r="AL364" s="1" t="str">
        <f t="shared" si="340"/>
        <v>275巷1弄5號五樓</v>
      </c>
      <c r="AM364" s="1" t="str">
        <f t="shared" si="341"/>
        <v>Y</v>
      </c>
      <c r="AN364" s="1">
        <f t="shared" si="342"/>
        <v>4</v>
      </c>
      <c r="AO364" s="1" t="str">
        <f t="shared" si="343"/>
        <v>275巷</v>
      </c>
      <c r="AP364" s="1" t="str">
        <f t="shared" si="344"/>
        <v>1弄5號五樓</v>
      </c>
      <c r="AQ364" s="1" t="str">
        <f t="shared" si="345"/>
        <v>Y</v>
      </c>
      <c r="AR364" s="1">
        <f t="shared" si="346"/>
        <v>2</v>
      </c>
      <c r="AS364" s="1" t="str">
        <f t="shared" si="347"/>
        <v>1弄</v>
      </c>
      <c r="AT364" s="1" t="str">
        <f t="shared" si="348"/>
        <v>5號五樓</v>
      </c>
      <c r="AU364" s="1" t="str">
        <f t="shared" si="349"/>
        <v>Y</v>
      </c>
      <c r="AV364" s="1">
        <f t="shared" si="350"/>
        <v>2</v>
      </c>
      <c r="AW364" s="1" t="str">
        <f t="shared" si="351"/>
        <v>5號</v>
      </c>
      <c r="AX364" s="1" t="str">
        <f t="shared" si="362"/>
        <v>5號</v>
      </c>
      <c r="AY364" s="1" t="str">
        <f t="shared" si="352"/>
        <v>五樓</v>
      </c>
      <c r="AZ364" s="1" t="str">
        <f t="shared" si="353"/>
        <v>Y</v>
      </c>
      <c r="BA364" s="1">
        <f t="shared" si="354"/>
        <v>2</v>
      </c>
      <c r="BB364" s="1" t="str">
        <f t="shared" si="355"/>
        <v>五樓</v>
      </c>
      <c r="BC364" s="1" t="str">
        <f t="shared" si="356"/>
        <v>五</v>
      </c>
      <c r="BD364" s="1">
        <f>IF(ISERROR(VLOOKUP(BC364,樓別參照!A:B,2,0)),BC364,VLOOKUP(BC364,樓別參照!A:B,2,0))</f>
        <v>5</v>
      </c>
      <c r="BE364" s="1" t="str">
        <f t="shared" si="357"/>
        <v>5樓</v>
      </c>
      <c r="BF364" s="1" t="str">
        <f t="shared" si="358"/>
        <v/>
      </c>
      <c r="BG364" s="1" t="str">
        <f t="shared" si="368"/>
        <v>N</v>
      </c>
      <c r="BH364" s="1" t="str">
        <f t="shared" si="367"/>
        <v/>
      </c>
      <c r="BI364" s="1" t="str">
        <f t="shared" si="359"/>
        <v/>
      </c>
      <c r="BJ364" s="1" t="str">
        <f t="shared" si="311"/>
        <v>新北市</v>
      </c>
      <c r="BK364" s="1" t="str">
        <f t="shared" si="363"/>
        <v>汐止區</v>
      </c>
      <c r="BL364" s="1" t="str">
        <f t="shared" si="364"/>
        <v>汐萬路二段</v>
      </c>
      <c r="BM364" s="1" t="str">
        <f t="shared" si="365"/>
        <v>275巷</v>
      </c>
      <c r="BN364" s="1" t="str">
        <f t="shared" si="366"/>
        <v>1弄</v>
      </c>
      <c r="BO364" s="1" t="str">
        <f t="shared" si="360"/>
        <v>5號5樓</v>
      </c>
      <c r="BP364" s="1" t="str">
        <f t="shared" si="312"/>
        <v/>
      </c>
    </row>
    <row r="365" spans="1:68" x14ac:dyDescent="0.3">
      <c r="A365" s="1">
        <v>10393969</v>
      </c>
      <c r="B365" s="1" t="s">
        <v>359</v>
      </c>
      <c r="C365" s="1" t="s">
        <v>570</v>
      </c>
      <c r="D365" s="1" t="s">
        <v>571</v>
      </c>
      <c r="E365" s="1" t="s">
        <v>942</v>
      </c>
      <c r="F365" s="1" t="str">
        <f t="shared" si="313"/>
        <v>新北市 汐止區 建成里015鄰建成路162號4樓</v>
      </c>
      <c r="G365" s="1">
        <f t="shared" si="314"/>
        <v>4</v>
      </c>
      <c r="H365" s="1" t="str">
        <f t="shared" si="315"/>
        <v>新北市</v>
      </c>
      <c r="I365" s="1">
        <f t="shared" si="316"/>
        <v>4</v>
      </c>
      <c r="J365" s="1" t="str">
        <f t="shared" si="309"/>
        <v>汐止區</v>
      </c>
      <c r="K365" s="1" t="str">
        <f t="shared" si="310"/>
        <v>建成里015鄰建成路162號4樓</v>
      </c>
      <c r="L365" s="1" t="str">
        <f t="shared" si="317"/>
        <v>Y</v>
      </c>
      <c r="M365" s="1">
        <f t="shared" si="318"/>
        <v>3</v>
      </c>
      <c r="N365" s="1" t="str">
        <f t="shared" si="361"/>
        <v>建成里</v>
      </c>
      <c r="O365" s="1" t="str">
        <f t="shared" si="319"/>
        <v>Y</v>
      </c>
      <c r="P365" s="1">
        <f t="shared" si="320"/>
        <v>7</v>
      </c>
      <c r="Q365" s="1" t="str">
        <f t="shared" si="321"/>
        <v>建成里015鄰</v>
      </c>
      <c r="R365" s="1" t="str">
        <f t="shared" si="322"/>
        <v>建成里015鄰</v>
      </c>
      <c r="S365" s="1" t="str">
        <f t="shared" si="323"/>
        <v>建成路162號4樓</v>
      </c>
      <c r="T365" s="1" t="str">
        <f t="shared" si="324"/>
        <v>N</v>
      </c>
      <c r="U365" s="1" t="str">
        <f t="shared" si="325"/>
        <v>N</v>
      </c>
      <c r="V365" s="1" t="str">
        <f t="shared" si="326"/>
        <v>N</v>
      </c>
      <c r="W365" s="1" t="str">
        <f t="shared" si="327"/>
        <v/>
      </c>
      <c r="X365" s="1" t="str">
        <f t="shared" si="328"/>
        <v/>
      </c>
      <c r="Y365" s="1" t="str">
        <f t="shared" si="329"/>
        <v>建成路162號4樓</v>
      </c>
      <c r="Z365" s="1" t="str">
        <f t="shared" si="330"/>
        <v>Y</v>
      </c>
      <c r="AA365" s="1">
        <f t="shared" si="308"/>
        <v>3</v>
      </c>
      <c r="AB365" s="1" t="str">
        <f t="shared" si="331"/>
        <v>N</v>
      </c>
      <c r="AC365" s="1" t="str">
        <f t="shared" si="332"/>
        <v/>
      </c>
      <c r="AD365" s="1" t="str">
        <f t="shared" si="333"/>
        <v>建成路</v>
      </c>
      <c r="AE365" s="1" t="str">
        <f t="shared" si="334"/>
        <v>162號4樓</v>
      </c>
      <c r="AF365" s="1" t="str">
        <f t="shared" si="335"/>
        <v>N</v>
      </c>
      <c r="AG365" s="1" t="str">
        <f t="shared" si="336"/>
        <v/>
      </c>
      <c r="AH365" s="1" t="str">
        <f t="shared" si="337"/>
        <v/>
      </c>
      <c r="AI365" s="1" t="str">
        <f>IF(ISERROR(VLOOKUP(AH365,段別參照!A:B,2,0)),AH365,VLOOKUP(AH365,段別參照!A:B,2,0))</f>
        <v/>
      </c>
      <c r="AJ365" s="1" t="str">
        <f t="shared" si="338"/>
        <v>建成路</v>
      </c>
      <c r="AK365" s="1" t="str">
        <f t="shared" si="339"/>
        <v>建成路</v>
      </c>
      <c r="AL365" s="1" t="str">
        <f t="shared" si="340"/>
        <v>162號4樓</v>
      </c>
      <c r="AM365" s="1" t="str">
        <f t="shared" si="341"/>
        <v>N</v>
      </c>
      <c r="AN365" s="1" t="str">
        <f t="shared" si="342"/>
        <v/>
      </c>
      <c r="AO365" s="1" t="str">
        <f t="shared" si="343"/>
        <v/>
      </c>
      <c r="AP365" s="1" t="str">
        <f t="shared" si="344"/>
        <v>162號4樓</v>
      </c>
      <c r="AQ365" s="1" t="str">
        <f t="shared" si="345"/>
        <v>N</v>
      </c>
      <c r="AR365" s="1" t="str">
        <f t="shared" si="346"/>
        <v/>
      </c>
      <c r="AS365" s="1" t="str">
        <f t="shared" si="347"/>
        <v/>
      </c>
      <c r="AT365" s="1" t="str">
        <f t="shared" si="348"/>
        <v>162號4樓</v>
      </c>
      <c r="AU365" s="1" t="str">
        <f t="shared" si="349"/>
        <v>Y</v>
      </c>
      <c r="AV365" s="1">
        <f t="shared" si="350"/>
        <v>4</v>
      </c>
      <c r="AW365" s="1" t="str">
        <f t="shared" si="351"/>
        <v>162號</v>
      </c>
      <c r="AX365" s="1" t="str">
        <f t="shared" si="362"/>
        <v>162號</v>
      </c>
      <c r="AY365" s="1" t="str">
        <f t="shared" si="352"/>
        <v>4樓</v>
      </c>
      <c r="AZ365" s="1" t="str">
        <f t="shared" si="353"/>
        <v>Y</v>
      </c>
      <c r="BA365" s="1">
        <f t="shared" si="354"/>
        <v>2</v>
      </c>
      <c r="BB365" s="1" t="str">
        <f t="shared" si="355"/>
        <v>4樓</v>
      </c>
      <c r="BC365" s="1" t="str">
        <f t="shared" si="356"/>
        <v>4</v>
      </c>
      <c r="BD365" s="1" t="str">
        <f>IF(ISERROR(VLOOKUP(BC365,樓別參照!A:B,2,0)),BC365,VLOOKUP(BC365,樓別參照!A:B,2,0))</f>
        <v>4</v>
      </c>
      <c r="BE365" s="1" t="str">
        <f t="shared" si="357"/>
        <v>4樓</v>
      </c>
      <c r="BF365" s="1" t="str">
        <f t="shared" si="358"/>
        <v/>
      </c>
      <c r="BG365" s="1" t="str">
        <f t="shared" si="368"/>
        <v>N</v>
      </c>
      <c r="BH365" s="1" t="str">
        <f t="shared" si="367"/>
        <v/>
      </c>
      <c r="BI365" s="1" t="str">
        <f t="shared" si="359"/>
        <v/>
      </c>
      <c r="BJ365" s="1" t="str">
        <f t="shared" si="311"/>
        <v>新北市</v>
      </c>
      <c r="BK365" s="1" t="str">
        <f t="shared" si="363"/>
        <v>汐止區</v>
      </c>
      <c r="BL365" s="1" t="str">
        <f t="shared" si="364"/>
        <v>建成路</v>
      </c>
      <c r="BM365" s="1" t="str">
        <f t="shared" si="365"/>
        <v/>
      </c>
      <c r="BN365" s="1" t="str">
        <f t="shared" si="366"/>
        <v/>
      </c>
      <c r="BO365" s="1" t="str">
        <f t="shared" si="360"/>
        <v>162號4樓</v>
      </c>
      <c r="BP365" s="1" t="str">
        <f t="shared" si="312"/>
        <v/>
      </c>
    </row>
    <row r="366" spans="1:68" x14ac:dyDescent="0.3">
      <c r="A366" s="1">
        <v>7419543</v>
      </c>
      <c r="B366" s="1" t="s">
        <v>360</v>
      </c>
      <c r="C366" s="1" t="s">
        <v>570</v>
      </c>
      <c r="D366" s="1" t="s">
        <v>578</v>
      </c>
      <c r="E366" s="1" t="s">
        <v>943</v>
      </c>
      <c r="F366" s="1" t="str">
        <f t="shared" si="313"/>
        <v>新北市 汐止區 八連路一段100號2樓</v>
      </c>
      <c r="G366" s="1">
        <f t="shared" si="314"/>
        <v>4</v>
      </c>
      <c r="H366" s="1" t="str">
        <f t="shared" si="315"/>
        <v>新北市</v>
      </c>
      <c r="I366" s="1">
        <f t="shared" si="316"/>
        <v>4</v>
      </c>
      <c r="J366" s="1" t="str">
        <f t="shared" si="309"/>
        <v>汐止區</v>
      </c>
      <c r="K366" s="1" t="str">
        <f t="shared" si="310"/>
        <v>八連路一段100號2樓</v>
      </c>
      <c r="L366" s="1" t="str">
        <f t="shared" si="317"/>
        <v>N</v>
      </c>
      <c r="M366" s="1" t="str">
        <f t="shared" si="318"/>
        <v/>
      </c>
      <c r="N366" s="1" t="str">
        <f t="shared" si="361"/>
        <v/>
      </c>
      <c r="O366" s="1" t="str">
        <f t="shared" si="319"/>
        <v>N</v>
      </c>
      <c r="P366" s="1" t="str">
        <f t="shared" si="320"/>
        <v/>
      </c>
      <c r="Q366" s="1" t="str">
        <f t="shared" si="321"/>
        <v/>
      </c>
      <c r="R366" s="1" t="str">
        <f t="shared" si="322"/>
        <v/>
      </c>
      <c r="S366" s="1" t="str">
        <f t="shared" si="323"/>
        <v>八連路一段100號2樓</v>
      </c>
      <c r="T366" s="1" t="str">
        <f t="shared" si="324"/>
        <v>N</v>
      </c>
      <c r="U366" s="1" t="str">
        <f t="shared" si="325"/>
        <v>N</v>
      </c>
      <c r="V366" s="1" t="str">
        <f t="shared" si="326"/>
        <v>N</v>
      </c>
      <c r="W366" s="1" t="str">
        <f t="shared" si="327"/>
        <v/>
      </c>
      <c r="X366" s="1" t="str">
        <f t="shared" si="328"/>
        <v/>
      </c>
      <c r="Y366" s="1" t="str">
        <f t="shared" si="329"/>
        <v>八連路一段100號2樓</v>
      </c>
      <c r="Z366" s="1" t="str">
        <f t="shared" si="330"/>
        <v>Y</v>
      </c>
      <c r="AA366" s="1">
        <f t="shared" si="308"/>
        <v>3</v>
      </c>
      <c r="AB366" s="1" t="str">
        <f t="shared" si="331"/>
        <v>N</v>
      </c>
      <c r="AC366" s="1" t="str">
        <f t="shared" si="332"/>
        <v/>
      </c>
      <c r="AD366" s="1" t="str">
        <f t="shared" si="333"/>
        <v>八連路</v>
      </c>
      <c r="AE366" s="1" t="str">
        <f t="shared" si="334"/>
        <v>一段100號2樓</v>
      </c>
      <c r="AF366" s="1" t="str">
        <f t="shared" si="335"/>
        <v>Y</v>
      </c>
      <c r="AG366" s="1">
        <f t="shared" si="336"/>
        <v>2</v>
      </c>
      <c r="AH366" s="1" t="str">
        <f t="shared" si="337"/>
        <v>一段</v>
      </c>
      <c r="AI366" s="1" t="str">
        <f>IF(ISERROR(VLOOKUP(AH366,段別參照!A:B,2,0)),AH366,VLOOKUP(AH366,段別參照!A:B,2,0))</f>
        <v>一段</v>
      </c>
      <c r="AJ366" s="1" t="str">
        <f t="shared" si="338"/>
        <v>八連路一段</v>
      </c>
      <c r="AK366" s="1" t="str">
        <f t="shared" si="339"/>
        <v>八連路一段</v>
      </c>
      <c r="AL366" s="1" t="str">
        <f t="shared" si="340"/>
        <v>100號2樓</v>
      </c>
      <c r="AM366" s="1" t="str">
        <f t="shared" si="341"/>
        <v>N</v>
      </c>
      <c r="AN366" s="1" t="str">
        <f t="shared" si="342"/>
        <v/>
      </c>
      <c r="AO366" s="1" t="str">
        <f t="shared" si="343"/>
        <v/>
      </c>
      <c r="AP366" s="1" t="str">
        <f t="shared" si="344"/>
        <v>100號2樓</v>
      </c>
      <c r="AQ366" s="1" t="str">
        <f t="shared" si="345"/>
        <v>N</v>
      </c>
      <c r="AR366" s="1" t="str">
        <f t="shared" si="346"/>
        <v/>
      </c>
      <c r="AS366" s="1" t="str">
        <f t="shared" si="347"/>
        <v/>
      </c>
      <c r="AT366" s="1" t="str">
        <f t="shared" si="348"/>
        <v>100號2樓</v>
      </c>
      <c r="AU366" s="1" t="str">
        <f t="shared" si="349"/>
        <v>Y</v>
      </c>
      <c r="AV366" s="1">
        <f t="shared" si="350"/>
        <v>4</v>
      </c>
      <c r="AW366" s="1" t="str">
        <f t="shared" si="351"/>
        <v>100號</v>
      </c>
      <c r="AX366" s="1" t="str">
        <f t="shared" si="362"/>
        <v>100號</v>
      </c>
      <c r="AY366" s="1" t="str">
        <f t="shared" si="352"/>
        <v>2樓</v>
      </c>
      <c r="AZ366" s="1" t="str">
        <f t="shared" si="353"/>
        <v>Y</v>
      </c>
      <c r="BA366" s="1">
        <f t="shared" si="354"/>
        <v>2</v>
      </c>
      <c r="BB366" s="1" t="str">
        <f t="shared" si="355"/>
        <v>2樓</v>
      </c>
      <c r="BC366" s="1" t="str">
        <f t="shared" si="356"/>
        <v>2</v>
      </c>
      <c r="BD366" s="1" t="str">
        <f>IF(ISERROR(VLOOKUP(BC366,樓別參照!A:B,2,0)),BC366,VLOOKUP(BC366,樓別參照!A:B,2,0))</f>
        <v>2</v>
      </c>
      <c r="BE366" s="1" t="str">
        <f t="shared" si="357"/>
        <v>2樓</v>
      </c>
      <c r="BF366" s="1" t="str">
        <f t="shared" si="358"/>
        <v/>
      </c>
      <c r="BG366" s="1" t="str">
        <f t="shared" si="368"/>
        <v>N</v>
      </c>
      <c r="BH366" s="1" t="str">
        <f t="shared" si="367"/>
        <v/>
      </c>
      <c r="BI366" s="1" t="str">
        <f t="shared" si="359"/>
        <v/>
      </c>
      <c r="BJ366" s="1" t="str">
        <f t="shared" si="311"/>
        <v>新北市</v>
      </c>
      <c r="BK366" s="1" t="str">
        <f t="shared" si="363"/>
        <v>汐止區</v>
      </c>
      <c r="BL366" s="1" t="str">
        <f t="shared" si="364"/>
        <v>八連路一段</v>
      </c>
      <c r="BM366" s="1" t="str">
        <f t="shared" si="365"/>
        <v/>
      </c>
      <c r="BN366" s="1" t="str">
        <f t="shared" si="366"/>
        <v/>
      </c>
      <c r="BO366" s="1" t="str">
        <f t="shared" si="360"/>
        <v>100號2樓</v>
      </c>
      <c r="BP366" s="1" t="str">
        <f t="shared" si="312"/>
        <v/>
      </c>
    </row>
    <row r="367" spans="1:68" x14ac:dyDescent="0.3">
      <c r="A367" s="1">
        <v>7362132</v>
      </c>
      <c r="B367" s="1" t="s">
        <v>361</v>
      </c>
      <c r="C367" s="1" t="s">
        <v>577</v>
      </c>
      <c r="D367" s="1" t="s">
        <v>571</v>
      </c>
      <c r="E367" s="1" t="s">
        <v>944</v>
      </c>
      <c r="F367" s="1" t="str">
        <f t="shared" si="313"/>
        <v>新北市 板橋區 漢生東路326巷2弄7之2號</v>
      </c>
      <c r="G367" s="1">
        <f t="shared" si="314"/>
        <v>4</v>
      </c>
      <c r="H367" s="1" t="str">
        <f t="shared" si="315"/>
        <v>新北市</v>
      </c>
      <c r="I367" s="1">
        <f t="shared" si="316"/>
        <v>4</v>
      </c>
      <c r="J367" s="1" t="str">
        <f t="shared" si="309"/>
        <v>板橋區</v>
      </c>
      <c r="K367" s="1" t="str">
        <f t="shared" si="310"/>
        <v>漢生東路326巷2弄7之2號</v>
      </c>
      <c r="L367" s="1" t="str">
        <f t="shared" si="317"/>
        <v>N</v>
      </c>
      <c r="M367" s="1" t="str">
        <f t="shared" si="318"/>
        <v/>
      </c>
      <c r="N367" s="1" t="str">
        <f t="shared" si="361"/>
        <v/>
      </c>
      <c r="O367" s="1" t="str">
        <f t="shared" si="319"/>
        <v>N</v>
      </c>
      <c r="P367" s="1" t="str">
        <f t="shared" si="320"/>
        <v/>
      </c>
      <c r="Q367" s="1" t="str">
        <f t="shared" si="321"/>
        <v/>
      </c>
      <c r="R367" s="1" t="str">
        <f t="shared" si="322"/>
        <v/>
      </c>
      <c r="S367" s="1" t="str">
        <f t="shared" si="323"/>
        <v>漢生東路326巷2弄7之2號</v>
      </c>
      <c r="T367" s="1" t="str">
        <f t="shared" si="324"/>
        <v>N</v>
      </c>
      <c r="U367" s="1" t="str">
        <f t="shared" si="325"/>
        <v>N</v>
      </c>
      <c r="V367" s="1" t="str">
        <f t="shared" si="326"/>
        <v>N</v>
      </c>
      <c r="W367" s="1" t="str">
        <f t="shared" si="327"/>
        <v/>
      </c>
      <c r="X367" s="1" t="str">
        <f t="shared" si="328"/>
        <v/>
      </c>
      <c r="Y367" s="1" t="str">
        <f t="shared" si="329"/>
        <v>漢生東路326巷2弄7之2號</v>
      </c>
      <c r="Z367" s="1" t="str">
        <f t="shared" si="330"/>
        <v>Y</v>
      </c>
      <c r="AA367" s="1">
        <f t="shared" si="308"/>
        <v>4</v>
      </c>
      <c r="AB367" s="1" t="str">
        <f t="shared" si="331"/>
        <v>N</v>
      </c>
      <c r="AC367" s="1" t="str">
        <f t="shared" si="332"/>
        <v/>
      </c>
      <c r="AD367" s="1" t="str">
        <f t="shared" si="333"/>
        <v>漢生東路</v>
      </c>
      <c r="AE367" s="1" t="str">
        <f t="shared" si="334"/>
        <v>326巷2弄7之2號</v>
      </c>
      <c r="AF367" s="1" t="str">
        <f t="shared" si="335"/>
        <v>N</v>
      </c>
      <c r="AG367" s="1" t="str">
        <f t="shared" si="336"/>
        <v/>
      </c>
      <c r="AH367" s="1" t="str">
        <f t="shared" si="337"/>
        <v/>
      </c>
      <c r="AI367" s="1" t="str">
        <f>IF(ISERROR(VLOOKUP(AH367,段別參照!A:B,2,0)),AH367,VLOOKUP(AH367,段別參照!A:B,2,0))</f>
        <v/>
      </c>
      <c r="AJ367" s="1" t="str">
        <f t="shared" si="338"/>
        <v>漢生東路</v>
      </c>
      <c r="AK367" s="1" t="str">
        <f t="shared" si="339"/>
        <v>漢生東路</v>
      </c>
      <c r="AL367" s="1" t="str">
        <f t="shared" si="340"/>
        <v>326巷2弄7之2號</v>
      </c>
      <c r="AM367" s="1" t="str">
        <f t="shared" si="341"/>
        <v>Y</v>
      </c>
      <c r="AN367" s="1">
        <f t="shared" si="342"/>
        <v>4</v>
      </c>
      <c r="AO367" s="1" t="str">
        <f t="shared" si="343"/>
        <v>326巷</v>
      </c>
      <c r="AP367" s="1" t="str">
        <f t="shared" si="344"/>
        <v>2弄7之2號</v>
      </c>
      <c r="AQ367" s="1" t="str">
        <f t="shared" si="345"/>
        <v>Y</v>
      </c>
      <c r="AR367" s="1">
        <f t="shared" si="346"/>
        <v>2</v>
      </c>
      <c r="AS367" s="1" t="str">
        <f t="shared" si="347"/>
        <v>2弄</v>
      </c>
      <c r="AT367" s="1" t="str">
        <f t="shared" si="348"/>
        <v>7之2號</v>
      </c>
      <c r="AU367" s="1" t="str">
        <f t="shared" si="349"/>
        <v>Y</v>
      </c>
      <c r="AV367" s="1">
        <f t="shared" si="350"/>
        <v>4</v>
      </c>
      <c r="AW367" s="1" t="str">
        <f t="shared" si="351"/>
        <v>7之2號</v>
      </c>
      <c r="AX367" s="1" t="str">
        <f t="shared" si="362"/>
        <v>7-2號</v>
      </c>
      <c r="AY367" s="1" t="str">
        <f t="shared" si="352"/>
        <v/>
      </c>
      <c r="AZ367" s="1" t="str">
        <f t="shared" si="353"/>
        <v>N</v>
      </c>
      <c r="BA367" s="1" t="str">
        <f t="shared" si="354"/>
        <v/>
      </c>
      <c r="BB367" s="1" t="str">
        <f t="shared" si="355"/>
        <v/>
      </c>
      <c r="BC367" s="1" t="str">
        <f t="shared" si="356"/>
        <v/>
      </c>
      <c r="BD367" s="1" t="str">
        <f>IF(ISERROR(VLOOKUP(BC367,樓別參照!A:B,2,0)),BC367,VLOOKUP(BC367,樓別參照!A:B,2,0))</f>
        <v/>
      </c>
      <c r="BE367" s="1" t="str">
        <f t="shared" si="357"/>
        <v/>
      </c>
      <c r="BF367" s="1" t="str">
        <f t="shared" si="358"/>
        <v/>
      </c>
      <c r="BG367" s="1" t="str">
        <f t="shared" si="368"/>
        <v>N</v>
      </c>
      <c r="BH367" s="1" t="str">
        <f t="shared" si="367"/>
        <v/>
      </c>
      <c r="BI367" s="1" t="str">
        <f t="shared" si="359"/>
        <v/>
      </c>
      <c r="BJ367" s="1" t="str">
        <f t="shared" si="311"/>
        <v>新北市</v>
      </c>
      <c r="BK367" s="1" t="str">
        <f t="shared" si="363"/>
        <v>板橋區</v>
      </c>
      <c r="BL367" s="1" t="str">
        <f t="shared" si="364"/>
        <v>漢生東路</v>
      </c>
      <c r="BM367" s="1" t="str">
        <f t="shared" si="365"/>
        <v>326巷</v>
      </c>
      <c r="BN367" s="1" t="str">
        <f t="shared" si="366"/>
        <v>2弄</v>
      </c>
      <c r="BO367" s="1" t="str">
        <f t="shared" si="360"/>
        <v>7-2號</v>
      </c>
      <c r="BP367" s="1" t="str">
        <f t="shared" si="312"/>
        <v/>
      </c>
    </row>
    <row r="368" spans="1:68" x14ac:dyDescent="0.3">
      <c r="A368" s="1">
        <v>9423964</v>
      </c>
      <c r="B368" s="1" t="s">
        <v>362</v>
      </c>
      <c r="C368" s="1" t="s">
        <v>570</v>
      </c>
      <c r="D368" s="1" t="s">
        <v>571</v>
      </c>
      <c r="E368" s="1" t="s">
        <v>945</v>
      </c>
      <c r="F368" s="1" t="str">
        <f t="shared" si="313"/>
        <v>新北市 板橋區 華興街63之1號</v>
      </c>
      <c r="G368" s="1">
        <f t="shared" si="314"/>
        <v>4</v>
      </c>
      <c r="H368" s="1" t="str">
        <f t="shared" si="315"/>
        <v>新北市</v>
      </c>
      <c r="I368" s="1">
        <f t="shared" si="316"/>
        <v>4</v>
      </c>
      <c r="J368" s="1" t="str">
        <f t="shared" si="309"/>
        <v>板橋區</v>
      </c>
      <c r="K368" s="1" t="str">
        <f t="shared" si="310"/>
        <v>華興街63之1號</v>
      </c>
      <c r="L368" s="1" t="str">
        <f t="shared" si="317"/>
        <v>N</v>
      </c>
      <c r="M368" s="1" t="str">
        <f t="shared" si="318"/>
        <v/>
      </c>
      <c r="N368" s="1" t="str">
        <f t="shared" si="361"/>
        <v/>
      </c>
      <c r="O368" s="1" t="str">
        <f t="shared" si="319"/>
        <v>N</v>
      </c>
      <c r="P368" s="1" t="str">
        <f t="shared" si="320"/>
        <v/>
      </c>
      <c r="Q368" s="1" t="str">
        <f t="shared" si="321"/>
        <v/>
      </c>
      <c r="R368" s="1" t="str">
        <f t="shared" si="322"/>
        <v/>
      </c>
      <c r="S368" s="1" t="str">
        <f t="shared" si="323"/>
        <v>華興街63之1號</v>
      </c>
      <c r="T368" s="1" t="str">
        <f t="shared" si="324"/>
        <v>N</v>
      </c>
      <c r="U368" s="1" t="str">
        <f t="shared" si="325"/>
        <v>N</v>
      </c>
      <c r="V368" s="1" t="str">
        <f t="shared" si="326"/>
        <v>N</v>
      </c>
      <c r="W368" s="1" t="str">
        <f t="shared" si="327"/>
        <v/>
      </c>
      <c r="X368" s="1" t="str">
        <f t="shared" si="328"/>
        <v/>
      </c>
      <c r="Y368" s="1" t="str">
        <f t="shared" si="329"/>
        <v>華興街63之1號</v>
      </c>
      <c r="Z368" s="1" t="str">
        <f t="shared" si="330"/>
        <v>N</v>
      </c>
      <c r="AA368" s="1" t="str">
        <f t="shared" si="308"/>
        <v/>
      </c>
      <c r="AB368" s="1" t="str">
        <f t="shared" si="331"/>
        <v>Y</v>
      </c>
      <c r="AC368" s="1">
        <f t="shared" si="332"/>
        <v>3</v>
      </c>
      <c r="AD368" s="1" t="str">
        <f t="shared" si="333"/>
        <v>華興街</v>
      </c>
      <c r="AE368" s="1" t="str">
        <f t="shared" si="334"/>
        <v>63之1號</v>
      </c>
      <c r="AF368" s="1" t="str">
        <f t="shared" si="335"/>
        <v>N</v>
      </c>
      <c r="AG368" s="1" t="str">
        <f t="shared" si="336"/>
        <v/>
      </c>
      <c r="AH368" s="1" t="str">
        <f t="shared" si="337"/>
        <v/>
      </c>
      <c r="AI368" s="1" t="str">
        <f>IF(ISERROR(VLOOKUP(AH368,段別參照!A:B,2,0)),AH368,VLOOKUP(AH368,段別參照!A:B,2,0))</f>
        <v/>
      </c>
      <c r="AJ368" s="1" t="str">
        <f t="shared" si="338"/>
        <v>華興街</v>
      </c>
      <c r="AK368" s="1" t="str">
        <f t="shared" si="339"/>
        <v>華興街</v>
      </c>
      <c r="AL368" s="1" t="str">
        <f t="shared" si="340"/>
        <v>63之1號</v>
      </c>
      <c r="AM368" s="1" t="str">
        <f t="shared" si="341"/>
        <v>N</v>
      </c>
      <c r="AN368" s="1" t="str">
        <f t="shared" si="342"/>
        <v/>
      </c>
      <c r="AO368" s="1" t="str">
        <f t="shared" si="343"/>
        <v/>
      </c>
      <c r="AP368" s="1" t="str">
        <f t="shared" si="344"/>
        <v>63之1號</v>
      </c>
      <c r="AQ368" s="1" t="str">
        <f t="shared" si="345"/>
        <v>N</v>
      </c>
      <c r="AR368" s="1" t="str">
        <f t="shared" si="346"/>
        <v/>
      </c>
      <c r="AS368" s="1" t="str">
        <f t="shared" si="347"/>
        <v/>
      </c>
      <c r="AT368" s="1" t="str">
        <f t="shared" si="348"/>
        <v>63之1號</v>
      </c>
      <c r="AU368" s="1" t="str">
        <f t="shared" si="349"/>
        <v>Y</v>
      </c>
      <c r="AV368" s="1">
        <f t="shared" si="350"/>
        <v>5</v>
      </c>
      <c r="AW368" s="1" t="str">
        <f t="shared" si="351"/>
        <v>63之1號</v>
      </c>
      <c r="AX368" s="1" t="str">
        <f t="shared" si="362"/>
        <v>63-1號</v>
      </c>
      <c r="AY368" s="1" t="str">
        <f t="shared" si="352"/>
        <v/>
      </c>
      <c r="AZ368" s="1" t="str">
        <f t="shared" si="353"/>
        <v>N</v>
      </c>
      <c r="BA368" s="1" t="str">
        <f t="shared" si="354"/>
        <v/>
      </c>
      <c r="BB368" s="1" t="str">
        <f t="shared" si="355"/>
        <v/>
      </c>
      <c r="BC368" s="1" t="str">
        <f t="shared" si="356"/>
        <v/>
      </c>
      <c r="BD368" s="1" t="str">
        <f>IF(ISERROR(VLOOKUP(BC368,樓別參照!A:B,2,0)),BC368,VLOOKUP(BC368,樓別參照!A:B,2,0))</f>
        <v/>
      </c>
      <c r="BE368" s="1" t="str">
        <f t="shared" si="357"/>
        <v/>
      </c>
      <c r="BF368" s="1" t="str">
        <f t="shared" si="358"/>
        <v/>
      </c>
      <c r="BG368" s="1" t="str">
        <f t="shared" si="368"/>
        <v>N</v>
      </c>
      <c r="BH368" s="1" t="str">
        <f t="shared" si="367"/>
        <v/>
      </c>
      <c r="BI368" s="1" t="str">
        <f t="shared" si="359"/>
        <v/>
      </c>
      <c r="BJ368" s="1" t="str">
        <f t="shared" si="311"/>
        <v>新北市</v>
      </c>
      <c r="BK368" s="1" t="str">
        <f t="shared" si="363"/>
        <v>板橋區</v>
      </c>
      <c r="BL368" s="1" t="str">
        <f t="shared" si="364"/>
        <v>華興街</v>
      </c>
      <c r="BM368" s="1" t="str">
        <f t="shared" si="365"/>
        <v/>
      </c>
      <c r="BN368" s="1" t="str">
        <f t="shared" si="366"/>
        <v/>
      </c>
      <c r="BO368" s="1" t="str">
        <f t="shared" si="360"/>
        <v>63-1號</v>
      </c>
      <c r="BP368" s="1" t="str">
        <f t="shared" si="312"/>
        <v/>
      </c>
    </row>
    <row r="369" spans="1:68" x14ac:dyDescent="0.3">
      <c r="A369" s="1">
        <v>7592729</v>
      </c>
      <c r="B369" s="1" t="s">
        <v>363</v>
      </c>
      <c r="C369" s="1" t="s">
        <v>577</v>
      </c>
      <c r="D369" s="1" t="s">
        <v>571</v>
      </c>
      <c r="E369" s="1" t="s">
        <v>946</v>
      </c>
      <c r="F369" s="1" t="str">
        <f t="shared" si="313"/>
        <v>新北市 板橋區 華中里10鄰僑中一街132之3號</v>
      </c>
      <c r="G369" s="1">
        <f t="shared" si="314"/>
        <v>4</v>
      </c>
      <c r="H369" s="1" t="str">
        <f t="shared" si="315"/>
        <v>新北市</v>
      </c>
      <c r="I369" s="1">
        <f t="shared" si="316"/>
        <v>4</v>
      </c>
      <c r="J369" s="1" t="str">
        <f t="shared" si="309"/>
        <v>板橋區</v>
      </c>
      <c r="K369" s="1" t="str">
        <f t="shared" si="310"/>
        <v>華中里10鄰僑中一街132之3號</v>
      </c>
      <c r="L369" s="1" t="str">
        <f t="shared" si="317"/>
        <v>Y</v>
      </c>
      <c r="M369" s="1">
        <f t="shared" si="318"/>
        <v>3</v>
      </c>
      <c r="N369" s="1" t="str">
        <f t="shared" si="361"/>
        <v>華中里</v>
      </c>
      <c r="O369" s="1" t="str">
        <f t="shared" si="319"/>
        <v>Y</v>
      </c>
      <c r="P369" s="1">
        <f t="shared" si="320"/>
        <v>6</v>
      </c>
      <c r="Q369" s="1" t="str">
        <f t="shared" si="321"/>
        <v>華中里10鄰</v>
      </c>
      <c r="R369" s="1" t="str">
        <f t="shared" si="322"/>
        <v>華中里10鄰</v>
      </c>
      <c r="S369" s="1" t="str">
        <f t="shared" si="323"/>
        <v>僑中一街132之3號</v>
      </c>
      <c r="T369" s="1" t="str">
        <f t="shared" si="324"/>
        <v>N</v>
      </c>
      <c r="U369" s="1" t="str">
        <f t="shared" si="325"/>
        <v>N</v>
      </c>
      <c r="V369" s="1" t="str">
        <f t="shared" si="326"/>
        <v>N</v>
      </c>
      <c r="W369" s="1" t="str">
        <f t="shared" si="327"/>
        <v/>
      </c>
      <c r="X369" s="1" t="str">
        <f t="shared" si="328"/>
        <v/>
      </c>
      <c r="Y369" s="1" t="str">
        <f t="shared" si="329"/>
        <v>僑中一街132之3號</v>
      </c>
      <c r="Z369" s="1" t="str">
        <f t="shared" si="330"/>
        <v>N</v>
      </c>
      <c r="AA369" s="1" t="str">
        <f t="shared" si="308"/>
        <v/>
      </c>
      <c r="AB369" s="1" t="str">
        <f t="shared" si="331"/>
        <v>Y</v>
      </c>
      <c r="AC369" s="1">
        <f t="shared" si="332"/>
        <v>4</v>
      </c>
      <c r="AD369" s="1" t="str">
        <f t="shared" si="333"/>
        <v>僑中一街</v>
      </c>
      <c r="AE369" s="1" t="str">
        <f t="shared" si="334"/>
        <v>132之3號</v>
      </c>
      <c r="AF369" s="1" t="str">
        <f t="shared" si="335"/>
        <v>N</v>
      </c>
      <c r="AG369" s="1" t="str">
        <f t="shared" si="336"/>
        <v/>
      </c>
      <c r="AH369" s="1" t="str">
        <f t="shared" si="337"/>
        <v/>
      </c>
      <c r="AI369" s="1" t="str">
        <f>IF(ISERROR(VLOOKUP(AH369,段別參照!A:B,2,0)),AH369,VLOOKUP(AH369,段別參照!A:B,2,0))</f>
        <v/>
      </c>
      <c r="AJ369" s="1" t="str">
        <f t="shared" si="338"/>
        <v>僑中一街</v>
      </c>
      <c r="AK369" s="1" t="str">
        <f t="shared" si="339"/>
        <v>僑中一街</v>
      </c>
      <c r="AL369" s="1" t="str">
        <f t="shared" si="340"/>
        <v>132之3號</v>
      </c>
      <c r="AM369" s="1" t="str">
        <f t="shared" si="341"/>
        <v>N</v>
      </c>
      <c r="AN369" s="1" t="str">
        <f t="shared" si="342"/>
        <v/>
      </c>
      <c r="AO369" s="1" t="str">
        <f t="shared" si="343"/>
        <v/>
      </c>
      <c r="AP369" s="1" t="str">
        <f t="shared" si="344"/>
        <v>132之3號</v>
      </c>
      <c r="AQ369" s="1" t="str">
        <f t="shared" si="345"/>
        <v>N</v>
      </c>
      <c r="AR369" s="1" t="str">
        <f t="shared" si="346"/>
        <v/>
      </c>
      <c r="AS369" s="1" t="str">
        <f t="shared" si="347"/>
        <v/>
      </c>
      <c r="AT369" s="1" t="str">
        <f t="shared" si="348"/>
        <v>132之3號</v>
      </c>
      <c r="AU369" s="1" t="str">
        <f t="shared" si="349"/>
        <v>Y</v>
      </c>
      <c r="AV369" s="1">
        <f t="shared" si="350"/>
        <v>6</v>
      </c>
      <c r="AW369" s="1" t="str">
        <f t="shared" si="351"/>
        <v>132之3號</v>
      </c>
      <c r="AX369" s="1" t="str">
        <f t="shared" si="362"/>
        <v>132-3號</v>
      </c>
      <c r="AY369" s="1" t="str">
        <f t="shared" si="352"/>
        <v/>
      </c>
      <c r="AZ369" s="1" t="str">
        <f t="shared" si="353"/>
        <v>N</v>
      </c>
      <c r="BA369" s="1" t="str">
        <f t="shared" si="354"/>
        <v/>
      </c>
      <c r="BB369" s="1" t="str">
        <f t="shared" si="355"/>
        <v/>
      </c>
      <c r="BC369" s="1" t="str">
        <f t="shared" si="356"/>
        <v/>
      </c>
      <c r="BD369" s="1" t="str">
        <f>IF(ISERROR(VLOOKUP(BC369,樓別參照!A:B,2,0)),BC369,VLOOKUP(BC369,樓別參照!A:B,2,0))</f>
        <v/>
      </c>
      <c r="BE369" s="1" t="str">
        <f t="shared" si="357"/>
        <v/>
      </c>
      <c r="BF369" s="1" t="str">
        <f t="shared" si="358"/>
        <v/>
      </c>
      <c r="BG369" s="1" t="str">
        <f t="shared" si="368"/>
        <v>N</v>
      </c>
      <c r="BH369" s="1" t="str">
        <f t="shared" si="367"/>
        <v/>
      </c>
      <c r="BI369" s="1" t="str">
        <f t="shared" si="359"/>
        <v/>
      </c>
      <c r="BJ369" s="1" t="str">
        <f t="shared" si="311"/>
        <v>新北市</v>
      </c>
      <c r="BK369" s="1" t="str">
        <f t="shared" si="363"/>
        <v>板橋區</v>
      </c>
      <c r="BL369" s="1" t="str">
        <f t="shared" si="364"/>
        <v>僑中一街</v>
      </c>
      <c r="BM369" s="1" t="str">
        <f t="shared" si="365"/>
        <v/>
      </c>
      <c r="BN369" s="1" t="str">
        <f t="shared" si="366"/>
        <v/>
      </c>
      <c r="BO369" s="1" t="str">
        <f t="shared" si="360"/>
        <v>132-3號</v>
      </c>
      <c r="BP369" s="1" t="str">
        <f t="shared" si="312"/>
        <v/>
      </c>
    </row>
    <row r="370" spans="1:68" x14ac:dyDescent="0.3">
      <c r="A370" s="1">
        <v>8038208</v>
      </c>
      <c r="B370" s="1" t="s">
        <v>364</v>
      </c>
      <c r="C370" s="1" t="s">
        <v>577</v>
      </c>
      <c r="D370" s="1" t="s">
        <v>571</v>
      </c>
      <c r="E370" s="1" t="s">
        <v>947</v>
      </c>
      <c r="F370" s="1" t="str">
        <f t="shared" si="313"/>
        <v>新北市 板橋區 莊敬里1鄰莊敬路208巷2弄2號二樓</v>
      </c>
      <c r="G370" s="1">
        <f t="shared" si="314"/>
        <v>4</v>
      </c>
      <c r="H370" s="1" t="str">
        <f t="shared" si="315"/>
        <v>新北市</v>
      </c>
      <c r="I370" s="1">
        <f t="shared" si="316"/>
        <v>4</v>
      </c>
      <c r="J370" s="1" t="str">
        <f t="shared" si="309"/>
        <v>板橋區</v>
      </c>
      <c r="K370" s="1" t="str">
        <f t="shared" si="310"/>
        <v>莊敬里1鄰莊敬路208巷2弄2號二樓</v>
      </c>
      <c r="L370" s="1" t="str">
        <f t="shared" si="317"/>
        <v>Y</v>
      </c>
      <c r="M370" s="1">
        <f t="shared" si="318"/>
        <v>3</v>
      </c>
      <c r="N370" s="1" t="str">
        <f t="shared" si="361"/>
        <v>莊敬里</v>
      </c>
      <c r="O370" s="1" t="str">
        <f t="shared" si="319"/>
        <v>Y</v>
      </c>
      <c r="P370" s="1">
        <f t="shared" si="320"/>
        <v>5</v>
      </c>
      <c r="Q370" s="1" t="str">
        <f t="shared" si="321"/>
        <v>莊敬里1鄰</v>
      </c>
      <c r="R370" s="1" t="str">
        <f t="shared" si="322"/>
        <v>莊敬里1鄰</v>
      </c>
      <c r="S370" s="1" t="str">
        <f t="shared" si="323"/>
        <v>莊敬路208巷2弄2號二樓</v>
      </c>
      <c r="T370" s="1" t="str">
        <f t="shared" si="324"/>
        <v>N</v>
      </c>
      <c r="U370" s="1" t="str">
        <f t="shared" si="325"/>
        <v>N</v>
      </c>
      <c r="V370" s="1" t="str">
        <f t="shared" si="326"/>
        <v>N</v>
      </c>
      <c r="W370" s="1" t="str">
        <f t="shared" si="327"/>
        <v/>
      </c>
      <c r="X370" s="1" t="str">
        <f t="shared" si="328"/>
        <v/>
      </c>
      <c r="Y370" s="1" t="str">
        <f t="shared" si="329"/>
        <v>莊敬路208巷2弄2號二樓</v>
      </c>
      <c r="Z370" s="1" t="str">
        <f t="shared" si="330"/>
        <v>Y</v>
      </c>
      <c r="AA370" s="1">
        <f t="shared" si="308"/>
        <v>3</v>
      </c>
      <c r="AB370" s="1" t="str">
        <f t="shared" si="331"/>
        <v>N</v>
      </c>
      <c r="AC370" s="1" t="str">
        <f t="shared" si="332"/>
        <v/>
      </c>
      <c r="AD370" s="1" t="str">
        <f t="shared" si="333"/>
        <v>莊敬路</v>
      </c>
      <c r="AE370" s="1" t="str">
        <f t="shared" si="334"/>
        <v>208巷2弄2號二樓</v>
      </c>
      <c r="AF370" s="1" t="str">
        <f t="shared" si="335"/>
        <v>N</v>
      </c>
      <c r="AG370" s="1" t="str">
        <f t="shared" si="336"/>
        <v/>
      </c>
      <c r="AH370" s="1" t="str">
        <f t="shared" si="337"/>
        <v/>
      </c>
      <c r="AI370" s="1" t="str">
        <f>IF(ISERROR(VLOOKUP(AH370,段別參照!A:B,2,0)),AH370,VLOOKUP(AH370,段別參照!A:B,2,0))</f>
        <v/>
      </c>
      <c r="AJ370" s="1" t="str">
        <f t="shared" si="338"/>
        <v>莊敬路</v>
      </c>
      <c r="AK370" s="1" t="str">
        <f t="shared" si="339"/>
        <v>莊敬路</v>
      </c>
      <c r="AL370" s="1" t="str">
        <f t="shared" si="340"/>
        <v>208巷2弄2號二樓</v>
      </c>
      <c r="AM370" s="1" t="str">
        <f t="shared" si="341"/>
        <v>Y</v>
      </c>
      <c r="AN370" s="1">
        <f t="shared" si="342"/>
        <v>4</v>
      </c>
      <c r="AO370" s="1" t="str">
        <f t="shared" si="343"/>
        <v>208巷</v>
      </c>
      <c r="AP370" s="1" t="str">
        <f t="shared" si="344"/>
        <v>2弄2號二樓</v>
      </c>
      <c r="AQ370" s="1" t="str">
        <f t="shared" si="345"/>
        <v>Y</v>
      </c>
      <c r="AR370" s="1">
        <f t="shared" si="346"/>
        <v>2</v>
      </c>
      <c r="AS370" s="1" t="str">
        <f t="shared" si="347"/>
        <v>2弄</v>
      </c>
      <c r="AT370" s="1" t="str">
        <f t="shared" si="348"/>
        <v>2號二樓</v>
      </c>
      <c r="AU370" s="1" t="str">
        <f t="shared" si="349"/>
        <v>Y</v>
      </c>
      <c r="AV370" s="1">
        <f t="shared" si="350"/>
        <v>2</v>
      </c>
      <c r="AW370" s="1" t="str">
        <f t="shared" si="351"/>
        <v>2號</v>
      </c>
      <c r="AX370" s="1" t="str">
        <f t="shared" si="362"/>
        <v>2號</v>
      </c>
      <c r="AY370" s="1" t="str">
        <f t="shared" si="352"/>
        <v>二樓</v>
      </c>
      <c r="AZ370" s="1" t="str">
        <f t="shared" si="353"/>
        <v>Y</v>
      </c>
      <c r="BA370" s="1">
        <f t="shared" si="354"/>
        <v>2</v>
      </c>
      <c r="BB370" s="1" t="str">
        <f t="shared" si="355"/>
        <v>二樓</v>
      </c>
      <c r="BC370" s="1" t="str">
        <f t="shared" si="356"/>
        <v>二</v>
      </c>
      <c r="BD370" s="1">
        <f>IF(ISERROR(VLOOKUP(BC370,樓別參照!A:B,2,0)),BC370,VLOOKUP(BC370,樓別參照!A:B,2,0))</f>
        <v>2</v>
      </c>
      <c r="BE370" s="1" t="str">
        <f t="shared" si="357"/>
        <v>2樓</v>
      </c>
      <c r="BF370" s="1" t="str">
        <f t="shared" si="358"/>
        <v/>
      </c>
      <c r="BG370" s="1" t="str">
        <f t="shared" si="368"/>
        <v>N</v>
      </c>
      <c r="BH370" s="1" t="str">
        <f t="shared" si="367"/>
        <v/>
      </c>
      <c r="BI370" s="1" t="str">
        <f t="shared" si="359"/>
        <v/>
      </c>
      <c r="BJ370" s="1" t="str">
        <f t="shared" si="311"/>
        <v>新北市</v>
      </c>
      <c r="BK370" s="1" t="str">
        <f t="shared" si="363"/>
        <v>板橋區</v>
      </c>
      <c r="BL370" s="1" t="str">
        <f t="shared" si="364"/>
        <v>莊敬路</v>
      </c>
      <c r="BM370" s="1" t="str">
        <f t="shared" si="365"/>
        <v>208巷</v>
      </c>
      <c r="BN370" s="1" t="str">
        <f t="shared" si="366"/>
        <v>2弄</v>
      </c>
      <c r="BO370" s="1" t="str">
        <f t="shared" si="360"/>
        <v>2號2樓</v>
      </c>
      <c r="BP370" s="1" t="str">
        <f t="shared" si="312"/>
        <v/>
      </c>
    </row>
    <row r="371" spans="1:68" x14ac:dyDescent="0.3">
      <c r="A371" s="1">
        <v>8949113</v>
      </c>
      <c r="B371" s="1" t="s">
        <v>365</v>
      </c>
      <c r="C371" s="1" t="s">
        <v>577</v>
      </c>
      <c r="D371" s="1" t="s">
        <v>567</v>
      </c>
      <c r="E371" s="1" t="s">
        <v>948</v>
      </c>
      <c r="F371" s="1" t="str">
        <f t="shared" si="313"/>
        <v>新北市 板橋區 南雅西路2段30之1號</v>
      </c>
      <c r="G371" s="1">
        <f t="shared" si="314"/>
        <v>4</v>
      </c>
      <c r="H371" s="1" t="str">
        <f t="shared" si="315"/>
        <v>新北市</v>
      </c>
      <c r="I371" s="1">
        <f t="shared" si="316"/>
        <v>4</v>
      </c>
      <c r="J371" s="1" t="str">
        <f t="shared" si="309"/>
        <v>板橋區</v>
      </c>
      <c r="K371" s="1" t="str">
        <f t="shared" si="310"/>
        <v>南雅西路2段30之1號</v>
      </c>
      <c r="L371" s="1" t="str">
        <f t="shared" si="317"/>
        <v>N</v>
      </c>
      <c r="M371" s="1" t="str">
        <f t="shared" si="318"/>
        <v/>
      </c>
      <c r="N371" s="1" t="str">
        <f t="shared" si="361"/>
        <v/>
      </c>
      <c r="O371" s="1" t="str">
        <f t="shared" si="319"/>
        <v>N</v>
      </c>
      <c r="P371" s="1" t="str">
        <f t="shared" si="320"/>
        <v/>
      </c>
      <c r="Q371" s="1" t="str">
        <f t="shared" si="321"/>
        <v/>
      </c>
      <c r="R371" s="1" t="str">
        <f t="shared" si="322"/>
        <v/>
      </c>
      <c r="S371" s="1" t="str">
        <f t="shared" si="323"/>
        <v>南雅西路2段30之1號</v>
      </c>
      <c r="T371" s="1" t="str">
        <f t="shared" si="324"/>
        <v>N</v>
      </c>
      <c r="U371" s="1" t="str">
        <f t="shared" si="325"/>
        <v>N</v>
      </c>
      <c r="V371" s="1" t="str">
        <f t="shared" si="326"/>
        <v>N</v>
      </c>
      <c r="W371" s="1" t="str">
        <f t="shared" si="327"/>
        <v/>
      </c>
      <c r="X371" s="1" t="str">
        <f t="shared" si="328"/>
        <v/>
      </c>
      <c r="Y371" s="1" t="str">
        <f t="shared" si="329"/>
        <v>南雅西路2段30之1號</v>
      </c>
      <c r="Z371" s="1" t="str">
        <f t="shared" si="330"/>
        <v>Y</v>
      </c>
      <c r="AA371" s="1">
        <f t="shared" si="308"/>
        <v>4</v>
      </c>
      <c r="AB371" s="1" t="str">
        <f t="shared" si="331"/>
        <v>N</v>
      </c>
      <c r="AC371" s="1" t="str">
        <f t="shared" si="332"/>
        <v/>
      </c>
      <c r="AD371" s="1" t="str">
        <f t="shared" si="333"/>
        <v>南雅西路</v>
      </c>
      <c r="AE371" s="1" t="str">
        <f t="shared" si="334"/>
        <v>2段30之1號</v>
      </c>
      <c r="AF371" s="1" t="str">
        <f t="shared" si="335"/>
        <v>Y</v>
      </c>
      <c r="AG371" s="1">
        <f t="shared" si="336"/>
        <v>2</v>
      </c>
      <c r="AH371" s="1" t="str">
        <f t="shared" si="337"/>
        <v>2段</v>
      </c>
      <c r="AI371" s="1" t="str">
        <f>IF(ISERROR(VLOOKUP(AH371,段別參照!A:B,2,0)),AH371,VLOOKUP(AH371,段別參照!A:B,2,0))</f>
        <v>二段</v>
      </c>
      <c r="AJ371" s="1" t="str">
        <f t="shared" si="338"/>
        <v>南雅西路2段</v>
      </c>
      <c r="AK371" s="1" t="str">
        <f t="shared" si="339"/>
        <v>南雅西路二段</v>
      </c>
      <c r="AL371" s="1" t="str">
        <f t="shared" si="340"/>
        <v>30之1號</v>
      </c>
      <c r="AM371" s="1" t="str">
        <f t="shared" si="341"/>
        <v>N</v>
      </c>
      <c r="AN371" s="1" t="str">
        <f t="shared" si="342"/>
        <v/>
      </c>
      <c r="AO371" s="1" t="str">
        <f t="shared" si="343"/>
        <v/>
      </c>
      <c r="AP371" s="1" t="str">
        <f t="shared" si="344"/>
        <v>30之1號</v>
      </c>
      <c r="AQ371" s="1" t="str">
        <f t="shared" si="345"/>
        <v>N</v>
      </c>
      <c r="AR371" s="1" t="str">
        <f t="shared" si="346"/>
        <v/>
      </c>
      <c r="AS371" s="1" t="str">
        <f t="shared" si="347"/>
        <v/>
      </c>
      <c r="AT371" s="1" t="str">
        <f t="shared" si="348"/>
        <v>30之1號</v>
      </c>
      <c r="AU371" s="1" t="str">
        <f t="shared" si="349"/>
        <v>Y</v>
      </c>
      <c r="AV371" s="1">
        <f t="shared" si="350"/>
        <v>5</v>
      </c>
      <c r="AW371" s="1" t="str">
        <f t="shared" si="351"/>
        <v>30之1號</v>
      </c>
      <c r="AX371" s="1" t="str">
        <f t="shared" si="362"/>
        <v>30-1號</v>
      </c>
      <c r="AY371" s="1" t="str">
        <f t="shared" si="352"/>
        <v/>
      </c>
      <c r="AZ371" s="1" t="str">
        <f t="shared" si="353"/>
        <v>N</v>
      </c>
      <c r="BA371" s="1" t="str">
        <f t="shared" si="354"/>
        <v/>
      </c>
      <c r="BB371" s="1" t="str">
        <f t="shared" si="355"/>
        <v/>
      </c>
      <c r="BC371" s="1" t="str">
        <f t="shared" si="356"/>
        <v/>
      </c>
      <c r="BD371" s="1" t="str">
        <f>IF(ISERROR(VLOOKUP(BC371,樓別參照!A:B,2,0)),BC371,VLOOKUP(BC371,樓別參照!A:B,2,0))</f>
        <v/>
      </c>
      <c r="BE371" s="1" t="str">
        <f t="shared" si="357"/>
        <v/>
      </c>
      <c r="BF371" s="1" t="str">
        <f t="shared" si="358"/>
        <v/>
      </c>
      <c r="BG371" s="1" t="str">
        <f t="shared" si="368"/>
        <v>N</v>
      </c>
      <c r="BH371" s="1" t="str">
        <f t="shared" si="367"/>
        <v/>
      </c>
      <c r="BI371" s="1" t="str">
        <f t="shared" si="359"/>
        <v/>
      </c>
      <c r="BJ371" s="1" t="str">
        <f t="shared" si="311"/>
        <v>新北市</v>
      </c>
      <c r="BK371" s="1" t="str">
        <f t="shared" si="363"/>
        <v>板橋區</v>
      </c>
      <c r="BL371" s="1" t="str">
        <f t="shared" si="364"/>
        <v>南雅西路二段</v>
      </c>
      <c r="BM371" s="1" t="str">
        <f t="shared" si="365"/>
        <v/>
      </c>
      <c r="BN371" s="1" t="str">
        <f t="shared" si="366"/>
        <v/>
      </c>
      <c r="BO371" s="1" t="str">
        <f t="shared" si="360"/>
        <v>30-1號</v>
      </c>
      <c r="BP371" s="1" t="str">
        <f t="shared" si="312"/>
        <v/>
      </c>
    </row>
    <row r="372" spans="1:68" x14ac:dyDescent="0.3">
      <c r="A372" s="1">
        <v>10354527</v>
      </c>
      <c r="B372" s="1" t="s">
        <v>366</v>
      </c>
      <c r="C372" s="1" t="s">
        <v>570</v>
      </c>
      <c r="D372" s="1" t="s">
        <v>571</v>
      </c>
      <c r="E372" s="1" t="s">
        <v>949</v>
      </c>
      <c r="F372" s="1" t="str">
        <f t="shared" si="313"/>
        <v>新北市 板橋區 長江路2段273巷7號9樓</v>
      </c>
      <c r="G372" s="1">
        <f t="shared" si="314"/>
        <v>4</v>
      </c>
      <c r="H372" s="1" t="str">
        <f t="shared" si="315"/>
        <v>新北市</v>
      </c>
      <c r="I372" s="1">
        <f t="shared" si="316"/>
        <v>4</v>
      </c>
      <c r="J372" s="1" t="str">
        <f t="shared" si="309"/>
        <v>板橋區</v>
      </c>
      <c r="K372" s="1" t="str">
        <f t="shared" si="310"/>
        <v>長江路2段273巷7號9樓</v>
      </c>
      <c r="L372" s="1" t="str">
        <f t="shared" si="317"/>
        <v>N</v>
      </c>
      <c r="M372" s="1" t="str">
        <f t="shared" si="318"/>
        <v/>
      </c>
      <c r="N372" s="1" t="str">
        <f t="shared" si="361"/>
        <v/>
      </c>
      <c r="O372" s="1" t="str">
        <f t="shared" si="319"/>
        <v>N</v>
      </c>
      <c r="P372" s="1" t="str">
        <f t="shared" si="320"/>
        <v/>
      </c>
      <c r="Q372" s="1" t="str">
        <f t="shared" si="321"/>
        <v/>
      </c>
      <c r="R372" s="1" t="str">
        <f t="shared" si="322"/>
        <v/>
      </c>
      <c r="S372" s="1" t="str">
        <f t="shared" si="323"/>
        <v>長江路2段273巷7號9樓</v>
      </c>
      <c r="T372" s="1" t="str">
        <f t="shared" si="324"/>
        <v>N</v>
      </c>
      <c r="U372" s="1" t="str">
        <f t="shared" si="325"/>
        <v>N</v>
      </c>
      <c r="V372" s="1" t="str">
        <f t="shared" si="326"/>
        <v>N</v>
      </c>
      <c r="W372" s="1" t="str">
        <f t="shared" si="327"/>
        <v/>
      </c>
      <c r="X372" s="1" t="str">
        <f t="shared" si="328"/>
        <v/>
      </c>
      <c r="Y372" s="1" t="str">
        <f t="shared" si="329"/>
        <v>長江路2段273巷7號9樓</v>
      </c>
      <c r="Z372" s="1" t="str">
        <f t="shared" si="330"/>
        <v>Y</v>
      </c>
      <c r="AA372" s="1">
        <f t="shared" si="308"/>
        <v>3</v>
      </c>
      <c r="AB372" s="1" t="str">
        <f t="shared" si="331"/>
        <v>N</v>
      </c>
      <c r="AC372" s="1" t="str">
        <f t="shared" si="332"/>
        <v/>
      </c>
      <c r="AD372" s="1" t="str">
        <f t="shared" si="333"/>
        <v>長江路</v>
      </c>
      <c r="AE372" s="1" t="str">
        <f t="shared" si="334"/>
        <v>2段273巷7號9樓</v>
      </c>
      <c r="AF372" s="1" t="str">
        <f t="shared" si="335"/>
        <v>Y</v>
      </c>
      <c r="AG372" s="1">
        <f t="shared" si="336"/>
        <v>2</v>
      </c>
      <c r="AH372" s="1" t="str">
        <f t="shared" si="337"/>
        <v>2段</v>
      </c>
      <c r="AI372" s="1" t="str">
        <f>IF(ISERROR(VLOOKUP(AH372,段別參照!A:B,2,0)),AH372,VLOOKUP(AH372,段別參照!A:B,2,0))</f>
        <v>二段</v>
      </c>
      <c r="AJ372" s="1" t="str">
        <f t="shared" si="338"/>
        <v>長江路2段</v>
      </c>
      <c r="AK372" s="1" t="str">
        <f t="shared" si="339"/>
        <v>長江路二段</v>
      </c>
      <c r="AL372" s="1" t="str">
        <f t="shared" si="340"/>
        <v>273巷7號9樓</v>
      </c>
      <c r="AM372" s="1" t="str">
        <f t="shared" si="341"/>
        <v>Y</v>
      </c>
      <c r="AN372" s="1">
        <f t="shared" si="342"/>
        <v>4</v>
      </c>
      <c r="AO372" s="1" t="str">
        <f t="shared" si="343"/>
        <v>273巷</v>
      </c>
      <c r="AP372" s="1" t="str">
        <f t="shared" si="344"/>
        <v>7號9樓</v>
      </c>
      <c r="AQ372" s="1" t="str">
        <f t="shared" si="345"/>
        <v>N</v>
      </c>
      <c r="AR372" s="1" t="str">
        <f t="shared" si="346"/>
        <v/>
      </c>
      <c r="AS372" s="1" t="str">
        <f t="shared" si="347"/>
        <v/>
      </c>
      <c r="AT372" s="1" t="str">
        <f t="shared" si="348"/>
        <v>7號9樓</v>
      </c>
      <c r="AU372" s="1" t="str">
        <f t="shared" si="349"/>
        <v>Y</v>
      </c>
      <c r="AV372" s="1">
        <f t="shared" si="350"/>
        <v>2</v>
      </c>
      <c r="AW372" s="1" t="str">
        <f t="shared" si="351"/>
        <v>7號</v>
      </c>
      <c r="AX372" s="1" t="str">
        <f t="shared" si="362"/>
        <v>7號</v>
      </c>
      <c r="AY372" s="1" t="str">
        <f t="shared" si="352"/>
        <v>9樓</v>
      </c>
      <c r="AZ372" s="1" t="str">
        <f t="shared" si="353"/>
        <v>Y</v>
      </c>
      <c r="BA372" s="1">
        <f t="shared" si="354"/>
        <v>2</v>
      </c>
      <c r="BB372" s="1" t="str">
        <f t="shared" si="355"/>
        <v>9樓</v>
      </c>
      <c r="BC372" s="1" t="str">
        <f t="shared" si="356"/>
        <v>9</v>
      </c>
      <c r="BD372" s="1" t="str">
        <f>IF(ISERROR(VLOOKUP(BC372,樓別參照!A:B,2,0)),BC372,VLOOKUP(BC372,樓別參照!A:B,2,0))</f>
        <v>9</v>
      </c>
      <c r="BE372" s="1" t="str">
        <f t="shared" si="357"/>
        <v>9樓</v>
      </c>
      <c r="BF372" s="1" t="str">
        <f t="shared" si="358"/>
        <v/>
      </c>
      <c r="BG372" s="1" t="str">
        <f t="shared" si="368"/>
        <v>N</v>
      </c>
      <c r="BH372" s="1" t="str">
        <f t="shared" si="367"/>
        <v/>
      </c>
      <c r="BI372" s="1" t="str">
        <f t="shared" si="359"/>
        <v/>
      </c>
      <c r="BJ372" s="1" t="str">
        <f t="shared" si="311"/>
        <v>新北市</v>
      </c>
      <c r="BK372" s="1" t="str">
        <f t="shared" si="363"/>
        <v>板橋區</v>
      </c>
      <c r="BL372" s="1" t="str">
        <f t="shared" si="364"/>
        <v>長江路二段</v>
      </c>
      <c r="BM372" s="1" t="str">
        <f t="shared" si="365"/>
        <v>273巷</v>
      </c>
      <c r="BN372" s="1" t="str">
        <f t="shared" si="366"/>
        <v/>
      </c>
      <c r="BO372" s="1" t="str">
        <f t="shared" si="360"/>
        <v>7號9樓</v>
      </c>
      <c r="BP372" s="1" t="str">
        <f t="shared" si="312"/>
        <v/>
      </c>
    </row>
    <row r="373" spans="1:68" x14ac:dyDescent="0.3">
      <c r="A373" s="1">
        <v>6371986</v>
      </c>
      <c r="B373" s="1" t="s">
        <v>367</v>
      </c>
      <c r="C373" s="1" t="s">
        <v>570</v>
      </c>
      <c r="D373" s="1" t="s">
        <v>571</v>
      </c>
      <c r="E373" s="1" t="s">
        <v>950</v>
      </c>
      <c r="F373" s="1" t="str">
        <f t="shared" si="313"/>
        <v>新北市 板橋區 忠孝路219號4樓</v>
      </c>
      <c r="G373" s="1">
        <f t="shared" si="314"/>
        <v>4</v>
      </c>
      <c r="H373" s="1" t="str">
        <f t="shared" si="315"/>
        <v>新北市</v>
      </c>
      <c r="I373" s="1">
        <f t="shared" si="316"/>
        <v>4</v>
      </c>
      <c r="J373" s="1" t="str">
        <f t="shared" si="309"/>
        <v>板橋區</v>
      </c>
      <c r="K373" s="1" t="str">
        <f t="shared" si="310"/>
        <v>忠孝路219號4樓</v>
      </c>
      <c r="L373" s="1" t="str">
        <f t="shared" si="317"/>
        <v>N</v>
      </c>
      <c r="M373" s="1" t="str">
        <f t="shared" si="318"/>
        <v/>
      </c>
      <c r="N373" s="1" t="str">
        <f t="shared" si="361"/>
        <v/>
      </c>
      <c r="O373" s="1" t="str">
        <f t="shared" si="319"/>
        <v>N</v>
      </c>
      <c r="P373" s="1" t="str">
        <f t="shared" si="320"/>
        <v/>
      </c>
      <c r="Q373" s="1" t="str">
        <f t="shared" si="321"/>
        <v/>
      </c>
      <c r="R373" s="1" t="str">
        <f t="shared" si="322"/>
        <v/>
      </c>
      <c r="S373" s="1" t="str">
        <f t="shared" si="323"/>
        <v>忠孝路219號4樓</v>
      </c>
      <c r="T373" s="1" t="str">
        <f t="shared" si="324"/>
        <v>N</v>
      </c>
      <c r="U373" s="1" t="str">
        <f t="shared" si="325"/>
        <v>N</v>
      </c>
      <c r="V373" s="1" t="str">
        <f t="shared" si="326"/>
        <v>N</v>
      </c>
      <c r="W373" s="1" t="str">
        <f t="shared" si="327"/>
        <v/>
      </c>
      <c r="X373" s="1" t="str">
        <f t="shared" si="328"/>
        <v/>
      </c>
      <c r="Y373" s="1" t="str">
        <f t="shared" si="329"/>
        <v>忠孝路219號4樓</v>
      </c>
      <c r="Z373" s="1" t="str">
        <f t="shared" si="330"/>
        <v>Y</v>
      </c>
      <c r="AA373" s="1">
        <f t="shared" si="308"/>
        <v>3</v>
      </c>
      <c r="AB373" s="1" t="str">
        <f t="shared" si="331"/>
        <v>N</v>
      </c>
      <c r="AC373" s="1" t="str">
        <f t="shared" si="332"/>
        <v/>
      </c>
      <c r="AD373" s="1" t="str">
        <f t="shared" si="333"/>
        <v>忠孝路</v>
      </c>
      <c r="AE373" s="1" t="str">
        <f t="shared" si="334"/>
        <v>219號4樓</v>
      </c>
      <c r="AF373" s="1" t="str">
        <f t="shared" si="335"/>
        <v>N</v>
      </c>
      <c r="AG373" s="1" t="str">
        <f t="shared" si="336"/>
        <v/>
      </c>
      <c r="AH373" s="1" t="str">
        <f t="shared" si="337"/>
        <v/>
      </c>
      <c r="AI373" s="1" t="str">
        <f>IF(ISERROR(VLOOKUP(AH373,段別參照!A:B,2,0)),AH373,VLOOKUP(AH373,段別參照!A:B,2,0))</f>
        <v/>
      </c>
      <c r="AJ373" s="1" t="str">
        <f t="shared" si="338"/>
        <v>忠孝路</v>
      </c>
      <c r="AK373" s="1" t="str">
        <f t="shared" si="339"/>
        <v>忠孝路</v>
      </c>
      <c r="AL373" s="1" t="str">
        <f t="shared" si="340"/>
        <v>219號4樓</v>
      </c>
      <c r="AM373" s="1" t="str">
        <f t="shared" si="341"/>
        <v>N</v>
      </c>
      <c r="AN373" s="1" t="str">
        <f t="shared" si="342"/>
        <v/>
      </c>
      <c r="AO373" s="1" t="str">
        <f t="shared" si="343"/>
        <v/>
      </c>
      <c r="AP373" s="1" t="str">
        <f t="shared" si="344"/>
        <v>219號4樓</v>
      </c>
      <c r="AQ373" s="1" t="str">
        <f t="shared" si="345"/>
        <v>N</v>
      </c>
      <c r="AR373" s="1" t="str">
        <f t="shared" si="346"/>
        <v/>
      </c>
      <c r="AS373" s="1" t="str">
        <f t="shared" si="347"/>
        <v/>
      </c>
      <c r="AT373" s="1" t="str">
        <f t="shared" si="348"/>
        <v>219號4樓</v>
      </c>
      <c r="AU373" s="1" t="str">
        <f t="shared" si="349"/>
        <v>Y</v>
      </c>
      <c r="AV373" s="1">
        <f t="shared" si="350"/>
        <v>4</v>
      </c>
      <c r="AW373" s="1" t="str">
        <f t="shared" si="351"/>
        <v>219號</v>
      </c>
      <c r="AX373" s="1" t="str">
        <f t="shared" si="362"/>
        <v>219號</v>
      </c>
      <c r="AY373" s="1" t="str">
        <f t="shared" si="352"/>
        <v>4樓</v>
      </c>
      <c r="AZ373" s="1" t="str">
        <f t="shared" si="353"/>
        <v>Y</v>
      </c>
      <c r="BA373" s="1">
        <f t="shared" si="354"/>
        <v>2</v>
      </c>
      <c r="BB373" s="1" t="str">
        <f t="shared" si="355"/>
        <v>4樓</v>
      </c>
      <c r="BC373" s="1" t="str">
        <f t="shared" si="356"/>
        <v>4</v>
      </c>
      <c r="BD373" s="1" t="str">
        <f>IF(ISERROR(VLOOKUP(BC373,樓別參照!A:B,2,0)),BC373,VLOOKUP(BC373,樓別參照!A:B,2,0))</f>
        <v>4</v>
      </c>
      <c r="BE373" s="1" t="str">
        <f t="shared" si="357"/>
        <v>4樓</v>
      </c>
      <c r="BF373" s="1" t="str">
        <f t="shared" si="358"/>
        <v/>
      </c>
      <c r="BG373" s="1" t="str">
        <f t="shared" si="368"/>
        <v>N</v>
      </c>
      <c r="BH373" s="1" t="str">
        <f t="shared" si="367"/>
        <v/>
      </c>
      <c r="BI373" s="1" t="str">
        <f t="shared" si="359"/>
        <v/>
      </c>
      <c r="BJ373" s="1" t="str">
        <f t="shared" si="311"/>
        <v>新北市</v>
      </c>
      <c r="BK373" s="1" t="str">
        <f t="shared" si="363"/>
        <v>板橋區</v>
      </c>
      <c r="BL373" s="1" t="str">
        <f t="shared" si="364"/>
        <v>忠孝路</v>
      </c>
      <c r="BM373" s="1" t="str">
        <f t="shared" si="365"/>
        <v/>
      </c>
      <c r="BN373" s="1" t="str">
        <f t="shared" si="366"/>
        <v/>
      </c>
      <c r="BO373" s="1" t="str">
        <f t="shared" si="360"/>
        <v>219號4樓</v>
      </c>
      <c r="BP373" s="1" t="str">
        <f t="shared" si="312"/>
        <v/>
      </c>
    </row>
    <row r="374" spans="1:68" x14ac:dyDescent="0.3">
      <c r="A374" s="1">
        <v>9423937</v>
      </c>
      <c r="B374" s="1" t="s">
        <v>368</v>
      </c>
      <c r="C374" s="1" t="s">
        <v>577</v>
      </c>
      <c r="D374" s="1" t="s">
        <v>571</v>
      </c>
      <c r="E374" s="1" t="s">
        <v>951</v>
      </c>
      <c r="F374" s="1" t="str">
        <f t="shared" si="313"/>
        <v>新北市 板橋區 民治街26巷14弄4號1樓</v>
      </c>
      <c r="G374" s="1">
        <f t="shared" si="314"/>
        <v>4</v>
      </c>
      <c r="H374" s="1" t="str">
        <f t="shared" si="315"/>
        <v>新北市</v>
      </c>
      <c r="I374" s="1">
        <f t="shared" si="316"/>
        <v>4</v>
      </c>
      <c r="J374" s="1" t="str">
        <f t="shared" si="309"/>
        <v>板橋區</v>
      </c>
      <c r="K374" s="1" t="str">
        <f t="shared" si="310"/>
        <v>民治街26巷14弄4號1樓</v>
      </c>
      <c r="L374" s="1" t="str">
        <f t="shared" si="317"/>
        <v>N</v>
      </c>
      <c r="M374" s="1" t="str">
        <f t="shared" si="318"/>
        <v/>
      </c>
      <c r="N374" s="1" t="str">
        <f t="shared" si="361"/>
        <v/>
      </c>
      <c r="O374" s="1" t="str">
        <f t="shared" si="319"/>
        <v>N</v>
      </c>
      <c r="P374" s="1" t="str">
        <f t="shared" si="320"/>
        <v/>
      </c>
      <c r="Q374" s="1" t="str">
        <f t="shared" si="321"/>
        <v/>
      </c>
      <c r="R374" s="1" t="str">
        <f t="shared" si="322"/>
        <v/>
      </c>
      <c r="S374" s="1" t="str">
        <f t="shared" si="323"/>
        <v>民治街26巷14弄4號1樓</v>
      </c>
      <c r="T374" s="1" t="str">
        <f t="shared" si="324"/>
        <v>N</v>
      </c>
      <c r="U374" s="1" t="str">
        <f t="shared" si="325"/>
        <v>N</v>
      </c>
      <c r="V374" s="1" t="str">
        <f t="shared" si="326"/>
        <v>N</v>
      </c>
      <c r="W374" s="1" t="str">
        <f t="shared" si="327"/>
        <v/>
      </c>
      <c r="X374" s="1" t="str">
        <f t="shared" si="328"/>
        <v/>
      </c>
      <c r="Y374" s="1" t="str">
        <f t="shared" si="329"/>
        <v>民治街26巷14弄4號1樓</v>
      </c>
      <c r="Z374" s="1" t="str">
        <f t="shared" si="330"/>
        <v>N</v>
      </c>
      <c r="AA374" s="1" t="str">
        <f t="shared" si="308"/>
        <v/>
      </c>
      <c r="AB374" s="1" t="str">
        <f t="shared" si="331"/>
        <v>Y</v>
      </c>
      <c r="AC374" s="1">
        <f t="shared" si="332"/>
        <v>3</v>
      </c>
      <c r="AD374" s="1" t="str">
        <f t="shared" si="333"/>
        <v>民治街</v>
      </c>
      <c r="AE374" s="1" t="str">
        <f t="shared" si="334"/>
        <v>26巷14弄4號1樓</v>
      </c>
      <c r="AF374" s="1" t="str">
        <f t="shared" si="335"/>
        <v>N</v>
      </c>
      <c r="AG374" s="1" t="str">
        <f t="shared" si="336"/>
        <v/>
      </c>
      <c r="AH374" s="1" t="str">
        <f t="shared" si="337"/>
        <v/>
      </c>
      <c r="AI374" s="1" t="str">
        <f>IF(ISERROR(VLOOKUP(AH374,段別參照!A:B,2,0)),AH374,VLOOKUP(AH374,段別參照!A:B,2,0))</f>
        <v/>
      </c>
      <c r="AJ374" s="1" t="str">
        <f t="shared" si="338"/>
        <v>民治街</v>
      </c>
      <c r="AK374" s="1" t="str">
        <f t="shared" si="339"/>
        <v>民治街</v>
      </c>
      <c r="AL374" s="1" t="str">
        <f t="shared" si="340"/>
        <v>26巷14弄4號1樓</v>
      </c>
      <c r="AM374" s="1" t="str">
        <f t="shared" si="341"/>
        <v>Y</v>
      </c>
      <c r="AN374" s="1">
        <f t="shared" si="342"/>
        <v>3</v>
      </c>
      <c r="AO374" s="1" t="str">
        <f t="shared" si="343"/>
        <v>26巷</v>
      </c>
      <c r="AP374" s="1" t="str">
        <f t="shared" si="344"/>
        <v>14弄4號1樓</v>
      </c>
      <c r="AQ374" s="1" t="str">
        <f t="shared" si="345"/>
        <v>Y</v>
      </c>
      <c r="AR374" s="1">
        <f t="shared" si="346"/>
        <v>3</v>
      </c>
      <c r="AS374" s="1" t="str">
        <f t="shared" si="347"/>
        <v>14弄</v>
      </c>
      <c r="AT374" s="1" t="str">
        <f t="shared" si="348"/>
        <v>4號1樓</v>
      </c>
      <c r="AU374" s="1" t="str">
        <f t="shared" si="349"/>
        <v>Y</v>
      </c>
      <c r="AV374" s="1">
        <f t="shared" si="350"/>
        <v>2</v>
      </c>
      <c r="AW374" s="1" t="str">
        <f t="shared" si="351"/>
        <v>4號</v>
      </c>
      <c r="AX374" s="1" t="str">
        <f t="shared" si="362"/>
        <v>4號</v>
      </c>
      <c r="AY374" s="1" t="str">
        <f t="shared" si="352"/>
        <v>1樓</v>
      </c>
      <c r="AZ374" s="1" t="str">
        <f t="shared" si="353"/>
        <v>Y</v>
      </c>
      <c r="BA374" s="1">
        <f t="shared" si="354"/>
        <v>2</v>
      </c>
      <c r="BB374" s="1" t="str">
        <f t="shared" si="355"/>
        <v>1樓</v>
      </c>
      <c r="BC374" s="1" t="str">
        <f t="shared" si="356"/>
        <v>1</v>
      </c>
      <c r="BD374" s="1" t="str">
        <f>IF(ISERROR(VLOOKUP(BC374,樓別參照!A:B,2,0)),BC374,VLOOKUP(BC374,樓別參照!A:B,2,0))</f>
        <v>1</v>
      </c>
      <c r="BE374" s="1" t="str">
        <f t="shared" si="357"/>
        <v>1樓</v>
      </c>
      <c r="BF374" s="1" t="str">
        <f t="shared" si="358"/>
        <v/>
      </c>
      <c r="BG374" s="1" t="str">
        <f t="shared" si="368"/>
        <v>N</v>
      </c>
      <c r="BH374" s="1" t="str">
        <f t="shared" si="367"/>
        <v/>
      </c>
      <c r="BI374" s="1" t="str">
        <f t="shared" si="359"/>
        <v/>
      </c>
      <c r="BJ374" s="1" t="str">
        <f t="shared" si="311"/>
        <v>新北市</v>
      </c>
      <c r="BK374" s="1" t="str">
        <f t="shared" si="363"/>
        <v>板橋區</v>
      </c>
      <c r="BL374" s="1" t="str">
        <f t="shared" si="364"/>
        <v>民治街</v>
      </c>
      <c r="BM374" s="1" t="str">
        <f t="shared" si="365"/>
        <v>26巷</v>
      </c>
      <c r="BN374" s="1" t="str">
        <f t="shared" si="366"/>
        <v>14弄</v>
      </c>
      <c r="BO374" s="1" t="str">
        <f t="shared" si="360"/>
        <v>4號1樓</v>
      </c>
      <c r="BP374" s="1" t="str">
        <f t="shared" si="312"/>
        <v/>
      </c>
    </row>
    <row r="375" spans="1:68" x14ac:dyDescent="0.3">
      <c r="A375" s="1">
        <v>9866758</v>
      </c>
      <c r="B375" s="1" t="s">
        <v>369</v>
      </c>
      <c r="C375" s="1" t="s">
        <v>577</v>
      </c>
      <c r="D375" s="1" t="s">
        <v>571</v>
      </c>
      <c r="E375" s="1" t="s">
        <v>952</v>
      </c>
      <c r="F375" s="1" t="str">
        <f t="shared" si="313"/>
        <v>新北市 板橋區 文新路56號4樓</v>
      </c>
      <c r="G375" s="1">
        <f t="shared" si="314"/>
        <v>4</v>
      </c>
      <c r="H375" s="1" t="str">
        <f t="shared" si="315"/>
        <v>新北市</v>
      </c>
      <c r="I375" s="1">
        <f t="shared" si="316"/>
        <v>4</v>
      </c>
      <c r="J375" s="1" t="str">
        <f t="shared" si="309"/>
        <v>板橋區</v>
      </c>
      <c r="K375" s="1" t="str">
        <f t="shared" si="310"/>
        <v>文新路56號4樓</v>
      </c>
      <c r="L375" s="1" t="str">
        <f t="shared" si="317"/>
        <v>N</v>
      </c>
      <c r="M375" s="1" t="str">
        <f t="shared" si="318"/>
        <v/>
      </c>
      <c r="N375" s="1" t="str">
        <f t="shared" si="361"/>
        <v/>
      </c>
      <c r="O375" s="1" t="str">
        <f t="shared" si="319"/>
        <v>N</v>
      </c>
      <c r="P375" s="1" t="str">
        <f t="shared" si="320"/>
        <v/>
      </c>
      <c r="Q375" s="1" t="str">
        <f t="shared" si="321"/>
        <v/>
      </c>
      <c r="R375" s="1" t="str">
        <f t="shared" si="322"/>
        <v/>
      </c>
      <c r="S375" s="1" t="str">
        <f t="shared" si="323"/>
        <v>文新路56號4樓</v>
      </c>
      <c r="T375" s="1" t="str">
        <f t="shared" si="324"/>
        <v>N</v>
      </c>
      <c r="U375" s="1" t="str">
        <f t="shared" si="325"/>
        <v>N</v>
      </c>
      <c r="V375" s="1" t="str">
        <f t="shared" si="326"/>
        <v>N</v>
      </c>
      <c r="W375" s="1" t="str">
        <f t="shared" si="327"/>
        <v/>
      </c>
      <c r="X375" s="1" t="str">
        <f t="shared" si="328"/>
        <v/>
      </c>
      <c r="Y375" s="1" t="str">
        <f t="shared" si="329"/>
        <v>文新路56號4樓</v>
      </c>
      <c r="Z375" s="1" t="str">
        <f t="shared" si="330"/>
        <v>Y</v>
      </c>
      <c r="AA375" s="1">
        <f t="shared" ref="AA375:AA408" si="369">IF(ISERROR(FIND("路",Y375)),"",FIND("路",Y375))</f>
        <v>3</v>
      </c>
      <c r="AB375" s="1" t="str">
        <f t="shared" si="331"/>
        <v>N</v>
      </c>
      <c r="AC375" s="1" t="str">
        <f t="shared" si="332"/>
        <v/>
      </c>
      <c r="AD375" s="1" t="str">
        <f t="shared" si="333"/>
        <v>文新路</v>
      </c>
      <c r="AE375" s="1" t="str">
        <f t="shared" si="334"/>
        <v>56號4樓</v>
      </c>
      <c r="AF375" s="1" t="str">
        <f t="shared" si="335"/>
        <v>N</v>
      </c>
      <c r="AG375" s="1" t="str">
        <f t="shared" si="336"/>
        <v/>
      </c>
      <c r="AH375" s="1" t="str">
        <f t="shared" si="337"/>
        <v/>
      </c>
      <c r="AI375" s="1" t="str">
        <f>IF(ISERROR(VLOOKUP(AH375,段別參照!A:B,2,0)),AH375,VLOOKUP(AH375,段別參照!A:B,2,0))</f>
        <v/>
      </c>
      <c r="AJ375" s="1" t="str">
        <f t="shared" si="338"/>
        <v>文新路</v>
      </c>
      <c r="AK375" s="1" t="str">
        <f t="shared" si="339"/>
        <v>文新路</v>
      </c>
      <c r="AL375" s="1" t="str">
        <f t="shared" si="340"/>
        <v>56號4樓</v>
      </c>
      <c r="AM375" s="1" t="str">
        <f t="shared" si="341"/>
        <v>N</v>
      </c>
      <c r="AN375" s="1" t="str">
        <f t="shared" si="342"/>
        <v/>
      </c>
      <c r="AO375" s="1" t="str">
        <f t="shared" si="343"/>
        <v/>
      </c>
      <c r="AP375" s="1" t="str">
        <f t="shared" si="344"/>
        <v>56號4樓</v>
      </c>
      <c r="AQ375" s="1" t="str">
        <f t="shared" si="345"/>
        <v>N</v>
      </c>
      <c r="AR375" s="1" t="str">
        <f t="shared" si="346"/>
        <v/>
      </c>
      <c r="AS375" s="1" t="str">
        <f t="shared" si="347"/>
        <v/>
      </c>
      <c r="AT375" s="1" t="str">
        <f t="shared" si="348"/>
        <v>56號4樓</v>
      </c>
      <c r="AU375" s="1" t="str">
        <f t="shared" si="349"/>
        <v>Y</v>
      </c>
      <c r="AV375" s="1">
        <f t="shared" si="350"/>
        <v>3</v>
      </c>
      <c r="AW375" s="1" t="str">
        <f t="shared" si="351"/>
        <v>56號</v>
      </c>
      <c r="AX375" s="1" t="str">
        <f t="shared" si="362"/>
        <v>56號</v>
      </c>
      <c r="AY375" s="1" t="str">
        <f t="shared" si="352"/>
        <v>4樓</v>
      </c>
      <c r="AZ375" s="1" t="str">
        <f t="shared" si="353"/>
        <v>Y</v>
      </c>
      <c r="BA375" s="1">
        <f t="shared" si="354"/>
        <v>2</v>
      </c>
      <c r="BB375" s="1" t="str">
        <f t="shared" si="355"/>
        <v>4樓</v>
      </c>
      <c r="BC375" s="1" t="str">
        <f t="shared" si="356"/>
        <v>4</v>
      </c>
      <c r="BD375" s="1" t="str">
        <f>IF(ISERROR(VLOOKUP(BC375,樓別參照!A:B,2,0)),BC375,VLOOKUP(BC375,樓別參照!A:B,2,0))</f>
        <v>4</v>
      </c>
      <c r="BE375" s="1" t="str">
        <f t="shared" si="357"/>
        <v>4樓</v>
      </c>
      <c r="BF375" s="1" t="str">
        <f t="shared" si="358"/>
        <v/>
      </c>
      <c r="BG375" s="1" t="str">
        <f t="shared" si="368"/>
        <v>N</v>
      </c>
      <c r="BH375" s="1" t="str">
        <f t="shared" si="367"/>
        <v/>
      </c>
      <c r="BI375" s="1" t="str">
        <f t="shared" si="359"/>
        <v/>
      </c>
      <c r="BJ375" s="1" t="str">
        <f t="shared" si="311"/>
        <v>新北市</v>
      </c>
      <c r="BK375" s="1" t="str">
        <f t="shared" si="363"/>
        <v>板橋區</v>
      </c>
      <c r="BL375" s="1" t="str">
        <f t="shared" si="364"/>
        <v>文新路</v>
      </c>
      <c r="BM375" s="1" t="str">
        <f t="shared" si="365"/>
        <v/>
      </c>
      <c r="BN375" s="1" t="str">
        <f t="shared" si="366"/>
        <v/>
      </c>
      <c r="BO375" s="1" t="str">
        <f t="shared" si="360"/>
        <v>56號4樓</v>
      </c>
      <c r="BP375" s="1" t="str">
        <f t="shared" si="312"/>
        <v/>
      </c>
    </row>
    <row r="376" spans="1:68" x14ac:dyDescent="0.3">
      <c r="A376" s="1">
        <v>9423963</v>
      </c>
      <c r="B376" s="1" t="s">
        <v>370</v>
      </c>
      <c r="C376" s="1" t="s">
        <v>566</v>
      </c>
      <c r="D376" s="1" t="s">
        <v>567</v>
      </c>
      <c r="E376" s="1" t="s">
        <v>953</v>
      </c>
      <c r="F376" s="1" t="str">
        <f t="shared" si="313"/>
        <v>新北市 板橋區 中正路250巷66號</v>
      </c>
      <c r="G376" s="1">
        <f t="shared" si="314"/>
        <v>4</v>
      </c>
      <c r="H376" s="1" t="str">
        <f t="shared" si="315"/>
        <v>新北市</v>
      </c>
      <c r="I376" s="1">
        <f t="shared" si="316"/>
        <v>4</v>
      </c>
      <c r="J376" s="1" t="str">
        <f t="shared" si="309"/>
        <v>板橋區</v>
      </c>
      <c r="K376" s="1" t="str">
        <f t="shared" si="310"/>
        <v>中正路250巷66號</v>
      </c>
      <c r="L376" s="1" t="str">
        <f t="shared" si="317"/>
        <v>N</v>
      </c>
      <c r="M376" s="1" t="str">
        <f t="shared" si="318"/>
        <v/>
      </c>
      <c r="N376" s="1" t="str">
        <f t="shared" si="361"/>
        <v/>
      </c>
      <c r="O376" s="1" t="str">
        <f t="shared" si="319"/>
        <v>N</v>
      </c>
      <c r="P376" s="1" t="str">
        <f t="shared" si="320"/>
        <v/>
      </c>
      <c r="Q376" s="1" t="str">
        <f t="shared" si="321"/>
        <v/>
      </c>
      <c r="R376" s="1" t="str">
        <f t="shared" si="322"/>
        <v/>
      </c>
      <c r="S376" s="1" t="str">
        <f t="shared" si="323"/>
        <v>中正路250巷66號</v>
      </c>
      <c r="T376" s="1" t="str">
        <f t="shared" si="324"/>
        <v>N</v>
      </c>
      <c r="U376" s="1" t="str">
        <f t="shared" si="325"/>
        <v>N</v>
      </c>
      <c r="V376" s="1" t="str">
        <f t="shared" si="326"/>
        <v>N</v>
      </c>
      <c r="W376" s="1" t="str">
        <f t="shared" si="327"/>
        <v/>
      </c>
      <c r="X376" s="1" t="str">
        <f t="shared" si="328"/>
        <v/>
      </c>
      <c r="Y376" s="1" t="str">
        <f t="shared" si="329"/>
        <v>中正路250巷66號</v>
      </c>
      <c r="Z376" s="1" t="str">
        <f t="shared" si="330"/>
        <v>Y</v>
      </c>
      <c r="AA376" s="1">
        <f t="shared" si="369"/>
        <v>3</v>
      </c>
      <c r="AB376" s="1" t="str">
        <f t="shared" si="331"/>
        <v>N</v>
      </c>
      <c r="AC376" s="1" t="str">
        <f t="shared" si="332"/>
        <v/>
      </c>
      <c r="AD376" s="1" t="str">
        <f t="shared" si="333"/>
        <v>中正路</v>
      </c>
      <c r="AE376" s="1" t="str">
        <f t="shared" si="334"/>
        <v>250巷66號</v>
      </c>
      <c r="AF376" s="1" t="str">
        <f t="shared" si="335"/>
        <v>N</v>
      </c>
      <c r="AG376" s="1" t="str">
        <f t="shared" si="336"/>
        <v/>
      </c>
      <c r="AH376" s="1" t="str">
        <f t="shared" si="337"/>
        <v/>
      </c>
      <c r="AI376" s="1" t="str">
        <f>IF(ISERROR(VLOOKUP(AH376,段別參照!A:B,2,0)),AH376,VLOOKUP(AH376,段別參照!A:B,2,0))</f>
        <v/>
      </c>
      <c r="AJ376" s="1" t="str">
        <f t="shared" si="338"/>
        <v>中正路</v>
      </c>
      <c r="AK376" s="1" t="str">
        <f t="shared" si="339"/>
        <v>中正路</v>
      </c>
      <c r="AL376" s="1" t="str">
        <f t="shared" si="340"/>
        <v>250巷66號</v>
      </c>
      <c r="AM376" s="1" t="str">
        <f t="shared" si="341"/>
        <v>Y</v>
      </c>
      <c r="AN376" s="1">
        <f t="shared" si="342"/>
        <v>4</v>
      </c>
      <c r="AO376" s="1" t="str">
        <f t="shared" si="343"/>
        <v>250巷</v>
      </c>
      <c r="AP376" s="1" t="str">
        <f t="shared" si="344"/>
        <v>66號</v>
      </c>
      <c r="AQ376" s="1" t="str">
        <f t="shared" si="345"/>
        <v>N</v>
      </c>
      <c r="AR376" s="1" t="str">
        <f t="shared" si="346"/>
        <v/>
      </c>
      <c r="AS376" s="1" t="str">
        <f t="shared" si="347"/>
        <v/>
      </c>
      <c r="AT376" s="1" t="str">
        <f t="shared" si="348"/>
        <v>66號</v>
      </c>
      <c r="AU376" s="1" t="str">
        <f t="shared" si="349"/>
        <v>Y</v>
      </c>
      <c r="AV376" s="1">
        <f t="shared" si="350"/>
        <v>3</v>
      </c>
      <c r="AW376" s="1" t="str">
        <f t="shared" si="351"/>
        <v>66號</v>
      </c>
      <c r="AX376" s="1" t="str">
        <f t="shared" si="362"/>
        <v>66號</v>
      </c>
      <c r="AY376" s="1" t="str">
        <f t="shared" si="352"/>
        <v/>
      </c>
      <c r="AZ376" s="1" t="str">
        <f t="shared" si="353"/>
        <v>N</v>
      </c>
      <c r="BA376" s="1" t="str">
        <f t="shared" si="354"/>
        <v/>
      </c>
      <c r="BB376" s="1" t="str">
        <f t="shared" si="355"/>
        <v/>
      </c>
      <c r="BC376" s="1" t="str">
        <f t="shared" si="356"/>
        <v/>
      </c>
      <c r="BD376" s="1" t="str">
        <f>IF(ISERROR(VLOOKUP(BC376,樓別參照!A:B,2,0)),BC376,VLOOKUP(BC376,樓別參照!A:B,2,0))</f>
        <v/>
      </c>
      <c r="BE376" s="1" t="str">
        <f t="shared" si="357"/>
        <v/>
      </c>
      <c r="BF376" s="1" t="str">
        <f t="shared" si="358"/>
        <v/>
      </c>
      <c r="BG376" s="1" t="str">
        <f t="shared" si="368"/>
        <v>N</v>
      </c>
      <c r="BH376" s="1" t="str">
        <f t="shared" si="367"/>
        <v/>
      </c>
      <c r="BI376" s="1" t="str">
        <f t="shared" si="359"/>
        <v/>
      </c>
      <c r="BJ376" s="1" t="str">
        <f t="shared" si="311"/>
        <v>新北市</v>
      </c>
      <c r="BK376" s="1" t="str">
        <f t="shared" si="363"/>
        <v>板橋區</v>
      </c>
      <c r="BL376" s="1" t="str">
        <f t="shared" si="364"/>
        <v>中正路</v>
      </c>
      <c r="BM376" s="1" t="str">
        <f t="shared" si="365"/>
        <v>250巷</v>
      </c>
      <c r="BN376" s="1" t="str">
        <f t="shared" si="366"/>
        <v/>
      </c>
      <c r="BO376" s="1" t="str">
        <f t="shared" si="360"/>
        <v>66號</v>
      </c>
      <c r="BP376" s="1" t="str">
        <f t="shared" si="312"/>
        <v/>
      </c>
    </row>
    <row r="377" spans="1:68" x14ac:dyDescent="0.3">
      <c r="A377" s="1">
        <v>10008463</v>
      </c>
      <c r="B377" s="1" t="s">
        <v>371</v>
      </c>
      <c r="C377" s="1" t="s">
        <v>577</v>
      </c>
      <c r="D377" s="1" t="s">
        <v>567</v>
      </c>
      <c r="E377" s="1" t="s">
        <v>954</v>
      </c>
      <c r="F377" s="1" t="str">
        <f t="shared" si="313"/>
        <v xml:space="preserve">基隆市 中正區 碧砂里7鄰北寧路362號 </v>
      </c>
      <c r="G377" s="1">
        <f t="shared" si="314"/>
        <v>4</v>
      </c>
      <c r="H377" s="1" t="str">
        <f t="shared" si="315"/>
        <v>基隆市</v>
      </c>
      <c r="I377" s="1">
        <f t="shared" si="316"/>
        <v>4</v>
      </c>
      <c r="J377" s="1" t="str">
        <f t="shared" si="309"/>
        <v>中正區</v>
      </c>
      <c r="K377" s="1" t="str">
        <f t="shared" si="310"/>
        <v>碧砂里7鄰北寧路362號</v>
      </c>
      <c r="L377" s="1" t="str">
        <f t="shared" si="317"/>
        <v>Y</v>
      </c>
      <c r="M377" s="1">
        <f t="shared" si="318"/>
        <v>3</v>
      </c>
      <c r="N377" s="1" t="str">
        <f t="shared" si="361"/>
        <v>碧砂里</v>
      </c>
      <c r="O377" s="1" t="str">
        <f t="shared" si="319"/>
        <v>Y</v>
      </c>
      <c r="P377" s="1">
        <f t="shared" si="320"/>
        <v>5</v>
      </c>
      <c r="Q377" s="1" t="str">
        <f t="shared" si="321"/>
        <v>碧砂里7鄰</v>
      </c>
      <c r="R377" s="1" t="str">
        <f t="shared" si="322"/>
        <v>碧砂里7鄰</v>
      </c>
      <c r="S377" s="1" t="str">
        <f t="shared" si="323"/>
        <v>北寧路362號</v>
      </c>
      <c r="T377" s="1" t="str">
        <f t="shared" si="324"/>
        <v>N</v>
      </c>
      <c r="U377" s="1" t="str">
        <f t="shared" si="325"/>
        <v>N</v>
      </c>
      <c r="V377" s="1" t="str">
        <f t="shared" si="326"/>
        <v>N</v>
      </c>
      <c r="W377" s="1" t="str">
        <f t="shared" si="327"/>
        <v/>
      </c>
      <c r="X377" s="1" t="str">
        <f t="shared" si="328"/>
        <v/>
      </c>
      <c r="Y377" s="1" t="str">
        <f t="shared" si="329"/>
        <v>北寧路362號</v>
      </c>
      <c r="Z377" s="1" t="str">
        <f t="shared" si="330"/>
        <v>Y</v>
      </c>
      <c r="AA377" s="1">
        <f t="shared" si="369"/>
        <v>3</v>
      </c>
      <c r="AB377" s="1" t="str">
        <f t="shared" si="331"/>
        <v>N</v>
      </c>
      <c r="AC377" s="1" t="str">
        <f t="shared" si="332"/>
        <v/>
      </c>
      <c r="AD377" s="1" t="str">
        <f t="shared" si="333"/>
        <v>北寧路</v>
      </c>
      <c r="AE377" s="1" t="str">
        <f t="shared" si="334"/>
        <v>362號</v>
      </c>
      <c r="AF377" s="1" t="str">
        <f t="shared" si="335"/>
        <v>N</v>
      </c>
      <c r="AG377" s="1" t="str">
        <f t="shared" si="336"/>
        <v/>
      </c>
      <c r="AH377" s="1" t="str">
        <f t="shared" si="337"/>
        <v/>
      </c>
      <c r="AI377" s="1" t="str">
        <f>IF(ISERROR(VLOOKUP(AH377,段別參照!A:B,2,0)),AH377,VLOOKUP(AH377,段別參照!A:B,2,0))</f>
        <v/>
      </c>
      <c r="AJ377" s="1" t="str">
        <f t="shared" si="338"/>
        <v>北寧路</v>
      </c>
      <c r="AK377" s="1" t="str">
        <f t="shared" si="339"/>
        <v>北寧路</v>
      </c>
      <c r="AL377" s="1" t="str">
        <f t="shared" si="340"/>
        <v>362號</v>
      </c>
      <c r="AM377" s="1" t="str">
        <f t="shared" si="341"/>
        <v>N</v>
      </c>
      <c r="AN377" s="1" t="str">
        <f t="shared" si="342"/>
        <v/>
      </c>
      <c r="AO377" s="1" t="str">
        <f t="shared" si="343"/>
        <v/>
      </c>
      <c r="AP377" s="1" t="str">
        <f t="shared" si="344"/>
        <v>362號</v>
      </c>
      <c r="AQ377" s="1" t="str">
        <f t="shared" si="345"/>
        <v>N</v>
      </c>
      <c r="AR377" s="1" t="str">
        <f t="shared" si="346"/>
        <v/>
      </c>
      <c r="AS377" s="1" t="str">
        <f t="shared" si="347"/>
        <v/>
      </c>
      <c r="AT377" s="1" t="str">
        <f t="shared" si="348"/>
        <v>362號</v>
      </c>
      <c r="AU377" s="1" t="str">
        <f t="shared" si="349"/>
        <v>Y</v>
      </c>
      <c r="AV377" s="1">
        <f t="shared" si="350"/>
        <v>4</v>
      </c>
      <c r="AW377" s="1" t="str">
        <f t="shared" si="351"/>
        <v>362號</v>
      </c>
      <c r="AX377" s="1" t="str">
        <f t="shared" si="362"/>
        <v>362號</v>
      </c>
      <c r="AY377" s="1" t="str">
        <f t="shared" si="352"/>
        <v/>
      </c>
      <c r="AZ377" s="1" t="str">
        <f t="shared" si="353"/>
        <v>N</v>
      </c>
      <c r="BA377" s="1" t="str">
        <f t="shared" si="354"/>
        <v/>
      </c>
      <c r="BB377" s="1" t="str">
        <f t="shared" si="355"/>
        <v/>
      </c>
      <c r="BC377" s="1" t="str">
        <f t="shared" si="356"/>
        <v/>
      </c>
      <c r="BD377" s="1" t="str">
        <f>IF(ISERROR(VLOOKUP(BC377,樓別參照!A:B,2,0)),BC377,VLOOKUP(BC377,樓別參照!A:B,2,0))</f>
        <v/>
      </c>
      <c r="BE377" s="1" t="str">
        <f t="shared" si="357"/>
        <v/>
      </c>
      <c r="BF377" s="1" t="str">
        <f t="shared" si="358"/>
        <v/>
      </c>
      <c r="BG377" s="1" t="str">
        <f t="shared" si="368"/>
        <v>N</v>
      </c>
      <c r="BH377" s="1" t="str">
        <f t="shared" si="367"/>
        <v/>
      </c>
      <c r="BI377" s="1" t="str">
        <f t="shared" si="359"/>
        <v/>
      </c>
      <c r="BJ377" s="1" t="str">
        <f t="shared" si="311"/>
        <v>基隆市</v>
      </c>
      <c r="BK377" s="1" t="str">
        <f t="shared" si="363"/>
        <v>中正區</v>
      </c>
      <c r="BL377" s="1" t="str">
        <f t="shared" si="364"/>
        <v>北寧路</v>
      </c>
      <c r="BM377" s="1" t="str">
        <f t="shared" si="365"/>
        <v/>
      </c>
      <c r="BN377" s="1" t="str">
        <f t="shared" si="366"/>
        <v/>
      </c>
      <c r="BO377" s="1" t="str">
        <f t="shared" si="360"/>
        <v>362號</v>
      </c>
      <c r="BP377" s="1" t="str">
        <f t="shared" si="312"/>
        <v/>
      </c>
    </row>
    <row r="378" spans="1:68" x14ac:dyDescent="0.3">
      <c r="A378" s="1">
        <v>10242915</v>
      </c>
      <c r="B378" s="1" t="s">
        <v>372</v>
      </c>
      <c r="C378" s="1" t="s">
        <v>577</v>
      </c>
      <c r="D378" s="1" t="s">
        <v>571</v>
      </c>
      <c r="E378" s="1" t="s">
        <v>955</v>
      </c>
      <c r="F378" s="1" t="str">
        <f t="shared" si="313"/>
        <v>基隆市 中正區 中正路164之3號2樓</v>
      </c>
      <c r="G378" s="1">
        <f t="shared" si="314"/>
        <v>4</v>
      </c>
      <c r="H378" s="1" t="str">
        <f t="shared" si="315"/>
        <v>基隆市</v>
      </c>
      <c r="I378" s="1">
        <f t="shared" si="316"/>
        <v>4</v>
      </c>
      <c r="J378" s="1" t="str">
        <f t="shared" si="309"/>
        <v>中正區</v>
      </c>
      <c r="K378" s="1" t="str">
        <f t="shared" si="310"/>
        <v>中正路164之3號2樓</v>
      </c>
      <c r="L378" s="1" t="str">
        <f t="shared" si="317"/>
        <v>N</v>
      </c>
      <c r="M378" s="1" t="str">
        <f t="shared" si="318"/>
        <v/>
      </c>
      <c r="N378" s="1" t="str">
        <f t="shared" si="361"/>
        <v/>
      </c>
      <c r="O378" s="1" t="str">
        <f t="shared" si="319"/>
        <v>N</v>
      </c>
      <c r="P378" s="1" t="str">
        <f t="shared" si="320"/>
        <v/>
      </c>
      <c r="Q378" s="1" t="str">
        <f t="shared" si="321"/>
        <v/>
      </c>
      <c r="R378" s="1" t="str">
        <f t="shared" si="322"/>
        <v/>
      </c>
      <c r="S378" s="1" t="str">
        <f t="shared" si="323"/>
        <v>中正路164之3號2樓</v>
      </c>
      <c r="T378" s="1" t="str">
        <f t="shared" si="324"/>
        <v>N</v>
      </c>
      <c r="U378" s="1" t="str">
        <f t="shared" si="325"/>
        <v>N</v>
      </c>
      <c r="V378" s="1" t="str">
        <f t="shared" si="326"/>
        <v>N</v>
      </c>
      <c r="W378" s="1" t="str">
        <f t="shared" si="327"/>
        <v/>
      </c>
      <c r="X378" s="1" t="str">
        <f t="shared" si="328"/>
        <v/>
      </c>
      <c r="Y378" s="1" t="str">
        <f t="shared" si="329"/>
        <v>中正路164之3號2樓</v>
      </c>
      <c r="Z378" s="1" t="str">
        <f t="shared" si="330"/>
        <v>Y</v>
      </c>
      <c r="AA378" s="1">
        <f t="shared" si="369"/>
        <v>3</v>
      </c>
      <c r="AB378" s="1" t="str">
        <f t="shared" si="331"/>
        <v>N</v>
      </c>
      <c r="AC378" s="1" t="str">
        <f t="shared" si="332"/>
        <v/>
      </c>
      <c r="AD378" s="1" t="str">
        <f t="shared" si="333"/>
        <v>中正路</v>
      </c>
      <c r="AE378" s="1" t="str">
        <f t="shared" si="334"/>
        <v>164之3號2樓</v>
      </c>
      <c r="AF378" s="1" t="str">
        <f t="shared" si="335"/>
        <v>N</v>
      </c>
      <c r="AG378" s="1" t="str">
        <f t="shared" si="336"/>
        <v/>
      </c>
      <c r="AH378" s="1" t="str">
        <f t="shared" si="337"/>
        <v/>
      </c>
      <c r="AI378" s="1" t="str">
        <f>IF(ISERROR(VLOOKUP(AH378,段別參照!A:B,2,0)),AH378,VLOOKUP(AH378,段別參照!A:B,2,0))</f>
        <v/>
      </c>
      <c r="AJ378" s="1" t="str">
        <f t="shared" si="338"/>
        <v>中正路</v>
      </c>
      <c r="AK378" s="1" t="str">
        <f t="shared" si="339"/>
        <v>中正路</v>
      </c>
      <c r="AL378" s="1" t="str">
        <f t="shared" si="340"/>
        <v>164之3號2樓</v>
      </c>
      <c r="AM378" s="1" t="str">
        <f t="shared" si="341"/>
        <v>N</v>
      </c>
      <c r="AN378" s="1" t="str">
        <f t="shared" si="342"/>
        <v/>
      </c>
      <c r="AO378" s="1" t="str">
        <f t="shared" si="343"/>
        <v/>
      </c>
      <c r="AP378" s="1" t="str">
        <f t="shared" si="344"/>
        <v>164之3號2樓</v>
      </c>
      <c r="AQ378" s="1" t="str">
        <f t="shared" si="345"/>
        <v>N</v>
      </c>
      <c r="AR378" s="1" t="str">
        <f t="shared" si="346"/>
        <v/>
      </c>
      <c r="AS378" s="1" t="str">
        <f t="shared" si="347"/>
        <v/>
      </c>
      <c r="AT378" s="1" t="str">
        <f t="shared" si="348"/>
        <v>164之3號2樓</v>
      </c>
      <c r="AU378" s="1" t="str">
        <f t="shared" si="349"/>
        <v>Y</v>
      </c>
      <c r="AV378" s="1">
        <f t="shared" si="350"/>
        <v>6</v>
      </c>
      <c r="AW378" s="1" t="str">
        <f t="shared" si="351"/>
        <v>164之3號</v>
      </c>
      <c r="AX378" s="1" t="str">
        <f t="shared" si="362"/>
        <v>164-3號</v>
      </c>
      <c r="AY378" s="1" t="str">
        <f t="shared" si="352"/>
        <v>2樓</v>
      </c>
      <c r="AZ378" s="1" t="str">
        <f t="shared" si="353"/>
        <v>Y</v>
      </c>
      <c r="BA378" s="1">
        <f t="shared" si="354"/>
        <v>2</v>
      </c>
      <c r="BB378" s="1" t="str">
        <f t="shared" si="355"/>
        <v>2樓</v>
      </c>
      <c r="BC378" s="1" t="str">
        <f t="shared" si="356"/>
        <v>2</v>
      </c>
      <c r="BD378" s="1" t="str">
        <f>IF(ISERROR(VLOOKUP(BC378,樓別參照!A:B,2,0)),BC378,VLOOKUP(BC378,樓別參照!A:B,2,0))</f>
        <v>2</v>
      </c>
      <c r="BE378" s="1" t="str">
        <f t="shared" si="357"/>
        <v>2樓</v>
      </c>
      <c r="BF378" s="1" t="str">
        <f t="shared" si="358"/>
        <v/>
      </c>
      <c r="BG378" s="1" t="str">
        <f t="shared" si="368"/>
        <v>N</v>
      </c>
      <c r="BH378" s="1" t="str">
        <f t="shared" si="367"/>
        <v/>
      </c>
      <c r="BI378" s="1" t="str">
        <f t="shared" si="359"/>
        <v/>
      </c>
      <c r="BJ378" s="1" t="str">
        <f t="shared" si="311"/>
        <v>基隆市</v>
      </c>
      <c r="BK378" s="1" t="str">
        <f t="shared" si="363"/>
        <v>中正區</v>
      </c>
      <c r="BL378" s="1" t="str">
        <f t="shared" si="364"/>
        <v>中正路</v>
      </c>
      <c r="BM378" s="1" t="str">
        <f t="shared" si="365"/>
        <v/>
      </c>
      <c r="BN378" s="1" t="str">
        <f t="shared" si="366"/>
        <v/>
      </c>
      <c r="BO378" s="1" t="str">
        <f t="shared" si="360"/>
        <v>164-3號2樓</v>
      </c>
      <c r="BP378" s="1" t="str">
        <f t="shared" si="312"/>
        <v/>
      </c>
    </row>
    <row r="379" spans="1:68" x14ac:dyDescent="0.3">
      <c r="A379" s="1">
        <v>8949104</v>
      </c>
      <c r="B379" s="1" t="s">
        <v>373</v>
      </c>
      <c r="C379" s="1" t="s">
        <v>570</v>
      </c>
      <c r="D379" s="1" t="s">
        <v>571</v>
      </c>
      <c r="E379" s="1" t="s">
        <v>956</v>
      </c>
      <c r="F379" s="1" t="str">
        <f t="shared" si="313"/>
        <v>基隆市 信義區 仁壽里11鄰信一路133號三樓</v>
      </c>
      <c r="G379" s="1">
        <f t="shared" si="314"/>
        <v>4</v>
      </c>
      <c r="H379" s="1" t="str">
        <f t="shared" si="315"/>
        <v>基隆市</v>
      </c>
      <c r="I379" s="1">
        <f t="shared" si="316"/>
        <v>4</v>
      </c>
      <c r="J379" s="1" t="str">
        <f t="shared" si="309"/>
        <v>信義區</v>
      </c>
      <c r="K379" s="1" t="str">
        <f t="shared" si="310"/>
        <v>仁壽里11鄰信一路133號三樓</v>
      </c>
      <c r="L379" s="1" t="str">
        <f t="shared" si="317"/>
        <v>Y</v>
      </c>
      <c r="M379" s="1">
        <f t="shared" si="318"/>
        <v>3</v>
      </c>
      <c r="N379" s="1" t="str">
        <f t="shared" si="361"/>
        <v>仁壽里</v>
      </c>
      <c r="O379" s="1" t="str">
        <f t="shared" si="319"/>
        <v>Y</v>
      </c>
      <c r="P379" s="1">
        <f t="shared" si="320"/>
        <v>6</v>
      </c>
      <c r="Q379" s="1" t="str">
        <f t="shared" si="321"/>
        <v>仁壽里11鄰</v>
      </c>
      <c r="R379" s="1" t="str">
        <f t="shared" si="322"/>
        <v>仁壽里11鄰</v>
      </c>
      <c r="S379" s="1" t="str">
        <f t="shared" si="323"/>
        <v>信一路133號三樓</v>
      </c>
      <c r="T379" s="1" t="str">
        <f t="shared" si="324"/>
        <v>N</v>
      </c>
      <c r="U379" s="1" t="str">
        <f t="shared" si="325"/>
        <v>N</v>
      </c>
      <c r="V379" s="1" t="str">
        <f t="shared" si="326"/>
        <v>N</v>
      </c>
      <c r="W379" s="1" t="str">
        <f t="shared" si="327"/>
        <v/>
      </c>
      <c r="X379" s="1" t="str">
        <f t="shared" si="328"/>
        <v/>
      </c>
      <c r="Y379" s="1" t="str">
        <f t="shared" si="329"/>
        <v>信一路133號三樓</v>
      </c>
      <c r="Z379" s="1" t="str">
        <f t="shared" si="330"/>
        <v>Y</v>
      </c>
      <c r="AA379" s="1">
        <f t="shared" si="369"/>
        <v>3</v>
      </c>
      <c r="AB379" s="1" t="str">
        <f t="shared" si="331"/>
        <v>N</v>
      </c>
      <c r="AC379" s="1" t="str">
        <f t="shared" si="332"/>
        <v/>
      </c>
      <c r="AD379" s="1" t="str">
        <f t="shared" si="333"/>
        <v>信一路</v>
      </c>
      <c r="AE379" s="1" t="str">
        <f t="shared" si="334"/>
        <v>133號三樓</v>
      </c>
      <c r="AF379" s="1" t="str">
        <f t="shared" si="335"/>
        <v>N</v>
      </c>
      <c r="AG379" s="1" t="str">
        <f t="shared" si="336"/>
        <v/>
      </c>
      <c r="AH379" s="1" t="str">
        <f t="shared" si="337"/>
        <v/>
      </c>
      <c r="AI379" s="1" t="str">
        <f>IF(ISERROR(VLOOKUP(AH379,段別參照!A:B,2,0)),AH379,VLOOKUP(AH379,段別參照!A:B,2,0))</f>
        <v/>
      </c>
      <c r="AJ379" s="1" t="str">
        <f t="shared" si="338"/>
        <v>信一路</v>
      </c>
      <c r="AK379" s="1" t="str">
        <f t="shared" si="339"/>
        <v>信一路</v>
      </c>
      <c r="AL379" s="1" t="str">
        <f t="shared" si="340"/>
        <v>133號三樓</v>
      </c>
      <c r="AM379" s="1" t="str">
        <f t="shared" si="341"/>
        <v>N</v>
      </c>
      <c r="AN379" s="1" t="str">
        <f t="shared" si="342"/>
        <v/>
      </c>
      <c r="AO379" s="1" t="str">
        <f t="shared" si="343"/>
        <v/>
      </c>
      <c r="AP379" s="1" t="str">
        <f t="shared" si="344"/>
        <v>133號三樓</v>
      </c>
      <c r="AQ379" s="1" t="str">
        <f t="shared" si="345"/>
        <v>N</v>
      </c>
      <c r="AR379" s="1" t="str">
        <f t="shared" si="346"/>
        <v/>
      </c>
      <c r="AS379" s="1" t="str">
        <f t="shared" si="347"/>
        <v/>
      </c>
      <c r="AT379" s="1" t="str">
        <f t="shared" si="348"/>
        <v>133號三樓</v>
      </c>
      <c r="AU379" s="1" t="str">
        <f t="shared" si="349"/>
        <v>Y</v>
      </c>
      <c r="AV379" s="1">
        <f t="shared" si="350"/>
        <v>4</v>
      </c>
      <c r="AW379" s="1" t="str">
        <f t="shared" si="351"/>
        <v>133號</v>
      </c>
      <c r="AX379" s="1" t="str">
        <f t="shared" si="362"/>
        <v>133號</v>
      </c>
      <c r="AY379" s="1" t="str">
        <f t="shared" si="352"/>
        <v>三樓</v>
      </c>
      <c r="AZ379" s="1" t="str">
        <f t="shared" si="353"/>
        <v>Y</v>
      </c>
      <c r="BA379" s="1">
        <f t="shared" si="354"/>
        <v>2</v>
      </c>
      <c r="BB379" s="1" t="str">
        <f t="shared" si="355"/>
        <v>三樓</v>
      </c>
      <c r="BC379" s="1" t="str">
        <f t="shared" si="356"/>
        <v>三</v>
      </c>
      <c r="BD379" s="1">
        <f>IF(ISERROR(VLOOKUP(BC379,樓別參照!A:B,2,0)),BC379,VLOOKUP(BC379,樓別參照!A:B,2,0))</f>
        <v>3</v>
      </c>
      <c r="BE379" s="1" t="str">
        <f t="shared" si="357"/>
        <v>3樓</v>
      </c>
      <c r="BF379" s="1" t="str">
        <f t="shared" si="358"/>
        <v/>
      </c>
      <c r="BG379" s="1" t="str">
        <f t="shared" si="368"/>
        <v>N</v>
      </c>
      <c r="BH379" s="1" t="str">
        <f t="shared" si="367"/>
        <v/>
      </c>
      <c r="BI379" s="1" t="str">
        <f t="shared" si="359"/>
        <v/>
      </c>
      <c r="BJ379" s="1" t="str">
        <f t="shared" si="311"/>
        <v>基隆市</v>
      </c>
      <c r="BK379" s="1" t="str">
        <f t="shared" si="363"/>
        <v>信義區</v>
      </c>
      <c r="BL379" s="1" t="str">
        <f t="shared" si="364"/>
        <v>信一路</v>
      </c>
      <c r="BM379" s="1" t="str">
        <f t="shared" si="365"/>
        <v/>
      </c>
      <c r="BN379" s="1" t="str">
        <f t="shared" si="366"/>
        <v/>
      </c>
      <c r="BO379" s="1" t="str">
        <f t="shared" si="360"/>
        <v>133號3樓</v>
      </c>
      <c r="BP379" s="1" t="str">
        <f t="shared" si="312"/>
        <v/>
      </c>
    </row>
    <row r="380" spans="1:68" x14ac:dyDescent="0.3">
      <c r="A380" s="1">
        <v>9413105</v>
      </c>
      <c r="B380" s="1" t="s">
        <v>374</v>
      </c>
      <c r="C380" s="1" t="s">
        <v>577</v>
      </c>
      <c r="D380" s="1" t="s">
        <v>571</v>
      </c>
      <c r="E380" s="1" t="s">
        <v>957</v>
      </c>
      <c r="F380" s="1" t="str">
        <f t="shared" si="313"/>
        <v>台北市 文山區 順興里10鄰木新路三段50巷7弄5號</v>
      </c>
      <c r="G380" s="1">
        <f t="shared" si="314"/>
        <v>4</v>
      </c>
      <c r="H380" s="1" t="str">
        <f t="shared" si="315"/>
        <v>台北市</v>
      </c>
      <c r="I380" s="1">
        <f t="shared" si="316"/>
        <v>4</v>
      </c>
      <c r="J380" s="1" t="str">
        <f t="shared" si="309"/>
        <v>文山區</v>
      </c>
      <c r="K380" s="1" t="str">
        <f t="shared" si="310"/>
        <v>順興里10鄰木新路三段50巷7弄5號</v>
      </c>
      <c r="L380" s="1" t="str">
        <f t="shared" si="317"/>
        <v>Y</v>
      </c>
      <c r="M380" s="1">
        <f t="shared" si="318"/>
        <v>3</v>
      </c>
      <c r="N380" s="1" t="str">
        <f t="shared" si="361"/>
        <v>順興里</v>
      </c>
      <c r="O380" s="1" t="str">
        <f t="shared" si="319"/>
        <v>Y</v>
      </c>
      <c r="P380" s="1">
        <f t="shared" si="320"/>
        <v>6</v>
      </c>
      <c r="Q380" s="1" t="str">
        <f t="shared" si="321"/>
        <v>順興里10鄰</v>
      </c>
      <c r="R380" s="1" t="str">
        <f t="shared" si="322"/>
        <v>順興里10鄰</v>
      </c>
      <c r="S380" s="1" t="str">
        <f t="shared" si="323"/>
        <v>木新路三段50巷7弄5號</v>
      </c>
      <c r="T380" s="1" t="str">
        <f t="shared" si="324"/>
        <v>N</v>
      </c>
      <c r="U380" s="1" t="str">
        <f t="shared" si="325"/>
        <v>N</v>
      </c>
      <c r="V380" s="1" t="str">
        <f t="shared" si="326"/>
        <v>N</v>
      </c>
      <c r="W380" s="1" t="str">
        <f t="shared" si="327"/>
        <v/>
      </c>
      <c r="X380" s="1" t="str">
        <f t="shared" si="328"/>
        <v/>
      </c>
      <c r="Y380" s="1" t="str">
        <f t="shared" si="329"/>
        <v>木新路三段50巷7弄5號</v>
      </c>
      <c r="Z380" s="1" t="str">
        <f t="shared" si="330"/>
        <v>Y</v>
      </c>
      <c r="AA380" s="1">
        <f t="shared" si="369"/>
        <v>3</v>
      </c>
      <c r="AB380" s="1" t="str">
        <f t="shared" si="331"/>
        <v>N</v>
      </c>
      <c r="AC380" s="1" t="str">
        <f t="shared" si="332"/>
        <v/>
      </c>
      <c r="AD380" s="1" t="str">
        <f t="shared" si="333"/>
        <v>木新路</v>
      </c>
      <c r="AE380" s="1" t="str">
        <f t="shared" si="334"/>
        <v>三段50巷7弄5號</v>
      </c>
      <c r="AF380" s="1" t="str">
        <f t="shared" si="335"/>
        <v>Y</v>
      </c>
      <c r="AG380" s="1">
        <f t="shared" si="336"/>
        <v>2</v>
      </c>
      <c r="AH380" s="1" t="str">
        <f t="shared" si="337"/>
        <v>三段</v>
      </c>
      <c r="AI380" s="1" t="str">
        <f>IF(ISERROR(VLOOKUP(AH380,段別參照!A:B,2,0)),AH380,VLOOKUP(AH380,段別參照!A:B,2,0))</f>
        <v>三段</v>
      </c>
      <c r="AJ380" s="1" t="str">
        <f t="shared" si="338"/>
        <v>木新路三段</v>
      </c>
      <c r="AK380" s="1" t="str">
        <f t="shared" si="339"/>
        <v>木新路三段</v>
      </c>
      <c r="AL380" s="1" t="str">
        <f t="shared" si="340"/>
        <v>50巷7弄5號</v>
      </c>
      <c r="AM380" s="1" t="str">
        <f t="shared" si="341"/>
        <v>Y</v>
      </c>
      <c r="AN380" s="1">
        <f t="shared" si="342"/>
        <v>3</v>
      </c>
      <c r="AO380" s="1" t="str">
        <f t="shared" si="343"/>
        <v>50巷</v>
      </c>
      <c r="AP380" s="1" t="str">
        <f t="shared" si="344"/>
        <v>7弄5號</v>
      </c>
      <c r="AQ380" s="1" t="str">
        <f t="shared" si="345"/>
        <v>Y</v>
      </c>
      <c r="AR380" s="1">
        <f t="shared" si="346"/>
        <v>2</v>
      </c>
      <c r="AS380" s="1" t="str">
        <f t="shared" si="347"/>
        <v>7弄</v>
      </c>
      <c r="AT380" s="1" t="str">
        <f t="shared" si="348"/>
        <v>5號</v>
      </c>
      <c r="AU380" s="1" t="str">
        <f t="shared" si="349"/>
        <v>Y</v>
      </c>
      <c r="AV380" s="1">
        <f t="shared" si="350"/>
        <v>2</v>
      </c>
      <c r="AW380" s="1" t="str">
        <f t="shared" si="351"/>
        <v>5號</v>
      </c>
      <c r="AX380" s="1" t="str">
        <f t="shared" si="362"/>
        <v>5號</v>
      </c>
      <c r="AY380" s="1" t="str">
        <f t="shared" si="352"/>
        <v/>
      </c>
      <c r="AZ380" s="1" t="str">
        <f t="shared" si="353"/>
        <v>N</v>
      </c>
      <c r="BA380" s="1" t="str">
        <f t="shared" si="354"/>
        <v/>
      </c>
      <c r="BB380" s="1" t="str">
        <f t="shared" si="355"/>
        <v/>
      </c>
      <c r="BC380" s="1" t="str">
        <f t="shared" si="356"/>
        <v/>
      </c>
      <c r="BD380" s="1" t="str">
        <f>IF(ISERROR(VLOOKUP(BC380,樓別參照!A:B,2,0)),BC380,VLOOKUP(BC380,樓別參照!A:B,2,0))</f>
        <v/>
      </c>
      <c r="BE380" s="1" t="str">
        <f t="shared" si="357"/>
        <v/>
      </c>
      <c r="BF380" s="1" t="str">
        <f t="shared" si="358"/>
        <v/>
      </c>
      <c r="BG380" s="1" t="str">
        <f t="shared" si="368"/>
        <v>N</v>
      </c>
      <c r="BH380" s="1" t="str">
        <f t="shared" si="367"/>
        <v/>
      </c>
      <c r="BI380" s="1" t="str">
        <f t="shared" si="359"/>
        <v/>
      </c>
      <c r="BJ380" s="1" t="str">
        <f t="shared" si="311"/>
        <v>臺北市</v>
      </c>
      <c r="BK380" s="1" t="str">
        <f t="shared" si="363"/>
        <v>文山區</v>
      </c>
      <c r="BL380" s="1" t="str">
        <f t="shared" si="364"/>
        <v>木新路三段</v>
      </c>
      <c r="BM380" s="1" t="str">
        <f t="shared" si="365"/>
        <v>50巷</v>
      </c>
      <c r="BN380" s="1" t="str">
        <f t="shared" si="366"/>
        <v>7弄</v>
      </c>
      <c r="BO380" s="1" t="str">
        <f t="shared" si="360"/>
        <v>5號</v>
      </c>
      <c r="BP380" s="1" t="str">
        <f t="shared" si="312"/>
        <v/>
      </c>
    </row>
    <row r="381" spans="1:68" x14ac:dyDescent="0.3">
      <c r="A381" s="1">
        <v>8700635</v>
      </c>
      <c r="B381" s="1" t="s">
        <v>375</v>
      </c>
      <c r="C381" s="1" t="s">
        <v>577</v>
      </c>
      <c r="D381" s="1" t="s">
        <v>578</v>
      </c>
      <c r="E381" s="1" t="s">
        <v>958</v>
      </c>
      <c r="F381" s="1" t="str">
        <f t="shared" si="313"/>
        <v>台北市 文山區 景興路96巷24號3樓</v>
      </c>
      <c r="G381" s="1">
        <f t="shared" si="314"/>
        <v>4</v>
      </c>
      <c r="H381" s="1" t="str">
        <f t="shared" si="315"/>
        <v>台北市</v>
      </c>
      <c r="I381" s="1">
        <f t="shared" si="316"/>
        <v>4</v>
      </c>
      <c r="J381" s="1" t="str">
        <f t="shared" si="309"/>
        <v>文山區</v>
      </c>
      <c r="K381" s="1" t="str">
        <f t="shared" si="310"/>
        <v>景興路96巷24號3樓</v>
      </c>
      <c r="L381" s="1" t="str">
        <f t="shared" si="317"/>
        <v>N</v>
      </c>
      <c r="M381" s="1" t="str">
        <f t="shared" si="318"/>
        <v/>
      </c>
      <c r="N381" s="1" t="str">
        <f t="shared" si="361"/>
        <v/>
      </c>
      <c r="O381" s="1" t="str">
        <f t="shared" si="319"/>
        <v>N</v>
      </c>
      <c r="P381" s="1" t="str">
        <f t="shared" si="320"/>
        <v/>
      </c>
      <c r="Q381" s="1" t="str">
        <f t="shared" si="321"/>
        <v/>
      </c>
      <c r="R381" s="1" t="str">
        <f t="shared" si="322"/>
        <v/>
      </c>
      <c r="S381" s="1" t="str">
        <f t="shared" si="323"/>
        <v>景興路96巷24號3樓</v>
      </c>
      <c r="T381" s="1" t="str">
        <f t="shared" si="324"/>
        <v>N</v>
      </c>
      <c r="U381" s="1" t="str">
        <f t="shared" si="325"/>
        <v>N</v>
      </c>
      <c r="V381" s="1" t="str">
        <f t="shared" si="326"/>
        <v>N</v>
      </c>
      <c r="W381" s="1" t="str">
        <f t="shared" si="327"/>
        <v/>
      </c>
      <c r="X381" s="1" t="str">
        <f t="shared" si="328"/>
        <v/>
      </c>
      <c r="Y381" s="1" t="str">
        <f t="shared" si="329"/>
        <v>景興路96巷24號3樓</v>
      </c>
      <c r="Z381" s="1" t="str">
        <f t="shared" si="330"/>
        <v>Y</v>
      </c>
      <c r="AA381" s="1">
        <f t="shared" si="369"/>
        <v>3</v>
      </c>
      <c r="AB381" s="1" t="str">
        <f t="shared" si="331"/>
        <v>N</v>
      </c>
      <c r="AC381" s="1" t="str">
        <f t="shared" si="332"/>
        <v/>
      </c>
      <c r="AD381" s="1" t="str">
        <f t="shared" si="333"/>
        <v>景興路</v>
      </c>
      <c r="AE381" s="1" t="str">
        <f t="shared" si="334"/>
        <v>96巷24號3樓</v>
      </c>
      <c r="AF381" s="1" t="str">
        <f t="shared" si="335"/>
        <v>N</v>
      </c>
      <c r="AG381" s="1" t="str">
        <f t="shared" si="336"/>
        <v/>
      </c>
      <c r="AH381" s="1" t="str">
        <f t="shared" si="337"/>
        <v/>
      </c>
      <c r="AI381" s="1" t="str">
        <f>IF(ISERROR(VLOOKUP(AH381,段別參照!A:B,2,0)),AH381,VLOOKUP(AH381,段別參照!A:B,2,0))</f>
        <v/>
      </c>
      <c r="AJ381" s="1" t="str">
        <f t="shared" si="338"/>
        <v>景興路</v>
      </c>
      <c r="AK381" s="1" t="str">
        <f t="shared" si="339"/>
        <v>景興路</v>
      </c>
      <c r="AL381" s="1" t="str">
        <f t="shared" si="340"/>
        <v>96巷24號3樓</v>
      </c>
      <c r="AM381" s="1" t="str">
        <f t="shared" si="341"/>
        <v>Y</v>
      </c>
      <c r="AN381" s="1">
        <f t="shared" si="342"/>
        <v>3</v>
      </c>
      <c r="AO381" s="1" t="str">
        <f t="shared" si="343"/>
        <v>96巷</v>
      </c>
      <c r="AP381" s="1" t="str">
        <f t="shared" si="344"/>
        <v>24號3樓</v>
      </c>
      <c r="AQ381" s="1" t="str">
        <f t="shared" si="345"/>
        <v>N</v>
      </c>
      <c r="AR381" s="1" t="str">
        <f t="shared" si="346"/>
        <v/>
      </c>
      <c r="AS381" s="1" t="str">
        <f t="shared" si="347"/>
        <v/>
      </c>
      <c r="AT381" s="1" t="str">
        <f t="shared" si="348"/>
        <v>24號3樓</v>
      </c>
      <c r="AU381" s="1" t="str">
        <f t="shared" si="349"/>
        <v>Y</v>
      </c>
      <c r="AV381" s="1">
        <f t="shared" si="350"/>
        <v>3</v>
      </c>
      <c r="AW381" s="1" t="str">
        <f t="shared" si="351"/>
        <v>24號</v>
      </c>
      <c r="AX381" s="1" t="str">
        <f t="shared" si="362"/>
        <v>24號</v>
      </c>
      <c r="AY381" s="1" t="str">
        <f t="shared" si="352"/>
        <v>3樓</v>
      </c>
      <c r="AZ381" s="1" t="str">
        <f t="shared" si="353"/>
        <v>Y</v>
      </c>
      <c r="BA381" s="1">
        <f t="shared" si="354"/>
        <v>2</v>
      </c>
      <c r="BB381" s="1" t="str">
        <f t="shared" si="355"/>
        <v>3樓</v>
      </c>
      <c r="BC381" s="1" t="str">
        <f t="shared" si="356"/>
        <v>3</v>
      </c>
      <c r="BD381" s="1" t="str">
        <f>IF(ISERROR(VLOOKUP(BC381,樓別參照!A:B,2,0)),BC381,VLOOKUP(BC381,樓別參照!A:B,2,0))</f>
        <v>3</v>
      </c>
      <c r="BE381" s="1" t="str">
        <f t="shared" si="357"/>
        <v>3樓</v>
      </c>
      <c r="BF381" s="1" t="str">
        <f t="shared" si="358"/>
        <v/>
      </c>
      <c r="BG381" s="1" t="str">
        <f t="shared" si="368"/>
        <v>N</v>
      </c>
      <c r="BH381" s="1" t="str">
        <f t="shared" si="367"/>
        <v/>
      </c>
      <c r="BI381" s="1" t="str">
        <f t="shared" si="359"/>
        <v/>
      </c>
      <c r="BJ381" s="1" t="str">
        <f t="shared" si="311"/>
        <v>臺北市</v>
      </c>
      <c r="BK381" s="1" t="str">
        <f t="shared" si="363"/>
        <v>文山區</v>
      </c>
      <c r="BL381" s="1" t="str">
        <f t="shared" si="364"/>
        <v>景興路</v>
      </c>
      <c r="BM381" s="1" t="str">
        <f t="shared" si="365"/>
        <v>96巷</v>
      </c>
      <c r="BN381" s="1" t="str">
        <f t="shared" si="366"/>
        <v/>
      </c>
      <c r="BO381" s="1" t="str">
        <f t="shared" si="360"/>
        <v>24號3樓</v>
      </c>
      <c r="BP381" s="1" t="str">
        <f t="shared" si="312"/>
        <v/>
      </c>
    </row>
    <row r="382" spans="1:68" x14ac:dyDescent="0.3">
      <c r="A382" s="1">
        <v>7592661</v>
      </c>
      <c r="B382" s="1" t="s">
        <v>376</v>
      </c>
      <c r="C382" s="1" t="s">
        <v>570</v>
      </c>
      <c r="D382" s="1" t="s">
        <v>578</v>
      </c>
      <c r="E382" s="1" t="s">
        <v>959</v>
      </c>
      <c r="F382" s="1" t="str">
        <f t="shared" si="313"/>
        <v>台北市 文山區 木柵路四段159巷178號4樓</v>
      </c>
      <c r="G382" s="1">
        <f t="shared" si="314"/>
        <v>4</v>
      </c>
      <c r="H382" s="1" t="str">
        <f t="shared" si="315"/>
        <v>台北市</v>
      </c>
      <c r="I382" s="1">
        <f t="shared" si="316"/>
        <v>4</v>
      </c>
      <c r="J382" s="1" t="str">
        <f t="shared" si="309"/>
        <v>文山區</v>
      </c>
      <c r="K382" s="1" t="str">
        <f t="shared" si="310"/>
        <v>木柵路四段159巷178號4樓</v>
      </c>
      <c r="L382" s="1" t="str">
        <f t="shared" si="317"/>
        <v>N</v>
      </c>
      <c r="M382" s="1" t="str">
        <f t="shared" si="318"/>
        <v/>
      </c>
      <c r="N382" s="1" t="str">
        <f t="shared" si="361"/>
        <v/>
      </c>
      <c r="O382" s="1" t="str">
        <f t="shared" si="319"/>
        <v>N</v>
      </c>
      <c r="P382" s="1" t="str">
        <f t="shared" si="320"/>
        <v/>
      </c>
      <c r="Q382" s="1" t="str">
        <f t="shared" si="321"/>
        <v/>
      </c>
      <c r="R382" s="1" t="str">
        <f t="shared" si="322"/>
        <v/>
      </c>
      <c r="S382" s="1" t="str">
        <f t="shared" si="323"/>
        <v>木柵路四段159巷178號4樓</v>
      </c>
      <c r="T382" s="1" t="str">
        <f t="shared" si="324"/>
        <v>N</v>
      </c>
      <c r="U382" s="1" t="str">
        <f t="shared" si="325"/>
        <v>N</v>
      </c>
      <c r="V382" s="1" t="str">
        <f t="shared" si="326"/>
        <v>N</v>
      </c>
      <c r="W382" s="1" t="str">
        <f t="shared" si="327"/>
        <v/>
      </c>
      <c r="X382" s="1" t="str">
        <f t="shared" si="328"/>
        <v/>
      </c>
      <c r="Y382" s="1" t="str">
        <f t="shared" si="329"/>
        <v>木柵路四段159巷178號4樓</v>
      </c>
      <c r="Z382" s="1" t="str">
        <f t="shared" si="330"/>
        <v>Y</v>
      </c>
      <c r="AA382" s="1">
        <f t="shared" si="369"/>
        <v>3</v>
      </c>
      <c r="AB382" s="1" t="str">
        <f t="shared" si="331"/>
        <v>N</v>
      </c>
      <c r="AC382" s="1" t="str">
        <f t="shared" si="332"/>
        <v/>
      </c>
      <c r="AD382" s="1" t="str">
        <f t="shared" si="333"/>
        <v>木柵路</v>
      </c>
      <c r="AE382" s="1" t="str">
        <f t="shared" si="334"/>
        <v>四段159巷178號4樓</v>
      </c>
      <c r="AF382" s="1" t="str">
        <f t="shared" si="335"/>
        <v>Y</v>
      </c>
      <c r="AG382" s="1">
        <f t="shared" si="336"/>
        <v>2</v>
      </c>
      <c r="AH382" s="1" t="str">
        <f t="shared" si="337"/>
        <v>四段</v>
      </c>
      <c r="AI382" s="1" t="str">
        <f>IF(ISERROR(VLOOKUP(AH382,段別參照!A:B,2,0)),AH382,VLOOKUP(AH382,段別參照!A:B,2,0))</f>
        <v>四段</v>
      </c>
      <c r="AJ382" s="1" t="str">
        <f t="shared" si="338"/>
        <v>木柵路四段</v>
      </c>
      <c r="AK382" s="1" t="str">
        <f t="shared" si="339"/>
        <v>木柵路四段</v>
      </c>
      <c r="AL382" s="1" t="str">
        <f t="shared" si="340"/>
        <v>159巷178號4樓</v>
      </c>
      <c r="AM382" s="1" t="str">
        <f t="shared" si="341"/>
        <v>Y</v>
      </c>
      <c r="AN382" s="1">
        <f t="shared" si="342"/>
        <v>4</v>
      </c>
      <c r="AO382" s="1" t="str">
        <f t="shared" si="343"/>
        <v>159巷</v>
      </c>
      <c r="AP382" s="1" t="str">
        <f t="shared" si="344"/>
        <v>178號4樓</v>
      </c>
      <c r="AQ382" s="1" t="str">
        <f t="shared" si="345"/>
        <v>N</v>
      </c>
      <c r="AR382" s="1" t="str">
        <f t="shared" si="346"/>
        <v/>
      </c>
      <c r="AS382" s="1" t="str">
        <f t="shared" si="347"/>
        <v/>
      </c>
      <c r="AT382" s="1" t="str">
        <f t="shared" si="348"/>
        <v>178號4樓</v>
      </c>
      <c r="AU382" s="1" t="str">
        <f t="shared" si="349"/>
        <v>Y</v>
      </c>
      <c r="AV382" s="1">
        <f t="shared" si="350"/>
        <v>4</v>
      </c>
      <c r="AW382" s="1" t="str">
        <f t="shared" si="351"/>
        <v>178號</v>
      </c>
      <c r="AX382" s="1" t="str">
        <f t="shared" si="362"/>
        <v>178號</v>
      </c>
      <c r="AY382" s="1" t="str">
        <f t="shared" si="352"/>
        <v>4樓</v>
      </c>
      <c r="AZ382" s="1" t="str">
        <f t="shared" si="353"/>
        <v>Y</v>
      </c>
      <c r="BA382" s="1">
        <f t="shared" si="354"/>
        <v>2</v>
      </c>
      <c r="BB382" s="1" t="str">
        <f t="shared" si="355"/>
        <v>4樓</v>
      </c>
      <c r="BC382" s="1" t="str">
        <f t="shared" si="356"/>
        <v>4</v>
      </c>
      <c r="BD382" s="1" t="str">
        <f>IF(ISERROR(VLOOKUP(BC382,樓別參照!A:B,2,0)),BC382,VLOOKUP(BC382,樓別參照!A:B,2,0))</f>
        <v>4</v>
      </c>
      <c r="BE382" s="1" t="str">
        <f t="shared" si="357"/>
        <v>4樓</v>
      </c>
      <c r="BF382" s="1" t="str">
        <f t="shared" si="358"/>
        <v/>
      </c>
      <c r="BG382" s="1" t="str">
        <f t="shared" si="368"/>
        <v>N</v>
      </c>
      <c r="BH382" s="1" t="str">
        <f t="shared" si="367"/>
        <v/>
      </c>
      <c r="BI382" s="1" t="str">
        <f t="shared" si="359"/>
        <v/>
      </c>
      <c r="BJ382" s="1" t="str">
        <f t="shared" si="311"/>
        <v>臺北市</v>
      </c>
      <c r="BK382" s="1" t="str">
        <f t="shared" si="363"/>
        <v>文山區</v>
      </c>
      <c r="BL382" s="1" t="str">
        <f t="shared" si="364"/>
        <v>木柵路四段</v>
      </c>
      <c r="BM382" s="1" t="str">
        <f t="shared" si="365"/>
        <v>159巷</v>
      </c>
      <c r="BN382" s="1" t="str">
        <f t="shared" si="366"/>
        <v/>
      </c>
      <c r="BO382" s="1" t="str">
        <f t="shared" si="360"/>
        <v>178號4樓</v>
      </c>
      <c r="BP382" s="1" t="str">
        <f t="shared" si="312"/>
        <v/>
      </c>
    </row>
    <row r="383" spans="1:68" x14ac:dyDescent="0.3">
      <c r="A383" s="1">
        <v>9424031</v>
      </c>
      <c r="B383" s="1" t="s">
        <v>377</v>
      </c>
      <c r="C383" s="1" t="s">
        <v>570</v>
      </c>
      <c r="D383" s="1" t="s">
        <v>567</v>
      </c>
      <c r="E383" s="1" t="s">
        <v>960</v>
      </c>
      <c r="F383" s="1" t="str">
        <f t="shared" si="313"/>
        <v>台北市 南港區 福德街358號3樓</v>
      </c>
      <c r="G383" s="1">
        <f t="shared" si="314"/>
        <v>4</v>
      </c>
      <c r="H383" s="1" t="str">
        <f t="shared" si="315"/>
        <v>台北市</v>
      </c>
      <c r="I383" s="1">
        <f t="shared" si="316"/>
        <v>4</v>
      </c>
      <c r="J383" s="1" t="str">
        <f t="shared" si="309"/>
        <v>南港區</v>
      </c>
      <c r="K383" s="1" t="str">
        <f t="shared" si="310"/>
        <v>福德街358號3樓</v>
      </c>
      <c r="L383" s="1" t="str">
        <f t="shared" si="317"/>
        <v>N</v>
      </c>
      <c r="M383" s="1" t="str">
        <f t="shared" si="318"/>
        <v/>
      </c>
      <c r="N383" s="1" t="str">
        <f t="shared" si="361"/>
        <v/>
      </c>
      <c r="O383" s="1" t="str">
        <f t="shared" si="319"/>
        <v>N</v>
      </c>
      <c r="P383" s="1" t="str">
        <f t="shared" si="320"/>
        <v/>
      </c>
      <c r="Q383" s="1" t="str">
        <f t="shared" si="321"/>
        <v/>
      </c>
      <c r="R383" s="1" t="str">
        <f t="shared" si="322"/>
        <v/>
      </c>
      <c r="S383" s="1" t="str">
        <f t="shared" si="323"/>
        <v>福德街358號3樓</v>
      </c>
      <c r="T383" s="1" t="str">
        <f t="shared" si="324"/>
        <v>N</v>
      </c>
      <c r="U383" s="1" t="str">
        <f t="shared" si="325"/>
        <v>N</v>
      </c>
      <c r="V383" s="1" t="str">
        <f t="shared" si="326"/>
        <v>N</v>
      </c>
      <c r="W383" s="1" t="str">
        <f t="shared" si="327"/>
        <v/>
      </c>
      <c r="X383" s="1" t="str">
        <f t="shared" si="328"/>
        <v/>
      </c>
      <c r="Y383" s="1" t="str">
        <f t="shared" si="329"/>
        <v>福德街358號3樓</v>
      </c>
      <c r="Z383" s="1" t="str">
        <f t="shared" si="330"/>
        <v>N</v>
      </c>
      <c r="AA383" s="1" t="str">
        <f t="shared" si="369"/>
        <v/>
      </c>
      <c r="AB383" s="1" t="str">
        <f t="shared" si="331"/>
        <v>Y</v>
      </c>
      <c r="AC383" s="1">
        <f t="shared" si="332"/>
        <v>3</v>
      </c>
      <c r="AD383" s="1" t="str">
        <f t="shared" si="333"/>
        <v>福德街</v>
      </c>
      <c r="AE383" s="1" t="str">
        <f t="shared" si="334"/>
        <v>358號3樓</v>
      </c>
      <c r="AF383" s="1" t="str">
        <f t="shared" si="335"/>
        <v>N</v>
      </c>
      <c r="AG383" s="1" t="str">
        <f t="shared" si="336"/>
        <v/>
      </c>
      <c r="AH383" s="1" t="str">
        <f t="shared" si="337"/>
        <v/>
      </c>
      <c r="AI383" s="1" t="str">
        <f>IF(ISERROR(VLOOKUP(AH383,段別參照!A:B,2,0)),AH383,VLOOKUP(AH383,段別參照!A:B,2,0))</f>
        <v/>
      </c>
      <c r="AJ383" s="1" t="str">
        <f t="shared" si="338"/>
        <v>福德街</v>
      </c>
      <c r="AK383" s="1" t="str">
        <f t="shared" si="339"/>
        <v>福德街</v>
      </c>
      <c r="AL383" s="1" t="str">
        <f t="shared" si="340"/>
        <v>358號3樓</v>
      </c>
      <c r="AM383" s="1" t="str">
        <f t="shared" si="341"/>
        <v>N</v>
      </c>
      <c r="AN383" s="1" t="str">
        <f t="shared" si="342"/>
        <v/>
      </c>
      <c r="AO383" s="1" t="str">
        <f t="shared" si="343"/>
        <v/>
      </c>
      <c r="AP383" s="1" t="str">
        <f t="shared" si="344"/>
        <v>358號3樓</v>
      </c>
      <c r="AQ383" s="1" t="str">
        <f t="shared" si="345"/>
        <v>N</v>
      </c>
      <c r="AR383" s="1" t="str">
        <f t="shared" si="346"/>
        <v/>
      </c>
      <c r="AS383" s="1" t="str">
        <f t="shared" si="347"/>
        <v/>
      </c>
      <c r="AT383" s="1" t="str">
        <f t="shared" si="348"/>
        <v>358號3樓</v>
      </c>
      <c r="AU383" s="1" t="str">
        <f t="shared" si="349"/>
        <v>Y</v>
      </c>
      <c r="AV383" s="1">
        <f t="shared" si="350"/>
        <v>4</v>
      </c>
      <c r="AW383" s="1" t="str">
        <f t="shared" si="351"/>
        <v>358號</v>
      </c>
      <c r="AX383" s="1" t="str">
        <f t="shared" si="362"/>
        <v>358號</v>
      </c>
      <c r="AY383" s="1" t="str">
        <f t="shared" si="352"/>
        <v>3樓</v>
      </c>
      <c r="AZ383" s="1" t="str">
        <f t="shared" si="353"/>
        <v>Y</v>
      </c>
      <c r="BA383" s="1">
        <f t="shared" si="354"/>
        <v>2</v>
      </c>
      <c r="BB383" s="1" t="str">
        <f t="shared" si="355"/>
        <v>3樓</v>
      </c>
      <c r="BC383" s="1" t="str">
        <f t="shared" si="356"/>
        <v>3</v>
      </c>
      <c r="BD383" s="1" t="str">
        <f>IF(ISERROR(VLOOKUP(BC383,樓別參照!A:B,2,0)),BC383,VLOOKUP(BC383,樓別參照!A:B,2,0))</f>
        <v>3</v>
      </c>
      <c r="BE383" s="1" t="str">
        <f t="shared" si="357"/>
        <v>3樓</v>
      </c>
      <c r="BF383" s="1" t="str">
        <f t="shared" si="358"/>
        <v/>
      </c>
      <c r="BG383" s="1" t="str">
        <f t="shared" si="368"/>
        <v>N</v>
      </c>
      <c r="BH383" s="1" t="str">
        <f t="shared" si="367"/>
        <v/>
      </c>
      <c r="BI383" s="1" t="str">
        <f t="shared" si="359"/>
        <v/>
      </c>
      <c r="BJ383" s="1" t="str">
        <f t="shared" si="311"/>
        <v>臺北市</v>
      </c>
      <c r="BK383" s="1" t="str">
        <f t="shared" si="363"/>
        <v>南港區</v>
      </c>
      <c r="BL383" s="1" t="str">
        <f t="shared" si="364"/>
        <v>福德街</v>
      </c>
      <c r="BM383" s="1" t="str">
        <f t="shared" si="365"/>
        <v/>
      </c>
      <c r="BN383" s="1" t="str">
        <f t="shared" si="366"/>
        <v/>
      </c>
      <c r="BO383" s="1" t="str">
        <f t="shared" si="360"/>
        <v>358號3樓</v>
      </c>
      <c r="BP383" s="1" t="str">
        <f t="shared" si="312"/>
        <v/>
      </c>
    </row>
    <row r="384" spans="1:68" x14ac:dyDescent="0.3">
      <c r="A384" s="1">
        <v>9423896</v>
      </c>
      <c r="B384" s="1" t="s">
        <v>378</v>
      </c>
      <c r="C384" s="1" t="s">
        <v>577</v>
      </c>
      <c r="D384" s="1" t="s">
        <v>571</v>
      </c>
      <c r="E384" s="1" t="s">
        <v>961</v>
      </c>
      <c r="F384" s="1" t="str">
        <f t="shared" si="313"/>
        <v>台北市 南港區 南港路3段225號6樓之1</v>
      </c>
      <c r="G384" s="1">
        <f t="shared" si="314"/>
        <v>4</v>
      </c>
      <c r="H384" s="1" t="str">
        <f t="shared" si="315"/>
        <v>台北市</v>
      </c>
      <c r="I384" s="1">
        <f t="shared" si="316"/>
        <v>4</v>
      </c>
      <c r="J384" s="1" t="str">
        <f t="shared" si="309"/>
        <v>南港區</v>
      </c>
      <c r="K384" s="1" t="str">
        <f t="shared" si="310"/>
        <v>南港路3段225號6樓之1</v>
      </c>
      <c r="L384" s="1" t="str">
        <f t="shared" si="317"/>
        <v>N</v>
      </c>
      <c r="M384" s="1" t="str">
        <f t="shared" si="318"/>
        <v/>
      </c>
      <c r="N384" s="1" t="str">
        <f t="shared" si="361"/>
        <v/>
      </c>
      <c r="O384" s="1" t="str">
        <f t="shared" si="319"/>
        <v>N</v>
      </c>
      <c r="P384" s="1" t="str">
        <f t="shared" si="320"/>
        <v/>
      </c>
      <c r="Q384" s="1" t="str">
        <f t="shared" si="321"/>
        <v/>
      </c>
      <c r="R384" s="1" t="str">
        <f t="shared" si="322"/>
        <v/>
      </c>
      <c r="S384" s="1" t="str">
        <f t="shared" si="323"/>
        <v>南港路3段225號6樓之1</v>
      </c>
      <c r="T384" s="1" t="str">
        <f t="shared" si="324"/>
        <v>N</v>
      </c>
      <c r="U384" s="1" t="str">
        <f t="shared" si="325"/>
        <v>N</v>
      </c>
      <c r="V384" s="1" t="str">
        <f t="shared" si="326"/>
        <v>N</v>
      </c>
      <c r="W384" s="1" t="str">
        <f t="shared" si="327"/>
        <v/>
      </c>
      <c r="X384" s="1" t="str">
        <f t="shared" si="328"/>
        <v/>
      </c>
      <c r="Y384" s="1" t="str">
        <f t="shared" si="329"/>
        <v>南港路3段225號6樓之1</v>
      </c>
      <c r="Z384" s="1" t="str">
        <f t="shared" si="330"/>
        <v>Y</v>
      </c>
      <c r="AA384" s="1">
        <f t="shared" si="369"/>
        <v>3</v>
      </c>
      <c r="AB384" s="1" t="str">
        <f t="shared" si="331"/>
        <v>N</v>
      </c>
      <c r="AC384" s="1" t="str">
        <f t="shared" si="332"/>
        <v/>
      </c>
      <c r="AD384" s="1" t="str">
        <f t="shared" si="333"/>
        <v>南港路</v>
      </c>
      <c r="AE384" s="1" t="str">
        <f t="shared" si="334"/>
        <v>3段225號6樓之1</v>
      </c>
      <c r="AF384" s="1" t="str">
        <f t="shared" si="335"/>
        <v>Y</v>
      </c>
      <c r="AG384" s="1">
        <f t="shared" si="336"/>
        <v>2</v>
      </c>
      <c r="AH384" s="1" t="str">
        <f t="shared" si="337"/>
        <v>3段</v>
      </c>
      <c r="AI384" s="1" t="str">
        <f>IF(ISERROR(VLOOKUP(AH384,段別參照!A:B,2,0)),AH384,VLOOKUP(AH384,段別參照!A:B,2,0))</f>
        <v>三段</v>
      </c>
      <c r="AJ384" s="1" t="str">
        <f t="shared" si="338"/>
        <v>南港路3段</v>
      </c>
      <c r="AK384" s="1" t="str">
        <f t="shared" si="339"/>
        <v>南港路三段</v>
      </c>
      <c r="AL384" s="1" t="str">
        <f t="shared" si="340"/>
        <v>225號6樓之1</v>
      </c>
      <c r="AM384" s="1" t="str">
        <f t="shared" si="341"/>
        <v>N</v>
      </c>
      <c r="AN384" s="1" t="str">
        <f t="shared" si="342"/>
        <v/>
      </c>
      <c r="AO384" s="1" t="str">
        <f t="shared" si="343"/>
        <v/>
      </c>
      <c r="AP384" s="1" t="str">
        <f t="shared" si="344"/>
        <v>225號6樓之1</v>
      </c>
      <c r="AQ384" s="1" t="str">
        <f t="shared" si="345"/>
        <v>N</v>
      </c>
      <c r="AR384" s="1" t="str">
        <f t="shared" si="346"/>
        <v/>
      </c>
      <c r="AS384" s="1" t="str">
        <f t="shared" si="347"/>
        <v/>
      </c>
      <c r="AT384" s="1" t="str">
        <f t="shared" si="348"/>
        <v>225號6樓之1</v>
      </c>
      <c r="AU384" s="1" t="str">
        <f t="shared" si="349"/>
        <v>Y</v>
      </c>
      <c r="AV384" s="1">
        <f t="shared" si="350"/>
        <v>4</v>
      </c>
      <c r="AW384" s="1" t="str">
        <f t="shared" si="351"/>
        <v>225號</v>
      </c>
      <c r="AX384" s="1" t="str">
        <f t="shared" si="362"/>
        <v>225號</v>
      </c>
      <c r="AY384" s="1" t="str">
        <f t="shared" si="352"/>
        <v>6樓之1</v>
      </c>
      <c r="AZ384" s="1" t="str">
        <f t="shared" si="353"/>
        <v>Y</v>
      </c>
      <c r="BA384" s="1">
        <f t="shared" si="354"/>
        <v>2</v>
      </c>
      <c r="BB384" s="1" t="str">
        <f t="shared" si="355"/>
        <v>6樓</v>
      </c>
      <c r="BC384" s="1" t="str">
        <f t="shared" si="356"/>
        <v>6</v>
      </c>
      <c r="BD384" s="1" t="str">
        <f>IF(ISERROR(VLOOKUP(BC384,樓別參照!A:B,2,0)),BC384,VLOOKUP(BC384,樓別參照!A:B,2,0))</f>
        <v>6</v>
      </c>
      <c r="BE384" s="1" t="str">
        <f t="shared" si="357"/>
        <v>6樓</v>
      </c>
      <c r="BF384" s="1" t="str">
        <f t="shared" si="358"/>
        <v>之1</v>
      </c>
      <c r="BG384" s="1" t="str">
        <f t="shared" si="368"/>
        <v>Y</v>
      </c>
      <c r="BH384" s="1">
        <f t="shared" si="367"/>
        <v>1</v>
      </c>
      <c r="BI384" s="1" t="str">
        <f t="shared" si="359"/>
        <v>之1</v>
      </c>
      <c r="BJ384" s="1" t="str">
        <f t="shared" si="311"/>
        <v>臺北市</v>
      </c>
      <c r="BK384" s="1" t="str">
        <f t="shared" si="363"/>
        <v>南港區</v>
      </c>
      <c r="BL384" s="1" t="str">
        <f t="shared" si="364"/>
        <v>南港路三段</v>
      </c>
      <c r="BM384" s="1" t="str">
        <f t="shared" si="365"/>
        <v/>
      </c>
      <c r="BN384" s="1" t="str">
        <f t="shared" si="366"/>
        <v/>
      </c>
      <c r="BO384" s="1" t="str">
        <f t="shared" si="360"/>
        <v>225號6樓之1</v>
      </c>
      <c r="BP384" s="1" t="str">
        <f t="shared" si="312"/>
        <v/>
      </c>
    </row>
    <row r="385" spans="1:68" x14ac:dyDescent="0.3">
      <c r="A385" s="1">
        <v>9197648</v>
      </c>
      <c r="B385" s="1" t="s">
        <v>379</v>
      </c>
      <c r="C385" s="1" t="s">
        <v>570</v>
      </c>
      <c r="D385" s="1" t="s">
        <v>571</v>
      </c>
      <c r="E385" s="1" t="s">
        <v>962</v>
      </c>
      <c r="F385" s="1" t="str">
        <f t="shared" si="313"/>
        <v>台北市 南港區 東新街108巷26號5樓</v>
      </c>
      <c r="G385" s="1">
        <f t="shared" si="314"/>
        <v>4</v>
      </c>
      <c r="H385" s="1" t="str">
        <f t="shared" si="315"/>
        <v>台北市</v>
      </c>
      <c r="I385" s="1">
        <f t="shared" si="316"/>
        <v>4</v>
      </c>
      <c r="J385" s="1" t="str">
        <f t="shared" si="309"/>
        <v>南港區</v>
      </c>
      <c r="K385" s="1" t="str">
        <f t="shared" si="310"/>
        <v>東新街108巷26號5樓</v>
      </c>
      <c r="L385" s="1" t="str">
        <f t="shared" si="317"/>
        <v>N</v>
      </c>
      <c r="M385" s="1" t="str">
        <f t="shared" si="318"/>
        <v/>
      </c>
      <c r="N385" s="1" t="str">
        <f t="shared" si="361"/>
        <v/>
      </c>
      <c r="O385" s="1" t="str">
        <f t="shared" si="319"/>
        <v>N</v>
      </c>
      <c r="P385" s="1" t="str">
        <f t="shared" si="320"/>
        <v/>
      </c>
      <c r="Q385" s="1" t="str">
        <f t="shared" si="321"/>
        <v/>
      </c>
      <c r="R385" s="1" t="str">
        <f t="shared" si="322"/>
        <v/>
      </c>
      <c r="S385" s="1" t="str">
        <f t="shared" si="323"/>
        <v>東新街108巷26號5樓</v>
      </c>
      <c r="T385" s="1" t="str">
        <f t="shared" si="324"/>
        <v>N</v>
      </c>
      <c r="U385" s="1" t="str">
        <f t="shared" si="325"/>
        <v>N</v>
      </c>
      <c r="V385" s="1" t="str">
        <f t="shared" si="326"/>
        <v>N</v>
      </c>
      <c r="W385" s="1" t="str">
        <f t="shared" si="327"/>
        <v/>
      </c>
      <c r="X385" s="1" t="str">
        <f t="shared" si="328"/>
        <v/>
      </c>
      <c r="Y385" s="1" t="str">
        <f t="shared" si="329"/>
        <v>東新街108巷26號5樓</v>
      </c>
      <c r="Z385" s="1" t="str">
        <f t="shared" si="330"/>
        <v>N</v>
      </c>
      <c r="AA385" s="1" t="str">
        <f t="shared" si="369"/>
        <v/>
      </c>
      <c r="AB385" s="1" t="str">
        <f t="shared" si="331"/>
        <v>Y</v>
      </c>
      <c r="AC385" s="1">
        <f t="shared" si="332"/>
        <v>3</v>
      </c>
      <c r="AD385" s="1" t="str">
        <f t="shared" si="333"/>
        <v>東新街</v>
      </c>
      <c r="AE385" s="1" t="str">
        <f t="shared" si="334"/>
        <v>108巷26號5樓</v>
      </c>
      <c r="AF385" s="1" t="str">
        <f t="shared" si="335"/>
        <v>N</v>
      </c>
      <c r="AG385" s="1" t="str">
        <f t="shared" si="336"/>
        <v/>
      </c>
      <c r="AH385" s="1" t="str">
        <f t="shared" si="337"/>
        <v/>
      </c>
      <c r="AI385" s="1" t="str">
        <f>IF(ISERROR(VLOOKUP(AH385,段別參照!A:B,2,0)),AH385,VLOOKUP(AH385,段別參照!A:B,2,0))</f>
        <v/>
      </c>
      <c r="AJ385" s="1" t="str">
        <f t="shared" si="338"/>
        <v>東新街</v>
      </c>
      <c r="AK385" s="1" t="str">
        <f t="shared" si="339"/>
        <v>東新街</v>
      </c>
      <c r="AL385" s="1" t="str">
        <f t="shared" si="340"/>
        <v>108巷26號5樓</v>
      </c>
      <c r="AM385" s="1" t="str">
        <f t="shared" si="341"/>
        <v>Y</v>
      </c>
      <c r="AN385" s="1">
        <f t="shared" si="342"/>
        <v>4</v>
      </c>
      <c r="AO385" s="1" t="str">
        <f t="shared" si="343"/>
        <v>108巷</v>
      </c>
      <c r="AP385" s="1" t="str">
        <f t="shared" si="344"/>
        <v>26號5樓</v>
      </c>
      <c r="AQ385" s="1" t="str">
        <f t="shared" si="345"/>
        <v>N</v>
      </c>
      <c r="AR385" s="1" t="str">
        <f t="shared" si="346"/>
        <v/>
      </c>
      <c r="AS385" s="1" t="str">
        <f t="shared" si="347"/>
        <v/>
      </c>
      <c r="AT385" s="1" t="str">
        <f t="shared" si="348"/>
        <v>26號5樓</v>
      </c>
      <c r="AU385" s="1" t="str">
        <f t="shared" si="349"/>
        <v>Y</v>
      </c>
      <c r="AV385" s="1">
        <f t="shared" si="350"/>
        <v>3</v>
      </c>
      <c r="AW385" s="1" t="str">
        <f t="shared" si="351"/>
        <v>26號</v>
      </c>
      <c r="AX385" s="1" t="str">
        <f t="shared" si="362"/>
        <v>26號</v>
      </c>
      <c r="AY385" s="1" t="str">
        <f t="shared" si="352"/>
        <v>5樓</v>
      </c>
      <c r="AZ385" s="1" t="str">
        <f t="shared" si="353"/>
        <v>Y</v>
      </c>
      <c r="BA385" s="1">
        <f t="shared" si="354"/>
        <v>2</v>
      </c>
      <c r="BB385" s="1" t="str">
        <f t="shared" si="355"/>
        <v>5樓</v>
      </c>
      <c r="BC385" s="1" t="str">
        <f t="shared" si="356"/>
        <v>5</v>
      </c>
      <c r="BD385" s="1" t="str">
        <f>IF(ISERROR(VLOOKUP(BC385,樓別參照!A:B,2,0)),BC385,VLOOKUP(BC385,樓別參照!A:B,2,0))</f>
        <v>5</v>
      </c>
      <c r="BE385" s="1" t="str">
        <f t="shared" si="357"/>
        <v>5樓</v>
      </c>
      <c r="BF385" s="1" t="str">
        <f t="shared" si="358"/>
        <v/>
      </c>
      <c r="BG385" s="1" t="str">
        <f t="shared" si="368"/>
        <v>N</v>
      </c>
      <c r="BH385" s="1" t="str">
        <f t="shared" si="367"/>
        <v/>
      </c>
      <c r="BI385" s="1" t="str">
        <f t="shared" si="359"/>
        <v/>
      </c>
      <c r="BJ385" s="1" t="str">
        <f t="shared" si="311"/>
        <v>臺北市</v>
      </c>
      <c r="BK385" s="1" t="str">
        <f t="shared" si="363"/>
        <v>南港區</v>
      </c>
      <c r="BL385" s="1" t="str">
        <f t="shared" si="364"/>
        <v>東新街</v>
      </c>
      <c r="BM385" s="1" t="str">
        <f t="shared" si="365"/>
        <v>108巷</v>
      </c>
      <c r="BN385" s="1" t="str">
        <f t="shared" si="366"/>
        <v/>
      </c>
      <c r="BO385" s="1" t="str">
        <f t="shared" si="360"/>
        <v>26號5樓</v>
      </c>
      <c r="BP385" s="1" t="str">
        <f t="shared" si="312"/>
        <v/>
      </c>
    </row>
    <row r="386" spans="1:68" x14ac:dyDescent="0.3">
      <c r="A386" s="1">
        <v>9380147</v>
      </c>
      <c r="B386" s="1" t="s">
        <v>380</v>
      </c>
      <c r="C386" s="1" t="s">
        <v>570</v>
      </c>
      <c r="D386" s="1" t="s">
        <v>571</v>
      </c>
      <c r="E386" s="1" t="s">
        <v>963</v>
      </c>
      <c r="F386" s="1" t="str">
        <f t="shared" si="313"/>
        <v>台北市 內湖區 湖興里19鄰成功路二段312巷48號二樓</v>
      </c>
      <c r="G386" s="1">
        <f t="shared" si="314"/>
        <v>4</v>
      </c>
      <c r="H386" s="1" t="str">
        <f t="shared" si="315"/>
        <v>台北市</v>
      </c>
      <c r="I386" s="1">
        <f t="shared" si="316"/>
        <v>4</v>
      </c>
      <c r="J386" s="1" t="str">
        <f t="shared" si="309"/>
        <v>內湖區</v>
      </c>
      <c r="K386" s="1" t="str">
        <f t="shared" si="310"/>
        <v>湖興里19鄰成功路二段312巷48號二樓</v>
      </c>
      <c r="L386" s="1" t="str">
        <f t="shared" si="317"/>
        <v>Y</v>
      </c>
      <c r="M386" s="1">
        <f t="shared" si="318"/>
        <v>3</v>
      </c>
      <c r="N386" s="1" t="str">
        <f t="shared" si="361"/>
        <v>湖興里</v>
      </c>
      <c r="O386" s="1" t="str">
        <f t="shared" si="319"/>
        <v>Y</v>
      </c>
      <c r="P386" s="1">
        <f t="shared" si="320"/>
        <v>6</v>
      </c>
      <c r="Q386" s="1" t="str">
        <f t="shared" si="321"/>
        <v>湖興里19鄰</v>
      </c>
      <c r="R386" s="1" t="str">
        <f t="shared" si="322"/>
        <v>湖興里19鄰</v>
      </c>
      <c r="S386" s="1" t="str">
        <f t="shared" si="323"/>
        <v>成功路二段312巷48號二樓</v>
      </c>
      <c r="T386" s="1" t="str">
        <f t="shared" si="324"/>
        <v>N</v>
      </c>
      <c r="U386" s="1" t="str">
        <f t="shared" si="325"/>
        <v>N</v>
      </c>
      <c r="V386" s="1" t="str">
        <f t="shared" si="326"/>
        <v>N</v>
      </c>
      <c r="W386" s="1" t="str">
        <f t="shared" si="327"/>
        <v/>
      </c>
      <c r="X386" s="1" t="str">
        <f t="shared" si="328"/>
        <v/>
      </c>
      <c r="Y386" s="1" t="str">
        <f t="shared" si="329"/>
        <v>成功路二段312巷48號二樓</v>
      </c>
      <c r="Z386" s="1" t="str">
        <f t="shared" si="330"/>
        <v>Y</v>
      </c>
      <c r="AA386" s="1">
        <f t="shared" si="369"/>
        <v>3</v>
      </c>
      <c r="AB386" s="1" t="str">
        <f t="shared" si="331"/>
        <v>N</v>
      </c>
      <c r="AC386" s="1" t="str">
        <f t="shared" si="332"/>
        <v/>
      </c>
      <c r="AD386" s="1" t="str">
        <f t="shared" si="333"/>
        <v>成功路</v>
      </c>
      <c r="AE386" s="1" t="str">
        <f t="shared" si="334"/>
        <v>二段312巷48號二樓</v>
      </c>
      <c r="AF386" s="1" t="str">
        <f t="shared" si="335"/>
        <v>Y</v>
      </c>
      <c r="AG386" s="1">
        <f t="shared" si="336"/>
        <v>2</v>
      </c>
      <c r="AH386" s="1" t="str">
        <f t="shared" si="337"/>
        <v>二段</v>
      </c>
      <c r="AI386" s="1" t="str">
        <f>IF(ISERROR(VLOOKUP(AH386,段別參照!A:B,2,0)),AH386,VLOOKUP(AH386,段別參照!A:B,2,0))</f>
        <v>二段</v>
      </c>
      <c r="AJ386" s="1" t="str">
        <f t="shared" si="338"/>
        <v>成功路二段</v>
      </c>
      <c r="AK386" s="1" t="str">
        <f t="shared" si="339"/>
        <v>成功路二段</v>
      </c>
      <c r="AL386" s="1" t="str">
        <f t="shared" si="340"/>
        <v>312巷48號二樓</v>
      </c>
      <c r="AM386" s="1" t="str">
        <f t="shared" si="341"/>
        <v>Y</v>
      </c>
      <c r="AN386" s="1">
        <f t="shared" si="342"/>
        <v>4</v>
      </c>
      <c r="AO386" s="1" t="str">
        <f t="shared" si="343"/>
        <v>312巷</v>
      </c>
      <c r="AP386" s="1" t="str">
        <f t="shared" si="344"/>
        <v>48號二樓</v>
      </c>
      <c r="AQ386" s="1" t="str">
        <f t="shared" si="345"/>
        <v>N</v>
      </c>
      <c r="AR386" s="1" t="str">
        <f t="shared" si="346"/>
        <v/>
      </c>
      <c r="AS386" s="1" t="str">
        <f t="shared" si="347"/>
        <v/>
      </c>
      <c r="AT386" s="1" t="str">
        <f t="shared" si="348"/>
        <v>48號二樓</v>
      </c>
      <c r="AU386" s="1" t="str">
        <f t="shared" si="349"/>
        <v>Y</v>
      </c>
      <c r="AV386" s="1">
        <f t="shared" si="350"/>
        <v>3</v>
      </c>
      <c r="AW386" s="1" t="str">
        <f t="shared" si="351"/>
        <v>48號</v>
      </c>
      <c r="AX386" s="1" t="str">
        <f t="shared" si="362"/>
        <v>48號</v>
      </c>
      <c r="AY386" s="1" t="str">
        <f t="shared" si="352"/>
        <v>二樓</v>
      </c>
      <c r="AZ386" s="1" t="str">
        <f t="shared" si="353"/>
        <v>Y</v>
      </c>
      <c r="BA386" s="1">
        <f t="shared" si="354"/>
        <v>2</v>
      </c>
      <c r="BB386" s="1" t="str">
        <f t="shared" si="355"/>
        <v>二樓</v>
      </c>
      <c r="BC386" s="1" t="str">
        <f t="shared" si="356"/>
        <v>二</v>
      </c>
      <c r="BD386" s="1">
        <f>IF(ISERROR(VLOOKUP(BC386,樓別參照!A:B,2,0)),BC386,VLOOKUP(BC386,樓別參照!A:B,2,0))</f>
        <v>2</v>
      </c>
      <c r="BE386" s="1" t="str">
        <f t="shared" si="357"/>
        <v>2樓</v>
      </c>
      <c r="BF386" s="1" t="str">
        <f t="shared" si="358"/>
        <v/>
      </c>
      <c r="BG386" s="1" t="str">
        <f t="shared" si="368"/>
        <v>N</v>
      </c>
      <c r="BH386" s="1" t="str">
        <f t="shared" si="367"/>
        <v/>
      </c>
      <c r="BI386" s="1" t="str">
        <f t="shared" si="359"/>
        <v/>
      </c>
      <c r="BJ386" s="1" t="str">
        <f t="shared" si="311"/>
        <v>臺北市</v>
      </c>
      <c r="BK386" s="1" t="str">
        <f t="shared" si="363"/>
        <v>內湖區</v>
      </c>
      <c r="BL386" s="1" t="str">
        <f t="shared" si="364"/>
        <v>成功路二段</v>
      </c>
      <c r="BM386" s="1" t="str">
        <f t="shared" si="365"/>
        <v>312巷</v>
      </c>
      <c r="BN386" s="1" t="str">
        <f t="shared" si="366"/>
        <v/>
      </c>
      <c r="BO386" s="1" t="str">
        <f t="shared" si="360"/>
        <v>48號2樓</v>
      </c>
      <c r="BP386" s="1" t="str">
        <f t="shared" si="312"/>
        <v/>
      </c>
    </row>
    <row r="387" spans="1:68" x14ac:dyDescent="0.3">
      <c r="A387" s="1">
        <v>10532952</v>
      </c>
      <c r="B387" s="1" t="s">
        <v>381</v>
      </c>
      <c r="C387" s="1" t="s">
        <v>577</v>
      </c>
      <c r="D387" s="1" t="s">
        <v>571</v>
      </c>
      <c r="E387" s="1" t="s">
        <v>964</v>
      </c>
      <c r="F387" s="1" t="str">
        <f t="shared" si="313"/>
        <v>台北市 內湖區 內湖路1段285巷69弄63號</v>
      </c>
      <c r="G387" s="1">
        <f t="shared" si="314"/>
        <v>4</v>
      </c>
      <c r="H387" s="1" t="str">
        <f t="shared" si="315"/>
        <v>台北市</v>
      </c>
      <c r="I387" s="1">
        <f t="shared" si="316"/>
        <v>4</v>
      </c>
      <c r="J387" s="1" t="str">
        <f t="shared" ref="J387:J408" si="370">MID(F387,FIND(" ",F387)+1,FIND(" ",F387,FIND(" ",F387)+1)-(FIND(" ",F387))-1)</f>
        <v>內湖區</v>
      </c>
      <c r="K387" s="1" t="str">
        <f t="shared" ref="K387:K450" si="371">SUBSTITUTE(SUBSTITUTE(SUBSTITUTE(F387,H387,""),J387,"")," ","")</f>
        <v>內湖路1段285巷69弄63號</v>
      </c>
      <c r="L387" s="1" t="str">
        <f t="shared" si="317"/>
        <v>N</v>
      </c>
      <c r="M387" s="1" t="str">
        <f t="shared" si="318"/>
        <v/>
      </c>
      <c r="N387" s="1" t="str">
        <f t="shared" si="361"/>
        <v/>
      </c>
      <c r="O387" s="1" t="str">
        <f t="shared" si="319"/>
        <v>N</v>
      </c>
      <c r="P387" s="1" t="str">
        <f t="shared" si="320"/>
        <v/>
      </c>
      <c r="Q387" s="1" t="str">
        <f t="shared" si="321"/>
        <v/>
      </c>
      <c r="R387" s="1" t="str">
        <f t="shared" si="322"/>
        <v/>
      </c>
      <c r="S387" s="1" t="str">
        <f t="shared" si="323"/>
        <v>內湖路1段285巷69弄63號</v>
      </c>
      <c r="T387" s="1" t="str">
        <f t="shared" si="324"/>
        <v>N</v>
      </c>
      <c r="U387" s="1" t="str">
        <f t="shared" si="325"/>
        <v>N</v>
      </c>
      <c r="V387" s="1" t="str">
        <f t="shared" si="326"/>
        <v>N</v>
      </c>
      <c r="W387" s="1" t="str">
        <f t="shared" si="327"/>
        <v/>
      </c>
      <c r="X387" s="1" t="str">
        <f t="shared" si="328"/>
        <v/>
      </c>
      <c r="Y387" s="1" t="str">
        <f t="shared" si="329"/>
        <v>內湖路1段285巷69弄63號</v>
      </c>
      <c r="Z387" s="1" t="str">
        <f t="shared" si="330"/>
        <v>Y</v>
      </c>
      <c r="AA387" s="1">
        <f t="shared" si="369"/>
        <v>3</v>
      </c>
      <c r="AB387" s="1" t="str">
        <f t="shared" si="331"/>
        <v>N</v>
      </c>
      <c r="AC387" s="1" t="str">
        <f t="shared" si="332"/>
        <v/>
      </c>
      <c r="AD387" s="1" t="str">
        <f t="shared" si="333"/>
        <v>內湖路</v>
      </c>
      <c r="AE387" s="1" t="str">
        <f t="shared" si="334"/>
        <v>1段285巷69弄63號</v>
      </c>
      <c r="AF387" s="1" t="str">
        <f t="shared" si="335"/>
        <v>Y</v>
      </c>
      <c r="AG387" s="1">
        <f t="shared" si="336"/>
        <v>2</v>
      </c>
      <c r="AH387" s="1" t="str">
        <f t="shared" si="337"/>
        <v>1段</v>
      </c>
      <c r="AI387" s="1" t="str">
        <f>IF(ISERROR(VLOOKUP(AH387,段別參照!A:B,2,0)),AH387,VLOOKUP(AH387,段別參照!A:B,2,0))</f>
        <v>一段</v>
      </c>
      <c r="AJ387" s="1" t="str">
        <f t="shared" si="338"/>
        <v>內湖路1段</v>
      </c>
      <c r="AK387" s="1" t="str">
        <f t="shared" si="339"/>
        <v>內湖路一段</v>
      </c>
      <c r="AL387" s="1" t="str">
        <f t="shared" si="340"/>
        <v>285巷69弄63號</v>
      </c>
      <c r="AM387" s="1" t="str">
        <f t="shared" si="341"/>
        <v>Y</v>
      </c>
      <c r="AN387" s="1">
        <f t="shared" si="342"/>
        <v>4</v>
      </c>
      <c r="AO387" s="1" t="str">
        <f t="shared" si="343"/>
        <v>285巷</v>
      </c>
      <c r="AP387" s="1" t="str">
        <f t="shared" si="344"/>
        <v>69弄63號</v>
      </c>
      <c r="AQ387" s="1" t="str">
        <f t="shared" si="345"/>
        <v>Y</v>
      </c>
      <c r="AR387" s="1">
        <f t="shared" si="346"/>
        <v>3</v>
      </c>
      <c r="AS387" s="1" t="str">
        <f t="shared" si="347"/>
        <v>69弄</v>
      </c>
      <c r="AT387" s="1" t="str">
        <f t="shared" si="348"/>
        <v>63號</v>
      </c>
      <c r="AU387" s="1" t="str">
        <f t="shared" si="349"/>
        <v>Y</v>
      </c>
      <c r="AV387" s="1">
        <f t="shared" si="350"/>
        <v>3</v>
      </c>
      <c r="AW387" s="1" t="str">
        <f t="shared" si="351"/>
        <v>63號</v>
      </c>
      <c r="AX387" s="1" t="str">
        <f t="shared" si="362"/>
        <v>63號</v>
      </c>
      <c r="AY387" s="1" t="str">
        <f t="shared" si="352"/>
        <v/>
      </c>
      <c r="AZ387" s="1" t="str">
        <f t="shared" si="353"/>
        <v>N</v>
      </c>
      <c r="BA387" s="1" t="str">
        <f t="shared" si="354"/>
        <v/>
      </c>
      <c r="BB387" s="1" t="str">
        <f t="shared" si="355"/>
        <v/>
      </c>
      <c r="BC387" s="1" t="str">
        <f t="shared" si="356"/>
        <v/>
      </c>
      <c r="BD387" s="1" t="str">
        <f>IF(ISERROR(VLOOKUP(BC387,樓別參照!A:B,2,0)),BC387,VLOOKUP(BC387,樓別參照!A:B,2,0))</f>
        <v/>
      </c>
      <c r="BE387" s="1" t="str">
        <f t="shared" si="357"/>
        <v/>
      </c>
      <c r="BF387" s="1" t="str">
        <f t="shared" si="358"/>
        <v/>
      </c>
      <c r="BG387" s="1" t="str">
        <f t="shared" si="368"/>
        <v>N</v>
      </c>
      <c r="BH387" s="1" t="str">
        <f t="shared" si="367"/>
        <v/>
      </c>
      <c r="BI387" s="1" t="str">
        <f t="shared" si="359"/>
        <v/>
      </c>
      <c r="BJ387" s="1" t="str">
        <f t="shared" ref="BJ387:BJ408" si="372">SUBSTITUTE(SUBSTITUTE(H387,"　",""),"台","臺")</f>
        <v>臺北市</v>
      </c>
      <c r="BK387" s="1" t="str">
        <f t="shared" si="363"/>
        <v>內湖區</v>
      </c>
      <c r="BL387" s="1" t="str">
        <f t="shared" si="364"/>
        <v>內湖路一段</v>
      </c>
      <c r="BM387" s="1" t="str">
        <f t="shared" si="365"/>
        <v>285巷</v>
      </c>
      <c r="BN387" s="1" t="str">
        <f t="shared" si="366"/>
        <v>69弄</v>
      </c>
      <c r="BO387" s="1" t="str">
        <f t="shared" si="360"/>
        <v>63號</v>
      </c>
      <c r="BP387" s="1" t="str">
        <f t="shared" ref="BP387:BP408" si="373">SUBSTITUTE(SUBSTITUTE(SUBSTITUTE(SUBSTITUTE(SUBSTITUTE(SUBSTITUTE(SUBSTITUTE(SUBSTITUTE(SUBSTITUTE(SUBSTITUTE(F387,H387,""),J387,""),R387,""),AJ387,""),AO387,""),AS387,""),AW387,""),BB387,""),BF387,"")," ","")</f>
        <v/>
      </c>
    </row>
    <row r="388" spans="1:68" x14ac:dyDescent="0.3">
      <c r="A388" s="1">
        <v>8169269</v>
      </c>
      <c r="B388" s="1" t="s">
        <v>382</v>
      </c>
      <c r="C388" s="1" t="s">
        <v>570</v>
      </c>
      <c r="D388" s="1" t="s">
        <v>567</v>
      </c>
      <c r="E388" s="1" t="s">
        <v>965</v>
      </c>
      <c r="F388" s="1" t="str">
        <f t="shared" ref="F388:F408" si="374">MID(B388,G388,10000)</f>
        <v>台北市 北投區 立農街1段187巷1號</v>
      </c>
      <c r="G388" s="1">
        <f t="shared" ref="G388:G408" si="375">2*LEN(MID(B388,1,6))-LENB(MID(B388,1,6))+1</f>
        <v>4</v>
      </c>
      <c r="H388" s="1" t="str">
        <f t="shared" ref="H388:H408" si="376">MID(F388,1,3)</f>
        <v>台北市</v>
      </c>
      <c r="I388" s="1">
        <f t="shared" ref="I388:I408" si="377">FIND(" ",F388)</f>
        <v>4</v>
      </c>
      <c r="J388" s="1" t="str">
        <f t="shared" si="370"/>
        <v>北投區</v>
      </c>
      <c r="K388" s="1" t="str">
        <f t="shared" si="371"/>
        <v>立農街1段187巷1號</v>
      </c>
      <c r="L388" s="1" t="str">
        <f t="shared" ref="L388:L408" si="378">IF(ISERROR(FIND("里",K388)),"N","Y")</f>
        <v>N</v>
      </c>
      <c r="M388" s="1" t="str">
        <f t="shared" ref="M388:M408" si="379">IF(ISERROR(FIND("里",K388)),"",FIND("里",K388))</f>
        <v/>
      </c>
      <c r="N388" s="1" t="str">
        <f t="shared" si="361"/>
        <v/>
      </c>
      <c r="O388" s="1" t="str">
        <f t="shared" ref="O388:O408" si="380">IF(ISERROR(FIND("鄰",K388)),"N","Y")</f>
        <v>N</v>
      </c>
      <c r="P388" s="1" t="str">
        <f t="shared" ref="P388:P408" si="381">IF(ISERROR(FIND("鄰",K388)),"",FIND("鄰",K388))</f>
        <v/>
      </c>
      <c r="Q388" s="1" t="str">
        <f t="shared" ref="Q388:Q408" si="382">IF(O388="Y",MID(K388,1,P388),"")</f>
        <v/>
      </c>
      <c r="R388" s="1" t="str">
        <f t="shared" ref="R388:R408" si="383">IF(Q388&lt;&gt;"",Q388,N388)</f>
        <v/>
      </c>
      <c r="S388" s="1" t="str">
        <f t="shared" ref="S388:S408" si="384">SUBSTITUTE(K388,R388,"")</f>
        <v>立農街1段187巷1號</v>
      </c>
      <c r="T388" s="1" t="str">
        <f t="shared" ref="T388:T408" si="385">IF(ISERROR(FIND("村路",S388)),"N","Y")</f>
        <v>N</v>
      </c>
      <c r="U388" s="1" t="str">
        <f t="shared" ref="U388:U408" si="386">IF(ISERROR(FIND("村",S388)),"N","Y")</f>
        <v>N</v>
      </c>
      <c r="V388" s="1" t="str">
        <f t="shared" ref="V388:V408" si="387">IF(AND(T388="N",U388="Y"),"Y","N")</f>
        <v>N</v>
      </c>
      <c r="W388" s="1" t="str">
        <f t="shared" ref="W388:W408" si="388">IF(V388="Y",FIND("村",S388),"")</f>
        <v/>
      </c>
      <c r="X388" s="1" t="str">
        <f t="shared" ref="X388:X408" si="389">IF(V388="Y",MID(S388,1,W388),"")</f>
        <v/>
      </c>
      <c r="Y388" s="1" t="str">
        <f t="shared" ref="Y388:Y408" si="390">SUBSTITUTE(S388,X388,"")</f>
        <v>立農街1段187巷1號</v>
      </c>
      <c r="Z388" s="1" t="str">
        <f t="shared" ref="Z388:Z408" si="391">IF(ISERROR(FIND("路",S388)),"N","Y")</f>
        <v>N</v>
      </c>
      <c r="AA388" s="1" t="str">
        <f t="shared" si="369"/>
        <v/>
      </c>
      <c r="AB388" s="1" t="str">
        <f t="shared" ref="AB388:AB408" si="392">IF(ISERROR(FIND("街",S388)),"N","Y")</f>
        <v>Y</v>
      </c>
      <c r="AC388" s="1">
        <f t="shared" ref="AC388:AC408" si="393">IF(ISERROR(FIND("街",Y388)),"",FIND("街",Y388))</f>
        <v>3</v>
      </c>
      <c r="AD388" s="1" t="str">
        <f t="shared" ref="AD388:AD408" si="394">MID(Y388,1,MAX(AC388,AA388))</f>
        <v>立農街</v>
      </c>
      <c r="AE388" s="1" t="str">
        <f t="shared" ref="AE388:AE408" si="395">SUBSTITUTE(Y388,AD388,"")</f>
        <v>1段187巷1號</v>
      </c>
      <c r="AF388" s="1" t="str">
        <f t="shared" ref="AF388:AF408" si="396">IF(ISERROR(FIND("段",AE388)),"N","Y")</f>
        <v>Y</v>
      </c>
      <c r="AG388" s="1">
        <f t="shared" ref="AG388:AG408" si="397">IF(ISERROR(FIND("段",AE388)),"",FIND("段",AE388))</f>
        <v>2</v>
      </c>
      <c r="AH388" s="1" t="str">
        <f t="shared" ref="AH388:AH408" si="398">IF(AF388="N","",MID(AE388,1,AG388))</f>
        <v>1段</v>
      </c>
      <c r="AI388" s="1" t="str">
        <f>IF(ISERROR(VLOOKUP(AH388,段別參照!A:B,2,0)),AH388,VLOOKUP(AH388,段別參照!A:B,2,0))</f>
        <v>一段</v>
      </c>
      <c r="AJ388" s="1" t="str">
        <f t="shared" ref="AJ388:AJ408" si="399">AD388&amp;AH388</f>
        <v>立農街1段</v>
      </c>
      <c r="AK388" s="1" t="str">
        <f t="shared" ref="AK388:AK408" si="400">AD388&amp;AI388</f>
        <v>立農街一段</v>
      </c>
      <c r="AL388" s="1" t="str">
        <f t="shared" ref="AL388:AL408" si="401">SUBSTITUTE(Y388,AJ388,"")</f>
        <v>187巷1號</v>
      </c>
      <c r="AM388" s="1" t="str">
        <f t="shared" ref="AM388:AM408" si="402">IF(ISERROR(FIND("巷",AL388)),"N","Y")</f>
        <v>Y</v>
      </c>
      <c r="AN388" s="1">
        <f t="shared" ref="AN388:AN408" si="403">IF(ISERROR(FIND("巷",AL388)),"",FIND("巷",AL388))</f>
        <v>4</v>
      </c>
      <c r="AO388" s="1" t="str">
        <f t="shared" ref="AO388:AO408" si="404">IF(AM388="Y",MID(AL388,1,AN388),"")</f>
        <v>187巷</v>
      </c>
      <c r="AP388" s="1" t="str">
        <f t="shared" ref="AP388:AP408" si="405">SUBSTITUTE(AL388,AO388,"")</f>
        <v>1號</v>
      </c>
      <c r="AQ388" s="1" t="str">
        <f t="shared" ref="AQ388:AQ408" si="406">IF(ISERROR(FIND("弄",AP388)),"N","Y")</f>
        <v>N</v>
      </c>
      <c r="AR388" s="1" t="str">
        <f t="shared" ref="AR388:AR408" si="407">IF(ISERROR(FIND("弄",AP388)),"",FIND("弄",AP388))</f>
        <v/>
      </c>
      <c r="AS388" s="1" t="str">
        <f t="shared" ref="AS388:AS408" si="408">IF(AQ388="Y",MID(AP388,1,AR388),"")</f>
        <v/>
      </c>
      <c r="AT388" s="1" t="str">
        <f t="shared" ref="AT388:AT408" si="409">SUBSTITUTE(AP388,AS388,"")</f>
        <v>1號</v>
      </c>
      <c r="AU388" s="1" t="str">
        <f t="shared" ref="AU388:AU408" si="410">IF(ISERROR(FIND("號",AT388)),"N","Y")</f>
        <v>Y</v>
      </c>
      <c r="AV388" s="1">
        <f t="shared" ref="AV388:AV408" si="411">IF(ISERROR(FIND("號",AT388)),"",FIND("號",AT388))</f>
        <v>2</v>
      </c>
      <c r="AW388" s="1" t="str">
        <f t="shared" ref="AW388:AW408" si="412">IF(AU388="Y",MID(AT388,1,AV388),"")</f>
        <v>1號</v>
      </c>
      <c r="AX388" s="1" t="str">
        <f t="shared" si="362"/>
        <v>1號</v>
      </c>
      <c r="AY388" s="1" t="str">
        <f t="shared" ref="AY388:AY408" si="413">SUBSTITUTE(AT388,AW388,"")</f>
        <v/>
      </c>
      <c r="AZ388" s="1" t="str">
        <f t="shared" ref="AZ388:AZ408" si="414">IF(ISERROR(FIND("樓",AY388)),"N","Y")</f>
        <v>N</v>
      </c>
      <c r="BA388" s="1" t="str">
        <f t="shared" ref="BA388:BA408" si="415">IF(ISERROR(FIND("樓",AY388)),"",FIND("樓",AY388))</f>
        <v/>
      </c>
      <c r="BB388" s="1" t="str">
        <f t="shared" ref="BB388:BB408" si="416">IF(AZ388="Y",MID(AY388,1,BA388),"")</f>
        <v/>
      </c>
      <c r="BC388" s="1" t="str">
        <f t="shared" ref="BC388:BC408" si="417">IF(AZ388="Y",MID(AY388,1,BA388-1),"")</f>
        <v/>
      </c>
      <c r="BD388" s="1" t="str">
        <f>IF(ISERROR(VLOOKUP(BC388,樓別參照!A:B,2,0)),BC388,VLOOKUP(BC388,樓別參照!A:B,2,0))</f>
        <v/>
      </c>
      <c r="BE388" s="1" t="str">
        <f t="shared" ref="BE388:BE408" si="418">IF(AZ388="Y",BD388&amp;"樓",BD388)</f>
        <v/>
      </c>
      <c r="BF388" s="1" t="str">
        <f t="shared" ref="BF388:BF408" si="419">SUBSTITUTE(AY388,BB388,"")</f>
        <v/>
      </c>
      <c r="BG388" s="1" t="str">
        <f t="shared" si="368"/>
        <v>N</v>
      </c>
      <c r="BH388" s="1" t="str">
        <f t="shared" si="367"/>
        <v/>
      </c>
      <c r="BI388" s="1" t="str">
        <f t="shared" ref="BI388:BI408" si="420">IF(BG388="Y",MID(BF388,BH388,10),"")</f>
        <v/>
      </c>
      <c r="BJ388" s="1" t="str">
        <f t="shared" si="372"/>
        <v>臺北市</v>
      </c>
      <c r="BK388" s="1" t="str">
        <f t="shared" si="363"/>
        <v>北投區</v>
      </c>
      <c r="BL388" s="1" t="str">
        <f t="shared" si="364"/>
        <v>立農街一段</v>
      </c>
      <c r="BM388" s="1" t="str">
        <f t="shared" si="365"/>
        <v>187巷</v>
      </c>
      <c r="BN388" s="1" t="str">
        <f t="shared" si="366"/>
        <v/>
      </c>
      <c r="BO388" s="1" t="str">
        <f t="shared" ref="BO388:BO408" si="421">SUBSTITUTE(AX388,"　","")&amp;SUBSTITUTE(BE388&amp;BI388,"　","")</f>
        <v>1號</v>
      </c>
      <c r="BP388" s="1" t="str">
        <f t="shared" si="373"/>
        <v/>
      </c>
    </row>
    <row r="389" spans="1:68" x14ac:dyDescent="0.3">
      <c r="A389" s="1">
        <v>7420710</v>
      </c>
      <c r="B389" s="1" t="s">
        <v>383</v>
      </c>
      <c r="C389" s="1" t="s">
        <v>577</v>
      </c>
      <c r="D389" s="1" t="s">
        <v>567</v>
      </c>
      <c r="E389" s="1" t="s">
        <v>966</v>
      </c>
      <c r="F389" s="1" t="str">
        <f t="shared" si="374"/>
        <v>台北市 北投區 中央北路2段131巷3弄18號</v>
      </c>
      <c r="G389" s="1">
        <f t="shared" si="375"/>
        <v>4</v>
      </c>
      <c r="H389" s="1" t="str">
        <f t="shared" si="376"/>
        <v>台北市</v>
      </c>
      <c r="I389" s="1">
        <f t="shared" si="377"/>
        <v>4</v>
      </c>
      <c r="J389" s="1" t="str">
        <f t="shared" si="370"/>
        <v>北投區</v>
      </c>
      <c r="K389" s="1" t="str">
        <f t="shared" si="371"/>
        <v>中央北路2段131巷3弄18號</v>
      </c>
      <c r="L389" s="1" t="str">
        <f t="shared" si="378"/>
        <v>N</v>
      </c>
      <c r="M389" s="1" t="str">
        <f t="shared" si="379"/>
        <v/>
      </c>
      <c r="N389" s="1" t="str">
        <f t="shared" ref="N389:N408" si="422">IF(L389="Y",MID(K389,1,M389),"")</f>
        <v/>
      </c>
      <c r="O389" s="1" t="str">
        <f t="shared" si="380"/>
        <v>N</v>
      </c>
      <c r="P389" s="1" t="str">
        <f t="shared" si="381"/>
        <v/>
      </c>
      <c r="Q389" s="1" t="str">
        <f t="shared" si="382"/>
        <v/>
      </c>
      <c r="R389" s="1" t="str">
        <f t="shared" si="383"/>
        <v/>
      </c>
      <c r="S389" s="1" t="str">
        <f t="shared" si="384"/>
        <v>中央北路2段131巷3弄18號</v>
      </c>
      <c r="T389" s="1" t="str">
        <f t="shared" si="385"/>
        <v>N</v>
      </c>
      <c r="U389" s="1" t="str">
        <f t="shared" si="386"/>
        <v>N</v>
      </c>
      <c r="V389" s="1" t="str">
        <f t="shared" si="387"/>
        <v>N</v>
      </c>
      <c r="W389" s="1" t="str">
        <f t="shared" si="388"/>
        <v/>
      </c>
      <c r="X389" s="1" t="str">
        <f t="shared" si="389"/>
        <v/>
      </c>
      <c r="Y389" s="1" t="str">
        <f t="shared" si="390"/>
        <v>中央北路2段131巷3弄18號</v>
      </c>
      <c r="Z389" s="1" t="str">
        <f t="shared" si="391"/>
        <v>Y</v>
      </c>
      <c r="AA389" s="1">
        <f t="shared" si="369"/>
        <v>4</v>
      </c>
      <c r="AB389" s="1" t="str">
        <f t="shared" si="392"/>
        <v>N</v>
      </c>
      <c r="AC389" s="1" t="str">
        <f t="shared" si="393"/>
        <v/>
      </c>
      <c r="AD389" s="1" t="str">
        <f t="shared" si="394"/>
        <v>中央北路</v>
      </c>
      <c r="AE389" s="1" t="str">
        <f t="shared" si="395"/>
        <v>2段131巷3弄18號</v>
      </c>
      <c r="AF389" s="1" t="str">
        <f t="shared" si="396"/>
        <v>Y</v>
      </c>
      <c r="AG389" s="1">
        <f t="shared" si="397"/>
        <v>2</v>
      </c>
      <c r="AH389" s="1" t="str">
        <f t="shared" si="398"/>
        <v>2段</v>
      </c>
      <c r="AI389" s="1" t="str">
        <f>IF(ISERROR(VLOOKUP(AH389,段別參照!A:B,2,0)),AH389,VLOOKUP(AH389,段別參照!A:B,2,0))</f>
        <v>二段</v>
      </c>
      <c r="AJ389" s="1" t="str">
        <f t="shared" si="399"/>
        <v>中央北路2段</v>
      </c>
      <c r="AK389" s="1" t="str">
        <f t="shared" si="400"/>
        <v>中央北路二段</v>
      </c>
      <c r="AL389" s="1" t="str">
        <f t="shared" si="401"/>
        <v>131巷3弄18號</v>
      </c>
      <c r="AM389" s="1" t="str">
        <f t="shared" si="402"/>
        <v>Y</v>
      </c>
      <c r="AN389" s="1">
        <f t="shared" si="403"/>
        <v>4</v>
      </c>
      <c r="AO389" s="1" t="str">
        <f t="shared" si="404"/>
        <v>131巷</v>
      </c>
      <c r="AP389" s="1" t="str">
        <f t="shared" si="405"/>
        <v>3弄18號</v>
      </c>
      <c r="AQ389" s="1" t="str">
        <f t="shared" si="406"/>
        <v>Y</v>
      </c>
      <c r="AR389" s="1">
        <f t="shared" si="407"/>
        <v>2</v>
      </c>
      <c r="AS389" s="1" t="str">
        <f t="shared" si="408"/>
        <v>3弄</v>
      </c>
      <c r="AT389" s="1" t="str">
        <f t="shared" si="409"/>
        <v>18號</v>
      </c>
      <c r="AU389" s="1" t="str">
        <f t="shared" si="410"/>
        <v>Y</v>
      </c>
      <c r="AV389" s="1">
        <f t="shared" si="411"/>
        <v>3</v>
      </c>
      <c r="AW389" s="1" t="str">
        <f t="shared" si="412"/>
        <v>18號</v>
      </c>
      <c r="AX389" s="1" t="str">
        <f t="shared" ref="AX389:AX408" si="423">SUBSTITUTE(SUBSTITUTE(AW389,"之","-")," ","")</f>
        <v>18號</v>
      </c>
      <c r="AY389" s="1" t="str">
        <f t="shared" si="413"/>
        <v/>
      </c>
      <c r="AZ389" s="1" t="str">
        <f t="shared" si="414"/>
        <v>N</v>
      </c>
      <c r="BA389" s="1" t="str">
        <f t="shared" si="415"/>
        <v/>
      </c>
      <c r="BB389" s="1" t="str">
        <f t="shared" si="416"/>
        <v/>
      </c>
      <c r="BC389" s="1" t="str">
        <f t="shared" si="417"/>
        <v/>
      </c>
      <c r="BD389" s="1" t="str">
        <f>IF(ISERROR(VLOOKUP(BC389,樓別參照!A:B,2,0)),BC389,VLOOKUP(BC389,樓別參照!A:B,2,0))</f>
        <v/>
      </c>
      <c r="BE389" s="1" t="str">
        <f t="shared" si="418"/>
        <v/>
      </c>
      <c r="BF389" s="1" t="str">
        <f t="shared" si="419"/>
        <v/>
      </c>
      <c r="BG389" s="1" t="str">
        <f t="shared" si="368"/>
        <v>N</v>
      </c>
      <c r="BH389" s="1" t="str">
        <f t="shared" si="367"/>
        <v/>
      </c>
      <c r="BI389" s="1" t="str">
        <f t="shared" si="420"/>
        <v/>
      </c>
      <c r="BJ389" s="1" t="str">
        <f t="shared" si="372"/>
        <v>臺北市</v>
      </c>
      <c r="BK389" s="1" t="str">
        <f t="shared" ref="BK389:BK408" si="424">SUBSTITUTE(J389,"　","")</f>
        <v>北投區</v>
      </c>
      <c r="BL389" s="1" t="str">
        <f t="shared" ref="BL389:BL408" si="425">SUBSTITUTE(AK389,"　","")</f>
        <v>中央北路二段</v>
      </c>
      <c r="BM389" s="1" t="str">
        <f t="shared" ref="BM389:BM408" si="426">SUBSTITUTE(AO389,"　","")</f>
        <v>131巷</v>
      </c>
      <c r="BN389" s="1" t="str">
        <f t="shared" ref="BN389:BN408" si="427">SUBSTITUTE(AS389,"　","")</f>
        <v>3弄</v>
      </c>
      <c r="BO389" s="1" t="str">
        <f t="shared" si="421"/>
        <v>18號</v>
      </c>
      <c r="BP389" s="1" t="str">
        <f t="shared" si="373"/>
        <v/>
      </c>
    </row>
    <row r="390" spans="1:68" x14ac:dyDescent="0.3">
      <c r="A390" s="1">
        <v>10008431</v>
      </c>
      <c r="B390" s="1" t="s">
        <v>384</v>
      </c>
      <c r="C390" s="1" t="s">
        <v>577</v>
      </c>
      <c r="D390" s="1" t="s">
        <v>571</v>
      </c>
      <c r="E390" s="1" t="s">
        <v>967</v>
      </c>
      <c r="F390" s="1" t="str">
        <f t="shared" si="374"/>
        <v>台北市 士林區 前港里5鄰劍潭路45號5樓</v>
      </c>
      <c r="G390" s="1">
        <f t="shared" si="375"/>
        <v>4</v>
      </c>
      <c r="H390" s="1" t="str">
        <f t="shared" si="376"/>
        <v>台北市</v>
      </c>
      <c r="I390" s="1">
        <f t="shared" si="377"/>
        <v>4</v>
      </c>
      <c r="J390" s="1" t="str">
        <f t="shared" si="370"/>
        <v>士林區</v>
      </c>
      <c r="K390" s="1" t="str">
        <f t="shared" si="371"/>
        <v>前港里5鄰劍潭路45號5樓</v>
      </c>
      <c r="L390" s="1" t="str">
        <f t="shared" si="378"/>
        <v>Y</v>
      </c>
      <c r="M390" s="1">
        <f t="shared" si="379"/>
        <v>3</v>
      </c>
      <c r="N390" s="1" t="str">
        <f t="shared" si="422"/>
        <v>前港里</v>
      </c>
      <c r="O390" s="1" t="str">
        <f t="shared" si="380"/>
        <v>Y</v>
      </c>
      <c r="P390" s="1">
        <f t="shared" si="381"/>
        <v>5</v>
      </c>
      <c r="Q390" s="1" t="str">
        <f t="shared" si="382"/>
        <v>前港里5鄰</v>
      </c>
      <c r="R390" s="1" t="str">
        <f t="shared" si="383"/>
        <v>前港里5鄰</v>
      </c>
      <c r="S390" s="1" t="str">
        <f t="shared" si="384"/>
        <v>劍潭路45號5樓</v>
      </c>
      <c r="T390" s="1" t="str">
        <f t="shared" si="385"/>
        <v>N</v>
      </c>
      <c r="U390" s="1" t="str">
        <f t="shared" si="386"/>
        <v>N</v>
      </c>
      <c r="V390" s="1" t="str">
        <f t="shared" si="387"/>
        <v>N</v>
      </c>
      <c r="W390" s="1" t="str">
        <f t="shared" si="388"/>
        <v/>
      </c>
      <c r="X390" s="1" t="str">
        <f t="shared" si="389"/>
        <v/>
      </c>
      <c r="Y390" s="1" t="str">
        <f t="shared" si="390"/>
        <v>劍潭路45號5樓</v>
      </c>
      <c r="Z390" s="1" t="str">
        <f t="shared" si="391"/>
        <v>Y</v>
      </c>
      <c r="AA390" s="1">
        <f t="shared" si="369"/>
        <v>3</v>
      </c>
      <c r="AB390" s="1" t="str">
        <f t="shared" si="392"/>
        <v>N</v>
      </c>
      <c r="AC390" s="1" t="str">
        <f t="shared" si="393"/>
        <v/>
      </c>
      <c r="AD390" s="1" t="str">
        <f t="shared" si="394"/>
        <v>劍潭路</v>
      </c>
      <c r="AE390" s="1" t="str">
        <f t="shared" si="395"/>
        <v>45號5樓</v>
      </c>
      <c r="AF390" s="1" t="str">
        <f t="shared" si="396"/>
        <v>N</v>
      </c>
      <c r="AG390" s="1" t="str">
        <f t="shared" si="397"/>
        <v/>
      </c>
      <c r="AH390" s="1" t="str">
        <f t="shared" si="398"/>
        <v/>
      </c>
      <c r="AI390" s="1" t="str">
        <f>IF(ISERROR(VLOOKUP(AH390,段別參照!A:B,2,0)),AH390,VLOOKUP(AH390,段別參照!A:B,2,0))</f>
        <v/>
      </c>
      <c r="AJ390" s="1" t="str">
        <f t="shared" si="399"/>
        <v>劍潭路</v>
      </c>
      <c r="AK390" s="1" t="str">
        <f t="shared" si="400"/>
        <v>劍潭路</v>
      </c>
      <c r="AL390" s="1" t="str">
        <f t="shared" si="401"/>
        <v>45號5樓</v>
      </c>
      <c r="AM390" s="1" t="str">
        <f t="shared" si="402"/>
        <v>N</v>
      </c>
      <c r="AN390" s="1" t="str">
        <f t="shared" si="403"/>
        <v/>
      </c>
      <c r="AO390" s="1" t="str">
        <f t="shared" si="404"/>
        <v/>
      </c>
      <c r="AP390" s="1" t="str">
        <f t="shared" si="405"/>
        <v>45號5樓</v>
      </c>
      <c r="AQ390" s="1" t="str">
        <f t="shared" si="406"/>
        <v>N</v>
      </c>
      <c r="AR390" s="1" t="str">
        <f t="shared" si="407"/>
        <v/>
      </c>
      <c r="AS390" s="1" t="str">
        <f t="shared" si="408"/>
        <v/>
      </c>
      <c r="AT390" s="1" t="str">
        <f t="shared" si="409"/>
        <v>45號5樓</v>
      </c>
      <c r="AU390" s="1" t="str">
        <f t="shared" si="410"/>
        <v>Y</v>
      </c>
      <c r="AV390" s="1">
        <f t="shared" si="411"/>
        <v>3</v>
      </c>
      <c r="AW390" s="1" t="str">
        <f t="shared" si="412"/>
        <v>45號</v>
      </c>
      <c r="AX390" s="1" t="str">
        <f t="shared" si="423"/>
        <v>45號</v>
      </c>
      <c r="AY390" s="1" t="str">
        <f t="shared" si="413"/>
        <v>5樓</v>
      </c>
      <c r="AZ390" s="1" t="str">
        <f t="shared" si="414"/>
        <v>Y</v>
      </c>
      <c r="BA390" s="1">
        <f t="shared" si="415"/>
        <v>2</v>
      </c>
      <c r="BB390" s="1" t="str">
        <f t="shared" si="416"/>
        <v>5樓</v>
      </c>
      <c r="BC390" s="1" t="str">
        <f t="shared" si="417"/>
        <v>5</v>
      </c>
      <c r="BD390" s="1" t="str">
        <f>IF(ISERROR(VLOOKUP(BC390,樓別參照!A:B,2,0)),BC390,VLOOKUP(BC390,樓別參照!A:B,2,0))</f>
        <v>5</v>
      </c>
      <c r="BE390" s="1" t="str">
        <f t="shared" si="418"/>
        <v>5樓</v>
      </c>
      <c r="BF390" s="1" t="str">
        <f t="shared" si="419"/>
        <v/>
      </c>
      <c r="BG390" s="1" t="str">
        <f t="shared" si="368"/>
        <v>N</v>
      </c>
      <c r="BH390" s="1" t="str">
        <f t="shared" si="367"/>
        <v/>
      </c>
      <c r="BI390" s="1" t="str">
        <f t="shared" si="420"/>
        <v/>
      </c>
      <c r="BJ390" s="1" t="str">
        <f t="shared" si="372"/>
        <v>臺北市</v>
      </c>
      <c r="BK390" s="1" t="str">
        <f t="shared" si="424"/>
        <v>士林區</v>
      </c>
      <c r="BL390" s="1" t="str">
        <f t="shared" si="425"/>
        <v>劍潭路</v>
      </c>
      <c r="BM390" s="1" t="str">
        <f t="shared" si="426"/>
        <v/>
      </c>
      <c r="BN390" s="1" t="str">
        <f t="shared" si="427"/>
        <v/>
      </c>
      <c r="BO390" s="1" t="str">
        <f t="shared" si="421"/>
        <v>45號5樓</v>
      </c>
      <c r="BP390" s="1" t="str">
        <f t="shared" si="373"/>
        <v/>
      </c>
    </row>
    <row r="391" spans="1:68" x14ac:dyDescent="0.3">
      <c r="A391" s="1">
        <v>6123072</v>
      </c>
      <c r="B391" s="1" t="s">
        <v>385</v>
      </c>
      <c r="C391" s="1" t="s">
        <v>577</v>
      </c>
      <c r="D391" s="1" t="s">
        <v>571</v>
      </c>
      <c r="E391" s="1" t="s">
        <v>968</v>
      </c>
      <c r="F391" s="1" t="str">
        <f t="shared" si="374"/>
        <v>台北市 士林區 承德路4段80巷54號3樓</v>
      </c>
      <c r="G391" s="1">
        <f t="shared" si="375"/>
        <v>4</v>
      </c>
      <c r="H391" s="1" t="str">
        <f t="shared" si="376"/>
        <v>台北市</v>
      </c>
      <c r="I391" s="1">
        <f t="shared" si="377"/>
        <v>4</v>
      </c>
      <c r="J391" s="1" t="str">
        <f t="shared" si="370"/>
        <v>士林區</v>
      </c>
      <c r="K391" s="1" t="str">
        <f t="shared" si="371"/>
        <v>承德路4段80巷54號3樓</v>
      </c>
      <c r="L391" s="1" t="str">
        <f t="shared" si="378"/>
        <v>N</v>
      </c>
      <c r="M391" s="1" t="str">
        <f t="shared" si="379"/>
        <v/>
      </c>
      <c r="N391" s="1" t="str">
        <f t="shared" si="422"/>
        <v/>
      </c>
      <c r="O391" s="1" t="str">
        <f t="shared" si="380"/>
        <v>N</v>
      </c>
      <c r="P391" s="1" t="str">
        <f t="shared" si="381"/>
        <v/>
      </c>
      <c r="Q391" s="1" t="str">
        <f t="shared" si="382"/>
        <v/>
      </c>
      <c r="R391" s="1" t="str">
        <f t="shared" si="383"/>
        <v/>
      </c>
      <c r="S391" s="1" t="str">
        <f t="shared" si="384"/>
        <v>承德路4段80巷54號3樓</v>
      </c>
      <c r="T391" s="1" t="str">
        <f t="shared" si="385"/>
        <v>N</v>
      </c>
      <c r="U391" s="1" t="str">
        <f t="shared" si="386"/>
        <v>N</v>
      </c>
      <c r="V391" s="1" t="str">
        <f t="shared" si="387"/>
        <v>N</v>
      </c>
      <c r="W391" s="1" t="str">
        <f t="shared" si="388"/>
        <v/>
      </c>
      <c r="X391" s="1" t="str">
        <f t="shared" si="389"/>
        <v/>
      </c>
      <c r="Y391" s="1" t="str">
        <f t="shared" si="390"/>
        <v>承德路4段80巷54號3樓</v>
      </c>
      <c r="Z391" s="1" t="str">
        <f t="shared" si="391"/>
        <v>Y</v>
      </c>
      <c r="AA391" s="1">
        <f t="shared" si="369"/>
        <v>3</v>
      </c>
      <c r="AB391" s="1" t="str">
        <f t="shared" si="392"/>
        <v>N</v>
      </c>
      <c r="AC391" s="1" t="str">
        <f t="shared" si="393"/>
        <v/>
      </c>
      <c r="AD391" s="1" t="str">
        <f t="shared" si="394"/>
        <v>承德路</v>
      </c>
      <c r="AE391" s="1" t="str">
        <f t="shared" si="395"/>
        <v>4段80巷54號3樓</v>
      </c>
      <c r="AF391" s="1" t="str">
        <f t="shared" si="396"/>
        <v>Y</v>
      </c>
      <c r="AG391" s="1">
        <f t="shared" si="397"/>
        <v>2</v>
      </c>
      <c r="AH391" s="1" t="str">
        <f t="shared" si="398"/>
        <v>4段</v>
      </c>
      <c r="AI391" s="1" t="str">
        <f>IF(ISERROR(VLOOKUP(AH391,段別參照!A:B,2,0)),AH391,VLOOKUP(AH391,段別參照!A:B,2,0))</f>
        <v>四段</v>
      </c>
      <c r="AJ391" s="1" t="str">
        <f t="shared" si="399"/>
        <v>承德路4段</v>
      </c>
      <c r="AK391" s="1" t="str">
        <f t="shared" si="400"/>
        <v>承德路四段</v>
      </c>
      <c r="AL391" s="1" t="str">
        <f t="shared" si="401"/>
        <v>80巷54號3樓</v>
      </c>
      <c r="AM391" s="1" t="str">
        <f t="shared" si="402"/>
        <v>Y</v>
      </c>
      <c r="AN391" s="1">
        <f t="shared" si="403"/>
        <v>3</v>
      </c>
      <c r="AO391" s="1" t="str">
        <f t="shared" si="404"/>
        <v>80巷</v>
      </c>
      <c r="AP391" s="1" t="str">
        <f t="shared" si="405"/>
        <v>54號3樓</v>
      </c>
      <c r="AQ391" s="1" t="str">
        <f t="shared" si="406"/>
        <v>N</v>
      </c>
      <c r="AR391" s="1" t="str">
        <f t="shared" si="407"/>
        <v/>
      </c>
      <c r="AS391" s="1" t="str">
        <f t="shared" si="408"/>
        <v/>
      </c>
      <c r="AT391" s="1" t="str">
        <f t="shared" si="409"/>
        <v>54號3樓</v>
      </c>
      <c r="AU391" s="1" t="str">
        <f t="shared" si="410"/>
        <v>Y</v>
      </c>
      <c r="AV391" s="1">
        <f t="shared" si="411"/>
        <v>3</v>
      </c>
      <c r="AW391" s="1" t="str">
        <f t="shared" si="412"/>
        <v>54號</v>
      </c>
      <c r="AX391" s="1" t="str">
        <f t="shared" si="423"/>
        <v>54號</v>
      </c>
      <c r="AY391" s="1" t="str">
        <f t="shared" si="413"/>
        <v>3樓</v>
      </c>
      <c r="AZ391" s="1" t="str">
        <f t="shared" si="414"/>
        <v>Y</v>
      </c>
      <c r="BA391" s="1">
        <f t="shared" si="415"/>
        <v>2</v>
      </c>
      <c r="BB391" s="1" t="str">
        <f t="shared" si="416"/>
        <v>3樓</v>
      </c>
      <c r="BC391" s="1" t="str">
        <f t="shared" si="417"/>
        <v>3</v>
      </c>
      <c r="BD391" s="1" t="str">
        <f>IF(ISERROR(VLOOKUP(BC391,樓別參照!A:B,2,0)),BC391,VLOOKUP(BC391,樓別參照!A:B,2,0))</f>
        <v>3</v>
      </c>
      <c r="BE391" s="1" t="str">
        <f t="shared" si="418"/>
        <v>3樓</v>
      </c>
      <c r="BF391" s="1" t="str">
        <f t="shared" si="419"/>
        <v/>
      </c>
      <c r="BG391" s="1" t="str">
        <f t="shared" si="368"/>
        <v>N</v>
      </c>
      <c r="BH391" s="1" t="str">
        <f t="shared" si="367"/>
        <v/>
      </c>
      <c r="BI391" s="1" t="str">
        <f t="shared" si="420"/>
        <v/>
      </c>
      <c r="BJ391" s="1" t="str">
        <f t="shared" si="372"/>
        <v>臺北市</v>
      </c>
      <c r="BK391" s="1" t="str">
        <f t="shared" si="424"/>
        <v>士林區</v>
      </c>
      <c r="BL391" s="1" t="str">
        <f t="shared" si="425"/>
        <v>承德路四段</v>
      </c>
      <c r="BM391" s="1" t="str">
        <f t="shared" si="426"/>
        <v>80巷</v>
      </c>
      <c r="BN391" s="1" t="str">
        <f t="shared" si="427"/>
        <v/>
      </c>
      <c r="BO391" s="1" t="str">
        <f t="shared" si="421"/>
        <v>54號3樓</v>
      </c>
      <c r="BP391" s="1" t="str">
        <f t="shared" si="373"/>
        <v/>
      </c>
    </row>
    <row r="392" spans="1:68" x14ac:dyDescent="0.3">
      <c r="A392" s="1">
        <v>7470888</v>
      </c>
      <c r="B392" s="1" t="s">
        <v>386</v>
      </c>
      <c r="C392" s="1" t="s">
        <v>577</v>
      </c>
      <c r="D392" s="1" t="s">
        <v>578</v>
      </c>
      <c r="E392" s="1" t="s">
        <v>969</v>
      </c>
      <c r="F392" s="1" t="str">
        <f t="shared" si="374"/>
        <v>台北市 士林區 延平北路5段244巷21弄20號5樓</v>
      </c>
      <c r="G392" s="1">
        <f t="shared" si="375"/>
        <v>4</v>
      </c>
      <c r="H392" s="1" t="str">
        <f t="shared" si="376"/>
        <v>台北市</v>
      </c>
      <c r="I392" s="1">
        <f t="shared" si="377"/>
        <v>4</v>
      </c>
      <c r="J392" s="1" t="str">
        <f t="shared" si="370"/>
        <v>士林區</v>
      </c>
      <c r="K392" s="1" t="str">
        <f t="shared" si="371"/>
        <v>延平北路5段244巷21弄20號5樓</v>
      </c>
      <c r="L392" s="1" t="str">
        <f t="shared" si="378"/>
        <v>N</v>
      </c>
      <c r="M392" s="1" t="str">
        <f t="shared" si="379"/>
        <v/>
      </c>
      <c r="N392" s="1" t="str">
        <f t="shared" si="422"/>
        <v/>
      </c>
      <c r="O392" s="1" t="str">
        <f t="shared" si="380"/>
        <v>N</v>
      </c>
      <c r="P392" s="1" t="str">
        <f t="shared" si="381"/>
        <v/>
      </c>
      <c r="Q392" s="1" t="str">
        <f t="shared" si="382"/>
        <v/>
      </c>
      <c r="R392" s="1" t="str">
        <f t="shared" si="383"/>
        <v/>
      </c>
      <c r="S392" s="1" t="str">
        <f t="shared" si="384"/>
        <v>延平北路5段244巷21弄20號5樓</v>
      </c>
      <c r="T392" s="1" t="str">
        <f t="shared" si="385"/>
        <v>N</v>
      </c>
      <c r="U392" s="1" t="str">
        <f t="shared" si="386"/>
        <v>N</v>
      </c>
      <c r="V392" s="1" t="str">
        <f t="shared" si="387"/>
        <v>N</v>
      </c>
      <c r="W392" s="1" t="str">
        <f t="shared" si="388"/>
        <v/>
      </c>
      <c r="X392" s="1" t="str">
        <f t="shared" si="389"/>
        <v/>
      </c>
      <c r="Y392" s="1" t="str">
        <f t="shared" si="390"/>
        <v>延平北路5段244巷21弄20號5樓</v>
      </c>
      <c r="Z392" s="1" t="str">
        <f t="shared" si="391"/>
        <v>Y</v>
      </c>
      <c r="AA392" s="1">
        <f t="shared" si="369"/>
        <v>4</v>
      </c>
      <c r="AB392" s="1" t="str">
        <f t="shared" si="392"/>
        <v>N</v>
      </c>
      <c r="AC392" s="1" t="str">
        <f t="shared" si="393"/>
        <v/>
      </c>
      <c r="AD392" s="1" t="str">
        <f t="shared" si="394"/>
        <v>延平北路</v>
      </c>
      <c r="AE392" s="1" t="str">
        <f t="shared" si="395"/>
        <v>5段244巷21弄20號5樓</v>
      </c>
      <c r="AF392" s="1" t="str">
        <f t="shared" si="396"/>
        <v>Y</v>
      </c>
      <c r="AG392" s="1">
        <f t="shared" si="397"/>
        <v>2</v>
      </c>
      <c r="AH392" s="1" t="str">
        <f t="shared" si="398"/>
        <v>5段</v>
      </c>
      <c r="AI392" s="1" t="str">
        <f>IF(ISERROR(VLOOKUP(AH392,段別參照!A:B,2,0)),AH392,VLOOKUP(AH392,段別參照!A:B,2,0))</f>
        <v>五段</v>
      </c>
      <c r="AJ392" s="1" t="str">
        <f t="shared" si="399"/>
        <v>延平北路5段</v>
      </c>
      <c r="AK392" s="1" t="str">
        <f t="shared" si="400"/>
        <v>延平北路五段</v>
      </c>
      <c r="AL392" s="1" t="str">
        <f t="shared" si="401"/>
        <v>244巷21弄20號5樓</v>
      </c>
      <c r="AM392" s="1" t="str">
        <f t="shared" si="402"/>
        <v>Y</v>
      </c>
      <c r="AN392" s="1">
        <f t="shared" si="403"/>
        <v>4</v>
      </c>
      <c r="AO392" s="1" t="str">
        <f t="shared" si="404"/>
        <v>244巷</v>
      </c>
      <c r="AP392" s="1" t="str">
        <f t="shared" si="405"/>
        <v>21弄20號5樓</v>
      </c>
      <c r="AQ392" s="1" t="str">
        <f t="shared" si="406"/>
        <v>Y</v>
      </c>
      <c r="AR392" s="1">
        <f t="shared" si="407"/>
        <v>3</v>
      </c>
      <c r="AS392" s="1" t="str">
        <f t="shared" si="408"/>
        <v>21弄</v>
      </c>
      <c r="AT392" s="1" t="str">
        <f t="shared" si="409"/>
        <v>20號5樓</v>
      </c>
      <c r="AU392" s="1" t="str">
        <f t="shared" si="410"/>
        <v>Y</v>
      </c>
      <c r="AV392" s="1">
        <f t="shared" si="411"/>
        <v>3</v>
      </c>
      <c r="AW392" s="1" t="str">
        <f t="shared" si="412"/>
        <v>20號</v>
      </c>
      <c r="AX392" s="1" t="str">
        <f t="shared" si="423"/>
        <v>20號</v>
      </c>
      <c r="AY392" s="1" t="str">
        <f t="shared" si="413"/>
        <v>5樓</v>
      </c>
      <c r="AZ392" s="1" t="str">
        <f t="shared" si="414"/>
        <v>Y</v>
      </c>
      <c r="BA392" s="1">
        <f t="shared" si="415"/>
        <v>2</v>
      </c>
      <c r="BB392" s="1" t="str">
        <f t="shared" si="416"/>
        <v>5樓</v>
      </c>
      <c r="BC392" s="1" t="str">
        <f t="shared" si="417"/>
        <v>5</v>
      </c>
      <c r="BD392" s="1" t="str">
        <f>IF(ISERROR(VLOOKUP(BC392,樓別參照!A:B,2,0)),BC392,VLOOKUP(BC392,樓別參照!A:B,2,0))</f>
        <v>5</v>
      </c>
      <c r="BE392" s="1" t="str">
        <f t="shared" si="418"/>
        <v>5樓</v>
      </c>
      <c r="BF392" s="1" t="str">
        <f t="shared" si="419"/>
        <v/>
      </c>
      <c r="BG392" s="1" t="str">
        <f t="shared" si="368"/>
        <v>N</v>
      </c>
      <c r="BH392" s="1" t="str">
        <f t="shared" si="367"/>
        <v/>
      </c>
      <c r="BI392" s="1" t="str">
        <f t="shared" si="420"/>
        <v/>
      </c>
      <c r="BJ392" s="1" t="str">
        <f t="shared" si="372"/>
        <v>臺北市</v>
      </c>
      <c r="BK392" s="1" t="str">
        <f t="shared" si="424"/>
        <v>士林區</v>
      </c>
      <c r="BL392" s="1" t="str">
        <f t="shared" si="425"/>
        <v>延平北路五段</v>
      </c>
      <c r="BM392" s="1" t="str">
        <f t="shared" si="426"/>
        <v>244巷</v>
      </c>
      <c r="BN392" s="1" t="str">
        <f t="shared" si="427"/>
        <v>21弄</v>
      </c>
      <c r="BO392" s="1" t="str">
        <f t="shared" si="421"/>
        <v>20號5樓</v>
      </c>
      <c r="BP392" s="1" t="str">
        <f t="shared" si="373"/>
        <v/>
      </c>
    </row>
    <row r="393" spans="1:68" x14ac:dyDescent="0.3">
      <c r="A393" s="1">
        <v>6559918</v>
      </c>
      <c r="B393" s="1" t="s">
        <v>387</v>
      </c>
      <c r="C393" s="1" t="s">
        <v>570</v>
      </c>
      <c r="D393" s="1" t="s">
        <v>571</v>
      </c>
      <c r="E393" s="1" t="s">
        <v>970</v>
      </c>
      <c r="F393" s="1" t="str">
        <f t="shared" si="374"/>
        <v>台北市 士林區 天玉里001鄰中山北路7段27號4樓</v>
      </c>
      <c r="G393" s="1">
        <f t="shared" si="375"/>
        <v>4</v>
      </c>
      <c r="H393" s="1" t="str">
        <f t="shared" si="376"/>
        <v>台北市</v>
      </c>
      <c r="I393" s="1">
        <f t="shared" si="377"/>
        <v>4</v>
      </c>
      <c r="J393" s="1" t="str">
        <f t="shared" si="370"/>
        <v>士林區</v>
      </c>
      <c r="K393" s="1" t="str">
        <f t="shared" si="371"/>
        <v>天玉里001鄰中山北路7段27號4樓</v>
      </c>
      <c r="L393" s="1" t="str">
        <f t="shared" si="378"/>
        <v>Y</v>
      </c>
      <c r="M393" s="1">
        <f t="shared" si="379"/>
        <v>3</v>
      </c>
      <c r="N393" s="1" t="str">
        <f t="shared" si="422"/>
        <v>天玉里</v>
      </c>
      <c r="O393" s="1" t="str">
        <f t="shared" si="380"/>
        <v>Y</v>
      </c>
      <c r="P393" s="1">
        <f t="shared" si="381"/>
        <v>7</v>
      </c>
      <c r="Q393" s="1" t="str">
        <f t="shared" si="382"/>
        <v>天玉里001鄰</v>
      </c>
      <c r="R393" s="1" t="str">
        <f t="shared" si="383"/>
        <v>天玉里001鄰</v>
      </c>
      <c r="S393" s="1" t="str">
        <f t="shared" si="384"/>
        <v>中山北路7段27號4樓</v>
      </c>
      <c r="T393" s="1" t="str">
        <f t="shared" si="385"/>
        <v>N</v>
      </c>
      <c r="U393" s="1" t="str">
        <f t="shared" si="386"/>
        <v>N</v>
      </c>
      <c r="V393" s="1" t="str">
        <f t="shared" si="387"/>
        <v>N</v>
      </c>
      <c r="W393" s="1" t="str">
        <f t="shared" si="388"/>
        <v/>
      </c>
      <c r="X393" s="1" t="str">
        <f t="shared" si="389"/>
        <v/>
      </c>
      <c r="Y393" s="1" t="str">
        <f t="shared" si="390"/>
        <v>中山北路7段27號4樓</v>
      </c>
      <c r="Z393" s="1" t="str">
        <f t="shared" si="391"/>
        <v>Y</v>
      </c>
      <c r="AA393" s="1">
        <f t="shared" si="369"/>
        <v>4</v>
      </c>
      <c r="AB393" s="1" t="str">
        <f t="shared" si="392"/>
        <v>N</v>
      </c>
      <c r="AC393" s="1" t="str">
        <f t="shared" si="393"/>
        <v/>
      </c>
      <c r="AD393" s="1" t="str">
        <f t="shared" si="394"/>
        <v>中山北路</v>
      </c>
      <c r="AE393" s="1" t="str">
        <f t="shared" si="395"/>
        <v>7段27號4樓</v>
      </c>
      <c r="AF393" s="1" t="str">
        <f t="shared" si="396"/>
        <v>Y</v>
      </c>
      <c r="AG393" s="1">
        <f t="shared" si="397"/>
        <v>2</v>
      </c>
      <c r="AH393" s="1" t="str">
        <f t="shared" si="398"/>
        <v>7段</v>
      </c>
      <c r="AI393" s="1" t="str">
        <f>IF(ISERROR(VLOOKUP(AH393,段別參照!A:B,2,0)),AH393,VLOOKUP(AH393,段別參照!A:B,2,0))</f>
        <v>七段</v>
      </c>
      <c r="AJ393" s="1" t="str">
        <f t="shared" si="399"/>
        <v>中山北路7段</v>
      </c>
      <c r="AK393" s="1" t="str">
        <f t="shared" si="400"/>
        <v>中山北路七段</v>
      </c>
      <c r="AL393" s="1" t="str">
        <f t="shared" si="401"/>
        <v>27號4樓</v>
      </c>
      <c r="AM393" s="1" t="str">
        <f t="shared" si="402"/>
        <v>N</v>
      </c>
      <c r="AN393" s="1" t="str">
        <f t="shared" si="403"/>
        <v/>
      </c>
      <c r="AO393" s="1" t="str">
        <f t="shared" si="404"/>
        <v/>
      </c>
      <c r="AP393" s="1" t="str">
        <f t="shared" si="405"/>
        <v>27號4樓</v>
      </c>
      <c r="AQ393" s="1" t="str">
        <f t="shared" si="406"/>
        <v>N</v>
      </c>
      <c r="AR393" s="1" t="str">
        <f t="shared" si="407"/>
        <v/>
      </c>
      <c r="AS393" s="1" t="str">
        <f t="shared" si="408"/>
        <v/>
      </c>
      <c r="AT393" s="1" t="str">
        <f t="shared" si="409"/>
        <v>27號4樓</v>
      </c>
      <c r="AU393" s="1" t="str">
        <f t="shared" si="410"/>
        <v>Y</v>
      </c>
      <c r="AV393" s="1">
        <f t="shared" si="411"/>
        <v>3</v>
      </c>
      <c r="AW393" s="1" t="str">
        <f t="shared" si="412"/>
        <v>27號</v>
      </c>
      <c r="AX393" s="1" t="str">
        <f t="shared" si="423"/>
        <v>27號</v>
      </c>
      <c r="AY393" s="1" t="str">
        <f t="shared" si="413"/>
        <v>4樓</v>
      </c>
      <c r="AZ393" s="1" t="str">
        <f t="shared" si="414"/>
        <v>Y</v>
      </c>
      <c r="BA393" s="1">
        <f t="shared" si="415"/>
        <v>2</v>
      </c>
      <c r="BB393" s="1" t="str">
        <f t="shared" si="416"/>
        <v>4樓</v>
      </c>
      <c r="BC393" s="1" t="str">
        <f t="shared" si="417"/>
        <v>4</v>
      </c>
      <c r="BD393" s="1" t="str">
        <f>IF(ISERROR(VLOOKUP(BC393,樓別參照!A:B,2,0)),BC393,VLOOKUP(BC393,樓別參照!A:B,2,0))</f>
        <v>4</v>
      </c>
      <c r="BE393" s="1" t="str">
        <f t="shared" si="418"/>
        <v>4樓</v>
      </c>
      <c r="BF393" s="1" t="str">
        <f t="shared" si="419"/>
        <v/>
      </c>
      <c r="BG393" s="1" t="str">
        <f t="shared" si="368"/>
        <v>N</v>
      </c>
      <c r="BH393" s="1" t="str">
        <f t="shared" si="367"/>
        <v/>
      </c>
      <c r="BI393" s="1" t="str">
        <f t="shared" si="420"/>
        <v/>
      </c>
      <c r="BJ393" s="1" t="str">
        <f t="shared" si="372"/>
        <v>臺北市</v>
      </c>
      <c r="BK393" s="1" t="str">
        <f t="shared" si="424"/>
        <v>士林區</v>
      </c>
      <c r="BL393" s="1" t="str">
        <f t="shared" si="425"/>
        <v>中山北路七段</v>
      </c>
      <c r="BM393" s="1" t="str">
        <f t="shared" si="426"/>
        <v/>
      </c>
      <c r="BN393" s="1" t="str">
        <f t="shared" si="427"/>
        <v/>
      </c>
      <c r="BO393" s="1" t="str">
        <f t="shared" si="421"/>
        <v>27號4樓</v>
      </c>
      <c r="BP393" s="1" t="str">
        <f t="shared" si="373"/>
        <v/>
      </c>
    </row>
    <row r="394" spans="1:68" x14ac:dyDescent="0.3">
      <c r="A394" s="1">
        <v>5991366</v>
      </c>
      <c r="B394" s="1" t="s">
        <v>388</v>
      </c>
      <c r="C394" s="1" t="s">
        <v>577</v>
      </c>
      <c r="D394" s="1" t="s">
        <v>571</v>
      </c>
      <c r="E394" s="1" t="s">
        <v>971</v>
      </c>
      <c r="F394" s="1" t="str">
        <f t="shared" si="374"/>
        <v>台北市 信義區 信義路5段150巷16弄7號3樓</v>
      </c>
      <c r="G394" s="1">
        <f t="shared" si="375"/>
        <v>4</v>
      </c>
      <c r="H394" s="1" t="str">
        <f t="shared" si="376"/>
        <v>台北市</v>
      </c>
      <c r="I394" s="1">
        <f t="shared" si="377"/>
        <v>4</v>
      </c>
      <c r="J394" s="1" t="str">
        <f t="shared" si="370"/>
        <v>信義區</v>
      </c>
      <c r="K394" s="1" t="str">
        <f t="shared" si="371"/>
        <v>信義路5段150巷16弄7號3樓</v>
      </c>
      <c r="L394" s="1" t="str">
        <f t="shared" si="378"/>
        <v>N</v>
      </c>
      <c r="M394" s="1" t="str">
        <f t="shared" si="379"/>
        <v/>
      </c>
      <c r="N394" s="1" t="str">
        <f t="shared" si="422"/>
        <v/>
      </c>
      <c r="O394" s="1" t="str">
        <f t="shared" si="380"/>
        <v>N</v>
      </c>
      <c r="P394" s="1" t="str">
        <f t="shared" si="381"/>
        <v/>
      </c>
      <c r="Q394" s="1" t="str">
        <f t="shared" si="382"/>
        <v/>
      </c>
      <c r="R394" s="1" t="str">
        <f t="shared" si="383"/>
        <v/>
      </c>
      <c r="S394" s="1" t="str">
        <f t="shared" si="384"/>
        <v>信義路5段150巷16弄7號3樓</v>
      </c>
      <c r="T394" s="1" t="str">
        <f t="shared" si="385"/>
        <v>N</v>
      </c>
      <c r="U394" s="1" t="str">
        <f t="shared" si="386"/>
        <v>N</v>
      </c>
      <c r="V394" s="1" t="str">
        <f t="shared" si="387"/>
        <v>N</v>
      </c>
      <c r="W394" s="1" t="str">
        <f t="shared" si="388"/>
        <v/>
      </c>
      <c r="X394" s="1" t="str">
        <f t="shared" si="389"/>
        <v/>
      </c>
      <c r="Y394" s="1" t="str">
        <f t="shared" si="390"/>
        <v>信義路5段150巷16弄7號3樓</v>
      </c>
      <c r="Z394" s="1" t="str">
        <f t="shared" si="391"/>
        <v>Y</v>
      </c>
      <c r="AA394" s="1">
        <f t="shared" si="369"/>
        <v>3</v>
      </c>
      <c r="AB394" s="1" t="str">
        <f t="shared" si="392"/>
        <v>N</v>
      </c>
      <c r="AC394" s="1" t="str">
        <f t="shared" si="393"/>
        <v/>
      </c>
      <c r="AD394" s="1" t="str">
        <f t="shared" si="394"/>
        <v>信義路</v>
      </c>
      <c r="AE394" s="1" t="str">
        <f t="shared" si="395"/>
        <v>5段150巷16弄7號3樓</v>
      </c>
      <c r="AF394" s="1" t="str">
        <f t="shared" si="396"/>
        <v>Y</v>
      </c>
      <c r="AG394" s="1">
        <f t="shared" si="397"/>
        <v>2</v>
      </c>
      <c r="AH394" s="1" t="str">
        <f t="shared" si="398"/>
        <v>5段</v>
      </c>
      <c r="AI394" s="1" t="str">
        <f>IF(ISERROR(VLOOKUP(AH394,段別參照!A:B,2,0)),AH394,VLOOKUP(AH394,段別參照!A:B,2,0))</f>
        <v>五段</v>
      </c>
      <c r="AJ394" s="1" t="str">
        <f t="shared" si="399"/>
        <v>信義路5段</v>
      </c>
      <c r="AK394" s="1" t="str">
        <f t="shared" si="400"/>
        <v>信義路五段</v>
      </c>
      <c r="AL394" s="1" t="str">
        <f t="shared" si="401"/>
        <v>150巷16弄7號3樓</v>
      </c>
      <c r="AM394" s="1" t="str">
        <f t="shared" si="402"/>
        <v>Y</v>
      </c>
      <c r="AN394" s="1">
        <f t="shared" si="403"/>
        <v>4</v>
      </c>
      <c r="AO394" s="1" t="str">
        <f t="shared" si="404"/>
        <v>150巷</v>
      </c>
      <c r="AP394" s="1" t="str">
        <f t="shared" si="405"/>
        <v>16弄7號3樓</v>
      </c>
      <c r="AQ394" s="1" t="str">
        <f t="shared" si="406"/>
        <v>Y</v>
      </c>
      <c r="AR394" s="1">
        <f t="shared" si="407"/>
        <v>3</v>
      </c>
      <c r="AS394" s="1" t="str">
        <f t="shared" si="408"/>
        <v>16弄</v>
      </c>
      <c r="AT394" s="1" t="str">
        <f t="shared" si="409"/>
        <v>7號3樓</v>
      </c>
      <c r="AU394" s="1" t="str">
        <f t="shared" si="410"/>
        <v>Y</v>
      </c>
      <c r="AV394" s="1">
        <f t="shared" si="411"/>
        <v>2</v>
      </c>
      <c r="AW394" s="1" t="str">
        <f t="shared" si="412"/>
        <v>7號</v>
      </c>
      <c r="AX394" s="1" t="str">
        <f t="shared" si="423"/>
        <v>7號</v>
      </c>
      <c r="AY394" s="1" t="str">
        <f t="shared" si="413"/>
        <v>3樓</v>
      </c>
      <c r="AZ394" s="1" t="str">
        <f t="shared" si="414"/>
        <v>Y</v>
      </c>
      <c r="BA394" s="1">
        <f t="shared" si="415"/>
        <v>2</v>
      </c>
      <c r="BB394" s="1" t="str">
        <f t="shared" si="416"/>
        <v>3樓</v>
      </c>
      <c r="BC394" s="1" t="str">
        <f t="shared" si="417"/>
        <v>3</v>
      </c>
      <c r="BD394" s="1" t="str">
        <f>IF(ISERROR(VLOOKUP(BC394,樓別參照!A:B,2,0)),BC394,VLOOKUP(BC394,樓別參照!A:B,2,0))</f>
        <v>3</v>
      </c>
      <c r="BE394" s="1" t="str">
        <f t="shared" si="418"/>
        <v>3樓</v>
      </c>
      <c r="BF394" s="1" t="str">
        <f t="shared" si="419"/>
        <v/>
      </c>
      <c r="BG394" s="1" t="str">
        <f t="shared" si="368"/>
        <v>N</v>
      </c>
      <c r="BH394" s="1" t="str">
        <f t="shared" si="367"/>
        <v/>
      </c>
      <c r="BI394" s="1" t="str">
        <f t="shared" si="420"/>
        <v/>
      </c>
      <c r="BJ394" s="1" t="str">
        <f t="shared" si="372"/>
        <v>臺北市</v>
      </c>
      <c r="BK394" s="1" t="str">
        <f t="shared" si="424"/>
        <v>信義區</v>
      </c>
      <c r="BL394" s="1" t="str">
        <f t="shared" si="425"/>
        <v>信義路五段</v>
      </c>
      <c r="BM394" s="1" t="str">
        <f t="shared" si="426"/>
        <v>150巷</v>
      </c>
      <c r="BN394" s="1" t="str">
        <f t="shared" si="427"/>
        <v>16弄</v>
      </c>
      <c r="BO394" s="1" t="str">
        <f t="shared" si="421"/>
        <v>7號3樓</v>
      </c>
      <c r="BP394" s="1" t="str">
        <f t="shared" si="373"/>
        <v/>
      </c>
    </row>
    <row r="395" spans="1:68" x14ac:dyDescent="0.3">
      <c r="A395" s="1">
        <v>7326144</v>
      </c>
      <c r="B395" s="1" t="s">
        <v>389</v>
      </c>
      <c r="C395" s="1" t="s">
        <v>577</v>
      </c>
      <c r="D395" s="1" t="s">
        <v>571</v>
      </c>
      <c r="E395" s="1" t="s">
        <v>972</v>
      </c>
      <c r="F395" s="1" t="str">
        <f t="shared" si="374"/>
        <v>台北市 信義區 松友里21鄰松德路307巷4號2樓</v>
      </c>
      <c r="G395" s="1">
        <f t="shared" si="375"/>
        <v>4</v>
      </c>
      <c r="H395" s="1" t="str">
        <f t="shared" si="376"/>
        <v>台北市</v>
      </c>
      <c r="I395" s="1">
        <f t="shared" si="377"/>
        <v>4</v>
      </c>
      <c r="J395" s="1" t="str">
        <f t="shared" si="370"/>
        <v>信義區</v>
      </c>
      <c r="K395" s="1" t="str">
        <f t="shared" si="371"/>
        <v>松友里21鄰松德路307巷4號2樓</v>
      </c>
      <c r="L395" s="1" t="str">
        <f t="shared" si="378"/>
        <v>Y</v>
      </c>
      <c r="M395" s="1">
        <f t="shared" si="379"/>
        <v>3</v>
      </c>
      <c r="N395" s="1" t="str">
        <f t="shared" si="422"/>
        <v>松友里</v>
      </c>
      <c r="O395" s="1" t="str">
        <f t="shared" si="380"/>
        <v>Y</v>
      </c>
      <c r="P395" s="1">
        <f t="shared" si="381"/>
        <v>6</v>
      </c>
      <c r="Q395" s="1" t="str">
        <f t="shared" si="382"/>
        <v>松友里21鄰</v>
      </c>
      <c r="R395" s="1" t="str">
        <f t="shared" si="383"/>
        <v>松友里21鄰</v>
      </c>
      <c r="S395" s="1" t="str">
        <f t="shared" si="384"/>
        <v>松德路307巷4號2樓</v>
      </c>
      <c r="T395" s="1" t="str">
        <f t="shared" si="385"/>
        <v>N</v>
      </c>
      <c r="U395" s="1" t="str">
        <f t="shared" si="386"/>
        <v>N</v>
      </c>
      <c r="V395" s="1" t="str">
        <f t="shared" si="387"/>
        <v>N</v>
      </c>
      <c r="W395" s="1" t="str">
        <f t="shared" si="388"/>
        <v/>
      </c>
      <c r="X395" s="1" t="str">
        <f t="shared" si="389"/>
        <v/>
      </c>
      <c r="Y395" s="1" t="str">
        <f t="shared" si="390"/>
        <v>松德路307巷4號2樓</v>
      </c>
      <c r="Z395" s="1" t="str">
        <f t="shared" si="391"/>
        <v>Y</v>
      </c>
      <c r="AA395" s="1">
        <f t="shared" si="369"/>
        <v>3</v>
      </c>
      <c r="AB395" s="1" t="str">
        <f t="shared" si="392"/>
        <v>N</v>
      </c>
      <c r="AC395" s="1" t="str">
        <f t="shared" si="393"/>
        <v/>
      </c>
      <c r="AD395" s="1" t="str">
        <f t="shared" si="394"/>
        <v>松德路</v>
      </c>
      <c r="AE395" s="1" t="str">
        <f t="shared" si="395"/>
        <v>307巷4號2樓</v>
      </c>
      <c r="AF395" s="1" t="str">
        <f t="shared" si="396"/>
        <v>N</v>
      </c>
      <c r="AG395" s="1" t="str">
        <f t="shared" si="397"/>
        <v/>
      </c>
      <c r="AH395" s="1" t="str">
        <f t="shared" si="398"/>
        <v/>
      </c>
      <c r="AI395" s="1" t="str">
        <f>IF(ISERROR(VLOOKUP(AH395,段別參照!A:B,2,0)),AH395,VLOOKUP(AH395,段別參照!A:B,2,0))</f>
        <v/>
      </c>
      <c r="AJ395" s="1" t="str">
        <f t="shared" si="399"/>
        <v>松德路</v>
      </c>
      <c r="AK395" s="1" t="str">
        <f t="shared" si="400"/>
        <v>松德路</v>
      </c>
      <c r="AL395" s="1" t="str">
        <f t="shared" si="401"/>
        <v>307巷4號2樓</v>
      </c>
      <c r="AM395" s="1" t="str">
        <f t="shared" si="402"/>
        <v>Y</v>
      </c>
      <c r="AN395" s="1">
        <f t="shared" si="403"/>
        <v>4</v>
      </c>
      <c r="AO395" s="1" t="str">
        <f t="shared" si="404"/>
        <v>307巷</v>
      </c>
      <c r="AP395" s="1" t="str">
        <f t="shared" si="405"/>
        <v>4號2樓</v>
      </c>
      <c r="AQ395" s="1" t="str">
        <f t="shared" si="406"/>
        <v>N</v>
      </c>
      <c r="AR395" s="1" t="str">
        <f t="shared" si="407"/>
        <v/>
      </c>
      <c r="AS395" s="1" t="str">
        <f t="shared" si="408"/>
        <v/>
      </c>
      <c r="AT395" s="1" t="str">
        <f t="shared" si="409"/>
        <v>4號2樓</v>
      </c>
      <c r="AU395" s="1" t="str">
        <f t="shared" si="410"/>
        <v>Y</v>
      </c>
      <c r="AV395" s="1">
        <f t="shared" si="411"/>
        <v>2</v>
      </c>
      <c r="AW395" s="1" t="str">
        <f t="shared" si="412"/>
        <v>4號</v>
      </c>
      <c r="AX395" s="1" t="str">
        <f t="shared" si="423"/>
        <v>4號</v>
      </c>
      <c r="AY395" s="1" t="str">
        <f t="shared" si="413"/>
        <v>2樓</v>
      </c>
      <c r="AZ395" s="1" t="str">
        <f t="shared" si="414"/>
        <v>Y</v>
      </c>
      <c r="BA395" s="1">
        <f t="shared" si="415"/>
        <v>2</v>
      </c>
      <c r="BB395" s="1" t="str">
        <f t="shared" si="416"/>
        <v>2樓</v>
      </c>
      <c r="BC395" s="1" t="str">
        <f t="shared" si="417"/>
        <v>2</v>
      </c>
      <c r="BD395" s="1" t="str">
        <f>IF(ISERROR(VLOOKUP(BC395,樓別參照!A:B,2,0)),BC395,VLOOKUP(BC395,樓別參照!A:B,2,0))</f>
        <v>2</v>
      </c>
      <c r="BE395" s="1" t="str">
        <f t="shared" si="418"/>
        <v>2樓</v>
      </c>
      <c r="BF395" s="1" t="str">
        <f t="shared" si="419"/>
        <v/>
      </c>
      <c r="BG395" s="1" t="str">
        <f t="shared" si="368"/>
        <v>N</v>
      </c>
      <c r="BH395" s="1" t="str">
        <f t="shared" si="367"/>
        <v/>
      </c>
      <c r="BI395" s="1" t="str">
        <f t="shared" si="420"/>
        <v/>
      </c>
      <c r="BJ395" s="1" t="str">
        <f t="shared" si="372"/>
        <v>臺北市</v>
      </c>
      <c r="BK395" s="1" t="str">
        <f t="shared" si="424"/>
        <v>信義區</v>
      </c>
      <c r="BL395" s="1" t="str">
        <f t="shared" si="425"/>
        <v>松德路</v>
      </c>
      <c r="BM395" s="1" t="str">
        <f t="shared" si="426"/>
        <v>307巷</v>
      </c>
      <c r="BN395" s="1" t="str">
        <f t="shared" si="427"/>
        <v/>
      </c>
      <c r="BO395" s="1" t="str">
        <f t="shared" si="421"/>
        <v>4號2樓</v>
      </c>
      <c r="BP395" s="1" t="str">
        <f t="shared" si="373"/>
        <v/>
      </c>
    </row>
    <row r="396" spans="1:68" x14ac:dyDescent="0.3">
      <c r="A396" s="1">
        <v>9424174</v>
      </c>
      <c r="B396" s="1" t="s">
        <v>390</v>
      </c>
      <c r="C396" s="1" t="s">
        <v>577</v>
      </c>
      <c r="D396" s="1" t="s">
        <v>571</v>
      </c>
      <c r="E396" s="1" t="s">
        <v>973</v>
      </c>
      <c r="F396" s="1" t="str">
        <f t="shared" si="374"/>
        <v>台北市 信義區 大道路58巷16號</v>
      </c>
      <c r="G396" s="1">
        <f t="shared" si="375"/>
        <v>4</v>
      </c>
      <c r="H396" s="1" t="str">
        <f t="shared" si="376"/>
        <v>台北市</v>
      </c>
      <c r="I396" s="1">
        <f t="shared" si="377"/>
        <v>4</v>
      </c>
      <c r="J396" s="1" t="str">
        <f t="shared" si="370"/>
        <v>信義區</v>
      </c>
      <c r="K396" s="1" t="str">
        <f t="shared" si="371"/>
        <v>大道路58巷16號</v>
      </c>
      <c r="L396" s="1" t="str">
        <f t="shared" si="378"/>
        <v>N</v>
      </c>
      <c r="M396" s="1" t="str">
        <f t="shared" si="379"/>
        <v/>
      </c>
      <c r="N396" s="1" t="str">
        <f t="shared" si="422"/>
        <v/>
      </c>
      <c r="O396" s="1" t="str">
        <f t="shared" si="380"/>
        <v>N</v>
      </c>
      <c r="P396" s="1" t="str">
        <f t="shared" si="381"/>
        <v/>
      </c>
      <c r="Q396" s="1" t="str">
        <f t="shared" si="382"/>
        <v/>
      </c>
      <c r="R396" s="1" t="str">
        <f t="shared" si="383"/>
        <v/>
      </c>
      <c r="S396" s="1" t="str">
        <f t="shared" si="384"/>
        <v>大道路58巷16號</v>
      </c>
      <c r="T396" s="1" t="str">
        <f t="shared" si="385"/>
        <v>N</v>
      </c>
      <c r="U396" s="1" t="str">
        <f t="shared" si="386"/>
        <v>N</v>
      </c>
      <c r="V396" s="1" t="str">
        <f t="shared" si="387"/>
        <v>N</v>
      </c>
      <c r="W396" s="1" t="str">
        <f t="shared" si="388"/>
        <v/>
      </c>
      <c r="X396" s="1" t="str">
        <f t="shared" si="389"/>
        <v/>
      </c>
      <c r="Y396" s="1" t="str">
        <f t="shared" si="390"/>
        <v>大道路58巷16號</v>
      </c>
      <c r="Z396" s="1" t="str">
        <f t="shared" si="391"/>
        <v>Y</v>
      </c>
      <c r="AA396" s="1">
        <f t="shared" si="369"/>
        <v>3</v>
      </c>
      <c r="AB396" s="1" t="str">
        <f t="shared" si="392"/>
        <v>N</v>
      </c>
      <c r="AC396" s="1" t="str">
        <f t="shared" si="393"/>
        <v/>
      </c>
      <c r="AD396" s="1" t="str">
        <f t="shared" si="394"/>
        <v>大道路</v>
      </c>
      <c r="AE396" s="1" t="str">
        <f t="shared" si="395"/>
        <v>58巷16號</v>
      </c>
      <c r="AF396" s="1" t="str">
        <f t="shared" si="396"/>
        <v>N</v>
      </c>
      <c r="AG396" s="1" t="str">
        <f t="shared" si="397"/>
        <v/>
      </c>
      <c r="AH396" s="1" t="str">
        <f t="shared" si="398"/>
        <v/>
      </c>
      <c r="AI396" s="1" t="str">
        <f>IF(ISERROR(VLOOKUP(AH396,段別參照!A:B,2,0)),AH396,VLOOKUP(AH396,段別參照!A:B,2,0))</f>
        <v/>
      </c>
      <c r="AJ396" s="1" t="str">
        <f t="shared" si="399"/>
        <v>大道路</v>
      </c>
      <c r="AK396" s="1" t="str">
        <f t="shared" si="400"/>
        <v>大道路</v>
      </c>
      <c r="AL396" s="1" t="str">
        <f t="shared" si="401"/>
        <v>58巷16號</v>
      </c>
      <c r="AM396" s="1" t="str">
        <f t="shared" si="402"/>
        <v>Y</v>
      </c>
      <c r="AN396" s="1">
        <f t="shared" si="403"/>
        <v>3</v>
      </c>
      <c r="AO396" s="1" t="str">
        <f t="shared" si="404"/>
        <v>58巷</v>
      </c>
      <c r="AP396" s="1" t="str">
        <f t="shared" si="405"/>
        <v>16號</v>
      </c>
      <c r="AQ396" s="1" t="str">
        <f t="shared" si="406"/>
        <v>N</v>
      </c>
      <c r="AR396" s="1" t="str">
        <f t="shared" si="407"/>
        <v/>
      </c>
      <c r="AS396" s="1" t="str">
        <f t="shared" si="408"/>
        <v/>
      </c>
      <c r="AT396" s="1" t="str">
        <f t="shared" si="409"/>
        <v>16號</v>
      </c>
      <c r="AU396" s="1" t="str">
        <f t="shared" si="410"/>
        <v>Y</v>
      </c>
      <c r="AV396" s="1">
        <f t="shared" si="411"/>
        <v>3</v>
      </c>
      <c r="AW396" s="1" t="str">
        <f t="shared" si="412"/>
        <v>16號</v>
      </c>
      <c r="AX396" s="1" t="str">
        <f t="shared" si="423"/>
        <v>16號</v>
      </c>
      <c r="AY396" s="1" t="str">
        <f t="shared" si="413"/>
        <v/>
      </c>
      <c r="AZ396" s="1" t="str">
        <f t="shared" si="414"/>
        <v>N</v>
      </c>
      <c r="BA396" s="1" t="str">
        <f t="shared" si="415"/>
        <v/>
      </c>
      <c r="BB396" s="1" t="str">
        <f t="shared" si="416"/>
        <v/>
      </c>
      <c r="BC396" s="1" t="str">
        <f t="shared" si="417"/>
        <v/>
      </c>
      <c r="BD396" s="1" t="str">
        <f>IF(ISERROR(VLOOKUP(BC396,樓別參照!A:B,2,0)),BC396,VLOOKUP(BC396,樓別參照!A:B,2,0))</f>
        <v/>
      </c>
      <c r="BE396" s="1" t="str">
        <f t="shared" si="418"/>
        <v/>
      </c>
      <c r="BF396" s="1" t="str">
        <f t="shared" si="419"/>
        <v/>
      </c>
      <c r="BG396" s="1" t="str">
        <f t="shared" si="368"/>
        <v>N</v>
      </c>
      <c r="BH396" s="1" t="str">
        <f t="shared" si="367"/>
        <v/>
      </c>
      <c r="BI396" s="1" t="str">
        <f t="shared" si="420"/>
        <v/>
      </c>
      <c r="BJ396" s="1" t="str">
        <f t="shared" si="372"/>
        <v>臺北市</v>
      </c>
      <c r="BK396" s="1" t="str">
        <f t="shared" si="424"/>
        <v>信義區</v>
      </c>
      <c r="BL396" s="1" t="str">
        <f t="shared" si="425"/>
        <v>大道路</v>
      </c>
      <c r="BM396" s="1" t="str">
        <f t="shared" si="426"/>
        <v>58巷</v>
      </c>
      <c r="BN396" s="1" t="str">
        <f t="shared" si="427"/>
        <v/>
      </c>
      <c r="BO396" s="1" t="str">
        <f t="shared" si="421"/>
        <v>16號</v>
      </c>
      <c r="BP396" s="1" t="str">
        <f t="shared" si="373"/>
        <v/>
      </c>
    </row>
    <row r="397" spans="1:68" x14ac:dyDescent="0.3">
      <c r="A397" s="1">
        <v>8233208</v>
      </c>
      <c r="B397" s="1" t="s">
        <v>391</v>
      </c>
      <c r="C397" s="1" t="s">
        <v>570</v>
      </c>
      <c r="D397" s="1" t="s">
        <v>571</v>
      </c>
      <c r="E397" s="1" t="s">
        <v>974</v>
      </c>
      <c r="F397" s="1" t="str">
        <f t="shared" si="374"/>
        <v>台北市 萬華區 日善里12鄰萬大路172號四樓</v>
      </c>
      <c r="G397" s="1">
        <f t="shared" si="375"/>
        <v>4</v>
      </c>
      <c r="H397" s="1" t="str">
        <f t="shared" si="376"/>
        <v>台北市</v>
      </c>
      <c r="I397" s="1">
        <f t="shared" si="377"/>
        <v>4</v>
      </c>
      <c r="J397" s="1" t="str">
        <f t="shared" si="370"/>
        <v>萬華區</v>
      </c>
      <c r="K397" s="1" t="str">
        <f t="shared" si="371"/>
        <v>日善里12鄰萬大路172號四樓</v>
      </c>
      <c r="L397" s="1" t="str">
        <f t="shared" si="378"/>
        <v>Y</v>
      </c>
      <c r="M397" s="1">
        <f t="shared" si="379"/>
        <v>3</v>
      </c>
      <c r="N397" s="1" t="str">
        <f t="shared" si="422"/>
        <v>日善里</v>
      </c>
      <c r="O397" s="1" t="str">
        <f t="shared" si="380"/>
        <v>Y</v>
      </c>
      <c r="P397" s="1">
        <f t="shared" si="381"/>
        <v>6</v>
      </c>
      <c r="Q397" s="1" t="str">
        <f t="shared" si="382"/>
        <v>日善里12鄰</v>
      </c>
      <c r="R397" s="1" t="str">
        <f t="shared" si="383"/>
        <v>日善里12鄰</v>
      </c>
      <c r="S397" s="1" t="str">
        <f t="shared" si="384"/>
        <v>萬大路172號四樓</v>
      </c>
      <c r="T397" s="1" t="str">
        <f t="shared" si="385"/>
        <v>N</v>
      </c>
      <c r="U397" s="1" t="str">
        <f t="shared" si="386"/>
        <v>N</v>
      </c>
      <c r="V397" s="1" t="str">
        <f t="shared" si="387"/>
        <v>N</v>
      </c>
      <c r="W397" s="1" t="str">
        <f t="shared" si="388"/>
        <v/>
      </c>
      <c r="X397" s="1" t="str">
        <f t="shared" si="389"/>
        <v/>
      </c>
      <c r="Y397" s="1" t="str">
        <f t="shared" si="390"/>
        <v>萬大路172號四樓</v>
      </c>
      <c r="Z397" s="1" t="str">
        <f t="shared" si="391"/>
        <v>Y</v>
      </c>
      <c r="AA397" s="1">
        <f t="shared" si="369"/>
        <v>3</v>
      </c>
      <c r="AB397" s="1" t="str">
        <f t="shared" si="392"/>
        <v>N</v>
      </c>
      <c r="AC397" s="1" t="str">
        <f t="shared" si="393"/>
        <v/>
      </c>
      <c r="AD397" s="1" t="str">
        <f t="shared" si="394"/>
        <v>萬大路</v>
      </c>
      <c r="AE397" s="1" t="str">
        <f t="shared" si="395"/>
        <v>172號四樓</v>
      </c>
      <c r="AF397" s="1" t="str">
        <f t="shared" si="396"/>
        <v>N</v>
      </c>
      <c r="AG397" s="1" t="str">
        <f t="shared" si="397"/>
        <v/>
      </c>
      <c r="AH397" s="1" t="str">
        <f t="shared" si="398"/>
        <v/>
      </c>
      <c r="AI397" s="1" t="str">
        <f>IF(ISERROR(VLOOKUP(AH397,段別參照!A:B,2,0)),AH397,VLOOKUP(AH397,段別參照!A:B,2,0))</f>
        <v/>
      </c>
      <c r="AJ397" s="1" t="str">
        <f t="shared" si="399"/>
        <v>萬大路</v>
      </c>
      <c r="AK397" s="1" t="str">
        <f t="shared" si="400"/>
        <v>萬大路</v>
      </c>
      <c r="AL397" s="1" t="str">
        <f t="shared" si="401"/>
        <v>172號四樓</v>
      </c>
      <c r="AM397" s="1" t="str">
        <f t="shared" si="402"/>
        <v>N</v>
      </c>
      <c r="AN397" s="1" t="str">
        <f t="shared" si="403"/>
        <v/>
      </c>
      <c r="AO397" s="1" t="str">
        <f t="shared" si="404"/>
        <v/>
      </c>
      <c r="AP397" s="1" t="str">
        <f t="shared" si="405"/>
        <v>172號四樓</v>
      </c>
      <c r="AQ397" s="1" t="str">
        <f t="shared" si="406"/>
        <v>N</v>
      </c>
      <c r="AR397" s="1" t="str">
        <f t="shared" si="407"/>
        <v/>
      </c>
      <c r="AS397" s="1" t="str">
        <f t="shared" si="408"/>
        <v/>
      </c>
      <c r="AT397" s="1" t="str">
        <f t="shared" si="409"/>
        <v>172號四樓</v>
      </c>
      <c r="AU397" s="1" t="str">
        <f t="shared" si="410"/>
        <v>Y</v>
      </c>
      <c r="AV397" s="1">
        <f t="shared" si="411"/>
        <v>4</v>
      </c>
      <c r="AW397" s="1" t="str">
        <f t="shared" si="412"/>
        <v>172號</v>
      </c>
      <c r="AX397" s="1" t="str">
        <f t="shared" si="423"/>
        <v>172號</v>
      </c>
      <c r="AY397" s="1" t="str">
        <f t="shared" si="413"/>
        <v>四樓</v>
      </c>
      <c r="AZ397" s="1" t="str">
        <f t="shared" si="414"/>
        <v>Y</v>
      </c>
      <c r="BA397" s="1">
        <f t="shared" si="415"/>
        <v>2</v>
      </c>
      <c r="BB397" s="1" t="str">
        <f t="shared" si="416"/>
        <v>四樓</v>
      </c>
      <c r="BC397" s="1" t="str">
        <f t="shared" si="417"/>
        <v>四</v>
      </c>
      <c r="BD397" s="1">
        <f>IF(ISERROR(VLOOKUP(BC397,樓別參照!A:B,2,0)),BC397,VLOOKUP(BC397,樓別參照!A:B,2,0))</f>
        <v>4</v>
      </c>
      <c r="BE397" s="1" t="str">
        <f t="shared" si="418"/>
        <v>4樓</v>
      </c>
      <c r="BF397" s="1" t="str">
        <f t="shared" si="419"/>
        <v/>
      </c>
      <c r="BG397" s="1" t="str">
        <f t="shared" si="368"/>
        <v>N</v>
      </c>
      <c r="BH397" s="1" t="str">
        <f t="shared" si="367"/>
        <v/>
      </c>
      <c r="BI397" s="1" t="str">
        <f t="shared" si="420"/>
        <v/>
      </c>
      <c r="BJ397" s="1" t="str">
        <f t="shared" si="372"/>
        <v>臺北市</v>
      </c>
      <c r="BK397" s="1" t="str">
        <f t="shared" si="424"/>
        <v>萬華區</v>
      </c>
      <c r="BL397" s="1" t="str">
        <f t="shared" si="425"/>
        <v>萬大路</v>
      </c>
      <c r="BM397" s="1" t="str">
        <f t="shared" si="426"/>
        <v/>
      </c>
      <c r="BN397" s="1" t="str">
        <f t="shared" si="427"/>
        <v/>
      </c>
      <c r="BO397" s="1" t="str">
        <f t="shared" si="421"/>
        <v>172號4樓</v>
      </c>
      <c r="BP397" s="1" t="str">
        <f t="shared" si="373"/>
        <v/>
      </c>
    </row>
    <row r="398" spans="1:68" x14ac:dyDescent="0.3">
      <c r="A398" s="1">
        <v>9144232</v>
      </c>
      <c r="B398" s="1" t="s">
        <v>392</v>
      </c>
      <c r="C398" s="1" t="s">
        <v>615</v>
      </c>
      <c r="D398" s="1" t="s">
        <v>567</v>
      </c>
      <c r="E398" s="1" t="s">
        <v>975</v>
      </c>
      <c r="F398" s="1" t="str">
        <f t="shared" si="374"/>
        <v>台北市 萬華區 大理街160巷19弄13號2樓</v>
      </c>
      <c r="G398" s="1">
        <f t="shared" si="375"/>
        <v>4</v>
      </c>
      <c r="H398" s="1" t="str">
        <f t="shared" si="376"/>
        <v>台北市</v>
      </c>
      <c r="I398" s="1">
        <f t="shared" si="377"/>
        <v>4</v>
      </c>
      <c r="J398" s="1" t="str">
        <f t="shared" si="370"/>
        <v>萬華區</v>
      </c>
      <c r="K398" s="1" t="str">
        <f t="shared" si="371"/>
        <v>大理街160巷19弄13號2樓</v>
      </c>
      <c r="L398" s="1" t="str">
        <f t="shared" si="378"/>
        <v>N</v>
      </c>
      <c r="M398" s="1" t="str">
        <f t="shared" si="379"/>
        <v/>
      </c>
      <c r="N398" s="1" t="str">
        <f t="shared" si="422"/>
        <v/>
      </c>
      <c r="O398" s="1" t="str">
        <f t="shared" si="380"/>
        <v>N</v>
      </c>
      <c r="P398" s="1" t="str">
        <f t="shared" si="381"/>
        <v/>
      </c>
      <c r="Q398" s="1" t="str">
        <f t="shared" si="382"/>
        <v/>
      </c>
      <c r="R398" s="1" t="str">
        <f t="shared" si="383"/>
        <v/>
      </c>
      <c r="S398" s="1" t="str">
        <f t="shared" si="384"/>
        <v>大理街160巷19弄13號2樓</v>
      </c>
      <c r="T398" s="1" t="str">
        <f t="shared" si="385"/>
        <v>N</v>
      </c>
      <c r="U398" s="1" t="str">
        <f t="shared" si="386"/>
        <v>N</v>
      </c>
      <c r="V398" s="1" t="str">
        <f t="shared" si="387"/>
        <v>N</v>
      </c>
      <c r="W398" s="1" t="str">
        <f t="shared" si="388"/>
        <v/>
      </c>
      <c r="X398" s="1" t="str">
        <f t="shared" si="389"/>
        <v/>
      </c>
      <c r="Y398" s="1" t="str">
        <f t="shared" si="390"/>
        <v>大理街160巷19弄13號2樓</v>
      </c>
      <c r="Z398" s="1" t="str">
        <f t="shared" si="391"/>
        <v>N</v>
      </c>
      <c r="AA398" s="1" t="str">
        <f t="shared" si="369"/>
        <v/>
      </c>
      <c r="AB398" s="1" t="str">
        <f t="shared" si="392"/>
        <v>Y</v>
      </c>
      <c r="AC398" s="1">
        <f t="shared" si="393"/>
        <v>3</v>
      </c>
      <c r="AD398" s="1" t="str">
        <f t="shared" si="394"/>
        <v>大理街</v>
      </c>
      <c r="AE398" s="1" t="str">
        <f t="shared" si="395"/>
        <v>160巷19弄13號2樓</v>
      </c>
      <c r="AF398" s="1" t="str">
        <f t="shared" si="396"/>
        <v>N</v>
      </c>
      <c r="AG398" s="1" t="str">
        <f t="shared" si="397"/>
        <v/>
      </c>
      <c r="AH398" s="1" t="str">
        <f t="shared" si="398"/>
        <v/>
      </c>
      <c r="AI398" s="1" t="str">
        <f>IF(ISERROR(VLOOKUP(AH398,段別參照!A:B,2,0)),AH398,VLOOKUP(AH398,段別參照!A:B,2,0))</f>
        <v/>
      </c>
      <c r="AJ398" s="1" t="str">
        <f t="shared" si="399"/>
        <v>大理街</v>
      </c>
      <c r="AK398" s="1" t="str">
        <f t="shared" si="400"/>
        <v>大理街</v>
      </c>
      <c r="AL398" s="1" t="str">
        <f t="shared" si="401"/>
        <v>160巷19弄13號2樓</v>
      </c>
      <c r="AM398" s="1" t="str">
        <f t="shared" si="402"/>
        <v>Y</v>
      </c>
      <c r="AN398" s="1">
        <f t="shared" si="403"/>
        <v>4</v>
      </c>
      <c r="AO398" s="1" t="str">
        <f t="shared" si="404"/>
        <v>160巷</v>
      </c>
      <c r="AP398" s="1" t="str">
        <f t="shared" si="405"/>
        <v>19弄13號2樓</v>
      </c>
      <c r="AQ398" s="1" t="str">
        <f t="shared" si="406"/>
        <v>Y</v>
      </c>
      <c r="AR398" s="1">
        <f t="shared" si="407"/>
        <v>3</v>
      </c>
      <c r="AS398" s="1" t="str">
        <f t="shared" si="408"/>
        <v>19弄</v>
      </c>
      <c r="AT398" s="1" t="str">
        <f t="shared" si="409"/>
        <v>13號2樓</v>
      </c>
      <c r="AU398" s="1" t="str">
        <f t="shared" si="410"/>
        <v>Y</v>
      </c>
      <c r="AV398" s="1">
        <f t="shared" si="411"/>
        <v>3</v>
      </c>
      <c r="AW398" s="1" t="str">
        <f t="shared" si="412"/>
        <v>13號</v>
      </c>
      <c r="AX398" s="1" t="str">
        <f t="shared" si="423"/>
        <v>13號</v>
      </c>
      <c r="AY398" s="1" t="str">
        <f t="shared" si="413"/>
        <v>2樓</v>
      </c>
      <c r="AZ398" s="1" t="str">
        <f t="shared" si="414"/>
        <v>Y</v>
      </c>
      <c r="BA398" s="1">
        <f t="shared" si="415"/>
        <v>2</v>
      </c>
      <c r="BB398" s="1" t="str">
        <f t="shared" si="416"/>
        <v>2樓</v>
      </c>
      <c r="BC398" s="1" t="str">
        <f t="shared" si="417"/>
        <v>2</v>
      </c>
      <c r="BD398" s="1" t="str">
        <f>IF(ISERROR(VLOOKUP(BC398,樓別參照!A:B,2,0)),BC398,VLOOKUP(BC398,樓別參照!A:B,2,0))</f>
        <v>2</v>
      </c>
      <c r="BE398" s="1" t="str">
        <f t="shared" si="418"/>
        <v>2樓</v>
      </c>
      <c r="BF398" s="1" t="str">
        <f t="shared" si="419"/>
        <v/>
      </c>
      <c r="BG398" s="1" t="str">
        <f t="shared" si="368"/>
        <v>N</v>
      </c>
      <c r="BH398" s="1" t="str">
        <f t="shared" si="367"/>
        <v/>
      </c>
      <c r="BI398" s="1" t="str">
        <f t="shared" si="420"/>
        <v/>
      </c>
      <c r="BJ398" s="1" t="str">
        <f t="shared" si="372"/>
        <v>臺北市</v>
      </c>
      <c r="BK398" s="1" t="str">
        <f t="shared" si="424"/>
        <v>萬華區</v>
      </c>
      <c r="BL398" s="1" t="str">
        <f t="shared" si="425"/>
        <v>大理街</v>
      </c>
      <c r="BM398" s="1" t="str">
        <f t="shared" si="426"/>
        <v>160巷</v>
      </c>
      <c r="BN398" s="1" t="str">
        <f t="shared" si="427"/>
        <v>19弄</v>
      </c>
      <c r="BO398" s="1" t="str">
        <f t="shared" si="421"/>
        <v>13號2樓</v>
      </c>
      <c r="BP398" s="1" t="str">
        <f t="shared" si="373"/>
        <v/>
      </c>
    </row>
    <row r="399" spans="1:68" x14ac:dyDescent="0.3">
      <c r="A399" s="1">
        <v>9408130</v>
      </c>
      <c r="B399" s="1" t="s">
        <v>393</v>
      </c>
      <c r="C399" s="1" t="s">
        <v>570</v>
      </c>
      <c r="D399" s="1" t="s">
        <v>571</v>
      </c>
      <c r="E399" s="1" t="s">
        <v>976</v>
      </c>
      <c r="F399" s="1" t="str">
        <f t="shared" si="374"/>
        <v>台北市 大安區 瑞安街31巷5號五樓</v>
      </c>
      <c r="G399" s="1">
        <f t="shared" si="375"/>
        <v>4</v>
      </c>
      <c r="H399" s="1" t="str">
        <f t="shared" si="376"/>
        <v>台北市</v>
      </c>
      <c r="I399" s="1">
        <f t="shared" si="377"/>
        <v>4</v>
      </c>
      <c r="J399" s="1" t="str">
        <f t="shared" si="370"/>
        <v>大安區</v>
      </c>
      <c r="K399" s="1" t="str">
        <f t="shared" si="371"/>
        <v>瑞安街31巷5號五樓</v>
      </c>
      <c r="L399" s="1" t="str">
        <f t="shared" si="378"/>
        <v>N</v>
      </c>
      <c r="M399" s="1" t="str">
        <f t="shared" si="379"/>
        <v/>
      </c>
      <c r="N399" s="1" t="str">
        <f t="shared" si="422"/>
        <v/>
      </c>
      <c r="O399" s="1" t="str">
        <f t="shared" si="380"/>
        <v>N</v>
      </c>
      <c r="P399" s="1" t="str">
        <f t="shared" si="381"/>
        <v/>
      </c>
      <c r="Q399" s="1" t="str">
        <f t="shared" si="382"/>
        <v/>
      </c>
      <c r="R399" s="1" t="str">
        <f t="shared" si="383"/>
        <v/>
      </c>
      <c r="S399" s="1" t="str">
        <f t="shared" si="384"/>
        <v>瑞安街31巷5號五樓</v>
      </c>
      <c r="T399" s="1" t="str">
        <f t="shared" si="385"/>
        <v>N</v>
      </c>
      <c r="U399" s="1" t="str">
        <f t="shared" si="386"/>
        <v>N</v>
      </c>
      <c r="V399" s="1" t="str">
        <f t="shared" si="387"/>
        <v>N</v>
      </c>
      <c r="W399" s="1" t="str">
        <f t="shared" si="388"/>
        <v/>
      </c>
      <c r="X399" s="1" t="str">
        <f t="shared" si="389"/>
        <v/>
      </c>
      <c r="Y399" s="1" t="str">
        <f t="shared" si="390"/>
        <v>瑞安街31巷5號五樓</v>
      </c>
      <c r="Z399" s="1" t="str">
        <f t="shared" si="391"/>
        <v>N</v>
      </c>
      <c r="AA399" s="1" t="str">
        <f t="shared" si="369"/>
        <v/>
      </c>
      <c r="AB399" s="1" t="str">
        <f t="shared" si="392"/>
        <v>Y</v>
      </c>
      <c r="AC399" s="1">
        <f t="shared" si="393"/>
        <v>3</v>
      </c>
      <c r="AD399" s="1" t="str">
        <f t="shared" si="394"/>
        <v>瑞安街</v>
      </c>
      <c r="AE399" s="1" t="str">
        <f t="shared" si="395"/>
        <v>31巷5號五樓</v>
      </c>
      <c r="AF399" s="1" t="str">
        <f t="shared" si="396"/>
        <v>N</v>
      </c>
      <c r="AG399" s="1" t="str">
        <f t="shared" si="397"/>
        <v/>
      </c>
      <c r="AH399" s="1" t="str">
        <f t="shared" si="398"/>
        <v/>
      </c>
      <c r="AI399" s="1" t="str">
        <f>IF(ISERROR(VLOOKUP(AH399,段別參照!A:B,2,0)),AH399,VLOOKUP(AH399,段別參照!A:B,2,0))</f>
        <v/>
      </c>
      <c r="AJ399" s="1" t="str">
        <f t="shared" si="399"/>
        <v>瑞安街</v>
      </c>
      <c r="AK399" s="1" t="str">
        <f t="shared" si="400"/>
        <v>瑞安街</v>
      </c>
      <c r="AL399" s="1" t="str">
        <f t="shared" si="401"/>
        <v>31巷5號五樓</v>
      </c>
      <c r="AM399" s="1" t="str">
        <f t="shared" si="402"/>
        <v>Y</v>
      </c>
      <c r="AN399" s="1">
        <f t="shared" si="403"/>
        <v>3</v>
      </c>
      <c r="AO399" s="1" t="str">
        <f t="shared" si="404"/>
        <v>31巷</v>
      </c>
      <c r="AP399" s="1" t="str">
        <f t="shared" si="405"/>
        <v>5號五樓</v>
      </c>
      <c r="AQ399" s="1" t="str">
        <f t="shared" si="406"/>
        <v>N</v>
      </c>
      <c r="AR399" s="1" t="str">
        <f t="shared" si="407"/>
        <v/>
      </c>
      <c r="AS399" s="1" t="str">
        <f t="shared" si="408"/>
        <v/>
      </c>
      <c r="AT399" s="1" t="str">
        <f t="shared" si="409"/>
        <v>5號五樓</v>
      </c>
      <c r="AU399" s="1" t="str">
        <f t="shared" si="410"/>
        <v>Y</v>
      </c>
      <c r="AV399" s="1">
        <f t="shared" si="411"/>
        <v>2</v>
      </c>
      <c r="AW399" s="1" t="str">
        <f t="shared" si="412"/>
        <v>5號</v>
      </c>
      <c r="AX399" s="1" t="str">
        <f t="shared" si="423"/>
        <v>5號</v>
      </c>
      <c r="AY399" s="1" t="str">
        <f t="shared" si="413"/>
        <v>五樓</v>
      </c>
      <c r="AZ399" s="1" t="str">
        <f t="shared" si="414"/>
        <v>Y</v>
      </c>
      <c r="BA399" s="1">
        <f t="shared" si="415"/>
        <v>2</v>
      </c>
      <c r="BB399" s="1" t="str">
        <f t="shared" si="416"/>
        <v>五樓</v>
      </c>
      <c r="BC399" s="1" t="str">
        <f t="shared" si="417"/>
        <v>五</v>
      </c>
      <c r="BD399" s="1">
        <f>IF(ISERROR(VLOOKUP(BC399,樓別參照!A:B,2,0)),BC399,VLOOKUP(BC399,樓別參照!A:B,2,0))</f>
        <v>5</v>
      </c>
      <c r="BE399" s="1" t="str">
        <f t="shared" si="418"/>
        <v>5樓</v>
      </c>
      <c r="BF399" s="1" t="str">
        <f t="shared" si="419"/>
        <v/>
      </c>
      <c r="BG399" s="1" t="str">
        <f t="shared" si="368"/>
        <v>N</v>
      </c>
      <c r="BH399" s="1" t="str">
        <f t="shared" si="367"/>
        <v/>
      </c>
      <c r="BI399" s="1" t="str">
        <f t="shared" si="420"/>
        <v/>
      </c>
      <c r="BJ399" s="1" t="str">
        <f t="shared" si="372"/>
        <v>臺北市</v>
      </c>
      <c r="BK399" s="1" t="str">
        <f t="shared" si="424"/>
        <v>大安區</v>
      </c>
      <c r="BL399" s="1" t="str">
        <f t="shared" si="425"/>
        <v>瑞安街</v>
      </c>
      <c r="BM399" s="1" t="str">
        <f t="shared" si="426"/>
        <v>31巷</v>
      </c>
      <c r="BN399" s="1" t="str">
        <f t="shared" si="427"/>
        <v/>
      </c>
      <c r="BO399" s="1" t="str">
        <f t="shared" si="421"/>
        <v>5號5樓</v>
      </c>
      <c r="BP399" s="1" t="str">
        <f t="shared" si="373"/>
        <v/>
      </c>
    </row>
    <row r="400" spans="1:68" x14ac:dyDescent="0.3">
      <c r="A400" s="1">
        <v>8979987</v>
      </c>
      <c r="B400" s="1" t="s">
        <v>394</v>
      </c>
      <c r="C400" s="1" t="s">
        <v>577</v>
      </c>
      <c r="D400" s="1" t="s">
        <v>571</v>
      </c>
      <c r="E400" s="1" t="s">
        <v>977</v>
      </c>
      <c r="F400" s="1" t="str">
        <f t="shared" si="374"/>
        <v>台北市 松山區 撫遠街401巷29號2樓</v>
      </c>
      <c r="G400" s="1">
        <f t="shared" si="375"/>
        <v>4</v>
      </c>
      <c r="H400" s="1" t="str">
        <f t="shared" si="376"/>
        <v>台北市</v>
      </c>
      <c r="I400" s="1">
        <f t="shared" si="377"/>
        <v>4</v>
      </c>
      <c r="J400" s="1" t="str">
        <f t="shared" si="370"/>
        <v>松山區</v>
      </c>
      <c r="K400" s="1" t="str">
        <f t="shared" si="371"/>
        <v>撫遠街401巷29號2樓</v>
      </c>
      <c r="L400" s="1" t="str">
        <f t="shared" si="378"/>
        <v>N</v>
      </c>
      <c r="M400" s="1" t="str">
        <f t="shared" si="379"/>
        <v/>
      </c>
      <c r="N400" s="1" t="str">
        <f t="shared" si="422"/>
        <v/>
      </c>
      <c r="O400" s="1" t="str">
        <f t="shared" si="380"/>
        <v>N</v>
      </c>
      <c r="P400" s="1" t="str">
        <f t="shared" si="381"/>
        <v/>
      </c>
      <c r="Q400" s="1" t="str">
        <f t="shared" si="382"/>
        <v/>
      </c>
      <c r="R400" s="1" t="str">
        <f t="shared" si="383"/>
        <v/>
      </c>
      <c r="S400" s="1" t="str">
        <f t="shared" si="384"/>
        <v>撫遠街401巷29號2樓</v>
      </c>
      <c r="T400" s="1" t="str">
        <f t="shared" si="385"/>
        <v>N</v>
      </c>
      <c r="U400" s="1" t="str">
        <f t="shared" si="386"/>
        <v>N</v>
      </c>
      <c r="V400" s="1" t="str">
        <f t="shared" si="387"/>
        <v>N</v>
      </c>
      <c r="W400" s="1" t="str">
        <f t="shared" si="388"/>
        <v/>
      </c>
      <c r="X400" s="1" t="str">
        <f t="shared" si="389"/>
        <v/>
      </c>
      <c r="Y400" s="1" t="str">
        <f t="shared" si="390"/>
        <v>撫遠街401巷29號2樓</v>
      </c>
      <c r="Z400" s="1" t="str">
        <f t="shared" si="391"/>
        <v>N</v>
      </c>
      <c r="AA400" s="1" t="str">
        <f t="shared" si="369"/>
        <v/>
      </c>
      <c r="AB400" s="1" t="str">
        <f t="shared" si="392"/>
        <v>Y</v>
      </c>
      <c r="AC400" s="1">
        <f t="shared" si="393"/>
        <v>3</v>
      </c>
      <c r="AD400" s="1" t="str">
        <f t="shared" si="394"/>
        <v>撫遠街</v>
      </c>
      <c r="AE400" s="1" t="str">
        <f t="shared" si="395"/>
        <v>401巷29號2樓</v>
      </c>
      <c r="AF400" s="1" t="str">
        <f t="shared" si="396"/>
        <v>N</v>
      </c>
      <c r="AG400" s="1" t="str">
        <f t="shared" si="397"/>
        <v/>
      </c>
      <c r="AH400" s="1" t="str">
        <f t="shared" si="398"/>
        <v/>
      </c>
      <c r="AI400" s="1" t="str">
        <f>IF(ISERROR(VLOOKUP(AH400,段別參照!A:B,2,0)),AH400,VLOOKUP(AH400,段別參照!A:B,2,0))</f>
        <v/>
      </c>
      <c r="AJ400" s="1" t="str">
        <f t="shared" si="399"/>
        <v>撫遠街</v>
      </c>
      <c r="AK400" s="1" t="str">
        <f t="shared" si="400"/>
        <v>撫遠街</v>
      </c>
      <c r="AL400" s="1" t="str">
        <f t="shared" si="401"/>
        <v>401巷29號2樓</v>
      </c>
      <c r="AM400" s="1" t="str">
        <f t="shared" si="402"/>
        <v>Y</v>
      </c>
      <c r="AN400" s="1">
        <f t="shared" si="403"/>
        <v>4</v>
      </c>
      <c r="AO400" s="1" t="str">
        <f t="shared" si="404"/>
        <v>401巷</v>
      </c>
      <c r="AP400" s="1" t="str">
        <f t="shared" si="405"/>
        <v>29號2樓</v>
      </c>
      <c r="AQ400" s="1" t="str">
        <f t="shared" si="406"/>
        <v>N</v>
      </c>
      <c r="AR400" s="1" t="str">
        <f t="shared" si="407"/>
        <v/>
      </c>
      <c r="AS400" s="1" t="str">
        <f t="shared" si="408"/>
        <v/>
      </c>
      <c r="AT400" s="1" t="str">
        <f t="shared" si="409"/>
        <v>29號2樓</v>
      </c>
      <c r="AU400" s="1" t="str">
        <f t="shared" si="410"/>
        <v>Y</v>
      </c>
      <c r="AV400" s="1">
        <f t="shared" si="411"/>
        <v>3</v>
      </c>
      <c r="AW400" s="1" t="str">
        <f t="shared" si="412"/>
        <v>29號</v>
      </c>
      <c r="AX400" s="1" t="str">
        <f t="shared" si="423"/>
        <v>29號</v>
      </c>
      <c r="AY400" s="1" t="str">
        <f t="shared" si="413"/>
        <v>2樓</v>
      </c>
      <c r="AZ400" s="1" t="str">
        <f t="shared" si="414"/>
        <v>Y</v>
      </c>
      <c r="BA400" s="1">
        <f t="shared" si="415"/>
        <v>2</v>
      </c>
      <c r="BB400" s="1" t="str">
        <f t="shared" si="416"/>
        <v>2樓</v>
      </c>
      <c r="BC400" s="1" t="str">
        <f t="shared" si="417"/>
        <v>2</v>
      </c>
      <c r="BD400" s="1" t="str">
        <f>IF(ISERROR(VLOOKUP(BC400,樓別參照!A:B,2,0)),BC400,VLOOKUP(BC400,樓別參照!A:B,2,0))</f>
        <v>2</v>
      </c>
      <c r="BE400" s="1" t="str">
        <f t="shared" si="418"/>
        <v>2樓</v>
      </c>
      <c r="BF400" s="1" t="str">
        <f t="shared" si="419"/>
        <v/>
      </c>
      <c r="BG400" s="1" t="str">
        <f t="shared" si="368"/>
        <v>N</v>
      </c>
      <c r="BH400" s="1" t="str">
        <f t="shared" si="367"/>
        <v/>
      </c>
      <c r="BI400" s="1" t="str">
        <f t="shared" si="420"/>
        <v/>
      </c>
      <c r="BJ400" s="1" t="str">
        <f t="shared" si="372"/>
        <v>臺北市</v>
      </c>
      <c r="BK400" s="1" t="str">
        <f t="shared" si="424"/>
        <v>松山區</v>
      </c>
      <c r="BL400" s="1" t="str">
        <f t="shared" si="425"/>
        <v>撫遠街</v>
      </c>
      <c r="BM400" s="1" t="str">
        <f t="shared" si="426"/>
        <v>401巷</v>
      </c>
      <c r="BN400" s="1" t="str">
        <f t="shared" si="427"/>
        <v/>
      </c>
      <c r="BO400" s="1" t="str">
        <f t="shared" si="421"/>
        <v>29號2樓</v>
      </c>
      <c r="BP400" s="1" t="str">
        <f t="shared" si="373"/>
        <v/>
      </c>
    </row>
    <row r="401" spans="1:68" x14ac:dyDescent="0.3">
      <c r="A401" s="1">
        <v>9376497</v>
      </c>
      <c r="B401" s="1" t="s">
        <v>395</v>
      </c>
      <c r="C401" s="1" t="s">
        <v>577</v>
      </c>
      <c r="D401" s="1" t="s">
        <v>571</v>
      </c>
      <c r="E401" s="1" t="s">
        <v>978</v>
      </c>
      <c r="F401" s="1" t="str">
        <f t="shared" si="374"/>
        <v>台北市 中山區 農安街125巷20號3樓</v>
      </c>
      <c r="G401" s="1">
        <f t="shared" si="375"/>
        <v>4</v>
      </c>
      <c r="H401" s="1" t="str">
        <f t="shared" si="376"/>
        <v>台北市</v>
      </c>
      <c r="I401" s="1">
        <f t="shared" si="377"/>
        <v>4</v>
      </c>
      <c r="J401" s="1" t="str">
        <f t="shared" si="370"/>
        <v>中山區</v>
      </c>
      <c r="K401" s="1" t="str">
        <f t="shared" si="371"/>
        <v>農安街125巷20號3樓</v>
      </c>
      <c r="L401" s="1" t="str">
        <f t="shared" si="378"/>
        <v>N</v>
      </c>
      <c r="M401" s="1" t="str">
        <f t="shared" si="379"/>
        <v/>
      </c>
      <c r="N401" s="1" t="str">
        <f t="shared" si="422"/>
        <v/>
      </c>
      <c r="O401" s="1" t="str">
        <f t="shared" si="380"/>
        <v>N</v>
      </c>
      <c r="P401" s="1" t="str">
        <f t="shared" si="381"/>
        <v/>
      </c>
      <c r="Q401" s="1" t="str">
        <f t="shared" si="382"/>
        <v/>
      </c>
      <c r="R401" s="1" t="str">
        <f t="shared" si="383"/>
        <v/>
      </c>
      <c r="S401" s="1" t="str">
        <f t="shared" si="384"/>
        <v>農安街125巷20號3樓</v>
      </c>
      <c r="T401" s="1" t="str">
        <f t="shared" si="385"/>
        <v>N</v>
      </c>
      <c r="U401" s="1" t="str">
        <f t="shared" si="386"/>
        <v>N</v>
      </c>
      <c r="V401" s="1" t="str">
        <f t="shared" si="387"/>
        <v>N</v>
      </c>
      <c r="W401" s="1" t="str">
        <f t="shared" si="388"/>
        <v/>
      </c>
      <c r="X401" s="1" t="str">
        <f t="shared" si="389"/>
        <v/>
      </c>
      <c r="Y401" s="1" t="str">
        <f t="shared" si="390"/>
        <v>農安街125巷20號3樓</v>
      </c>
      <c r="Z401" s="1" t="str">
        <f t="shared" si="391"/>
        <v>N</v>
      </c>
      <c r="AA401" s="1" t="str">
        <f t="shared" si="369"/>
        <v/>
      </c>
      <c r="AB401" s="1" t="str">
        <f t="shared" si="392"/>
        <v>Y</v>
      </c>
      <c r="AC401" s="1">
        <f t="shared" si="393"/>
        <v>3</v>
      </c>
      <c r="AD401" s="1" t="str">
        <f t="shared" si="394"/>
        <v>農安街</v>
      </c>
      <c r="AE401" s="1" t="str">
        <f t="shared" si="395"/>
        <v>125巷20號3樓</v>
      </c>
      <c r="AF401" s="1" t="str">
        <f t="shared" si="396"/>
        <v>N</v>
      </c>
      <c r="AG401" s="1" t="str">
        <f t="shared" si="397"/>
        <v/>
      </c>
      <c r="AH401" s="1" t="str">
        <f t="shared" si="398"/>
        <v/>
      </c>
      <c r="AI401" s="1" t="str">
        <f>IF(ISERROR(VLOOKUP(AH401,段別參照!A:B,2,0)),AH401,VLOOKUP(AH401,段別參照!A:B,2,0))</f>
        <v/>
      </c>
      <c r="AJ401" s="1" t="str">
        <f t="shared" si="399"/>
        <v>農安街</v>
      </c>
      <c r="AK401" s="1" t="str">
        <f t="shared" si="400"/>
        <v>農安街</v>
      </c>
      <c r="AL401" s="1" t="str">
        <f t="shared" si="401"/>
        <v>125巷20號3樓</v>
      </c>
      <c r="AM401" s="1" t="str">
        <f t="shared" si="402"/>
        <v>Y</v>
      </c>
      <c r="AN401" s="1">
        <f t="shared" si="403"/>
        <v>4</v>
      </c>
      <c r="AO401" s="1" t="str">
        <f t="shared" si="404"/>
        <v>125巷</v>
      </c>
      <c r="AP401" s="1" t="str">
        <f t="shared" si="405"/>
        <v>20號3樓</v>
      </c>
      <c r="AQ401" s="1" t="str">
        <f t="shared" si="406"/>
        <v>N</v>
      </c>
      <c r="AR401" s="1" t="str">
        <f t="shared" si="407"/>
        <v/>
      </c>
      <c r="AS401" s="1" t="str">
        <f t="shared" si="408"/>
        <v/>
      </c>
      <c r="AT401" s="1" t="str">
        <f t="shared" si="409"/>
        <v>20號3樓</v>
      </c>
      <c r="AU401" s="1" t="str">
        <f t="shared" si="410"/>
        <v>Y</v>
      </c>
      <c r="AV401" s="1">
        <f t="shared" si="411"/>
        <v>3</v>
      </c>
      <c r="AW401" s="1" t="str">
        <f t="shared" si="412"/>
        <v>20號</v>
      </c>
      <c r="AX401" s="1" t="str">
        <f t="shared" si="423"/>
        <v>20號</v>
      </c>
      <c r="AY401" s="1" t="str">
        <f t="shared" si="413"/>
        <v>3樓</v>
      </c>
      <c r="AZ401" s="1" t="str">
        <f t="shared" si="414"/>
        <v>Y</v>
      </c>
      <c r="BA401" s="1">
        <f t="shared" si="415"/>
        <v>2</v>
      </c>
      <c r="BB401" s="1" t="str">
        <f t="shared" si="416"/>
        <v>3樓</v>
      </c>
      <c r="BC401" s="1" t="str">
        <f t="shared" si="417"/>
        <v>3</v>
      </c>
      <c r="BD401" s="1" t="str">
        <f>IF(ISERROR(VLOOKUP(BC401,樓別參照!A:B,2,0)),BC401,VLOOKUP(BC401,樓別參照!A:B,2,0))</f>
        <v>3</v>
      </c>
      <c r="BE401" s="1" t="str">
        <f t="shared" si="418"/>
        <v>3樓</v>
      </c>
      <c r="BF401" s="1" t="str">
        <f t="shared" si="419"/>
        <v/>
      </c>
      <c r="BG401" s="1" t="str">
        <f t="shared" si="368"/>
        <v>N</v>
      </c>
      <c r="BH401" s="1" t="str">
        <f t="shared" si="367"/>
        <v/>
      </c>
      <c r="BI401" s="1" t="str">
        <f t="shared" si="420"/>
        <v/>
      </c>
      <c r="BJ401" s="1" t="str">
        <f t="shared" si="372"/>
        <v>臺北市</v>
      </c>
      <c r="BK401" s="1" t="str">
        <f t="shared" si="424"/>
        <v>中山區</v>
      </c>
      <c r="BL401" s="1" t="str">
        <f t="shared" si="425"/>
        <v>農安街</v>
      </c>
      <c r="BM401" s="1" t="str">
        <f t="shared" si="426"/>
        <v>125巷</v>
      </c>
      <c r="BN401" s="1" t="str">
        <f t="shared" si="427"/>
        <v/>
      </c>
      <c r="BO401" s="1" t="str">
        <f t="shared" si="421"/>
        <v>20號3樓</v>
      </c>
      <c r="BP401" s="1" t="str">
        <f t="shared" si="373"/>
        <v/>
      </c>
    </row>
    <row r="402" spans="1:68" x14ac:dyDescent="0.3">
      <c r="A402" s="1">
        <v>10038726</v>
      </c>
      <c r="B402" s="1" t="s">
        <v>396</v>
      </c>
      <c r="C402" s="1" t="s">
        <v>577</v>
      </c>
      <c r="D402" s="1" t="s">
        <v>571</v>
      </c>
      <c r="E402" s="1" t="s">
        <v>979</v>
      </c>
      <c r="F402" s="1" t="str">
        <f t="shared" si="374"/>
        <v>台北市 中山區 新生北路3段82巷18號2樓之1</v>
      </c>
      <c r="G402" s="1">
        <f t="shared" si="375"/>
        <v>4</v>
      </c>
      <c r="H402" s="1" t="str">
        <f t="shared" si="376"/>
        <v>台北市</v>
      </c>
      <c r="I402" s="1">
        <f t="shared" si="377"/>
        <v>4</v>
      </c>
      <c r="J402" s="1" t="str">
        <f t="shared" si="370"/>
        <v>中山區</v>
      </c>
      <c r="K402" s="1" t="str">
        <f t="shared" si="371"/>
        <v>新生北路3段82巷18號2樓之1</v>
      </c>
      <c r="L402" s="1" t="str">
        <f t="shared" si="378"/>
        <v>N</v>
      </c>
      <c r="M402" s="1" t="str">
        <f t="shared" si="379"/>
        <v/>
      </c>
      <c r="N402" s="1" t="str">
        <f t="shared" si="422"/>
        <v/>
      </c>
      <c r="O402" s="1" t="str">
        <f t="shared" si="380"/>
        <v>N</v>
      </c>
      <c r="P402" s="1" t="str">
        <f t="shared" si="381"/>
        <v/>
      </c>
      <c r="Q402" s="1" t="str">
        <f t="shared" si="382"/>
        <v/>
      </c>
      <c r="R402" s="1" t="str">
        <f t="shared" si="383"/>
        <v/>
      </c>
      <c r="S402" s="1" t="str">
        <f t="shared" si="384"/>
        <v>新生北路3段82巷18號2樓之1</v>
      </c>
      <c r="T402" s="1" t="str">
        <f t="shared" si="385"/>
        <v>N</v>
      </c>
      <c r="U402" s="1" t="str">
        <f t="shared" si="386"/>
        <v>N</v>
      </c>
      <c r="V402" s="1" t="str">
        <f t="shared" si="387"/>
        <v>N</v>
      </c>
      <c r="W402" s="1" t="str">
        <f t="shared" si="388"/>
        <v/>
      </c>
      <c r="X402" s="1" t="str">
        <f t="shared" si="389"/>
        <v/>
      </c>
      <c r="Y402" s="1" t="str">
        <f t="shared" si="390"/>
        <v>新生北路3段82巷18號2樓之1</v>
      </c>
      <c r="Z402" s="1" t="str">
        <f t="shared" si="391"/>
        <v>Y</v>
      </c>
      <c r="AA402" s="1">
        <f t="shared" si="369"/>
        <v>4</v>
      </c>
      <c r="AB402" s="1" t="str">
        <f t="shared" si="392"/>
        <v>N</v>
      </c>
      <c r="AC402" s="1" t="str">
        <f t="shared" si="393"/>
        <v/>
      </c>
      <c r="AD402" s="1" t="str">
        <f t="shared" si="394"/>
        <v>新生北路</v>
      </c>
      <c r="AE402" s="1" t="str">
        <f t="shared" si="395"/>
        <v>3段82巷18號2樓之1</v>
      </c>
      <c r="AF402" s="1" t="str">
        <f t="shared" si="396"/>
        <v>Y</v>
      </c>
      <c r="AG402" s="1">
        <f t="shared" si="397"/>
        <v>2</v>
      </c>
      <c r="AH402" s="1" t="str">
        <f t="shared" si="398"/>
        <v>3段</v>
      </c>
      <c r="AI402" s="1" t="str">
        <f>IF(ISERROR(VLOOKUP(AH402,段別參照!A:B,2,0)),AH402,VLOOKUP(AH402,段別參照!A:B,2,0))</f>
        <v>三段</v>
      </c>
      <c r="AJ402" s="1" t="str">
        <f t="shared" si="399"/>
        <v>新生北路3段</v>
      </c>
      <c r="AK402" s="1" t="str">
        <f t="shared" si="400"/>
        <v>新生北路三段</v>
      </c>
      <c r="AL402" s="1" t="str">
        <f t="shared" si="401"/>
        <v>82巷18號2樓之1</v>
      </c>
      <c r="AM402" s="1" t="str">
        <f t="shared" si="402"/>
        <v>Y</v>
      </c>
      <c r="AN402" s="1">
        <f t="shared" si="403"/>
        <v>3</v>
      </c>
      <c r="AO402" s="1" t="str">
        <f t="shared" si="404"/>
        <v>82巷</v>
      </c>
      <c r="AP402" s="1" t="str">
        <f t="shared" si="405"/>
        <v>18號2樓之1</v>
      </c>
      <c r="AQ402" s="1" t="str">
        <f t="shared" si="406"/>
        <v>N</v>
      </c>
      <c r="AR402" s="1" t="str">
        <f t="shared" si="407"/>
        <v/>
      </c>
      <c r="AS402" s="1" t="str">
        <f t="shared" si="408"/>
        <v/>
      </c>
      <c r="AT402" s="1" t="str">
        <f t="shared" si="409"/>
        <v>18號2樓之1</v>
      </c>
      <c r="AU402" s="1" t="str">
        <f t="shared" si="410"/>
        <v>Y</v>
      </c>
      <c r="AV402" s="1">
        <f t="shared" si="411"/>
        <v>3</v>
      </c>
      <c r="AW402" s="1" t="str">
        <f t="shared" si="412"/>
        <v>18號</v>
      </c>
      <c r="AX402" s="1" t="str">
        <f t="shared" si="423"/>
        <v>18號</v>
      </c>
      <c r="AY402" s="1" t="str">
        <f t="shared" si="413"/>
        <v>2樓之1</v>
      </c>
      <c r="AZ402" s="1" t="str">
        <f t="shared" si="414"/>
        <v>Y</v>
      </c>
      <c r="BA402" s="1">
        <f t="shared" si="415"/>
        <v>2</v>
      </c>
      <c r="BB402" s="1" t="str">
        <f t="shared" si="416"/>
        <v>2樓</v>
      </c>
      <c r="BC402" s="1" t="str">
        <f t="shared" si="417"/>
        <v>2</v>
      </c>
      <c r="BD402" s="1" t="str">
        <f>IF(ISERROR(VLOOKUP(BC402,樓別參照!A:B,2,0)),BC402,VLOOKUP(BC402,樓別參照!A:B,2,0))</f>
        <v>2</v>
      </c>
      <c r="BE402" s="1" t="str">
        <f t="shared" si="418"/>
        <v>2樓</v>
      </c>
      <c r="BF402" s="1" t="str">
        <f t="shared" si="419"/>
        <v>之1</v>
      </c>
      <c r="BG402" s="1" t="str">
        <f t="shared" si="368"/>
        <v>Y</v>
      </c>
      <c r="BH402" s="1">
        <f t="shared" si="367"/>
        <v>1</v>
      </c>
      <c r="BI402" s="1" t="str">
        <f t="shared" si="420"/>
        <v>之1</v>
      </c>
      <c r="BJ402" s="1" t="str">
        <f t="shared" si="372"/>
        <v>臺北市</v>
      </c>
      <c r="BK402" s="1" t="str">
        <f t="shared" si="424"/>
        <v>中山區</v>
      </c>
      <c r="BL402" s="1" t="str">
        <f t="shared" si="425"/>
        <v>新生北路三段</v>
      </c>
      <c r="BM402" s="1" t="str">
        <f t="shared" si="426"/>
        <v>82巷</v>
      </c>
      <c r="BN402" s="1" t="str">
        <f t="shared" si="427"/>
        <v/>
      </c>
      <c r="BO402" s="1" t="str">
        <f t="shared" si="421"/>
        <v>18號2樓之1</v>
      </c>
      <c r="BP402" s="1" t="str">
        <f t="shared" si="373"/>
        <v/>
      </c>
    </row>
    <row r="403" spans="1:68" x14ac:dyDescent="0.3">
      <c r="A403" s="1">
        <v>10038735</v>
      </c>
      <c r="B403" s="1" t="s">
        <v>397</v>
      </c>
      <c r="C403" s="1" t="s">
        <v>570</v>
      </c>
      <c r="D403" s="1" t="s">
        <v>567</v>
      </c>
      <c r="E403" s="1" t="s">
        <v>980</v>
      </c>
      <c r="F403" s="1" t="str">
        <f t="shared" si="374"/>
        <v>台北市 中山區 松江路581巷57號</v>
      </c>
      <c r="G403" s="1">
        <f t="shared" si="375"/>
        <v>4</v>
      </c>
      <c r="H403" s="1" t="str">
        <f t="shared" si="376"/>
        <v>台北市</v>
      </c>
      <c r="I403" s="1">
        <f t="shared" si="377"/>
        <v>4</v>
      </c>
      <c r="J403" s="1" t="str">
        <f t="shared" si="370"/>
        <v>中山區</v>
      </c>
      <c r="K403" s="1" t="str">
        <f t="shared" si="371"/>
        <v>松江路581巷57號</v>
      </c>
      <c r="L403" s="1" t="str">
        <f t="shared" si="378"/>
        <v>N</v>
      </c>
      <c r="M403" s="1" t="str">
        <f t="shared" si="379"/>
        <v/>
      </c>
      <c r="N403" s="1" t="str">
        <f t="shared" si="422"/>
        <v/>
      </c>
      <c r="O403" s="1" t="str">
        <f t="shared" si="380"/>
        <v>N</v>
      </c>
      <c r="P403" s="1" t="str">
        <f t="shared" si="381"/>
        <v/>
      </c>
      <c r="Q403" s="1" t="str">
        <f t="shared" si="382"/>
        <v/>
      </c>
      <c r="R403" s="1" t="str">
        <f t="shared" si="383"/>
        <v/>
      </c>
      <c r="S403" s="1" t="str">
        <f t="shared" si="384"/>
        <v>松江路581巷57號</v>
      </c>
      <c r="T403" s="1" t="str">
        <f t="shared" si="385"/>
        <v>N</v>
      </c>
      <c r="U403" s="1" t="str">
        <f t="shared" si="386"/>
        <v>N</v>
      </c>
      <c r="V403" s="1" t="str">
        <f t="shared" si="387"/>
        <v>N</v>
      </c>
      <c r="W403" s="1" t="str">
        <f t="shared" si="388"/>
        <v/>
      </c>
      <c r="X403" s="1" t="str">
        <f t="shared" si="389"/>
        <v/>
      </c>
      <c r="Y403" s="1" t="str">
        <f t="shared" si="390"/>
        <v>松江路581巷57號</v>
      </c>
      <c r="Z403" s="1" t="str">
        <f t="shared" si="391"/>
        <v>Y</v>
      </c>
      <c r="AA403" s="1">
        <f t="shared" si="369"/>
        <v>3</v>
      </c>
      <c r="AB403" s="1" t="str">
        <f t="shared" si="392"/>
        <v>N</v>
      </c>
      <c r="AC403" s="1" t="str">
        <f t="shared" si="393"/>
        <v/>
      </c>
      <c r="AD403" s="1" t="str">
        <f t="shared" si="394"/>
        <v>松江路</v>
      </c>
      <c r="AE403" s="1" t="str">
        <f t="shared" si="395"/>
        <v>581巷57號</v>
      </c>
      <c r="AF403" s="1" t="str">
        <f t="shared" si="396"/>
        <v>N</v>
      </c>
      <c r="AG403" s="1" t="str">
        <f t="shared" si="397"/>
        <v/>
      </c>
      <c r="AH403" s="1" t="str">
        <f t="shared" si="398"/>
        <v/>
      </c>
      <c r="AI403" s="1" t="str">
        <f>IF(ISERROR(VLOOKUP(AH403,段別參照!A:B,2,0)),AH403,VLOOKUP(AH403,段別參照!A:B,2,0))</f>
        <v/>
      </c>
      <c r="AJ403" s="1" t="str">
        <f t="shared" si="399"/>
        <v>松江路</v>
      </c>
      <c r="AK403" s="1" t="str">
        <f t="shared" si="400"/>
        <v>松江路</v>
      </c>
      <c r="AL403" s="1" t="str">
        <f t="shared" si="401"/>
        <v>581巷57號</v>
      </c>
      <c r="AM403" s="1" t="str">
        <f t="shared" si="402"/>
        <v>Y</v>
      </c>
      <c r="AN403" s="1">
        <f t="shared" si="403"/>
        <v>4</v>
      </c>
      <c r="AO403" s="1" t="str">
        <f t="shared" si="404"/>
        <v>581巷</v>
      </c>
      <c r="AP403" s="1" t="str">
        <f t="shared" si="405"/>
        <v>57號</v>
      </c>
      <c r="AQ403" s="1" t="str">
        <f t="shared" si="406"/>
        <v>N</v>
      </c>
      <c r="AR403" s="1" t="str">
        <f t="shared" si="407"/>
        <v/>
      </c>
      <c r="AS403" s="1" t="str">
        <f t="shared" si="408"/>
        <v/>
      </c>
      <c r="AT403" s="1" t="str">
        <f t="shared" si="409"/>
        <v>57號</v>
      </c>
      <c r="AU403" s="1" t="str">
        <f t="shared" si="410"/>
        <v>Y</v>
      </c>
      <c r="AV403" s="1">
        <f t="shared" si="411"/>
        <v>3</v>
      </c>
      <c r="AW403" s="1" t="str">
        <f t="shared" si="412"/>
        <v>57號</v>
      </c>
      <c r="AX403" s="1" t="str">
        <f t="shared" si="423"/>
        <v>57號</v>
      </c>
      <c r="AY403" s="1" t="str">
        <f t="shared" si="413"/>
        <v/>
      </c>
      <c r="AZ403" s="1" t="str">
        <f t="shared" si="414"/>
        <v>N</v>
      </c>
      <c r="BA403" s="1" t="str">
        <f t="shared" si="415"/>
        <v/>
      </c>
      <c r="BB403" s="1" t="str">
        <f t="shared" si="416"/>
        <v/>
      </c>
      <c r="BC403" s="1" t="str">
        <f t="shared" si="417"/>
        <v/>
      </c>
      <c r="BD403" s="1" t="str">
        <f>IF(ISERROR(VLOOKUP(BC403,樓別參照!A:B,2,0)),BC403,VLOOKUP(BC403,樓別參照!A:B,2,0))</f>
        <v/>
      </c>
      <c r="BE403" s="1" t="str">
        <f t="shared" si="418"/>
        <v/>
      </c>
      <c r="BF403" s="1" t="str">
        <f t="shared" si="419"/>
        <v/>
      </c>
      <c r="BG403" s="1" t="str">
        <f t="shared" si="368"/>
        <v>N</v>
      </c>
      <c r="BH403" s="1" t="str">
        <f t="shared" si="367"/>
        <v/>
      </c>
      <c r="BI403" s="1" t="str">
        <f t="shared" si="420"/>
        <v/>
      </c>
      <c r="BJ403" s="1" t="str">
        <f t="shared" si="372"/>
        <v>臺北市</v>
      </c>
      <c r="BK403" s="1" t="str">
        <f t="shared" si="424"/>
        <v>中山區</v>
      </c>
      <c r="BL403" s="1" t="str">
        <f t="shared" si="425"/>
        <v>松江路</v>
      </c>
      <c r="BM403" s="1" t="str">
        <f t="shared" si="426"/>
        <v>581巷</v>
      </c>
      <c r="BN403" s="1" t="str">
        <f t="shared" si="427"/>
        <v/>
      </c>
      <c r="BO403" s="1" t="str">
        <f t="shared" si="421"/>
        <v>57號</v>
      </c>
      <c r="BP403" s="1" t="str">
        <f t="shared" si="373"/>
        <v/>
      </c>
    </row>
    <row r="404" spans="1:68" x14ac:dyDescent="0.3">
      <c r="A404" s="1">
        <v>8949116</v>
      </c>
      <c r="B404" s="1" t="s">
        <v>398</v>
      </c>
      <c r="C404" s="1" t="s">
        <v>570</v>
      </c>
      <c r="D404" s="1" t="s">
        <v>571</v>
      </c>
      <c r="E404" s="1" t="s">
        <v>981</v>
      </c>
      <c r="F404" s="1" t="str">
        <f t="shared" si="374"/>
        <v>台北市 大同區 景星里12鄰迪化街2段9巷3號</v>
      </c>
      <c r="G404" s="1">
        <f t="shared" si="375"/>
        <v>4</v>
      </c>
      <c r="H404" s="1" t="str">
        <f t="shared" si="376"/>
        <v>台北市</v>
      </c>
      <c r="I404" s="1">
        <f t="shared" si="377"/>
        <v>4</v>
      </c>
      <c r="J404" s="1" t="str">
        <f t="shared" si="370"/>
        <v>大同區</v>
      </c>
      <c r="K404" s="1" t="str">
        <f t="shared" si="371"/>
        <v>景星里12鄰迪化街2段9巷3號</v>
      </c>
      <c r="L404" s="1" t="str">
        <f t="shared" si="378"/>
        <v>Y</v>
      </c>
      <c r="M404" s="1">
        <f t="shared" si="379"/>
        <v>3</v>
      </c>
      <c r="N404" s="1" t="str">
        <f t="shared" si="422"/>
        <v>景星里</v>
      </c>
      <c r="O404" s="1" t="str">
        <f t="shared" si="380"/>
        <v>Y</v>
      </c>
      <c r="P404" s="1">
        <f t="shared" si="381"/>
        <v>6</v>
      </c>
      <c r="Q404" s="1" t="str">
        <f t="shared" si="382"/>
        <v>景星里12鄰</v>
      </c>
      <c r="R404" s="1" t="str">
        <f t="shared" si="383"/>
        <v>景星里12鄰</v>
      </c>
      <c r="S404" s="1" t="str">
        <f t="shared" si="384"/>
        <v>迪化街2段9巷3號</v>
      </c>
      <c r="T404" s="1" t="str">
        <f t="shared" si="385"/>
        <v>N</v>
      </c>
      <c r="U404" s="1" t="str">
        <f t="shared" si="386"/>
        <v>N</v>
      </c>
      <c r="V404" s="1" t="str">
        <f t="shared" si="387"/>
        <v>N</v>
      </c>
      <c r="W404" s="1" t="str">
        <f t="shared" si="388"/>
        <v/>
      </c>
      <c r="X404" s="1" t="str">
        <f t="shared" si="389"/>
        <v/>
      </c>
      <c r="Y404" s="1" t="str">
        <f t="shared" si="390"/>
        <v>迪化街2段9巷3號</v>
      </c>
      <c r="Z404" s="1" t="str">
        <f t="shared" si="391"/>
        <v>N</v>
      </c>
      <c r="AA404" s="1" t="str">
        <f t="shared" si="369"/>
        <v/>
      </c>
      <c r="AB404" s="1" t="str">
        <f t="shared" si="392"/>
        <v>Y</v>
      </c>
      <c r="AC404" s="1">
        <f t="shared" si="393"/>
        <v>3</v>
      </c>
      <c r="AD404" s="1" t="str">
        <f t="shared" si="394"/>
        <v>迪化街</v>
      </c>
      <c r="AE404" s="1" t="str">
        <f t="shared" si="395"/>
        <v>2段9巷3號</v>
      </c>
      <c r="AF404" s="1" t="str">
        <f t="shared" si="396"/>
        <v>Y</v>
      </c>
      <c r="AG404" s="1">
        <f t="shared" si="397"/>
        <v>2</v>
      </c>
      <c r="AH404" s="1" t="str">
        <f t="shared" si="398"/>
        <v>2段</v>
      </c>
      <c r="AI404" s="1" t="str">
        <f>IF(ISERROR(VLOOKUP(AH404,段別參照!A:B,2,0)),AH404,VLOOKUP(AH404,段別參照!A:B,2,0))</f>
        <v>二段</v>
      </c>
      <c r="AJ404" s="1" t="str">
        <f t="shared" si="399"/>
        <v>迪化街2段</v>
      </c>
      <c r="AK404" s="1" t="str">
        <f t="shared" si="400"/>
        <v>迪化街二段</v>
      </c>
      <c r="AL404" s="1" t="str">
        <f t="shared" si="401"/>
        <v>9巷3號</v>
      </c>
      <c r="AM404" s="1" t="str">
        <f t="shared" si="402"/>
        <v>Y</v>
      </c>
      <c r="AN404" s="1">
        <f t="shared" si="403"/>
        <v>2</v>
      </c>
      <c r="AO404" s="1" t="str">
        <f t="shared" si="404"/>
        <v>9巷</v>
      </c>
      <c r="AP404" s="1" t="str">
        <f t="shared" si="405"/>
        <v>3號</v>
      </c>
      <c r="AQ404" s="1" t="str">
        <f t="shared" si="406"/>
        <v>N</v>
      </c>
      <c r="AR404" s="1" t="str">
        <f t="shared" si="407"/>
        <v/>
      </c>
      <c r="AS404" s="1" t="str">
        <f t="shared" si="408"/>
        <v/>
      </c>
      <c r="AT404" s="1" t="str">
        <f t="shared" si="409"/>
        <v>3號</v>
      </c>
      <c r="AU404" s="1" t="str">
        <f t="shared" si="410"/>
        <v>Y</v>
      </c>
      <c r="AV404" s="1">
        <f t="shared" si="411"/>
        <v>2</v>
      </c>
      <c r="AW404" s="1" t="str">
        <f t="shared" si="412"/>
        <v>3號</v>
      </c>
      <c r="AX404" s="1" t="str">
        <f t="shared" si="423"/>
        <v>3號</v>
      </c>
      <c r="AY404" s="1" t="str">
        <f t="shared" si="413"/>
        <v/>
      </c>
      <c r="AZ404" s="1" t="str">
        <f t="shared" si="414"/>
        <v>N</v>
      </c>
      <c r="BA404" s="1" t="str">
        <f t="shared" si="415"/>
        <v/>
      </c>
      <c r="BB404" s="1" t="str">
        <f t="shared" si="416"/>
        <v/>
      </c>
      <c r="BC404" s="1" t="str">
        <f t="shared" si="417"/>
        <v/>
      </c>
      <c r="BD404" s="1" t="str">
        <f>IF(ISERROR(VLOOKUP(BC404,樓別參照!A:B,2,0)),BC404,VLOOKUP(BC404,樓別參照!A:B,2,0))</f>
        <v/>
      </c>
      <c r="BE404" s="1" t="str">
        <f t="shared" si="418"/>
        <v/>
      </c>
      <c r="BF404" s="1" t="str">
        <f t="shared" si="419"/>
        <v/>
      </c>
      <c r="BG404" s="1" t="str">
        <f t="shared" si="368"/>
        <v>N</v>
      </c>
      <c r="BH404" s="1" t="str">
        <f t="shared" ref="BH404:BH408" si="428">IF(BG404="Y",FIND("之",BF404),"")</f>
        <v/>
      </c>
      <c r="BI404" s="1" t="str">
        <f t="shared" si="420"/>
        <v/>
      </c>
      <c r="BJ404" s="1" t="str">
        <f t="shared" si="372"/>
        <v>臺北市</v>
      </c>
      <c r="BK404" s="1" t="str">
        <f t="shared" si="424"/>
        <v>大同區</v>
      </c>
      <c r="BL404" s="1" t="str">
        <f t="shared" si="425"/>
        <v>迪化街二段</v>
      </c>
      <c r="BM404" s="1" t="str">
        <f t="shared" si="426"/>
        <v>9巷</v>
      </c>
      <c r="BN404" s="1" t="str">
        <f t="shared" si="427"/>
        <v/>
      </c>
      <c r="BO404" s="1" t="str">
        <f t="shared" si="421"/>
        <v>3號</v>
      </c>
      <c r="BP404" s="1" t="str">
        <f t="shared" si="373"/>
        <v/>
      </c>
    </row>
    <row r="405" spans="1:68" x14ac:dyDescent="0.3">
      <c r="A405" s="1">
        <v>7921064</v>
      </c>
      <c r="B405" s="1" t="s">
        <v>399</v>
      </c>
      <c r="C405" s="1" t="s">
        <v>570</v>
      </c>
      <c r="D405" s="1" t="s">
        <v>571</v>
      </c>
      <c r="E405" s="1" t="s">
        <v>982</v>
      </c>
      <c r="F405" s="1" t="str">
        <f t="shared" si="374"/>
        <v>台北市 大同區 承德路2段94號4樓</v>
      </c>
      <c r="G405" s="1">
        <f t="shared" si="375"/>
        <v>4</v>
      </c>
      <c r="H405" s="1" t="str">
        <f t="shared" si="376"/>
        <v>台北市</v>
      </c>
      <c r="I405" s="1">
        <f t="shared" si="377"/>
        <v>4</v>
      </c>
      <c r="J405" s="1" t="str">
        <f t="shared" si="370"/>
        <v>大同區</v>
      </c>
      <c r="K405" s="1" t="str">
        <f t="shared" si="371"/>
        <v>承德路2段94號4樓</v>
      </c>
      <c r="L405" s="1" t="str">
        <f t="shared" si="378"/>
        <v>N</v>
      </c>
      <c r="M405" s="1" t="str">
        <f t="shared" si="379"/>
        <v/>
      </c>
      <c r="N405" s="1" t="str">
        <f t="shared" si="422"/>
        <v/>
      </c>
      <c r="O405" s="1" t="str">
        <f t="shared" si="380"/>
        <v>N</v>
      </c>
      <c r="P405" s="1" t="str">
        <f t="shared" si="381"/>
        <v/>
      </c>
      <c r="Q405" s="1" t="str">
        <f t="shared" si="382"/>
        <v/>
      </c>
      <c r="R405" s="1" t="str">
        <f t="shared" si="383"/>
        <v/>
      </c>
      <c r="S405" s="1" t="str">
        <f t="shared" si="384"/>
        <v>承德路2段94號4樓</v>
      </c>
      <c r="T405" s="1" t="str">
        <f t="shared" si="385"/>
        <v>N</v>
      </c>
      <c r="U405" s="1" t="str">
        <f t="shared" si="386"/>
        <v>N</v>
      </c>
      <c r="V405" s="1" t="str">
        <f t="shared" si="387"/>
        <v>N</v>
      </c>
      <c r="W405" s="1" t="str">
        <f t="shared" si="388"/>
        <v/>
      </c>
      <c r="X405" s="1" t="str">
        <f t="shared" si="389"/>
        <v/>
      </c>
      <c r="Y405" s="1" t="str">
        <f t="shared" si="390"/>
        <v>承德路2段94號4樓</v>
      </c>
      <c r="Z405" s="1" t="str">
        <f t="shared" si="391"/>
        <v>Y</v>
      </c>
      <c r="AA405" s="1">
        <f t="shared" si="369"/>
        <v>3</v>
      </c>
      <c r="AB405" s="1" t="str">
        <f t="shared" si="392"/>
        <v>N</v>
      </c>
      <c r="AC405" s="1" t="str">
        <f t="shared" si="393"/>
        <v/>
      </c>
      <c r="AD405" s="1" t="str">
        <f t="shared" si="394"/>
        <v>承德路</v>
      </c>
      <c r="AE405" s="1" t="str">
        <f t="shared" si="395"/>
        <v>2段94號4樓</v>
      </c>
      <c r="AF405" s="1" t="str">
        <f t="shared" si="396"/>
        <v>Y</v>
      </c>
      <c r="AG405" s="1">
        <f t="shared" si="397"/>
        <v>2</v>
      </c>
      <c r="AH405" s="1" t="str">
        <f t="shared" si="398"/>
        <v>2段</v>
      </c>
      <c r="AI405" s="1" t="str">
        <f>IF(ISERROR(VLOOKUP(AH405,段別參照!A:B,2,0)),AH405,VLOOKUP(AH405,段別參照!A:B,2,0))</f>
        <v>二段</v>
      </c>
      <c r="AJ405" s="1" t="str">
        <f t="shared" si="399"/>
        <v>承德路2段</v>
      </c>
      <c r="AK405" s="1" t="str">
        <f t="shared" si="400"/>
        <v>承德路二段</v>
      </c>
      <c r="AL405" s="1" t="str">
        <f t="shared" si="401"/>
        <v>94號4樓</v>
      </c>
      <c r="AM405" s="1" t="str">
        <f t="shared" si="402"/>
        <v>N</v>
      </c>
      <c r="AN405" s="1" t="str">
        <f t="shared" si="403"/>
        <v/>
      </c>
      <c r="AO405" s="1" t="str">
        <f t="shared" si="404"/>
        <v/>
      </c>
      <c r="AP405" s="1" t="str">
        <f t="shared" si="405"/>
        <v>94號4樓</v>
      </c>
      <c r="AQ405" s="1" t="str">
        <f t="shared" si="406"/>
        <v>N</v>
      </c>
      <c r="AR405" s="1" t="str">
        <f t="shared" si="407"/>
        <v/>
      </c>
      <c r="AS405" s="1" t="str">
        <f t="shared" si="408"/>
        <v/>
      </c>
      <c r="AT405" s="1" t="str">
        <f t="shared" si="409"/>
        <v>94號4樓</v>
      </c>
      <c r="AU405" s="1" t="str">
        <f t="shared" si="410"/>
        <v>Y</v>
      </c>
      <c r="AV405" s="1">
        <f t="shared" si="411"/>
        <v>3</v>
      </c>
      <c r="AW405" s="1" t="str">
        <f t="shared" si="412"/>
        <v>94號</v>
      </c>
      <c r="AX405" s="1" t="str">
        <f t="shared" si="423"/>
        <v>94號</v>
      </c>
      <c r="AY405" s="1" t="str">
        <f t="shared" si="413"/>
        <v>4樓</v>
      </c>
      <c r="AZ405" s="1" t="str">
        <f t="shared" si="414"/>
        <v>Y</v>
      </c>
      <c r="BA405" s="1">
        <f t="shared" si="415"/>
        <v>2</v>
      </c>
      <c r="BB405" s="1" t="str">
        <f t="shared" si="416"/>
        <v>4樓</v>
      </c>
      <c r="BC405" s="1" t="str">
        <f t="shared" si="417"/>
        <v>4</v>
      </c>
      <c r="BD405" s="1" t="str">
        <f>IF(ISERROR(VLOOKUP(BC405,樓別參照!A:B,2,0)),BC405,VLOOKUP(BC405,樓別參照!A:B,2,0))</f>
        <v>4</v>
      </c>
      <c r="BE405" s="1" t="str">
        <f t="shared" si="418"/>
        <v>4樓</v>
      </c>
      <c r="BF405" s="1" t="str">
        <f t="shared" si="419"/>
        <v/>
      </c>
      <c r="BG405" s="1" t="str">
        <f t="shared" si="368"/>
        <v>N</v>
      </c>
      <c r="BH405" s="1" t="str">
        <f t="shared" si="428"/>
        <v/>
      </c>
      <c r="BI405" s="1" t="str">
        <f t="shared" si="420"/>
        <v/>
      </c>
      <c r="BJ405" s="1" t="str">
        <f t="shared" si="372"/>
        <v>臺北市</v>
      </c>
      <c r="BK405" s="1" t="str">
        <f t="shared" si="424"/>
        <v>大同區</v>
      </c>
      <c r="BL405" s="1" t="str">
        <f t="shared" si="425"/>
        <v>承德路二段</v>
      </c>
      <c r="BM405" s="1" t="str">
        <f t="shared" si="426"/>
        <v/>
      </c>
      <c r="BN405" s="1" t="str">
        <f t="shared" si="427"/>
        <v/>
      </c>
      <c r="BO405" s="1" t="str">
        <f t="shared" si="421"/>
        <v>94號4樓</v>
      </c>
      <c r="BP405" s="1" t="str">
        <f t="shared" si="373"/>
        <v/>
      </c>
    </row>
    <row r="406" spans="1:68" x14ac:dyDescent="0.3">
      <c r="A406" s="1">
        <v>9172359</v>
      </c>
      <c r="B406" s="1" t="s">
        <v>400</v>
      </c>
      <c r="C406" s="1" t="s">
        <v>615</v>
      </c>
      <c r="D406" s="1" t="s">
        <v>567</v>
      </c>
      <c r="E406" s="1" t="s">
        <v>983</v>
      </c>
      <c r="F406" s="1" t="str">
        <f t="shared" si="374"/>
        <v>台北市 大同區 延平里1鄰重慶北路2段178號3樓</v>
      </c>
      <c r="G406" s="1">
        <f t="shared" si="375"/>
        <v>4</v>
      </c>
      <c r="H406" s="1" t="str">
        <f t="shared" si="376"/>
        <v>台北市</v>
      </c>
      <c r="I406" s="1">
        <f t="shared" si="377"/>
        <v>4</v>
      </c>
      <c r="J406" s="1" t="str">
        <f t="shared" si="370"/>
        <v>大同區</v>
      </c>
      <c r="K406" s="1" t="str">
        <f t="shared" si="371"/>
        <v>延平里1鄰重慶北路2段178號3樓</v>
      </c>
      <c r="L406" s="1" t="str">
        <f t="shared" si="378"/>
        <v>Y</v>
      </c>
      <c r="M406" s="1">
        <f t="shared" si="379"/>
        <v>3</v>
      </c>
      <c r="N406" s="1" t="str">
        <f t="shared" si="422"/>
        <v>延平里</v>
      </c>
      <c r="O406" s="1" t="str">
        <f t="shared" si="380"/>
        <v>Y</v>
      </c>
      <c r="P406" s="1">
        <f t="shared" si="381"/>
        <v>5</v>
      </c>
      <c r="Q406" s="1" t="str">
        <f t="shared" si="382"/>
        <v>延平里1鄰</v>
      </c>
      <c r="R406" s="1" t="str">
        <f t="shared" si="383"/>
        <v>延平里1鄰</v>
      </c>
      <c r="S406" s="1" t="str">
        <f t="shared" si="384"/>
        <v>重慶北路2段178號3樓</v>
      </c>
      <c r="T406" s="1" t="str">
        <f t="shared" si="385"/>
        <v>N</v>
      </c>
      <c r="U406" s="1" t="str">
        <f t="shared" si="386"/>
        <v>N</v>
      </c>
      <c r="V406" s="1" t="str">
        <f t="shared" si="387"/>
        <v>N</v>
      </c>
      <c r="W406" s="1" t="str">
        <f t="shared" si="388"/>
        <v/>
      </c>
      <c r="X406" s="1" t="str">
        <f t="shared" si="389"/>
        <v/>
      </c>
      <c r="Y406" s="1" t="str">
        <f t="shared" si="390"/>
        <v>重慶北路2段178號3樓</v>
      </c>
      <c r="Z406" s="1" t="str">
        <f t="shared" si="391"/>
        <v>Y</v>
      </c>
      <c r="AA406" s="1">
        <f t="shared" si="369"/>
        <v>4</v>
      </c>
      <c r="AB406" s="1" t="str">
        <f t="shared" si="392"/>
        <v>N</v>
      </c>
      <c r="AC406" s="1" t="str">
        <f t="shared" si="393"/>
        <v/>
      </c>
      <c r="AD406" s="1" t="str">
        <f t="shared" si="394"/>
        <v>重慶北路</v>
      </c>
      <c r="AE406" s="1" t="str">
        <f t="shared" si="395"/>
        <v>2段178號3樓</v>
      </c>
      <c r="AF406" s="1" t="str">
        <f t="shared" si="396"/>
        <v>Y</v>
      </c>
      <c r="AG406" s="1">
        <f t="shared" si="397"/>
        <v>2</v>
      </c>
      <c r="AH406" s="1" t="str">
        <f t="shared" si="398"/>
        <v>2段</v>
      </c>
      <c r="AI406" s="1" t="str">
        <f>IF(ISERROR(VLOOKUP(AH406,段別參照!A:B,2,0)),AH406,VLOOKUP(AH406,段別參照!A:B,2,0))</f>
        <v>二段</v>
      </c>
      <c r="AJ406" s="1" t="str">
        <f t="shared" si="399"/>
        <v>重慶北路2段</v>
      </c>
      <c r="AK406" s="1" t="str">
        <f t="shared" si="400"/>
        <v>重慶北路二段</v>
      </c>
      <c r="AL406" s="1" t="str">
        <f t="shared" si="401"/>
        <v>178號3樓</v>
      </c>
      <c r="AM406" s="1" t="str">
        <f t="shared" si="402"/>
        <v>N</v>
      </c>
      <c r="AN406" s="1" t="str">
        <f t="shared" si="403"/>
        <v/>
      </c>
      <c r="AO406" s="1" t="str">
        <f t="shared" si="404"/>
        <v/>
      </c>
      <c r="AP406" s="1" t="str">
        <f t="shared" si="405"/>
        <v>178號3樓</v>
      </c>
      <c r="AQ406" s="1" t="str">
        <f t="shared" si="406"/>
        <v>N</v>
      </c>
      <c r="AR406" s="1" t="str">
        <f t="shared" si="407"/>
        <v/>
      </c>
      <c r="AS406" s="1" t="str">
        <f t="shared" si="408"/>
        <v/>
      </c>
      <c r="AT406" s="1" t="str">
        <f t="shared" si="409"/>
        <v>178號3樓</v>
      </c>
      <c r="AU406" s="1" t="str">
        <f t="shared" si="410"/>
        <v>Y</v>
      </c>
      <c r="AV406" s="1">
        <f t="shared" si="411"/>
        <v>4</v>
      </c>
      <c r="AW406" s="1" t="str">
        <f t="shared" si="412"/>
        <v>178號</v>
      </c>
      <c r="AX406" s="1" t="str">
        <f t="shared" si="423"/>
        <v>178號</v>
      </c>
      <c r="AY406" s="1" t="str">
        <f t="shared" si="413"/>
        <v>3樓</v>
      </c>
      <c r="AZ406" s="1" t="str">
        <f t="shared" si="414"/>
        <v>Y</v>
      </c>
      <c r="BA406" s="1">
        <f t="shared" si="415"/>
        <v>2</v>
      </c>
      <c r="BB406" s="1" t="str">
        <f t="shared" si="416"/>
        <v>3樓</v>
      </c>
      <c r="BC406" s="1" t="str">
        <f t="shared" si="417"/>
        <v>3</v>
      </c>
      <c r="BD406" s="1" t="str">
        <f>IF(ISERROR(VLOOKUP(BC406,樓別參照!A:B,2,0)),BC406,VLOOKUP(BC406,樓別參照!A:B,2,0))</f>
        <v>3</v>
      </c>
      <c r="BE406" s="1" t="str">
        <f t="shared" si="418"/>
        <v>3樓</v>
      </c>
      <c r="BF406" s="1" t="str">
        <f t="shared" si="419"/>
        <v/>
      </c>
      <c r="BG406" s="1" t="str">
        <f t="shared" si="368"/>
        <v>N</v>
      </c>
      <c r="BH406" s="1" t="str">
        <f t="shared" si="428"/>
        <v/>
      </c>
      <c r="BI406" s="1" t="str">
        <f t="shared" si="420"/>
        <v/>
      </c>
      <c r="BJ406" s="1" t="str">
        <f t="shared" si="372"/>
        <v>臺北市</v>
      </c>
      <c r="BK406" s="1" t="str">
        <f t="shared" si="424"/>
        <v>大同區</v>
      </c>
      <c r="BL406" s="1" t="str">
        <f t="shared" si="425"/>
        <v>重慶北路二段</v>
      </c>
      <c r="BM406" s="1" t="str">
        <f t="shared" si="426"/>
        <v/>
      </c>
      <c r="BN406" s="1" t="str">
        <f t="shared" si="427"/>
        <v/>
      </c>
      <c r="BO406" s="1" t="str">
        <f t="shared" si="421"/>
        <v>178號3樓</v>
      </c>
      <c r="BP406" s="1" t="str">
        <f t="shared" si="373"/>
        <v/>
      </c>
    </row>
    <row r="407" spans="1:68" x14ac:dyDescent="0.3">
      <c r="A407" s="1">
        <v>8980017</v>
      </c>
      <c r="B407" s="1" t="s">
        <v>401</v>
      </c>
      <c r="C407" s="1" t="s">
        <v>566</v>
      </c>
      <c r="D407" s="1" t="s">
        <v>567</v>
      </c>
      <c r="E407" s="1" t="s">
        <v>984</v>
      </c>
      <c r="F407" s="1" t="str">
        <f t="shared" si="374"/>
        <v>台北市 中正區 廈門街81巷30號</v>
      </c>
      <c r="G407" s="1">
        <f t="shared" si="375"/>
        <v>4</v>
      </c>
      <c r="H407" s="1" t="str">
        <f t="shared" si="376"/>
        <v>台北市</v>
      </c>
      <c r="I407" s="1">
        <f t="shared" si="377"/>
        <v>4</v>
      </c>
      <c r="J407" s="1" t="str">
        <f t="shared" si="370"/>
        <v>中正區</v>
      </c>
      <c r="K407" s="1" t="str">
        <f t="shared" si="371"/>
        <v>廈門街81巷30號</v>
      </c>
      <c r="L407" s="1" t="str">
        <f t="shared" si="378"/>
        <v>N</v>
      </c>
      <c r="M407" s="1" t="str">
        <f t="shared" si="379"/>
        <v/>
      </c>
      <c r="N407" s="1" t="str">
        <f t="shared" si="422"/>
        <v/>
      </c>
      <c r="O407" s="1" t="str">
        <f t="shared" si="380"/>
        <v>N</v>
      </c>
      <c r="P407" s="1" t="str">
        <f t="shared" si="381"/>
        <v/>
      </c>
      <c r="Q407" s="1" t="str">
        <f t="shared" si="382"/>
        <v/>
      </c>
      <c r="R407" s="1" t="str">
        <f t="shared" si="383"/>
        <v/>
      </c>
      <c r="S407" s="1" t="str">
        <f t="shared" si="384"/>
        <v>廈門街81巷30號</v>
      </c>
      <c r="T407" s="1" t="str">
        <f t="shared" si="385"/>
        <v>N</v>
      </c>
      <c r="U407" s="1" t="str">
        <f t="shared" si="386"/>
        <v>N</v>
      </c>
      <c r="V407" s="1" t="str">
        <f t="shared" si="387"/>
        <v>N</v>
      </c>
      <c r="W407" s="1" t="str">
        <f t="shared" si="388"/>
        <v/>
      </c>
      <c r="X407" s="1" t="str">
        <f t="shared" si="389"/>
        <v/>
      </c>
      <c r="Y407" s="1" t="str">
        <f t="shared" si="390"/>
        <v>廈門街81巷30號</v>
      </c>
      <c r="Z407" s="1" t="str">
        <f t="shared" si="391"/>
        <v>N</v>
      </c>
      <c r="AA407" s="1" t="str">
        <f t="shared" si="369"/>
        <v/>
      </c>
      <c r="AB407" s="1" t="str">
        <f t="shared" si="392"/>
        <v>Y</v>
      </c>
      <c r="AC407" s="1">
        <f t="shared" si="393"/>
        <v>3</v>
      </c>
      <c r="AD407" s="1" t="str">
        <f t="shared" si="394"/>
        <v>廈門街</v>
      </c>
      <c r="AE407" s="1" t="str">
        <f t="shared" si="395"/>
        <v>81巷30號</v>
      </c>
      <c r="AF407" s="1" t="str">
        <f t="shared" si="396"/>
        <v>N</v>
      </c>
      <c r="AG407" s="1" t="str">
        <f t="shared" si="397"/>
        <v/>
      </c>
      <c r="AH407" s="1" t="str">
        <f t="shared" si="398"/>
        <v/>
      </c>
      <c r="AI407" s="1" t="str">
        <f>IF(ISERROR(VLOOKUP(AH407,段別參照!A:B,2,0)),AH407,VLOOKUP(AH407,段別參照!A:B,2,0))</f>
        <v/>
      </c>
      <c r="AJ407" s="1" t="str">
        <f t="shared" si="399"/>
        <v>廈門街</v>
      </c>
      <c r="AK407" s="1" t="str">
        <f t="shared" si="400"/>
        <v>廈門街</v>
      </c>
      <c r="AL407" s="1" t="str">
        <f t="shared" si="401"/>
        <v>81巷30號</v>
      </c>
      <c r="AM407" s="1" t="str">
        <f t="shared" si="402"/>
        <v>Y</v>
      </c>
      <c r="AN407" s="1">
        <f t="shared" si="403"/>
        <v>3</v>
      </c>
      <c r="AO407" s="1" t="str">
        <f t="shared" si="404"/>
        <v>81巷</v>
      </c>
      <c r="AP407" s="1" t="str">
        <f t="shared" si="405"/>
        <v>30號</v>
      </c>
      <c r="AQ407" s="1" t="str">
        <f t="shared" si="406"/>
        <v>N</v>
      </c>
      <c r="AR407" s="1" t="str">
        <f t="shared" si="407"/>
        <v/>
      </c>
      <c r="AS407" s="1" t="str">
        <f t="shared" si="408"/>
        <v/>
      </c>
      <c r="AT407" s="1" t="str">
        <f t="shared" si="409"/>
        <v>30號</v>
      </c>
      <c r="AU407" s="1" t="str">
        <f t="shared" si="410"/>
        <v>Y</v>
      </c>
      <c r="AV407" s="1">
        <f t="shared" si="411"/>
        <v>3</v>
      </c>
      <c r="AW407" s="1" t="str">
        <f t="shared" si="412"/>
        <v>30號</v>
      </c>
      <c r="AX407" s="1" t="str">
        <f t="shared" si="423"/>
        <v>30號</v>
      </c>
      <c r="AY407" s="1" t="str">
        <f t="shared" si="413"/>
        <v/>
      </c>
      <c r="AZ407" s="1" t="str">
        <f t="shared" si="414"/>
        <v>N</v>
      </c>
      <c r="BA407" s="1" t="str">
        <f t="shared" si="415"/>
        <v/>
      </c>
      <c r="BB407" s="1" t="str">
        <f t="shared" si="416"/>
        <v/>
      </c>
      <c r="BC407" s="1" t="str">
        <f t="shared" si="417"/>
        <v/>
      </c>
      <c r="BD407" s="1" t="str">
        <f>IF(ISERROR(VLOOKUP(BC407,樓別參照!A:B,2,0)),BC407,VLOOKUP(BC407,樓別參照!A:B,2,0))</f>
        <v/>
      </c>
      <c r="BE407" s="1" t="str">
        <f t="shared" si="418"/>
        <v/>
      </c>
      <c r="BF407" s="1" t="str">
        <f t="shared" si="419"/>
        <v/>
      </c>
      <c r="BG407" s="1" t="str">
        <f t="shared" si="368"/>
        <v>N</v>
      </c>
      <c r="BH407" s="1" t="str">
        <f t="shared" si="428"/>
        <v/>
      </c>
      <c r="BI407" s="1" t="str">
        <f t="shared" si="420"/>
        <v/>
      </c>
      <c r="BJ407" s="1" t="str">
        <f t="shared" si="372"/>
        <v>臺北市</v>
      </c>
      <c r="BK407" s="1" t="str">
        <f t="shared" si="424"/>
        <v>中正區</v>
      </c>
      <c r="BL407" s="1" t="str">
        <f t="shared" si="425"/>
        <v>廈門街</v>
      </c>
      <c r="BM407" s="1" t="str">
        <f t="shared" si="426"/>
        <v>81巷</v>
      </c>
      <c r="BN407" s="1" t="str">
        <f t="shared" si="427"/>
        <v/>
      </c>
      <c r="BO407" s="1" t="str">
        <f t="shared" si="421"/>
        <v>30號</v>
      </c>
      <c r="BP407" s="1" t="str">
        <f t="shared" si="373"/>
        <v/>
      </c>
    </row>
    <row r="408" spans="1:68" x14ac:dyDescent="0.3">
      <c r="A408" s="1">
        <v>10008420</v>
      </c>
      <c r="B408" s="1" t="s">
        <v>402</v>
      </c>
      <c r="C408" s="1" t="s">
        <v>577</v>
      </c>
      <c r="D408" s="1" t="s">
        <v>571</v>
      </c>
      <c r="E408" s="1" t="s">
        <v>985</v>
      </c>
      <c r="F408" s="1" t="str">
        <f t="shared" si="374"/>
        <v>台北市 中正區 忠勤里12鄰中華路2段307巷30號3樓</v>
      </c>
      <c r="G408" s="1">
        <f t="shared" si="375"/>
        <v>4</v>
      </c>
      <c r="H408" s="1" t="str">
        <f t="shared" si="376"/>
        <v>台北市</v>
      </c>
      <c r="I408" s="1">
        <f t="shared" si="377"/>
        <v>4</v>
      </c>
      <c r="J408" s="1" t="str">
        <f t="shared" si="370"/>
        <v>中正區</v>
      </c>
      <c r="K408" s="1" t="str">
        <f t="shared" si="371"/>
        <v>忠勤里12鄰中華路2段307巷30號3樓</v>
      </c>
      <c r="L408" s="1" t="str">
        <f t="shared" si="378"/>
        <v>Y</v>
      </c>
      <c r="M408" s="1">
        <f t="shared" si="379"/>
        <v>3</v>
      </c>
      <c r="N408" s="1" t="str">
        <f t="shared" si="422"/>
        <v>忠勤里</v>
      </c>
      <c r="O408" s="1" t="str">
        <f t="shared" si="380"/>
        <v>Y</v>
      </c>
      <c r="P408" s="1">
        <f t="shared" si="381"/>
        <v>6</v>
      </c>
      <c r="Q408" s="1" t="str">
        <f t="shared" si="382"/>
        <v>忠勤里12鄰</v>
      </c>
      <c r="R408" s="1" t="str">
        <f t="shared" si="383"/>
        <v>忠勤里12鄰</v>
      </c>
      <c r="S408" s="1" t="str">
        <f t="shared" si="384"/>
        <v>中華路2段307巷30號3樓</v>
      </c>
      <c r="T408" s="1" t="str">
        <f t="shared" si="385"/>
        <v>N</v>
      </c>
      <c r="U408" s="1" t="str">
        <f t="shared" si="386"/>
        <v>N</v>
      </c>
      <c r="V408" s="1" t="str">
        <f t="shared" si="387"/>
        <v>N</v>
      </c>
      <c r="W408" s="1" t="str">
        <f t="shared" si="388"/>
        <v/>
      </c>
      <c r="X408" s="1" t="str">
        <f t="shared" si="389"/>
        <v/>
      </c>
      <c r="Y408" s="1" t="str">
        <f t="shared" si="390"/>
        <v>中華路2段307巷30號3樓</v>
      </c>
      <c r="Z408" s="1" t="str">
        <f t="shared" si="391"/>
        <v>Y</v>
      </c>
      <c r="AA408" s="1">
        <f t="shared" si="369"/>
        <v>3</v>
      </c>
      <c r="AB408" s="1" t="str">
        <f t="shared" si="392"/>
        <v>N</v>
      </c>
      <c r="AC408" s="1" t="str">
        <f t="shared" si="393"/>
        <v/>
      </c>
      <c r="AD408" s="1" t="str">
        <f t="shared" si="394"/>
        <v>中華路</v>
      </c>
      <c r="AE408" s="1" t="str">
        <f t="shared" si="395"/>
        <v>2段307巷30號3樓</v>
      </c>
      <c r="AF408" s="1" t="str">
        <f t="shared" si="396"/>
        <v>Y</v>
      </c>
      <c r="AG408" s="1">
        <f t="shared" si="397"/>
        <v>2</v>
      </c>
      <c r="AH408" s="1" t="str">
        <f t="shared" si="398"/>
        <v>2段</v>
      </c>
      <c r="AI408" s="1" t="str">
        <f>IF(ISERROR(VLOOKUP(AH408,段別參照!A:B,2,0)),AH408,VLOOKUP(AH408,段別參照!A:B,2,0))</f>
        <v>二段</v>
      </c>
      <c r="AJ408" s="1" t="str">
        <f t="shared" si="399"/>
        <v>中華路2段</v>
      </c>
      <c r="AK408" s="1" t="str">
        <f t="shared" si="400"/>
        <v>中華路二段</v>
      </c>
      <c r="AL408" s="1" t="str">
        <f t="shared" si="401"/>
        <v>307巷30號3樓</v>
      </c>
      <c r="AM408" s="1" t="str">
        <f t="shared" si="402"/>
        <v>Y</v>
      </c>
      <c r="AN408" s="1">
        <f t="shared" si="403"/>
        <v>4</v>
      </c>
      <c r="AO408" s="1" t="str">
        <f t="shared" si="404"/>
        <v>307巷</v>
      </c>
      <c r="AP408" s="1" t="str">
        <f t="shared" si="405"/>
        <v>30號3樓</v>
      </c>
      <c r="AQ408" s="1" t="str">
        <f t="shared" si="406"/>
        <v>N</v>
      </c>
      <c r="AR408" s="1" t="str">
        <f t="shared" si="407"/>
        <v/>
      </c>
      <c r="AS408" s="1" t="str">
        <f t="shared" si="408"/>
        <v/>
      </c>
      <c r="AT408" s="1" t="str">
        <f t="shared" si="409"/>
        <v>30號3樓</v>
      </c>
      <c r="AU408" s="1" t="str">
        <f t="shared" si="410"/>
        <v>Y</v>
      </c>
      <c r="AV408" s="1">
        <f t="shared" si="411"/>
        <v>3</v>
      </c>
      <c r="AW408" s="1" t="str">
        <f t="shared" si="412"/>
        <v>30號</v>
      </c>
      <c r="AX408" s="1" t="str">
        <f t="shared" si="423"/>
        <v>30號</v>
      </c>
      <c r="AY408" s="1" t="str">
        <f t="shared" si="413"/>
        <v>3樓</v>
      </c>
      <c r="AZ408" s="1" t="str">
        <f t="shared" si="414"/>
        <v>Y</v>
      </c>
      <c r="BA408" s="1">
        <f t="shared" si="415"/>
        <v>2</v>
      </c>
      <c r="BB408" s="1" t="str">
        <f t="shared" si="416"/>
        <v>3樓</v>
      </c>
      <c r="BC408" s="1" t="str">
        <f t="shared" si="417"/>
        <v>3</v>
      </c>
      <c r="BD408" s="1" t="str">
        <f>IF(ISERROR(VLOOKUP(BC408,樓別參照!A:B,2,0)),BC408,VLOOKUP(BC408,樓別參照!A:B,2,0))</f>
        <v>3</v>
      </c>
      <c r="BE408" s="1" t="str">
        <f t="shared" si="418"/>
        <v>3樓</v>
      </c>
      <c r="BF408" s="1" t="str">
        <f t="shared" si="419"/>
        <v/>
      </c>
      <c r="BG408" s="1" t="str">
        <f t="shared" ref="BG408" si="429">IF(ISERROR(FIND("之",BF408)),"N","Y")</f>
        <v>N</v>
      </c>
      <c r="BH408" s="1" t="str">
        <f t="shared" si="428"/>
        <v/>
      </c>
      <c r="BI408" s="1" t="str">
        <f t="shared" si="420"/>
        <v/>
      </c>
      <c r="BJ408" s="1" t="str">
        <f t="shared" si="372"/>
        <v>臺北市</v>
      </c>
      <c r="BK408" s="1" t="str">
        <f t="shared" si="424"/>
        <v>中正區</v>
      </c>
      <c r="BL408" s="1" t="str">
        <f t="shared" si="425"/>
        <v>中華路二段</v>
      </c>
      <c r="BM408" s="1" t="str">
        <f t="shared" si="426"/>
        <v>307巷</v>
      </c>
      <c r="BN408" s="1" t="str">
        <f t="shared" si="427"/>
        <v/>
      </c>
      <c r="BO408" s="1" t="str">
        <f t="shared" si="421"/>
        <v>30號3樓</v>
      </c>
      <c r="BP408" s="1" t="str">
        <f t="shared" si="373"/>
        <v/>
      </c>
    </row>
  </sheetData>
  <autoFilter ref="A2:BR408" xr:uid="{00000000-0009-0000-0000-000002000000}"/>
  <mergeCells count="18">
    <mergeCell ref="AQ1:AS1"/>
    <mergeCell ref="AU1:AX1"/>
    <mergeCell ref="AZ1:BE1"/>
    <mergeCell ref="BJ1:BP1"/>
    <mergeCell ref="AF1:AK1"/>
    <mergeCell ref="AL1:AL2"/>
    <mergeCell ref="AM1:AO1"/>
    <mergeCell ref="A1:E1"/>
    <mergeCell ref="AD1:AD2"/>
    <mergeCell ref="L1:N1"/>
    <mergeCell ref="F1:F2"/>
    <mergeCell ref="G1:H1"/>
    <mergeCell ref="I1:J1"/>
    <mergeCell ref="O1:Q1"/>
    <mergeCell ref="R1:R2"/>
    <mergeCell ref="T1:X1"/>
    <mergeCell ref="Z1:AA1"/>
    <mergeCell ref="AB1:AC1"/>
  </mergeCells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9"/>
  <sheetViews>
    <sheetView workbookViewId="0">
      <selection activeCell="F10" sqref="F10"/>
    </sheetView>
  </sheetViews>
  <sheetFormatPr defaultRowHeight="16.2" x14ac:dyDescent="0.3"/>
  <sheetData>
    <row r="2" spans="1:2" x14ac:dyDescent="0.3">
      <c r="A2" t="s">
        <v>417</v>
      </c>
      <c r="B2" t="s">
        <v>408</v>
      </c>
    </row>
    <row r="3" spans="1:2" x14ac:dyDescent="0.3">
      <c r="A3" t="s">
        <v>418</v>
      </c>
      <c r="B3" t="s">
        <v>409</v>
      </c>
    </row>
    <row r="4" spans="1:2" x14ac:dyDescent="0.3">
      <c r="A4" t="s">
        <v>419</v>
      </c>
      <c r="B4" t="s">
        <v>410</v>
      </c>
    </row>
    <row r="5" spans="1:2" x14ac:dyDescent="0.3">
      <c r="A5" t="s">
        <v>420</v>
      </c>
      <c r="B5" t="s">
        <v>411</v>
      </c>
    </row>
    <row r="6" spans="1:2" x14ac:dyDescent="0.3">
      <c r="A6" t="s">
        <v>421</v>
      </c>
      <c r="B6" t="s">
        <v>412</v>
      </c>
    </row>
    <row r="7" spans="1:2" x14ac:dyDescent="0.3">
      <c r="A7" t="s">
        <v>422</v>
      </c>
      <c r="B7" t="s">
        <v>413</v>
      </c>
    </row>
    <row r="8" spans="1:2" x14ac:dyDescent="0.3">
      <c r="A8" t="s">
        <v>423</v>
      </c>
      <c r="B8" t="s">
        <v>414</v>
      </c>
    </row>
    <row r="9" spans="1:2" x14ac:dyDescent="0.3">
      <c r="A9" t="s">
        <v>424</v>
      </c>
      <c r="B9" t="s">
        <v>415</v>
      </c>
    </row>
    <row r="10" spans="1:2" x14ac:dyDescent="0.3">
      <c r="A10" t="s">
        <v>425</v>
      </c>
      <c r="B10" t="s">
        <v>416</v>
      </c>
    </row>
    <row r="11" spans="1:2" x14ac:dyDescent="0.3">
      <c r="A11" t="s">
        <v>408</v>
      </c>
      <c r="B11" t="s">
        <v>408</v>
      </c>
    </row>
    <row r="12" spans="1:2" x14ac:dyDescent="0.3">
      <c r="A12" t="s">
        <v>409</v>
      </c>
      <c r="B12" t="s">
        <v>409</v>
      </c>
    </row>
    <row r="13" spans="1:2" x14ac:dyDescent="0.3">
      <c r="A13" t="s">
        <v>410</v>
      </c>
      <c r="B13" t="s">
        <v>410</v>
      </c>
    </row>
    <row r="14" spans="1:2" x14ac:dyDescent="0.3">
      <c r="A14" t="s">
        <v>411</v>
      </c>
      <c r="B14" t="s">
        <v>411</v>
      </c>
    </row>
    <row r="15" spans="1:2" x14ac:dyDescent="0.3">
      <c r="A15" t="s">
        <v>412</v>
      </c>
      <c r="B15" t="s">
        <v>412</v>
      </c>
    </row>
    <row r="16" spans="1:2" x14ac:dyDescent="0.3">
      <c r="A16" t="s">
        <v>413</v>
      </c>
      <c r="B16" t="s">
        <v>413</v>
      </c>
    </row>
    <row r="17" spans="1:2" x14ac:dyDescent="0.3">
      <c r="A17" t="s">
        <v>414</v>
      </c>
      <c r="B17" t="s">
        <v>414</v>
      </c>
    </row>
    <row r="18" spans="1:2" x14ac:dyDescent="0.3">
      <c r="A18" t="s">
        <v>415</v>
      </c>
      <c r="B18" t="s">
        <v>415</v>
      </c>
    </row>
    <row r="19" spans="1:2" x14ac:dyDescent="0.3">
      <c r="A19" t="s">
        <v>416</v>
      </c>
      <c r="B19" t="s">
        <v>416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00"/>
  <sheetViews>
    <sheetView workbookViewId="0">
      <selection activeCell="A2" sqref="A2"/>
    </sheetView>
  </sheetViews>
  <sheetFormatPr defaultRowHeight="16.2" x14ac:dyDescent="0.3"/>
  <sheetData>
    <row r="2" spans="1:2" x14ac:dyDescent="0.3">
      <c r="A2" t="s">
        <v>448</v>
      </c>
      <c r="B2">
        <v>90</v>
      </c>
    </row>
    <row r="3" spans="1:2" x14ac:dyDescent="0.3">
      <c r="A3" t="s">
        <v>449</v>
      </c>
      <c r="B3">
        <v>91</v>
      </c>
    </row>
    <row r="4" spans="1:2" x14ac:dyDescent="0.3">
      <c r="A4" t="s">
        <v>450</v>
      </c>
      <c r="B4">
        <v>92</v>
      </c>
    </row>
    <row r="5" spans="1:2" x14ac:dyDescent="0.3">
      <c r="A5" t="s">
        <v>451</v>
      </c>
      <c r="B5">
        <v>93</v>
      </c>
    </row>
    <row r="6" spans="1:2" x14ac:dyDescent="0.3">
      <c r="A6" t="s">
        <v>452</v>
      </c>
      <c r="B6">
        <v>94</v>
      </c>
    </row>
    <row r="7" spans="1:2" x14ac:dyDescent="0.3">
      <c r="A7" t="s">
        <v>453</v>
      </c>
      <c r="B7">
        <v>95</v>
      </c>
    </row>
    <row r="8" spans="1:2" x14ac:dyDescent="0.3">
      <c r="A8" t="s">
        <v>454</v>
      </c>
      <c r="B8">
        <v>96</v>
      </c>
    </row>
    <row r="9" spans="1:2" x14ac:dyDescent="0.3">
      <c r="A9" t="s">
        <v>455</v>
      </c>
      <c r="B9">
        <v>97</v>
      </c>
    </row>
    <row r="10" spans="1:2" x14ac:dyDescent="0.3">
      <c r="A10" t="s">
        <v>440</v>
      </c>
      <c r="B10">
        <v>98</v>
      </c>
    </row>
    <row r="11" spans="1:2" x14ac:dyDescent="0.3">
      <c r="A11" t="s">
        <v>439</v>
      </c>
      <c r="B11">
        <v>99</v>
      </c>
    </row>
    <row r="12" spans="1:2" x14ac:dyDescent="0.3">
      <c r="A12" t="s">
        <v>463</v>
      </c>
      <c r="B12">
        <v>81</v>
      </c>
    </row>
    <row r="13" spans="1:2" x14ac:dyDescent="0.3">
      <c r="A13" t="s">
        <v>471</v>
      </c>
      <c r="B13">
        <v>82</v>
      </c>
    </row>
    <row r="14" spans="1:2" x14ac:dyDescent="0.3">
      <c r="A14" t="s">
        <v>479</v>
      </c>
      <c r="B14">
        <v>83</v>
      </c>
    </row>
    <row r="15" spans="1:2" x14ac:dyDescent="0.3">
      <c r="A15" t="s">
        <v>487</v>
      </c>
      <c r="B15">
        <v>84</v>
      </c>
    </row>
    <row r="16" spans="1:2" x14ac:dyDescent="0.3">
      <c r="A16" t="s">
        <v>495</v>
      </c>
      <c r="B16">
        <v>85</v>
      </c>
    </row>
    <row r="17" spans="1:2" x14ac:dyDescent="0.3">
      <c r="A17" t="s">
        <v>503</v>
      </c>
      <c r="B17">
        <v>86</v>
      </c>
    </row>
    <row r="18" spans="1:2" x14ac:dyDescent="0.3">
      <c r="A18" t="s">
        <v>511</v>
      </c>
      <c r="B18">
        <v>87</v>
      </c>
    </row>
    <row r="19" spans="1:2" x14ac:dyDescent="0.3">
      <c r="A19" t="s">
        <v>519</v>
      </c>
      <c r="B19">
        <v>88</v>
      </c>
    </row>
    <row r="20" spans="1:2" x14ac:dyDescent="0.3">
      <c r="A20" t="s">
        <v>527</v>
      </c>
      <c r="B20">
        <v>89</v>
      </c>
    </row>
    <row r="21" spans="1:2" x14ac:dyDescent="0.3">
      <c r="A21" t="s">
        <v>462</v>
      </c>
      <c r="B21">
        <v>71</v>
      </c>
    </row>
    <row r="22" spans="1:2" x14ac:dyDescent="0.3">
      <c r="A22" t="s">
        <v>470</v>
      </c>
      <c r="B22">
        <v>72</v>
      </c>
    </row>
    <row r="23" spans="1:2" x14ac:dyDescent="0.3">
      <c r="A23" t="s">
        <v>478</v>
      </c>
      <c r="B23">
        <v>73</v>
      </c>
    </row>
    <row r="24" spans="1:2" x14ac:dyDescent="0.3">
      <c r="A24" t="s">
        <v>486</v>
      </c>
      <c r="B24">
        <v>74</v>
      </c>
    </row>
    <row r="25" spans="1:2" x14ac:dyDescent="0.3">
      <c r="A25" t="s">
        <v>494</v>
      </c>
      <c r="B25">
        <v>75</v>
      </c>
    </row>
    <row r="26" spans="1:2" x14ac:dyDescent="0.3">
      <c r="A26" t="s">
        <v>502</v>
      </c>
      <c r="B26">
        <v>76</v>
      </c>
    </row>
    <row r="27" spans="1:2" x14ac:dyDescent="0.3">
      <c r="A27" t="s">
        <v>510</v>
      </c>
      <c r="B27">
        <v>77</v>
      </c>
    </row>
    <row r="28" spans="1:2" x14ac:dyDescent="0.3">
      <c r="A28" t="s">
        <v>518</v>
      </c>
      <c r="B28">
        <v>78</v>
      </c>
    </row>
    <row r="29" spans="1:2" x14ac:dyDescent="0.3">
      <c r="A29" t="s">
        <v>526</v>
      </c>
      <c r="B29">
        <v>79</v>
      </c>
    </row>
    <row r="30" spans="1:2" x14ac:dyDescent="0.3">
      <c r="A30" t="s">
        <v>447</v>
      </c>
      <c r="B30">
        <v>80</v>
      </c>
    </row>
    <row r="31" spans="1:2" x14ac:dyDescent="0.3">
      <c r="A31" t="s">
        <v>461</v>
      </c>
      <c r="B31">
        <v>61</v>
      </c>
    </row>
    <row r="32" spans="1:2" x14ac:dyDescent="0.3">
      <c r="A32" t="s">
        <v>469</v>
      </c>
      <c r="B32">
        <v>62</v>
      </c>
    </row>
    <row r="33" spans="1:2" x14ac:dyDescent="0.3">
      <c r="A33" t="s">
        <v>477</v>
      </c>
      <c r="B33">
        <v>63</v>
      </c>
    </row>
    <row r="34" spans="1:2" x14ac:dyDescent="0.3">
      <c r="A34" t="s">
        <v>485</v>
      </c>
      <c r="B34">
        <v>64</v>
      </c>
    </row>
    <row r="35" spans="1:2" x14ac:dyDescent="0.3">
      <c r="A35" t="s">
        <v>493</v>
      </c>
      <c r="B35">
        <v>65</v>
      </c>
    </row>
    <row r="36" spans="1:2" x14ac:dyDescent="0.3">
      <c r="A36" t="s">
        <v>501</v>
      </c>
      <c r="B36">
        <v>66</v>
      </c>
    </row>
    <row r="37" spans="1:2" x14ac:dyDescent="0.3">
      <c r="A37" t="s">
        <v>509</v>
      </c>
      <c r="B37">
        <v>67</v>
      </c>
    </row>
    <row r="38" spans="1:2" x14ac:dyDescent="0.3">
      <c r="A38" t="s">
        <v>517</v>
      </c>
      <c r="B38">
        <v>68</v>
      </c>
    </row>
    <row r="39" spans="1:2" x14ac:dyDescent="0.3">
      <c r="A39" t="s">
        <v>525</v>
      </c>
      <c r="B39">
        <v>69</v>
      </c>
    </row>
    <row r="40" spans="1:2" x14ac:dyDescent="0.3">
      <c r="A40" t="s">
        <v>446</v>
      </c>
      <c r="B40">
        <v>70</v>
      </c>
    </row>
    <row r="41" spans="1:2" x14ac:dyDescent="0.3">
      <c r="A41" t="s">
        <v>460</v>
      </c>
      <c r="B41">
        <v>51</v>
      </c>
    </row>
    <row r="42" spans="1:2" x14ac:dyDescent="0.3">
      <c r="A42" t="s">
        <v>468</v>
      </c>
      <c r="B42">
        <v>52</v>
      </c>
    </row>
    <row r="43" spans="1:2" x14ac:dyDescent="0.3">
      <c r="A43" t="s">
        <v>476</v>
      </c>
      <c r="B43">
        <v>53</v>
      </c>
    </row>
    <row r="44" spans="1:2" x14ac:dyDescent="0.3">
      <c r="A44" t="s">
        <v>484</v>
      </c>
      <c r="B44">
        <v>54</v>
      </c>
    </row>
    <row r="45" spans="1:2" x14ac:dyDescent="0.3">
      <c r="A45" t="s">
        <v>492</v>
      </c>
      <c r="B45">
        <v>55</v>
      </c>
    </row>
    <row r="46" spans="1:2" x14ac:dyDescent="0.3">
      <c r="A46" t="s">
        <v>500</v>
      </c>
      <c r="B46">
        <v>56</v>
      </c>
    </row>
    <row r="47" spans="1:2" x14ac:dyDescent="0.3">
      <c r="A47" t="s">
        <v>508</v>
      </c>
      <c r="B47">
        <v>57</v>
      </c>
    </row>
    <row r="48" spans="1:2" x14ac:dyDescent="0.3">
      <c r="A48" t="s">
        <v>516</v>
      </c>
      <c r="B48">
        <v>58</v>
      </c>
    </row>
    <row r="49" spans="1:2" x14ac:dyDescent="0.3">
      <c r="A49" t="s">
        <v>524</v>
      </c>
      <c r="B49">
        <v>59</v>
      </c>
    </row>
    <row r="50" spans="1:2" x14ac:dyDescent="0.3">
      <c r="A50" t="s">
        <v>445</v>
      </c>
      <c r="B50">
        <v>60</v>
      </c>
    </row>
    <row r="51" spans="1:2" x14ac:dyDescent="0.3">
      <c r="A51" t="s">
        <v>459</v>
      </c>
      <c r="B51">
        <v>41</v>
      </c>
    </row>
    <row r="52" spans="1:2" x14ac:dyDescent="0.3">
      <c r="A52" t="s">
        <v>467</v>
      </c>
      <c r="B52">
        <v>42</v>
      </c>
    </row>
    <row r="53" spans="1:2" x14ac:dyDescent="0.3">
      <c r="A53" t="s">
        <v>475</v>
      </c>
      <c r="B53">
        <v>43</v>
      </c>
    </row>
    <row r="54" spans="1:2" x14ac:dyDescent="0.3">
      <c r="A54" t="s">
        <v>483</v>
      </c>
      <c r="B54">
        <v>44</v>
      </c>
    </row>
    <row r="55" spans="1:2" x14ac:dyDescent="0.3">
      <c r="A55" t="s">
        <v>491</v>
      </c>
      <c r="B55">
        <v>45</v>
      </c>
    </row>
    <row r="56" spans="1:2" x14ac:dyDescent="0.3">
      <c r="A56" t="s">
        <v>499</v>
      </c>
      <c r="B56">
        <v>46</v>
      </c>
    </row>
    <row r="57" spans="1:2" x14ac:dyDescent="0.3">
      <c r="A57" t="s">
        <v>507</v>
      </c>
      <c r="B57">
        <v>47</v>
      </c>
    </row>
    <row r="58" spans="1:2" x14ac:dyDescent="0.3">
      <c r="A58" t="s">
        <v>515</v>
      </c>
      <c r="B58">
        <v>48</v>
      </c>
    </row>
    <row r="59" spans="1:2" x14ac:dyDescent="0.3">
      <c r="A59" t="s">
        <v>523</v>
      </c>
      <c r="B59">
        <v>49</v>
      </c>
    </row>
    <row r="60" spans="1:2" x14ac:dyDescent="0.3">
      <c r="A60" t="s">
        <v>444</v>
      </c>
      <c r="B60">
        <v>50</v>
      </c>
    </row>
    <row r="61" spans="1:2" x14ac:dyDescent="0.3">
      <c r="A61" t="s">
        <v>458</v>
      </c>
      <c r="B61">
        <v>31</v>
      </c>
    </row>
    <row r="62" spans="1:2" x14ac:dyDescent="0.3">
      <c r="A62" t="s">
        <v>466</v>
      </c>
      <c r="B62">
        <v>32</v>
      </c>
    </row>
    <row r="63" spans="1:2" x14ac:dyDescent="0.3">
      <c r="A63" t="s">
        <v>474</v>
      </c>
      <c r="B63">
        <v>33</v>
      </c>
    </row>
    <row r="64" spans="1:2" x14ac:dyDescent="0.3">
      <c r="A64" t="s">
        <v>482</v>
      </c>
      <c r="B64">
        <v>34</v>
      </c>
    </row>
    <row r="65" spans="1:2" x14ac:dyDescent="0.3">
      <c r="A65" t="s">
        <v>490</v>
      </c>
      <c r="B65">
        <v>35</v>
      </c>
    </row>
    <row r="66" spans="1:2" x14ac:dyDescent="0.3">
      <c r="A66" t="s">
        <v>498</v>
      </c>
      <c r="B66">
        <v>36</v>
      </c>
    </row>
    <row r="67" spans="1:2" x14ac:dyDescent="0.3">
      <c r="A67" t="s">
        <v>506</v>
      </c>
      <c r="B67">
        <v>37</v>
      </c>
    </row>
    <row r="68" spans="1:2" x14ac:dyDescent="0.3">
      <c r="A68" t="s">
        <v>514</v>
      </c>
      <c r="B68">
        <v>38</v>
      </c>
    </row>
    <row r="69" spans="1:2" x14ac:dyDescent="0.3">
      <c r="A69" t="s">
        <v>522</v>
      </c>
      <c r="B69">
        <v>39</v>
      </c>
    </row>
    <row r="70" spans="1:2" x14ac:dyDescent="0.3">
      <c r="A70" t="s">
        <v>443</v>
      </c>
      <c r="B70">
        <v>40</v>
      </c>
    </row>
    <row r="71" spans="1:2" x14ac:dyDescent="0.3">
      <c r="A71" t="s">
        <v>457</v>
      </c>
      <c r="B71">
        <v>21</v>
      </c>
    </row>
    <row r="72" spans="1:2" x14ac:dyDescent="0.3">
      <c r="A72" t="s">
        <v>465</v>
      </c>
      <c r="B72">
        <v>22</v>
      </c>
    </row>
    <row r="73" spans="1:2" x14ac:dyDescent="0.3">
      <c r="A73" t="s">
        <v>473</v>
      </c>
      <c r="B73">
        <v>23</v>
      </c>
    </row>
    <row r="74" spans="1:2" x14ac:dyDescent="0.3">
      <c r="A74" t="s">
        <v>481</v>
      </c>
      <c r="B74">
        <v>24</v>
      </c>
    </row>
    <row r="75" spans="1:2" x14ac:dyDescent="0.3">
      <c r="A75" t="s">
        <v>489</v>
      </c>
      <c r="B75">
        <v>25</v>
      </c>
    </row>
    <row r="76" spans="1:2" x14ac:dyDescent="0.3">
      <c r="A76" t="s">
        <v>497</v>
      </c>
      <c r="B76">
        <v>26</v>
      </c>
    </row>
    <row r="77" spans="1:2" x14ac:dyDescent="0.3">
      <c r="A77" t="s">
        <v>505</v>
      </c>
      <c r="B77">
        <v>27</v>
      </c>
    </row>
    <row r="78" spans="1:2" x14ac:dyDescent="0.3">
      <c r="A78" t="s">
        <v>513</v>
      </c>
      <c r="B78">
        <v>28</v>
      </c>
    </row>
    <row r="79" spans="1:2" x14ac:dyDescent="0.3">
      <c r="A79" t="s">
        <v>521</v>
      </c>
      <c r="B79">
        <v>29</v>
      </c>
    </row>
    <row r="80" spans="1:2" x14ac:dyDescent="0.3">
      <c r="A80" t="s">
        <v>442</v>
      </c>
      <c r="B80">
        <v>30</v>
      </c>
    </row>
    <row r="81" spans="1:2" x14ac:dyDescent="0.3">
      <c r="A81" t="s">
        <v>456</v>
      </c>
      <c r="B81">
        <v>11</v>
      </c>
    </row>
    <row r="82" spans="1:2" x14ac:dyDescent="0.3">
      <c r="A82" t="s">
        <v>464</v>
      </c>
      <c r="B82">
        <v>12</v>
      </c>
    </row>
    <row r="83" spans="1:2" x14ac:dyDescent="0.3">
      <c r="A83" t="s">
        <v>472</v>
      </c>
      <c r="B83">
        <v>13</v>
      </c>
    </row>
    <row r="84" spans="1:2" x14ac:dyDescent="0.3">
      <c r="A84" t="s">
        <v>480</v>
      </c>
      <c r="B84">
        <v>14</v>
      </c>
    </row>
    <row r="85" spans="1:2" x14ac:dyDescent="0.3">
      <c r="A85" t="s">
        <v>488</v>
      </c>
      <c r="B85">
        <v>15</v>
      </c>
    </row>
    <row r="86" spans="1:2" x14ac:dyDescent="0.3">
      <c r="A86" t="s">
        <v>496</v>
      </c>
      <c r="B86">
        <v>16</v>
      </c>
    </row>
    <row r="87" spans="1:2" x14ac:dyDescent="0.3">
      <c r="A87" t="s">
        <v>504</v>
      </c>
      <c r="B87">
        <v>17</v>
      </c>
    </row>
    <row r="88" spans="1:2" x14ac:dyDescent="0.3">
      <c r="A88" t="s">
        <v>512</v>
      </c>
      <c r="B88">
        <v>18</v>
      </c>
    </row>
    <row r="89" spans="1:2" x14ac:dyDescent="0.3">
      <c r="A89" t="s">
        <v>520</v>
      </c>
      <c r="B89">
        <v>19</v>
      </c>
    </row>
    <row r="90" spans="1:2" x14ac:dyDescent="0.3">
      <c r="A90" t="s">
        <v>441</v>
      </c>
      <c r="B90">
        <v>20</v>
      </c>
    </row>
    <row r="91" spans="1:2" x14ac:dyDescent="0.3">
      <c r="A91" t="s">
        <v>429</v>
      </c>
      <c r="B91">
        <v>1</v>
      </c>
    </row>
    <row r="92" spans="1:2" x14ac:dyDescent="0.3">
      <c r="A92" t="s">
        <v>430</v>
      </c>
      <c r="B92">
        <v>2</v>
      </c>
    </row>
    <row r="93" spans="1:2" x14ac:dyDescent="0.3">
      <c r="A93" t="s">
        <v>431</v>
      </c>
      <c r="B93">
        <v>3</v>
      </c>
    </row>
    <row r="94" spans="1:2" x14ac:dyDescent="0.3">
      <c r="A94" t="s">
        <v>432</v>
      </c>
      <c r="B94">
        <v>4</v>
      </c>
    </row>
    <row r="95" spans="1:2" x14ac:dyDescent="0.3">
      <c r="A95" t="s">
        <v>433</v>
      </c>
      <c r="B95">
        <v>5</v>
      </c>
    </row>
    <row r="96" spans="1:2" x14ac:dyDescent="0.3">
      <c r="A96" t="s">
        <v>434</v>
      </c>
      <c r="B96">
        <v>6</v>
      </c>
    </row>
    <row r="97" spans="1:2" x14ac:dyDescent="0.3">
      <c r="A97" t="s">
        <v>435</v>
      </c>
      <c r="B97">
        <v>7</v>
      </c>
    </row>
    <row r="98" spans="1:2" x14ac:dyDescent="0.3">
      <c r="A98" t="s">
        <v>436</v>
      </c>
      <c r="B98">
        <v>8</v>
      </c>
    </row>
    <row r="99" spans="1:2" x14ac:dyDescent="0.3">
      <c r="A99" t="s">
        <v>437</v>
      </c>
      <c r="B99">
        <v>9</v>
      </c>
    </row>
    <row r="100" spans="1:2" x14ac:dyDescent="0.3">
      <c r="A100" t="s">
        <v>438</v>
      </c>
      <c r="B100">
        <v>10</v>
      </c>
    </row>
  </sheetData>
  <sortState xmlns:xlrd2="http://schemas.microsoft.com/office/spreadsheetml/2017/richdata2" ref="X1:X104">
    <sortCondition ref="X1:X104" customList="一二三四五六七八九十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轉換後地址清單</vt:lpstr>
      <vt:lpstr>地址轉換</vt:lpstr>
      <vt:lpstr>段別參照</vt:lpstr>
      <vt:lpstr>樓別參照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cyche</dc:creator>
  <cp:lastModifiedBy>cyche</cp:lastModifiedBy>
  <dcterms:created xsi:type="dcterms:W3CDTF">2020-06-15T10:22:05Z</dcterms:created>
  <dcterms:modified xsi:type="dcterms:W3CDTF">2020-06-17T08:47:32Z</dcterms:modified>
</cp:coreProperties>
</file>