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ymreapers_Profile" sheetId="1" r:id="rId4"/>
    <sheet state="visible" name="Gymreapers_Post_Data" sheetId="2" r:id="rId5"/>
    <sheet state="visible" name="Engagement Levels 3 (Non-Collab" sheetId="3" r:id="rId6"/>
    <sheet state="visible" name="Engagment Levels 2 (Non-collab)" sheetId="4" r:id="rId7"/>
    <sheet state="visible" name="Engagement Levels (Non-collab)" sheetId="5" r:id="rId8"/>
    <sheet state="visible" name="% Breakdown of Product Purpose" sheetId="6" r:id="rId9"/>
    <sheet state="visible" name="% Breakdown of Content Type" sheetId="7" r:id="rId10"/>
    <sheet state="visible" name="% Breakdown of Post Type" sheetId="8" r:id="rId11"/>
    <sheet state="visible" name="% Breakdown of Collab Post" sheetId="9" r:id="rId12"/>
    <sheet state="visible" name="Post Frequency" sheetId="10" r:id="rId13"/>
    <sheet state="visible" name="Gymshark_Profile" sheetId="11" r:id="rId14"/>
    <sheet state="visible" name="Gymshark_Post_Data" sheetId="12" r:id="rId15"/>
    <sheet state="visible" name="Engagement Level 3" sheetId="13" r:id="rId16"/>
    <sheet state="visible" name="Engagement Levels 2" sheetId="14" r:id="rId17"/>
    <sheet state="visible" name="Engagement Levels Post Type" sheetId="15" r:id="rId18"/>
    <sheet state="visible" name="% Breakdown of Product Purpose " sheetId="16" r:id="rId19"/>
    <sheet state="visible" name="% Breakdown of Content Type 2" sheetId="17" r:id="rId20"/>
    <sheet state="visible" name="% Breakdown of Post Type 2" sheetId="18" r:id="rId21"/>
    <sheet state="visible" name="% Breakdown of Collab Post 2" sheetId="19" r:id="rId22"/>
    <sheet state="visible" name="Post Frequency 2" sheetId="20" r:id="rId23"/>
  </sheets>
  <definedNames>
    <definedName hidden="1" localSheetId="1" name="_xlnm._FilterDatabase">Gymreapers_Post_Data!$A$1:$T$998</definedName>
    <definedName hidden="1" localSheetId="11" name="_xlnm._FilterDatabase">Gymshark_Post_Data!$A$1:$T$998</definedName>
  </definedNames>
  <calcPr/>
  <pivotCaches>
    <pivotCache cacheId="0" r:id="rId24"/>
    <pivotCache cacheId="1" r:id="rId25"/>
  </pivotCaches>
  <extLst>
    <ext uri="GoogleSheetsCustomDataVersion2">
      <go:sheetsCustomData xmlns:go="http://customooxmlschemas.google.com/" r:id="rId26" roundtripDataChecksum="dwtKgqgmFwPeaqqf4VE5Z/XAR6ysvL3wNdk10lP+bc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0">
      <text>
        <t xml:space="preserve">======
ID#AAABfzLXn6U
In Hye Kang    (2025-03-14 22:34:52)
What is the source of information?</t>
      </text>
    </comment>
  </commentList>
  <extLst>
    <ext uri="GoogleSheetsCustomDataVersion2">
      <go:sheetsCustomData xmlns:go="http://customooxmlschemas.google.com/" r:id="rId1" roundtripDataSignature="AMtx7mhMsDYKMVBmKfnbgja9h8fz1hYDCw=="/>
    </ext>
  </extLst>
</comments>
</file>

<file path=xl/sharedStrings.xml><?xml version="1.0" encoding="utf-8"?>
<sst xmlns="http://schemas.openxmlformats.org/spreadsheetml/2006/main" count="633" uniqueCount="254">
  <si>
    <t>Instagram (Gym Reapers).</t>
  </si>
  <si>
    <t>Account &amp; Branding</t>
  </si>
  <si>
    <t>User Name (handle)</t>
  </si>
  <si>
    <t>Image</t>
  </si>
  <si>
    <t>URL</t>
  </si>
  <si>
    <t>Account Descriptor (Bio)</t>
  </si>
  <si>
    <t>URL in Bio (All links work? Anything missing)?</t>
  </si>
  <si>
    <t>What needs to be improved?</t>
  </si>
  <si>
    <t>Gym Reapers</t>
  </si>
  <si>
    <t>https://www.instagram.com/gymreapers?utm_source=ig_web_button_share_sheet&amp;igsh=ZDNlZDc0MzIxNw==</t>
  </si>
  <si>
    <t>Nothing is given.
@gymreaperswomen</t>
  </si>
  <si>
    <t>Nothing missing, all good.</t>
  </si>
  <si>
    <t>Should focus more on posts and videos with infograghics then normal reel. And use more hashtags</t>
  </si>
  <si>
    <t xml:space="preserve">Audience </t>
  </si>
  <si>
    <t xml:space="preserve">Number of Followers </t>
  </si>
  <si>
    <t>Date the follower information was collected</t>
  </si>
  <si>
    <t>% Male</t>
  </si>
  <si>
    <t>% Female</t>
  </si>
  <si>
    <t>Primary Age Group (%)</t>
  </si>
  <si>
    <t>Secondary Age Group (%)</t>
  </si>
  <si>
    <t>Top Locations</t>
  </si>
  <si>
    <t>Other characteristics</t>
  </si>
  <si>
    <t>United States</t>
  </si>
  <si>
    <t>Fitness/ Motivation</t>
  </si>
  <si>
    <t>25-34</t>
  </si>
  <si>
    <t>35-44</t>
  </si>
  <si>
    <t>Canada &amp; Australia</t>
  </si>
  <si>
    <t>Publishing</t>
  </si>
  <si>
    <t>PERIOD 1</t>
  </si>
  <si>
    <t># of Posts for period 1</t>
  </si>
  <si>
    <t>Post Frequency (e.g., once a week, once a day)</t>
  </si>
  <si>
    <t>Average of Impression (KPI)</t>
  </si>
  <si>
    <t>Average of Engagement Rate by Followeres for Post</t>
  </si>
  <si>
    <t>3-4 per week</t>
  </si>
  <si>
    <r>
      <rPr>
        <rFont val="Calibri"/>
        <color theme="1"/>
        <sz val="11.0"/>
      </rPr>
      <t xml:space="preserve">website used: </t>
    </r>
    <r>
      <rPr>
        <rFont val="Calibri"/>
        <color rgb="FF1155CC"/>
        <sz val="11.0"/>
        <u/>
      </rPr>
      <t>https://www.similarweb.com/website/gymreapers.com/#overview</t>
    </r>
    <r>
      <rPr>
        <rFont val="Calibri"/>
        <color theme="1"/>
        <sz val="11.0"/>
      </rPr>
      <t xml:space="preserve"> </t>
    </r>
  </si>
  <si>
    <t xml:space="preserve">   </t>
  </si>
  <si>
    <t>PERIOD 2</t>
  </si>
  <si>
    <t># of Posts for period 2</t>
  </si>
  <si>
    <t>4 per week</t>
  </si>
  <si>
    <t>Post_ID</t>
  </si>
  <si>
    <t>Period (Period 1 or Period 2)</t>
  </si>
  <si>
    <t>Date</t>
  </si>
  <si>
    <t>Day_of_Week</t>
  </si>
  <si>
    <t>Post_Link</t>
  </si>
  <si>
    <t>Caption</t>
  </si>
  <si>
    <t>Hashtags</t>
  </si>
  <si>
    <t>Post_Type (Carousel, Image, Reel)</t>
  </si>
  <si>
    <t>Description_Image_Video</t>
  </si>
  <si>
    <t>Collaborative_Post</t>
  </si>
  <si>
    <t>Type of Content: Post Purpose (Advertising, Informative, Engaging, Community Building)</t>
  </si>
  <si>
    <t xml:space="preserve">Type of Content: Product service/ focused vs lifestyle focused </t>
  </si>
  <si>
    <t>Followers</t>
  </si>
  <si>
    <t>Impressions</t>
  </si>
  <si>
    <t>Likes</t>
  </si>
  <si>
    <t>Comments</t>
  </si>
  <si>
    <t>Shares</t>
  </si>
  <si>
    <t>Engagement</t>
  </si>
  <si>
    <t>Engagement_Rate_Followers</t>
  </si>
  <si>
    <t>Comments_on_Post</t>
  </si>
  <si>
    <r>
      <rPr>
        <rFont val="Calibri"/>
        <color rgb="FF1155CC"/>
        <sz val="12.0"/>
        <u/>
      </rPr>
      <t>https://www.instagram.com/p/DE5NABGPVtw/</t>
    </r>
    <r>
      <rPr>
        <rFont val="Calibri"/>
        <color theme="1"/>
        <sz val="12.0"/>
      </rPr>
      <t xml:space="preserve"> </t>
    </r>
  </si>
  <si>
    <t>ROUND TWO 💀 WE’RE BACK
[ 2.27 - 3.2 ] We’ll be at the Arnold Sports Festival in Columbus, Ohio as a DIAMOND SPONSOR 🏴‍☠️
More details coming soon.
Be sure to grab your tickets now!
Link in the @arnoldsports bio</t>
  </si>
  <si>
    <t xml:space="preserve">#gymreapers </t>
  </si>
  <si>
    <t>Reel</t>
  </si>
  <si>
    <t xml:space="preserve">Showcasing the brand's return to sponsor an event. </t>
  </si>
  <si>
    <t>Yes</t>
  </si>
  <si>
    <t xml:space="preserve">Advertising </t>
  </si>
  <si>
    <t>Product focused</t>
  </si>
  <si>
    <r>
      <rPr>
        <rFont val="Calibri"/>
        <color rgb="FF1155CC"/>
        <sz val="11.0"/>
        <u/>
      </rPr>
      <t>https://www.instagram.com/p/DFLN9ptvt9l/?img_index=1</t>
    </r>
    <r>
      <rPr>
        <rFont val="Calibri"/>
        <color theme="1"/>
        <sz val="11.0"/>
      </rPr>
      <t xml:space="preserve"> </t>
    </r>
  </si>
  <si>
    <t>Introducing the [running headband]
// Premium 255 GSM fabric
// Sweat wicking materials
// Sewn in the USA
// Tapered fit
// Minimal skull branding
// One size fits all
Whether you’re on a run or in the gym, this headband is built to last.
Dropping 1.28 9am MST</t>
  </si>
  <si>
    <t xml:space="preserve">Carousel </t>
  </si>
  <si>
    <t>Close-up shots of the product.</t>
  </si>
  <si>
    <t>No</t>
  </si>
  <si>
    <r>
      <rPr>
        <rFont val="Calibri"/>
        <color rgb="FF1155CC"/>
        <sz val="12.0"/>
        <u/>
      </rPr>
      <t>https://www.instagram.com/p/DFDY-XnR-T5/?img_index=1</t>
    </r>
    <r>
      <rPr>
        <rFont val="Calibri"/>
        <color theme="1"/>
        <sz val="12.0"/>
      </rPr>
      <t xml:space="preserve"> </t>
    </r>
  </si>
  <si>
    <t>⏳</t>
  </si>
  <si>
    <t xml:space="preserve">Filtered [Blurred] close-up shot of product. </t>
  </si>
  <si>
    <t>Informative, Advertising</t>
  </si>
  <si>
    <t xml:space="preserve">Lifestyle </t>
  </si>
  <si>
    <r>
      <rPr>
        <rFont val="Calibri"/>
        <color rgb="FF1155CC"/>
        <sz val="12.0"/>
        <u/>
      </rPr>
      <t>https://www.instagram.com/p/DFNrQxXP1-0/?img_index=1</t>
    </r>
    <r>
      <rPr>
        <rFont val="Calibri"/>
        <color theme="1"/>
        <sz val="12.0"/>
      </rPr>
      <t xml:space="preserve"> </t>
    </r>
  </si>
  <si>
    <t>Built to last.
[headband]
1.28</t>
  </si>
  <si>
    <t xml:space="preserve">Advertising, Community Building </t>
  </si>
  <si>
    <r>
      <rPr>
        <rFont val="Calibri"/>
        <color rgb="FF1155CC"/>
        <sz val="11.0"/>
        <u/>
      </rPr>
      <t>https://www.instagram.com/p/DE3BFzEyGF9/?img_index=1</t>
    </r>
    <r>
      <rPr>
        <rFont val="Calibri"/>
        <color rgb="FF000000"/>
        <sz val="11.0"/>
      </rPr>
      <t xml:space="preserve"> </t>
    </r>
  </si>
  <si>
    <t>THIS SATURDAY!
@gymreapers is teaming up with @gnclivewell @unlistedrunclub @chillwagonwellness @maddconscious @fittrukco @loveearthsugar to bring you IRON VALLEY at @cf_veer in Arizona.
-Open Gym &amp; Fit Truk: 8:00AM - 2:00PM
-Community Run: 8:30AM
-Cold Plunge &amp; Sauna: 9:00AM - 2:00PM
-Pilates &amp; Sound Bath: 10AM
-CrossFit Class: 12PM
Whether you’re a seasoned lifter, runner or just starting your fitness journey, IRON VALLEY is designed to inspire and elevate your training experience.
First 200 bodies will get a FREE IRON VALLEY T-SHIRT
RSVP via the last slide or follow the link in the
@gymreapers story</t>
  </si>
  <si>
    <t>An advertisement designed to encourage consumers to sign up for the upcoming event.</t>
  </si>
  <si>
    <t xml:space="preserve">Product focused, Lifestyle </t>
  </si>
  <si>
    <r>
      <rPr>
        <rFont val="Calibri"/>
        <color rgb="FF1155CC"/>
        <sz val="12.0"/>
        <u/>
      </rPr>
      <t>https://www.instagram.com/p/DFVblLBxA6-/?img_index=1</t>
    </r>
    <r>
      <rPr>
        <rFont val="Calibri"/>
        <color theme="1"/>
        <sz val="12.0"/>
      </rPr>
      <t xml:space="preserve"> </t>
    </r>
  </si>
  <si>
    <t>Comfort meet [versatility].
The new running headband is made in the USA and crafted with 255 GSM Fabric making it lightweight and durable for every mile and every rep.
// Dropping tomorrow 9AM MST</t>
  </si>
  <si>
    <r>
      <rPr>
        <rFont val="Calibri"/>
        <color rgb="FF1155CC"/>
        <sz val="11.0"/>
        <u/>
      </rPr>
      <t>https://www.instagram.com/p/DFGNsKLyz7D/</t>
    </r>
    <r>
      <rPr>
        <rFont val="Calibri"/>
        <color rgb="FF000000"/>
        <sz val="11.0"/>
        <u/>
      </rPr>
      <t xml:space="preserve"> </t>
    </r>
  </si>
  <si>
    <t>Embrace the suck.
@llily.tturner
💀</t>
  </si>
  <si>
    <t>A workout video designed to motivate consumers while showcasing their products.</t>
  </si>
  <si>
    <t xml:space="preserve">Engaging, Community Building </t>
  </si>
  <si>
    <r>
      <rPr>
        <rFont val="Calibri"/>
        <color rgb="FF1155CC"/>
        <sz val="12.0"/>
        <u/>
      </rPr>
      <t>https://www.instagram.com/p/DFakx-fvI6C/</t>
    </r>
    <r>
      <rPr>
        <rFont val="Calibri"/>
        <color theme="1"/>
        <sz val="12.0"/>
      </rPr>
      <t xml:space="preserve"> </t>
    </r>
  </si>
  <si>
    <t>Training isn’t a choice—it’s a necessity. It’s not about motivation or inspiration; it’s about showing up.
Pushing through the hard things on purpose builds the strength and resilience to face what life throws at you.
Because life doesn’t ask—it demands.
@dr.kalebredden
[running headbands] are live // shop link in bio</t>
  </si>
  <si>
    <t>A motivational workout video showing the brand's products being used</t>
  </si>
  <si>
    <r>
      <rPr>
        <rFont val="Calibri"/>
        <color rgb="FF1155CC"/>
        <sz val="12.0"/>
        <u/>
      </rPr>
      <t>https://www.instagram.com/p/DFgd_7CSeQa/?img_index=4</t>
    </r>
    <r>
      <rPr>
        <rFont val="Calibri"/>
        <color theme="1"/>
        <sz val="12.0"/>
      </rPr>
      <t xml:space="preserve"> </t>
    </r>
  </si>
  <si>
    <t>21L // Gravestone Backpack
For on the go, in the gym and out - keep your laptop, training gear, and life essentials with you at all times. With sectioned storage, a shoe compartment, and internal compartmentalization - meet your new hybrid work &amp; gym bag with the Gravestone™ 21L Backpack.
//Bottom access vented shoe pocket
//Quick access interior pockets to hold the essentials
//Custom Gymreapers molded EVA foam backing
//Side pocket to fit most water bottles up to 32 oz (946ml)
//Exterior padded pocket that fits a 16” laptop
//Padded shoulder straps for comfort
//Zippered exterior pockets
Shop now // link in bio</t>
  </si>
  <si>
    <t>Close up photos of the product</t>
  </si>
  <si>
    <r>
      <rPr>
        <rFont val="Calibri"/>
        <color rgb="FF1155CC"/>
        <sz val="12.0"/>
        <u/>
      </rPr>
      <t>https://www.instagram.com/p/DFOZShEyK46/?img_index=1</t>
    </r>
    <r>
      <rPr>
        <rFont val="Calibri"/>
        <color theme="1"/>
        <sz val="12.0"/>
      </rPr>
      <t xml:space="preserve"> </t>
    </r>
  </si>
  <si>
    <t>One size fits all.
[headband] crafted in the USA.
1.28</t>
  </si>
  <si>
    <r>
      <rPr>
        <rFont val="Calibri"/>
        <color rgb="FF1155CC"/>
        <sz val="12.0"/>
        <u/>
      </rPr>
      <t>https://www.instagram.com/p/DFYA4PnPrQt/?img_index=4</t>
    </r>
    <r>
      <rPr>
        <rFont val="Calibri"/>
        <color theme="1"/>
        <sz val="12.0"/>
      </rPr>
      <t xml:space="preserve"> </t>
    </r>
  </si>
  <si>
    <t>The [motion syndicate] has begun.
// RUNNING HEADBANDS NOW LIVE
Follow the link in our bio.</t>
  </si>
  <si>
    <t>Close-up shots of the product and video highlighting its use.</t>
  </si>
  <si>
    <r>
      <rPr>
        <rFont val="Calibri"/>
        <color rgb="FF1155CC"/>
        <sz val="11.0"/>
        <u/>
      </rPr>
      <t>https://www.instagram.com/p/DEgBxy9ymVm/</t>
    </r>
    <r>
      <rPr>
        <rFont val="Calibri"/>
        <color theme="1"/>
        <sz val="11.0"/>
      </rPr>
      <t xml:space="preserve"> </t>
    </r>
  </si>
  <si>
    <t>Next Saturday we’re taking over Arizona!
We’re teaming up with @c4energy @gnclivewell @unlistedrunclub @chillwagonwellness @maddconscious @fittrukco @loveearthsugar and @cf_veer
-Open Gym &amp; Fit Truk: 8:00am - 2:00pm
-Community Run: 8:30am
-Cold Plunge &amp; Sauna: 9:00am - 2:00pm
-Pilates &amp; Sound Bath: 10am
First 200 bodies will get a free IRON VALLEY T-SHIRT
RSPV VIA OUR STORY</t>
  </si>
  <si>
    <t>A video aimed at motivating consumers while showcasing their product.</t>
  </si>
  <si>
    <t xml:space="preserve">Community Building </t>
  </si>
  <si>
    <r>
      <rPr>
        <rFont val="Calibri"/>
        <color rgb="FF1155CC"/>
        <sz val="11.0"/>
        <u/>
      </rPr>
      <t>https://www.instagram.com/p/DE8dDNlyGQn/</t>
    </r>
    <r>
      <rPr>
        <rFont val="Calibri"/>
        <color rgb="FF000000"/>
        <sz val="11.0"/>
        <u/>
      </rPr>
      <t xml:space="preserve"> </t>
    </r>
  </si>
  <si>
    <t>Built to perform.
// 10MM Lever belt
Shop link in bio.</t>
  </si>
  <si>
    <t xml:space="preserve">Shot of an athlete with product. </t>
  </si>
  <si>
    <r>
      <rPr>
        <rFont val="Calibri"/>
        <color rgb="FF1155CC"/>
        <sz val="11.0"/>
        <u/>
      </rPr>
      <t>https://www.instagram.com/p/DEpx6R_xL7r/?img_index=1</t>
    </r>
    <r>
      <rPr>
        <rFont val="Calibri"/>
        <color theme="1"/>
        <sz val="11.0"/>
      </rPr>
      <t xml:space="preserve"> </t>
    </r>
  </si>
  <si>
    <t>Your new hybrid work &amp; gym bag the Gravestone 21L Backpack.
Featuring:
// Bottom access vented shoe pocket
// Quick access interior pockets to hold the essentials
// Custom Gymreapers molded EVA foam backing
// Side pocket to fit most water bottles up to 32 oz (946ml)
// Exterior padded pocket that fits a 16” laptop
// Padded shoulder straps for comfort
// Zippered exterior pockets
Shop now // link in bio</t>
  </si>
  <si>
    <r>
      <rPr>
        <rFont val="Calibri"/>
        <color rgb="FF1155CC"/>
        <sz val="12.0"/>
        <u/>
      </rPr>
      <t>https://www.instagram.com/p/DExV1T2v-Fj/</t>
    </r>
    <r>
      <rPr>
        <rFont val="Calibri"/>
        <color theme="1"/>
        <sz val="12.0"/>
      </rPr>
      <t xml:space="preserve"> </t>
    </r>
  </si>
  <si>
    <t>There’s no shortcut to the top.
NOTHING IS GIVEN
🏴‍☠️</t>
  </si>
  <si>
    <r>
      <rPr>
        <rFont val="Calibri"/>
        <color rgb="FF1155CC"/>
        <sz val="11.0"/>
        <u/>
      </rPr>
      <t>https://www.instagram.com/p/DEkm-aqv6Kk/</t>
    </r>
    <r>
      <rPr>
        <rFont val="Calibri"/>
        <color theme="1"/>
        <sz val="11.0"/>
      </rPr>
      <t xml:space="preserve"> </t>
    </r>
  </si>
  <si>
    <t>For the animal inside.
Shop now // link in bio</t>
  </si>
  <si>
    <t>This reel highlights the collaboration between Animal X Gym Reapers.</t>
  </si>
  <si>
    <t xml:space="preserve">Advertising; Engaging  </t>
  </si>
  <si>
    <r>
      <rPr>
        <rFont val="Calibri"/>
        <color rgb="FF1155CC"/>
        <sz val="12.0"/>
        <u/>
      </rPr>
      <t>https://www.instagram.com/p/DFQKKqyviHN/</t>
    </r>
    <r>
      <rPr>
        <rFont val="Calibri"/>
        <color theme="1"/>
        <sz val="12.0"/>
      </rPr>
      <t xml:space="preserve"> </t>
    </r>
  </si>
  <si>
    <t>[running era]
Headband // Tuesday 9am MST</t>
  </si>
  <si>
    <t xml:space="preserve">Filtered [Black and white] video of man running showing the product in mind. </t>
  </si>
  <si>
    <t xml:space="preserve">Engaging </t>
  </si>
  <si>
    <t xml:space="preserve"> </t>
  </si>
  <si>
    <t>COUNTA of Engagement</t>
  </si>
  <si>
    <t>Grand Total</t>
  </si>
  <si>
    <t>COUNTA of Type of Content: Post Purpose (Advertising, Informative, Engaging, Community Building)</t>
  </si>
  <si>
    <t xml:space="preserve">COUNTA of Type of Content: Product service/ focused vs lifestyle focused </t>
  </si>
  <si>
    <t>COUNTA of Post_Type (Carousel, Image, Reel)</t>
  </si>
  <si>
    <t>COUNTA of Post_ID</t>
  </si>
  <si>
    <t>Instagram (Gymshark).</t>
  </si>
  <si>
    <t>Gymshark (@gymshark)</t>
  </si>
  <si>
    <t>https://www.instagram.com/gymshark/?hl=en</t>
  </si>
  <si>
    <t xml:space="preserve">Gymshark
2025: Becoming a Gymshark Athlete.
</t>
  </si>
  <si>
    <t xml:space="preserve">Threads
Gymshark Official Store
Gymshark Athlete
</t>
  </si>
  <si>
    <t>7.5 Million</t>
  </si>
  <si>
    <t>18-34</t>
  </si>
  <si>
    <t>U.K and Canada</t>
  </si>
  <si>
    <t>January 6 - 19, 2025</t>
  </si>
  <si>
    <t>Once a Day</t>
  </si>
  <si>
    <r>
      <rPr>
        <rFont val="Calibri"/>
        <color theme="1"/>
        <sz val="11.0"/>
      </rPr>
      <t xml:space="preserve">website used: </t>
    </r>
    <r>
      <rPr>
        <rFont val="Calibri"/>
        <color rgb="FF1155CC"/>
        <sz val="11.0"/>
        <u/>
      </rPr>
      <t>https://www.similarweb.com/website/gymshark.com/#overview</t>
    </r>
    <r>
      <rPr>
        <rFont val="Calibri"/>
        <color theme="1"/>
        <sz val="11.0"/>
      </rPr>
      <t xml:space="preserve"> </t>
    </r>
  </si>
  <si>
    <t>January 20 - February 2, 2025</t>
  </si>
  <si>
    <t>Thursday</t>
  </si>
  <si>
    <t>https://www.instagram.com/p/DEnab4aIn20/?hl=en&amp;img_index=1</t>
  </si>
  <si>
    <t>What’s up Miami? We’re back 💪
Lifting the 305
📍 Miami, USA
🗓 February 8th &amp; 9th
🎟 Tickets dropping Jan 10th, 7pm GMT | 2pm EST
-
¿Qué tal, Miami? Hemos vuelto 💪
Levantando la 305
📍 Miami, USA
🗓 El 8 y 9 de Febrero
🎟 Las entradas caen 10 de enero, 7pm GMT | 2pm EST</t>
  </si>
  <si>
    <t xml:space="preserve">#Gymshark </t>
  </si>
  <si>
    <t>Carousel</t>
  </si>
  <si>
    <t>Illustrations of their gymshark athletes</t>
  </si>
  <si>
    <t>Informative, Engaging, Community Building</t>
  </si>
  <si>
    <t>Lifestyle focused</t>
  </si>
  <si>
    <t>Saturday</t>
  </si>
  <si>
    <t>https://www.instagram.com/p/DE-liiKoFOd/?hl=en&amp;img_index=4</t>
  </si>
  <si>
    <t>Out of the shadows 💨</t>
  </si>
  <si>
    <t>#Gymshark</t>
  </si>
  <si>
    <t>Images and a video showcasing a women working out wearing gymshark clothing</t>
  </si>
  <si>
    <t>Engaging, Community Building</t>
  </si>
  <si>
    <t>Wednesday</t>
  </si>
  <si>
    <t>https://www.instagram.com/p/DE2ilPnoz9d/?hl=en&amp;img_index=2</t>
  </si>
  <si>
    <t>Aesthetic post-workout selfies &gt;&gt;&gt;</t>
  </si>
  <si>
    <t>Pair of images showing post workout selfies</t>
  </si>
  <si>
    <t>https://www.instagram.com/p/DEkjA75oi9y/?hl=en&amp;img_index=1</t>
  </si>
  <si>
    <t xml:space="preserve">Week 1 of #Gymshark66 complete 🫡
</t>
  </si>
  <si>
    <t xml:space="preserve">#Gymshark66
#Gymshark </t>
  </si>
  <si>
    <t>Images of one of their gymshark athletes and her gym goals</t>
  </si>
  <si>
    <t>Informative, Community Building</t>
  </si>
  <si>
    <t>Tuesday</t>
  </si>
  <si>
    <t>https://www.instagram.com/p/DEiRfL2oyF2/?hl=en&amp;img_index=1</t>
  </si>
  <si>
    <t>POV: our Strava in 2025 🏃</t>
  </si>
  <si>
    <t>Showcases an afternoon run resembling the gymshark logo, and other gym items</t>
  </si>
  <si>
    <t>Engaging</t>
  </si>
  <si>
    <t>https://www.instagram.com/p/DEfX7NcI1U2/?hl=en&amp;img_index=1</t>
  </si>
  <si>
    <t>Our athlete’s leaked gym memberships 🦈
We do gym.</t>
  </si>
  <si>
    <t>Images showing gag gym memberships of their Gymshark Athletes</t>
  </si>
  <si>
    <r>
      <rPr>
        <rFont val="Calibri"/>
        <color rgb="FF1155CC"/>
        <sz val="11.0"/>
        <u/>
      </rPr>
      <t>https://www.instagram.com/p/DFI5U5moLdj/?hl=en&amp;img_index=5</t>
    </r>
    <r>
      <rPr>
        <rFont val="Calibri"/>
        <color theme="1"/>
        <sz val="11.0"/>
      </rPr>
      <t xml:space="preserve"> </t>
    </r>
  </si>
  <si>
    <t>Champion mentality.</t>
  </si>
  <si>
    <t>Workout pictures of man in gymshark clothing</t>
  </si>
  <si>
    <t>https://www.instagram.com/p/DFLfcYyIXyy/?hl=en&amp;img_index=3</t>
  </si>
  <si>
    <t>Still locked in 🔒
#gymshark66 day 24.</t>
  </si>
  <si>
    <t>Sunday</t>
  </si>
  <si>
    <t>https://www.instagram.com/p/DFTL6dYoYW0/?hl=en&amp;img_index=5</t>
  </si>
  <si>
    <t>I just love the gym 🫶</t>
  </si>
  <si>
    <t>Series of tweets the gymshark account made about the gym</t>
  </si>
  <si>
    <t>https://www.instagram.com/p/DFa4xP3I-0v/?hl=en&amp;img_index=5</t>
  </si>
  <si>
    <t>The vibe: Black &amp; Red.</t>
  </si>
  <si>
    <t>Workout pictures of various people wearing a black and red combination of gymshark clothing</t>
  </si>
  <si>
    <t>Monday</t>
  </si>
  <si>
    <t>https://www.instagram.com/p/DExud0cIhzf/?hl=en&amp;img_index=1</t>
  </si>
  <si>
    <t>It’s never too late to start 🤝</t>
  </si>
  <si>
    <t>Images showing off their clothing sets on people working out</t>
  </si>
  <si>
    <t>https://www.instagram.com/p/DE5HStxtYGE/?hl=en&amp;img_index=2</t>
  </si>
  <si>
    <t>Leana Deeb x Gymshark is officially LIVE!!!!
Beyond grateful for all your support. This collection was 2 years in the making, inspired by my transition to modesty. A solution for women that want to feel confident when covered in and out of the gym. This is just the beginning, I hope you love the collection.
AVAILABLE NOW 🤍 // link in bio to shop</t>
  </si>
  <si>
    <t>Images showing a new clothing line for women who want comfort and modesty while in the gym</t>
  </si>
  <si>
    <t>Adverting, Community Building, Informative</t>
  </si>
  <si>
    <t>https://www.instagram.com/p/DFYXBwDIfQJ/?hl=en&amp;img_index=3</t>
  </si>
  <si>
    <t>Don’t forget to go gym today 🤝</t>
  </si>
  <si>
    <t>Gym workout pictures of a woman wearing gymshark attire</t>
  </si>
  <si>
    <t>https://www.instagram.com/p/DEsqXjxIl9o/?hl=en&amp;img_index=1</t>
  </si>
  <si>
    <t>We asked for your favourite Lift event moments 🔥
Grab your free ticket for our next one now...
📍 Miami, USA
🗓 February 8th &amp; 9th 2025
🔗 in bio</t>
  </si>
  <si>
    <t>Images of their lifting event in Miami</t>
  </si>
  <si>
    <t>Informative, Engaging</t>
  </si>
  <si>
    <t>https://www.instagram.com/p/DFV4LhRoA6l/?hl=en&amp;img_index=5</t>
  </si>
  <si>
    <t>It’s a sign 💪
We’ve just dropped more Lift:Miami tickets
🔗 in bio to grab yours</t>
  </si>
  <si>
    <t>Men carrying signs motivating the viewer to lift or go to the gym</t>
  </si>
  <si>
    <t>Informative, Community Building, Engaging</t>
  </si>
  <si>
    <t>Friday</t>
  </si>
  <si>
    <t>https://www.instagram.com/p/DE7sb0LIMDB/?hl=en&amp;img_index=1</t>
  </si>
  <si>
    <t>17 days into #Gymshark66 🔒
Are you still on track with your NY goals?</t>
  </si>
  <si>
    <t>Images showing a gymshark athlete working out and his gym goals</t>
  </si>
  <si>
    <t>https://www.instagram.com/p/DFdKeiuIAq8/?hl=en&amp;img_index=5</t>
  </si>
  <si>
    <t>The colour combo you’ve been waiting for...
Black &amp; Red is now live ⚫️ 🔴
🔗 in bio</t>
  </si>
  <si>
    <t>Images showcasing gymshark's new red and black collection</t>
  </si>
  <si>
    <t>Advertising, Informative</t>
  </si>
  <si>
    <t>https://www.instagram.com/p/DE0T7x7xbRX/?hl=en&amp;img_index=5</t>
  </si>
  <si>
    <t>You don’t need an invite to show up 🔥</t>
  </si>
  <si>
    <t>Pair of images showing a woman wearing a set of gym shark clothing</t>
  </si>
  <si>
    <t>https://www.instagram.com/p/DFD7hAuInBk/?hl=en&amp;img_index=3</t>
  </si>
  <si>
    <t>@carlosbelcast 🤝 levantando ciudades en todo el mundo
-
@carlosbelcast 🤝 lifting cities around the world
Check our exclusive Friday Night Lift event in Miami
🔗 Details on stories &amp; link in bio for tickets</t>
  </si>
  <si>
    <t>Images showing one of their gymshark athletes at their Miami event</t>
  </si>
  <si>
    <t>Community Building, Informative, Engaging</t>
  </si>
  <si>
    <t>https://www.instagram.com/p/DEvKx1rIbdN/?hl=en&amp;img_index=1</t>
  </si>
  <si>
    <t>The gym never disappoints 🤝</t>
  </si>
  <si>
    <t>Images showing their new clothing set for women</t>
  </si>
  <si>
    <t>https://www.instagram.com/p/DFipitIIvX8/?hl=en&amp;img_index=2</t>
  </si>
  <si>
    <t>Pink set kinda day 💪</t>
  </si>
  <si>
    <t>Gym selfies of a woman wearing gymshark's pink collection</t>
  </si>
  <si>
    <t>https://www.instagram.com/p/DFfwkhqIZp0/?hl=en&amp;img_index=2</t>
  </si>
  <si>
    <t>Lift Seamless really hits different 🔥
🔗 in bio to shop now</t>
  </si>
  <si>
    <t>Pair of images showing new clothing options for woman</t>
  </si>
  <si>
    <t>https://www.instagram.com/p/DFQnN_XIzxu/?hl=en&amp;img_index=1</t>
  </si>
  <si>
    <t>Focus on your personal progress 🫡</t>
  </si>
  <si>
    <t>Workout posing pictures of a woman in gymshark clothing</t>
  </si>
  <si>
    <t>https://www.instagram.com/p/DFBQgaFIXBk/?hl=en&amp;img_index=4</t>
  </si>
  <si>
    <t>What did you train this weekend? 💪</t>
  </si>
  <si>
    <t>Post workout selfies with gymshark clothing on</t>
  </si>
  <si>
    <t>1/8/0205</t>
  </si>
  <si>
    <t>https://www.instagram.com/p/DEk1Wtio_H3/?hl=en</t>
  </si>
  <si>
    <t>It’s almost time to Lift again...
Any guesses where our next event will be?</t>
  </si>
  <si>
    <t>Video</t>
  </si>
  <si>
    <t>Video showing a giant dumbell, teasing a location of some sort</t>
  </si>
  <si>
    <t>https://www.instagram.com/p/DFDkJR1IaqX/?hl=en&amp;img_index=2</t>
  </si>
  <si>
    <t>Welcome back TikTok, we missed you 🫶</t>
  </si>
  <si>
    <t>Image of a billboard of gymshark welcoming back TikTok</t>
  </si>
  <si>
    <t>https://www.instagram.com/p/DFlRstbo6CT/?hl=en&amp;img_index=4</t>
  </si>
  <si>
    <t>Peace of mind.
Day 33/66 ✅</t>
  </si>
  <si>
    <t>Pair of images showcasing a gymshark athlete's workout progress</t>
  </si>
  <si>
    <t>https://www.instagram.com/p/DFGDTHFoDCR/?hl=en&amp;img_index=4</t>
  </si>
  <si>
    <t>Be proud of your progress.</t>
  </si>
  <si>
    <t>Images of a woman in gymshark clothing</t>
  </si>
  <si>
    <t>https://www.instagram.com/p/DFODS-EIPuO/?hl=en</t>
  </si>
  <si>
    <t>@jamalbrowner really called lifting 800lbs “the easy part” 😬</t>
  </si>
  <si>
    <t>Weightlifting video of man lifting 800 pounds wearing gymshark clothing</t>
  </si>
  <si>
    <r>
      <rPr>
        <rFont val="Calibri"/>
        <color rgb="FF1155CC"/>
        <sz val="11.0"/>
        <u/>
      </rPr>
      <t>https://www.instagram.com/p/DFgEHkYoXrD/?hl=en&amp;img_index=2</t>
    </r>
    <r>
      <rPr>
        <rFont val="Calibri"/>
        <color theme="1"/>
        <sz val="11.0"/>
      </rPr>
      <t xml:space="preserve"> </t>
    </r>
  </si>
  <si>
    <t>Consistently powerful.
Shop Black &amp; Red now.
🔗 in bio</t>
  </si>
  <si>
    <t>More images showcasing the new red and black clothing collection</t>
  </si>
  <si>
    <t>https://www.instagram.com/p/DEp--0hopRd/?hl=en</t>
  </si>
  <si>
    <t>Lift:Miami we’re back 💪
Free tickets are now live
🔗 in bio to get yours
-
Lift:Miami hemos vuelto 💪
Entradas gratuitas ya disponibles
🔗 en nuestra bio</t>
  </si>
  <si>
    <t>Video showcasing their lifting location in Miami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</si>
</sst>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9">
    <font>
      <sz val="11.0"/>
      <color theme="1"/>
      <name val="Calibri"/>
      <scheme val="minor"/>
    </font>
    <font>
      <b/>
      <sz val="20.0"/>
      <color theme="1"/>
      <name val="Calibri"/>
    </font>
    <font/>
    <font>
      <sz val="11.0"/>
      <color theme="1"/>
      <name val="Calibri"/>
    </font>
    <font>
      <b/>
      <sz val="15.0"/>
      <color theme="1"/>
      <name val="Calibri"/>
    </font>
    <font>
      <sz val="12.0"/>
      <color rgb="FFFFFFFF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12.0"/>
      <color theme="0"/>
      <name val="Calibri"/>
    </font>
    <font>
      <sz val="12.0"/>
      <color theme="1"/>
      <name val="Calibri"/>
    </font>
    <font>
      <u/>
      <sz val="12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color theme="1"/>
      <name val="Calibri"/>
    </font>
    <font>
      <color theme="1"/>
      <name val="Calibri"/>
      <scheme val="minor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0" fontId="2" numFmtId="0" xfId="0" applyBorder="1" applyFont="1"/>
    <xf borderId="3" fillId="2" fontId="3" numFmtId="0" xfId="0" applyAlignment="1" applyBorder="1" applyFont="1">
      <alignment vertical="top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3" fillId="3" fontId="3" numFmtId="0" xfId="0" applyAlignment="1" applyBorder="1" applyFill="1" applyFont="1">
      <alignment vertical="top"/>
    </xf>
    <xf borderId="3" fillId="3" fontId="5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3" xfId="0" applyAlignment="1" applyFont="1" applyNumberFormat="1">
      <alignment horizontal="left" shrinkToFit="0" vertical="top" wrapText="1"/>
    </xf>
    <xf borderId="0" fillId="0" fontId="3" numFmtId="164" xfId="0" applyAlignment="1" applyFont="1" applyNumberFormat="1">
      <alignment vertical="top"/>
    </xf>
    <xf borderId="0" fillId="0" fontId="3" numFmtId="10" xfId="0" applyAlignment="1" applyFont="1" applyNumberFormat="1">
      <alignment vertical="top"/>
    </xf>
    <xf borderId="0" fillId="3" fontId="3" numFmtId="0" xfId="0" applyAlignment="1" applyFont="1">
      <alignment vertical="bottom"/>
    </xf>
    <xf borderId="0" fillId="0" fontId="3" numFmtId="3" xfId="0" applyAlignment="1" applyFont="1" applyNumberFormat="1">
      <alignment vertical="top"/>
    </xf>
    <xf borderId="0" fillId="0" fontId="7" numFmtId="0" xfId="0" applyAlignment="1" applyFont="1">
      <alignment vertical="bottom"/>
    </xf>
    <xf borderId="0" fillId="3" fontId="3" numFmtId="0" xfId="0" applyAlignment="1" applyFont="1">
      <alignment vertical="top"/>
    </xf>
    <xf borderId="3" fillId="4" fontId="5" numFmtId="0" xfId="0" applyAlignment="1" applyBorder="1" applyFill="1" applyFont="1">
      <alignment horizontal="left" shrinkToFit="0" vertical="top" wrapText="1"/>
    </xf>
    <xf borderId="3" fillId="3" fontId="5" numFmtId="0" xfId="0" applyAlignment="1" applyBorder="1" applyFont="1">
      <alignment horizontal="left" shrinkToFit="0" vertical="top" wrapText="1"/>
    </xf>
    <xf borderId="3" fillId="5" fontId="5" numFmtId="0" xfId="0" applyAlignment="1" applyBorder="1" applyFill="1" applyFont="1">
      <alignment horizontal="left" shrinkToFit="0" vertical="top" wrapText="1"/>
    </xf>
    <xf borderId="3" fillId="3" fontId="8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165" xfId="0" applyAlignment="1" applyFont="1" applyNumberForma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3" numFmtId="10" xfId="0" applyAlignment="1" applyFont="1" applyNumberForma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9" numFmtId="14" xfId="0" applyAlignment="1" applyFont="1" applyNumberFormat="1">
      <alignment horizontal="left" shrinkToFit="0" vertical="top" wrapText="1"/>
    </xf>
    <xf borderId="0" fillId="0" fontId="9" numFmtId="3" xfId="0" applyAlignment="1" applyFont="1" applyNumberFormat="1">
      <alignment horizontal="left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3" numFmtId="0" xfId="0" applyFont="1"/>
    <xf borderId="0" fillId="0" fontId="14" numFmtId="0" xfId="0" applyFont="1"/>
    <xf borderId="0" fillId="0" fontId="14" numFmtId="10" xfId="0" applyFont="1" applyNumberFormat="1"/>
    <xf borderId="0" fillId="0" fontId="3" numFmtId="0" xfId="0" applyAlignment="1" applyFont="1">
      <alignment horizontal="right" vertical="bottom"/>
    </xf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shrinkToFit="0" vertical="top" wrapText="1"/>
    </xf>
    <xf borderId="0" fillId="0" fontId="3" numFmtId="0" xfId="0" applyAlignment="1" applyFont="1">
      <alignment horizontal="center" vertical="top"/>
    </xf>
    <xf borderId="0" fillId="0" fontId="3" numFmtId="164" xfId="0" applyAlignment="1" applyFont="1" applyNumberFormat="1">
      <alignment horizontal="center" vertical="top"/>
    </xf>
    <xf borderId="0" fillId="0" fontId="3" numFmtId="10" xfId="0" applyAlignment="1" applyFont="1" applyNumberFormat="1">
      <alignment horizontal="center" vertical="top"/>
    </xf>
    <xf borderId="0" fillId="0" fontId="3" numFmtId="0" xfId="0" applyAlignment="1" applyFont="1">
      <alignment horizontal="center" shrinkToFit="0" vertical="top" wrapText="1"/>
    </xf>
    <xf borderId="0" fillId="0" fontId="17" numFmtId="0" xfId="0" applyAlignment="1" applyFont="1">
      <alignment horizontal="left" shrinkToFit="0" vertical="top" wrapText="1"/>
    </xf>
    <xf borderId="0" fillId="0" fontId="3" numFmtId="0" xfId="0" applyAlignment="1" applyFont="1">
      <alignment horizontal="right" shrinkToFit="0" vertical="top" wrapText="1"/>
    </xf>
    <xf borderId="0" fillId="0" fontId="1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pivotCacheDefinition" Target="pivotCache/pivotCacheDefinition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customschemas.google.com/relationships/workbookmetadata" Target="metadata"/><Relationship Id="rId25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Average Engagement by Post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'Engagement Levels 3 (Non-Collab'!$C$1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'Engagement Levels 3 (Non-Collab'!$A$2:$A$4</c:f>
            </c:strRef>
          </c:cat>
          <c:val>
            <c:numRef>
              <c:f>'Engagement Levels 3 (Non-Collab'!$C$2:$C$4</c:f>
              <c:numCache/>
            </c:numRef>
          </c:val>
        </c:ser>
        <c:axId val="1812260228"/>
        <c:axId val="1922996215"/>
      </c:barChart>
      <c:catAx>
        <c:axId val="1812260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996215"/>
      </c:catAx>
      <c:valAx>
        <c:axId val="1922996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260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Post Type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Breakdown of Post Type 2'!$C$1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Breakdown of Post Type 2'!$A$2:$A$3</c:f>
            </c:strRef>
          </c:cat>
          <c:val>
            <c:numRef>
              <c:f>'% Breakdown of Post Type 2'!$C$2:$C$3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Collaborative vs Non-Collaborative Post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Breakdown of Collab Post 2'!$C$1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Breakdown of Collab Post 2'!$A$2:$A$3</c:f>
            </c:strRef>
          </c:cat>
          <c:val>
            <c:numRef>
              <c:f>'% Breakdown of Collab Post 2'!$C$2:$C$3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Average Engagement of Content Purpose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'Engagment Levels 2 (Non-collab)'!$C$1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'Engagment Levels 2 (Non-collab)'!$A$2:$A$6</c:f>
            </c:strRef>
          </c:cat>
          <c:val>
            <c:numRef>
              <c:f>'Engagment Levels 2 (Non-collab)'!$C$2:$C$6</c:f>
              <c:numCache/>
            </c:numRef>
          </c:val>
        </c:ser>
        <c:axId val="808143424"/>
        <c:axId val="770358846"/>
      </c:barChart>
      <c:catAx>
        <c:axId val="8081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Post Purpose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358846"/>
      </c:catAx>
      <c:valAx>
        <c:axId val="770358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143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Average Engagement by Post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'Engagement Levels (Non-collab)'!$C$1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'Engagement Levels (Non-collab)'!$A$2:$A$4</c:f>
            </c:strRef>
          </c:cat>
          <c:val>
            <c:numRef>
              <c:f>'Engagement Levels (Non-collab)'!$C$2:$C$4</c:f>
              <c:numCache/>
            </c:numRef>
          </c:val>
        </c:ser>
        <c:axId val="263864846"/>
        <c:axId val="1840898341"/>
      </c:barChart>
      <c:catAx>
        <c:axId val="263864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Post_Type (Carousel, Image, Reel)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898341"/>
      </c:catAx>
      <c:valAx>
        <c:axId val="1840898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864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Post Purpose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980000"/>
              </a:solidFill>
            </c:spPr>
          </c:dPt>
          <c:dPt>
            <c:idx val="1"/>
            <c:explosion val="0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9900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'% Breakdown of Product Purpose'!$A$2:$A$8</c:f>
            </c:strRef>
          </c:cat>
          <c:val>
            <c:numRef>
              <c:f>'% Breakdown of Product Purpose'!$C$2:$C$8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Type of Content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Breakdown of Content Type'!$A$2:$A$4</c:f>
            </c:strRef>
          </c:cat>
          <c:val>
            <c:numRef>
              <c:f>'% Breakdown of Content Type'!$C$2:$C$4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Post Type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Breakdown of Post Type'!$A$2:$A$4</c:f>
            </c:strRef>
          </c:cat>
          <c:val>
            <c:numRef>
              <c:f>'% Breakdown of Post Type'!$B$2:$B$4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Collaborative vs Non-Collaborative Post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Breakdown of Collab Post'!$C$1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Breakdown of Collab Post'!$A$2:$A$3</c:f>
            </c:strRef>
          </c:cat>
          <c:val>
            <c:numRef>
              <c:f>'% Breakdown of Collab Post'!$C$2:$C$3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Post Purpose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'% Breakdown of Product Purpose '!$C$1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'% Breakdown of Product Purpose '!$A$2:$A$10</c:f>
            </c:strRef>
          </c:cat>
          <c:val>
            <c:numRef>
              <c:f>'% Breakdown of Product Purpose '!$C$2:$C$10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Type of Content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'% Breakdown of Content Type 2'!$C$1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Breakdown of Content Type 2'!$A$2:$A$3</c:f>
            </c:strRef>
          </c:cat>
          <c:val>
            <c:numRef>
              <c:f>'% Breakdown of Content Type 2'!$C$2:$C$3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4</xdr:row>
      <xdr:rowOff>0</xdr:rowOff>
    </xdr:from>
    <xdr:ext cx="1590675" cy="1590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1590675</xdr:colOff>
      <xdr:row>3</xdr:row>
      <xdr:rowOff>533400</xdr:rowOff>
    </xdr:from>
    <xdr:ext cx="1571625" cy="16192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9</xdr:row>
      <xdr:rowOff>200025</xdr:rowOff>
    </xdr:from>
    <xdr:ext cx="5715000" cy="3533775"/>
    <xdr:graphicFrame>
      <xdr:nvGraphicFramePr>
        <xdr:cNvPr id="119042627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9</xdr:row>
      <xdr:rowOff>200025</xdr:rowOff>
    </xdr:from>
    <xdr:ext cx="5715000" cy="3533775"/>
    <xdr:graphicFrame>
      <xdr:nvGraphicFramePr>
        <xdr:cNvPr id="299388995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9</xdr:row>
      <xdr:rowOff>200025</xdr:rowOff>
    </xdr:from>
    <xdr:ext cx="5715000" cy="3533775"/>
    <xdr:graphicFrame>
      <xdr:nvGraphicFramePr>
        <xdr:cNvPr id="206876032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9</xdr:row>
      <xdr:rowOff>200025</xdr:rowOff>
    </xdr:from>
    <xdr:ext cx="5715000" cy="3533775"/>
    <xdr:graphicFrame>
      <xdr:nvGraphicFramePr>
        <xdr:cNvPr id="337723215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9</xdr:row>
      <xdr:rowOff>200025</xdr:rowOff>
    </xdr:from>
    <xdr:ext cx="5715000" cy="3533775"/>
    <xdr:graphicFrame>
      <xdr:nvGraphicFramePr>
        <xdr:cNvPr id="209370237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9</xdr:row>
      <xdr:rowOff>200025</xdr:rowOff>
    </xdr:from>
    <xdr:ext cx="5715000" cy="3533775"/>
    <xdr:graphicFrame>
      <xdr:nvGraphicFramePr>
        <xdr:cNvPr id="11414145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9</xdr:row>
      <xdr:rowOff>200025</xdr:rowOff>
    </xdr:from>
    <xdr:ext cx="5715000" cy="3533775"/>
    <xdr:graphicFrame>
      <xdr:nvGraphicFramePr>
        <xdr:cNvPr id="59700021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2</xdr:row>
      <xdr:rowOff>180975</xdr:rowOff>
    </xdr:from>
    <xdr:ext cx="5715000" cy="3533775"/>
    <xdr:graphicFrame>
      <xdr:nvGraphicFramePr>
        <xdr:cNvPr id="111059551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10</xdr:row>
      <xdr:rowOff>9525</xdr:rowOff>
    </xdr:from>
    <xdr:ext cx="5715000" cy="3533775"/>
    <xdr:graphicFrame>
      <xdr:nvGraphicFramePr>
        <xdr:cNvPr id="82138078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476250</xdr:colOff>
      <xdr:row>7</xdr:row>
      <xdr:rowOff>95250</xdr:rowOff>
    </xdr:from>
    <xdr:ext cx="5715000" cy="3533775"/>
    <xdr:graphicFrame>
      <xdr:nvGraphicFramePr>
        <xdr:cNvPr id="181939235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3</xdr:row>
      <xdr:rowOff>66675</xdr:rowOff>
    </xdr:from>
    <xdr:ext cx="5715000" cy="3533775"/>
    <xdr:graphicFrame>
      <xdr:nvGraphicFramePr>
        <xdr:cNvPr id="1042764405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18" sheet="Gymreapers_Post_Data"/>
  </cacheSource>
  <cacheFields>
    <cacheField name="Post_ID" numFmtId="0">
      <sharedItems containsSemiMixedTypes="0" containsString="0" containsNumber="1" containsInteger="1">
        <n v="6.0"/>
        <n v="10.0"/>
        <n v="8.0"/>
        <n v="11.0"/>
        <n v="5.0"/>
        <n v="14.0"/>
        <n v="9.0"/>
        <n v="16.0"/>
        <n v="17.0"/>
        <n v="12.0"/>
        <n v="15.0"/>
        <n v="1.0"/>
        <n v="7.0"/>
        <n v="3.0"/>
        <n v="4.0"/>
        <n v="2.0"/>
        <n v="13.0"/>
      </sharedItems>
    </cacheField>
    <cacheField name="Period (Period 1 or Period 2)" numFmtId="0">
      <sharedItems containsSemiMixedTypes="0" containsString="0" containsNumber="1" containsInteger="1">
        <n v="1.0"/>
        <n v="2.0"/>
      </sharedItems>
    </cacheField>
    <cacheField name="Date" numFmtId="165">
      <sharedItems containsSemiMixedTypes="0" containsDate="1" containsString="0">
        <d v="2025-01-16T00:00:00Z"/>
        <d v="2025-01-23T00:00:00Z"/>
        <d v="2025-01-20T00:00:00Z"/>
        <d v="2025-01-24T00:00:00Z"/>
        <d v="2025-01-15T00:00:00Z"/>
        <d v="2025-01-27T00:00:00Z"/>
        <d v="2025-01-21T00:00:00Z"/>
        <d v="2025-01-29T00:00:00Z"/>
        <d v="2025-01-31T00:00:00Z"/>
        <d v="2025-01-28T00:00:00Z"/>
        <d v="2025-01-06T00:00:00Z"/>
        <d v="2025-01-17T00:00:00Z"/>
        <d v="2025-01-10T00:00:00Z"/>
        <d v="2025-01-13T00:00:00Z"/>
        <d v="2025-01-08T00:00:00Z"/>
        <d v="2025-01-25T00:00:00Z"/>
      </sharedItems>
    </cacheField>
    <cacheField name="Day_of_Week" numFmtId="0">
      <sharedItems>
        <s v="Thursday"/>
        <s v="Monday"/>
        <s v="Friday"/>
        <s v="Wednesday"/>
        <s v="Tuesday"/>
        <s v="Saturday"/>
      </sharedItems>
    </cacheField>
    <cacheField name="Post_Link" numFmtId="0">
      <sharedItems>
        <s v="https://www.instagram.com/p/DE5NABGPVtw/ "/>
        <s v="https://www.instagram.com/p/DFLN9ptvt9l/?img_index=1 "/>
        <s v="https://www.instagram.com/p/DFDY-XnR-T5/?img_index=1 "/>
        <s v="https://www.instagram.com/p/DFNrQxXP1-0/?img_index=1 "/>
        <s v="https://www.instagram.com/p/DE3BFzEyGF9/?img_index=1 "/>
        <s v="https://www.instagram.com/p/DFVblLBxA6-/?img_index=1 "/>
        <s v="https://www.instagram.com/p/DFGNsKLyz7D/ "/>
        <s v="https://www.instagram.com/p/DFakx-fvI6C/ "/>
        <s v="https://www.instagram.com/p/DFgd_7CSeQa/?img_index=4 "/>
        <s v="https://www.instagram.com/p/DFOZShEyK46/?img_index=1 "/>
        <s v="https://www.instagram.com/p/DFYA4PnPrQt/?img_index=4 "/>
        <s v="https://www.instagram.com/p/DEgBxy9ymVm/ "/>
        <s v="https://www.instagram.com/p/DE8dDNlyGQn/ "/>
        <s v="https://www.instagram.com/p/DEpx6R_xL7r/?img_index=1 "/>
        <s v="https://www.instagram.com/p/DExV1T2v-Fj/ "/>
        <s v="https://www.instagram.com/p/DEkm-aqv6Kk/ "/>
        <s v="https://www.instagram.com/p/DFQKKqyviHN/ "/>
      </sharedItems>
    </cacheField>
    <cacheField name="Caption" numFmtId="0">
      <sharedItems>
        <s v="ROUND TWO 💀 WE’RE BACK&#10;&#10;[ 2.27 - 3.2 ] We’ll be at the Arnold Sports Festival in Columbus, Ohio as a DIAMOND SPONSOR 🏴‍☠️&#10;&#10;More details coming soon.&#10;&#10;Be sure to grab your tickets now!&#10;&#10;Link in the @arnoldsports bio"/>
        <s v="Introducing the [running headband]&#10;&#10;// Premium 255 GSM fabric&#10;&#10;// Sweat wicking materials&#10;&#10;// Sewn in the USA&#10;&#10;// Tapered fit&#10;&#10;// Minimal skull branding&#10;&#10;// One size fits all&#10;&#10;Whether you’re on a run or in the gym, this headband is built to last.&#10;&#10;Droppin"/>
        <s v="⏳"/>
        <s v="Built to last.&#10;&#10;[headband]&#10;&#10;1.28"/>
        <s v="THIS SATURDAY!&#10;&#10;@gymreapers is teaming up with @gnclivewell @unlistedrunclub @chillwagonwellness @maddconscious @fittrukco @loveearthsugar to bring you IRON VALLEY at @cf_veer in Arizona.&#10;&#10;-Open Gym &amp; Fit Truk: 8:00AM - 2:00PM&#10;-Community Run: 8:30AM&#10;-Cold"/>
        <s v="Comfort meet [versatility].&#10;&#10;The new running headband is made in the USA and crafted with 255 GSM Fabric making it lightweight and durable for every mile and every rep.&#10;&#10;// Dropping tomorrow 9AM MST"/>
        <s v="Embrace the suck.&#10;&#10;@llily.tturner&#10;&#10;💀"/>
        <s v="Training isn’t a choice—it’s a necessity. It’s not about motivation or inspiration; it’s about showing up.&#10;&#10;Pushing through the hard things on purpose builds the strength and resilience to face what life throws at you.&#10;&#10;Because life doesn’t ask—it demands"/>
        <s v="21L // Gravestone Backpack&#10;&#10;For on the go, in the gym and out - keep your laptop, training gear, and life essentials with you at all times. With sectioned storage, a shoe compartment, and internal compartmentalization - meet your new hybrid work &amp; gym bag"/>
        <s v="One size fits all.&#10;&#10;[headband] crafted in the USA.&#10;&#10;1.28"/>
        <s v="The [motion syndicate] has begun.&#10;&#10;// RUNNING HEADBANDS NOW LIVE&#10;&#10;Follow the link in our bio."/>
        <s v="Next Saturday we’re taking over Arizona!&#10;&#10;We’re teaming up with @c4energy @gnclivewell @unlistedrunclub @chillwagonwellness @maddconscious @fittrukco @loveearthsugar and @cf_veer&#10;&#10;-Open Gym &amp; Fit Truk: 8:00am - 2:00pm&#10;-Community Run: 8:30am&#10;-Cold Plunge &amp;"/>
        <s v="Built to perform.&#10;&#10;// 10MM Lever belt&#10;&#10;Shop link in bio."/>
        <s v="Your new hybrid work &amp; gym bag the Gravestone 21L Backpack.&#10;&#10;Featuring:&#10;&#10;// Bottom access vented shoe pocket&#10;&#10;// Quick access interior pockets to hold the essentials&#10;&#10;// Custom Gymreapers molded EVA foam backing&#10;&#10;// Side pocket to fit most water bottles u"/>
        <s v="There’s no shortcut to the top.&#10;&#10;NOTHING IS GIVEN&#10;&#10;🏴‍☠️"/>
        <s v="For the animal inside.&#10;&#10;Shop now // link in bio"/>
        <s v="[running era]&#10;&#10;Headband // Tuesday 9am MST"/>
      </sharedItems>
    </cacheField>
    <cacheField name="Hashtags" numFmtId="0">
      <sharedItems containsBlank="1">
        <s v="#gymreapers "/>
        <m/>
      </sharedItems>
    </cacheField>
    <cacheField name="Post_Type (Carousel, Image, Reel)" numFmtId="0">
      <sharedItems>
        <s v="Reel"/>
        <s v="Carousel "/>
        <s v="Image"/>
      </sharedItems>
    </cacheField>
    <cacheField name="Description_Image_Video" numFmtId="0">
      <sharedItems>
        <s v="Showcasing the brand's return to sponsor an event. "/>
        <s v="Close-up shots of the product."/>
        <s v="Filtered [Blurred] close-up shot of product. "/>
        <s v="An advertisement designed to encourage consumers to sign up for the upcoming event."/>
        <s v="A workout video designed to motivate consumers while showcasing their products."/>
        <s v="A motivational workout video showing the brand's products being used"/>
        <s v="Close up photos of the product"/>
        <s v="Close-up shots of the product and video highlighting its use."/>
        <s v="A video aimed at motivating consumers while showcasing their product."/>
        <s v="Shot of an athlete with product. "/>
        <s v="This reel highlights the collaboration between Animal X Gym Reapers."/>
        <s v="Filtered [Black and white] video of man running showing the product in mind. "/>
      </sharedItems>
    </cacheField>
    <cacheField name="Collaborative_Post" numFmtId="0">
      <sharedItems>
        <s v="Yes"/>
        <s v="No"/>
      </sharedItems>
    </cacheField>
    <cacheField name="Type of Content: Post Purpose (Advertising, Informative, Engaging, Community Building)" numFmtId="0">
      <sharedItems>
        <s v="Advertising "/>
        <s v="Informative, Advertising"/>
        <s v="Advertising, Community Building "/>
        <s v="Engaging, Community Building "/>
        <s v="Community Building "/>
        <s v="Advertising; Engaging  "/>
        <s v="Engaging "/>
      </sharedItems>
    </cacheField>
    <cacheField name="Type of Content: Product service/ focused vs lifestyle focused " numFmtId="0">
      <sharedItems>
        <s v="Product focused"/>
        <s v="Lifestyle "/>
        <s v="Product focused, Lifestyle "/>
      </sharedItems>
    </cacheField>
    <cacheField name="Followers" numFmtId="3">
      <sharedItems containsSemiMixedTypes="0" containsString="0" containsNumber="1" containsInteger="1">
        <n v="366266.0"/>
      </sharedItems>
    </cacheField>
    <cacheField name="Impressions" numFmtId="3">
      <sharedItems containsString="0" containsBlank="1" containsNumber="1" containsInteger="1">
        <n v="96000.0"/>
        <m/>
        <n v="29900.0"/>
        <n v="24300.0"/>
        <n v="13100.0"/>
        <n v="16700.0"/>
        <n v="16400.0"/>
      </sharedItems>
    </cacheField>
    <cacheField name="Likes" numFmtId="3">
      <sharedItems containsSemiMixedTypes="0" containsString="0" containsNumber="1" containsInteger="1">
        <n v="1523.0"/>
        <n v="552.0"/>
        <n v="584.0"/>
        <n v="477.0"/>
        <n v="411.0"/>
        <n v="392.0"/>
        <n v="331.0"/>
        <n v="354.0"/>
        <n v="313.0"/>
        <n v="279.0"/>
        <n v="265.0"/>
        <n v="243.0"/>
        <n v="293.0"/>
        <n v="270.0"/>
        <n v="261.0"/>
        <n v="183.0"/>
        <n v="163.0"/>
      </sharedItems>
    </cacheField>
    <cacheField name="Comments" numFmtId="3">
      <sharedItems containsSemiMixedTypes="0" containsString="0" containsNumber="1" containsInteger="1">
        <n v="38.0"/>
        <n v="34.0"/>
        <n v="16.0"/>
        <n v="22.0"/>
        <n v="15.0"/>
        <n v="7.0"/>
        <n v="27.0"/>
        <n v="10.0"/>
        <n v="19.0"/>
        <n v="21.0"/>
        <n v="23.0"/>
        <n v="0.0"/>
        <n v="9.0"/>
        <n v="11.0"/>
      </sharedItems>
    </cacheField>
    <cacheField name="Shares" numFmtId="3">
      <sharedItems containsSemiMixedTypes="0" containsString="0" containsNumber="1" containsInteger="1">
        <n v="64.0"/>
        <n v="37.0"/>
        <n v="8.0"/>
        <n v="10.0"/>
        <n v="58.0"/>
        <n v="13.0"/>
        <n v="33.0"/>
        <n v="26.0"/>
        <n v="48.0"/>
        <n v="27.0"/>
        <n v="19.0"/>
        <n v="35.0"/>
        <n v="2.0"/>
        <n v="9.0"/>
        <n v="12.0"/>
      </sharedItems>
    </cacheField>
    <cacheField name="Engagement" numFmtId="3">
      <sharedItems containsSemiMixedTypes="0" containsString="0" containsNumber="1" containsInteger="1">
        <n v="1625.0"/>
        <n v="623.0"/>
        <n v="608.0"/>
        <n v="509.0"/>
        <n v="484.0"/>
        <n v="412.0"/>
        <n v="391.0"/>
        <n v="390.0"/>
        <n v="377.0"/>
        <n v="325.0"/>
        <n v="305.0"/>
        <n v="301.0"/>
        <n v="295.0"/>
        <n v="288.0"/>
        <n v="284.0"/>
        <n v="206.0"/>
        <n v="180.0"/>
      </sharedItems>
    </cacheField>
    <cacheField name="Engagement_Rate_Followers" numFmtId="10">
      <sharedItems containsSemiMixedTypes="0" containsString="0" containsNumber="1">
        <n v="0.00443666624802739"/>
        <n v="0.0017009495830898854"/>
        <n v="0.001659995740800402"/>
        <n v="0.0013897003816898102"/>
        <n v="0.001321443977874004"/>
        <n v="0.001124865534884483"/>
        <n v="0.0010675301556792058"/>
        <n v="0.0010647998995265736"/>
        <n v="0.0010293065695423545"/>
        <n v="8.87333249605478E-4"/>
        <n v="8.327281265528332E-4"/>
        <n v="8.218071019423042E-4"/>
        <n v="8.054255650265107E-4"/>
        <n v="7.863137719580851E-4"/>
        <n v="7.753927473475562E-4"/>
        <n v="5.624327674422415E-4"/>
        <n v="4.914461074738032E-4"/>
      </sharedItems>
    </cacheField>
    <cacheField name="Comments_on_Post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32" sheet="Gymshark_Post_Data"/>
  </cacheSource>
  <cacheFields>
    <cacheField name="Post_ID" numFmtId="0">
      <sharedItems containsSemiMixedTypes="0" containsString="0" containsNumber="1" containsInteger="1">
        <n v="5.0"/>
        <n v="14.0"/>
        <n v="11.0"/>
        <n v="3.0"/>
        <n v="2.0"/>
        <n v="1.0"/>
        <n v="19.0"/>
        <n v="20.0"/>
        <n v="23.0"/>
        <n v="26.0"/>
        <n v="9.0"/>
        <n v="12.0"/>
        <n v="25.0"/>
        <n v="7.0"/>
        <n v="24.0"/>
        <n v="13.0"/>
        <n v="27.0"/>
        <n v="10.0"/>
        <n v="17.0"/>
        <n v="8.0"/>
        <n v="30.0"/>
        <n v="28.0"/>
        <n v="22.0"/>
        <n v="15.0"/>
        <n v="4.0"/>
        <n v="16.0"/>
        <n v="31.0"/>
        <n v="18.0"/>
        <n v="21.0"/>
        <n v="29.0"/>
        <n v="6.0"/>
      </sharedItems>
    </cacheField>
    <cacheField name="Period (Period 1 or Period 2)" numFmtId="0">
      <sharedItems containsSemiMixedTypes="0" containsString="0" containsNumber="1" containsInteger="1">
        <n v="1.0"/>
        <n v="2.0"/>
      </sharedItems>
    </cacheField>
    <cacheField name="Date">
      <sharedItems containsDate="1" containsMixedTypes="1">
        <d v="2025-01-09T00:00:00Z"/>
        <d v="2025-01-18T00:00:00Z"/>
        <d v="2025-01-15T00:00:00Z"/>
        <d v="2025-01-08T00:00:00Z"/>
        <d v="2025-01-07T00:00:00Z"/>
        <d v="2025-01-06T00:00:00Z"/>
        <d v="2025-01-22T00:00:00Z"/>
        <d v="2025-01-23T00:00:00Z"/>
        <d v="2025-01-26T00:00:00Z"/>
        <d v="2025-01-29T00:00:00Z"/>
        <d v="2025-01-13T00:00:00Z"/>
        <d v="2025-01-16T00:00:00Z"/>
        <d v="2025-01-28T00:00:00Z"/>
        <d v="2025-01-11T00:00:00Z"/>
        <d v="2025-01-27T00:00:00Z"/>
        <d v="2025-01-17T00:00:00Z"/>
        <d v="2025-01-30T00:00:00Z"/>
        <d v="2025-01-14T00:00:00Z"/>
        <d v="2025-01-20T00:00:00Z"/>
        <d v="2025-01-12T00:00:00Z"/>
        <d v="2025-02-01T00:00:00Z"/>
        <d v="2025-01-31T00:00:00Z"/>
        <d v="2025-01-25T00:00:00Z"/>
        <d v="2025-01-19T00:00:00Z"/>
        <s v="1/8/0205"/>
        <d v="2025-02-02T00:00:00Z"/>
        <d v="2025-01-21T00:00:00Z"/>
        <d v="2025-01-24T00:00:00Z"/>
        <d v="2025-01-10T00:00:00Z"/>
      </sharedItems>
    </cacheField>
    <cacheField name="Day_of_Week" numFmtId="0">
      <sharedItems>
        <s v="Thursday"/>
        <s v="Saturday"/>
        <s v="Wednesday"/>
        <s v="Tuesday"/>
        <s v="Monday"/>
        <s v="Sunday"/>
        <s v="Friday"/>
      </sharedItems>
    </cacheField>
    <cacheField name="Post_Link" numFmtId="0">
      <sharedItems>
        <s v="https://www.instagram.com/p/DEnab4aIn20/?hl=en&amp;img_index=1"/>
        <s v="https://www.instagram.com/p/DE-liiKoFOd/?hl=en&amp;img_index=4"/>
        <s v="https://www.instagram.com/p/DE2ilPnoz9d/?hl=en&amp;img_index=2"/>
        <s v="https://www.instagram.com/p/DEkjA75oi9y/?hl=en&amp;img_index=1"/>
        <s v="https://www.instagram.com/p/DEiRfL2oyF2/?hl=en&amp;img_index=1"/>
        <s v="https://www.instagram.com/p/DEfX7NcI1U2/?hl=en&amp;img_index=1"/>
        <s v="https://www.instagram.com/p/DFI5U5moLdj/?hl=en&amp;img_index=5 "/>
        <s v="https://www.instagram.com/p/DFLfcYyIXyy/?hl=en&amp;img_index=3"/>
        <s v="https://www.instagram.com/p/DFTL6dYoYW0/?hl=en&amp;img_index=5"/>
        <s v="https://www.instagram.com/p/DFa4xP3I-0v/?hl=en&amp;img_index=5"/>
        <s v="https://www.instagram.com/p/DExud0cIhzf/?hl=en&amp;img_index=1"/>
        <s v="https://www.instagram.com/p/DE5HStxtYGE/?hl=en&amp;img_index=2"/>
        <s v="https://www.instagram.com/p/DFYXBwDIfQJ/?hl=en&amp;img_index=3"/>
        <s v="https://www.instagram.com/p/DEsqXjxIl9o/?hl=en&amp;img_index=1"/>
        <s v="https://www.instagram.com/p/DFV4LhRoA6l/?hl=en&amp;img_index=5"/>
        <s v="https://www.instagram.com/p/DE7sb0LIMDB/?hl=en&amp;img_index=1"/>
        <s v="https://www.instagram.com/p/DFdKeiuIAq8/?hl=en&amp;img_index=5"/>
        <s v="https://www.instagram.com/p/DE0T7x7xbRX/?hl=en&amp;img_index=5"/>
        <s v="https://www.instagram.com/p/DFD7hAuInBk/?hl=en&amp;img_index=3"/>
        <s v="https://www.instagram.com/p/DEvKx1rIbdN/?hl=en&amp;img_index=1"/>
        <s v="https://www.instagram.com/p/DFipitIIvX8/?hl=en&amp;img_index=2"/>
        <s v="https://www.instagram.com/p/DFfwkhqIZp0/?hl=en&amp;img_index=2"/>
        <s v="https://www.instagram.com/p/DFQnN_XIzxu/?hl=en&amp;img_index=1"/>
        <s v="https://www.instagram.com/p/DFBQgaFIXBk/?hl=en&amp;img_index=4"/>
        <s v="https://www.instagram.com/p/DEk1Wtio_H3/?hl=en"/>
        <s v="https://www.instagram.com/p/DFDkJR1IaqX/?hl=en&amp;img_index=2"/>
        <s v="https://www.instagram.com/p/DFlRstbo6CT/?hl=en&amp;img_index=4"/>
        <s v="https://www.instagram.com/p/DFGDTHFoDCR/?hl=en&amp;img_index=4"/>
        <s v="https://www.instagram.com/p/DFODS-EIPuO/?hl=en"/>
        <s v="https://www.instagram.com/p/DFgEHkYoXrD/?hl=en&amp;img_index=2 "/>
        <s v="https://www.instagram.com/p/DEp--0hopRd/?hl=en"/>
      </sharedItems>
    </cacheField>
    <cacheField name="Caption" numFmtId="0">
      <sharedItems>
        <s v="What’s up Miami? We’re back 💪&#10;Lifting the 305&#10;📍 Miami, USA&#10;🗓 February 8th &amp; 9th&#10;🎟 Tickets dropping Jan 10th, 7pm GMT | 2pm EST&#10;-&#10;¿Qué tal, Miami? Hemos vuelto 💪&#10;Levantando la 305&#10;📍 Miami, USA&#10;🗓 El 8 y 9 de Febrero&#10;🎟 Las entradas caen 10 de enero, "/>
        <s v="Out of the shadows 💨"/>
        <s v="Aesthetic post-workout selfies &gt;&gt;&gt;"/>
        <s v="Week 1 of #Gymshark66 complete 🫡&#10;"/>
        <s v="POV: our Strava in 2025 🏃"/>
        <s v="Our athlete’s leaked gym memberships 🦈&#10;We do gym."/>
        <s v="Champion mentality."/>
        <s v="Still locked in 🔒&#10;#gymshark66 day 24."/>
        <s v="I just love the gym 🫶"/>
        <s v="The vibe: Black &amp; Red."/>
        <s v="It’s never too late to start 🤝"/>
        <s v="Leana Deeb x Gymshark is officially LIVE!!!!&#10;&#10;Beyond grateful for all your support. This collection was 2 years in the making, inspired by my transition to modesty. A solution for women that want to feel confident when covered in and out of the gym. This "/>
        <s v="Don’t forget to go gym today 🤝"/>
        <s v="We asked for your favourite Lift event moments 🔥&#10;Grab your free ticket for our next one now...&#10;📍 Miami, USA&#10;🗓 February 8th &amp; 9th 2025&#10;🔗 in bio"/>
        <s v="It’s a sign 💪&#10;We’ve just dropped more Lift:Miami tickets&#10;🔗 in bio to grab yours"/>
        <s v="17 days into #Gymshark66 🔒&#10;Are you still on track with your NY goals?"/>
        <s v="The colour combo you’ve been waiting for...&#10;Black &amp; Red is now live ⚫️ 🔴&#10;🔗 in bio"/>
        <s v="You don’t need an invite to show up 🔥"/>
        <s v="@carlosbelcast 🤝 levantando ciudades en todo el mundo&#10;-&#10;@carlosbelcast 🤝 lifting cities around the world&#10;Check our exclusive Friday Night Lift event in Miami&#10;🔗 Details on stories &amp; link in bio for tickets"/>
        <s v="The gym never disappoints 🤝"/>
        <s v="Pink set kinda day 💪"/>
        <s v="Lift Seamless really hits different 🔥&#10;🔗 in bio to shop now"/>
        <s v="Focus on your personal progress 🫡"/>
        <s v="What did you train this weekend? 💪"/>
        <s v="It’s almost time to Lift again...&#10;Any guesses where our next event will be?"/>
        <s v="Welcome back TikTok, we missed you 🫶"/>
        <s v="Peace of mind.&#10;Day 33/66 ✅"/>
        <s v="Be proud of your progress."/>
        <s v="@jamalbrowner really called lifting 800lbs “the easy part” 😬"/>
        <s v="Consistently powerful.&#10;Shop Black &amp; Red now.&#10;🔗 in bio"/>
        <s v="Lift:Miami we’re back 💪&#10;Free tickets are now live&#10;🔗 in bio to get yours&#10;-&#10;Lift:Miami hemos vuelto 💪&#10;Entradas gratuitas ya disponibles&#10;🔗 en nuestra bio"/>
      </sharedItems>
    </cacheField>
    <cacheField name="Hashtags" numFmtId="0">
      <sharedItems containsBlank="1">
        <s v="#Gymshark "/>
        <s v="#Gymshark"/>
        <s v="#Gymshark66&#10;#Gymshark "/>
        <m/>
      </sharedItems>
    </cacheField>
    <cacheField name="Post_Type (Carousel, Image, Reel)" numFmtId="0">
      <sharedItems>
        <s v="Carousel"/>
        <s v="Video"/>
      </sharedItems>
    </cacheField>
    <cacheField name="Description_Image_Video" numFmtId="0">
      <sharedItems>
        <s v="Illustrations of their gymshark athletes"/>
        <s v="Images and a video showcasing a women working out wearing gymshark clothing"/>
        <s v="Pair of images showing post workout selfies"/>
        <s v="Images of one of their gymshark athletes and her gym goals"/>
        <s v="Showcases an afternoon run resembling the gymshark logo, and other gym items"/>
        <s v="Images showing gag gym memberships of their Gymshark Athletes"/>
        <s v="Workout pictures of man in gymshark clothing"/>
        <s v="Series of tweets the gymshark account made about the gym"/>
        <s v="Workout pictures of various people wearing a black and red combination of gymshark clothing"/>
        <s v="Images showing off their clothing sets on people working out"/>
        <s v="Images showing a new clothing line for women who want comfort and modesty while in the gym"/>
        <s v="Gym workout pictures of a woman wearing gymshark attire"/>
        <s v="Images of their lifting event in Miami"/>
        <s v="Men carrying signs motivating the viewer to lift or go to the gym"/>
        <s v="Images showing a gymshark athlete working out and his gym goals"/>
        <s v="Images showcasing gymshark's new red and black collection"/>
        <s v="Pair of images showing a woman wearing a set of gym shark clothing"/>
        <s v="Images showing one of their gymshark athletes at their Miami event"/>
        <s v="Images showing their new clothing set for women"/>
        <s v="Gym selfies of a woman wearing gymshark's pink collection"/>
        <s v="Pair of images showing new clothing options for woman"/>
        <s v="Workout posing pictures of a woman in gymshark clothing"/>
        <s v="Post workout selfies with gymshark clothing on"/>
        <s v="Video showing a giant dumbell, teasing a location of some sort"/>
        <s v="Image of a billboard of gymshark welcoming back TikTok"/>
        <s v="Pair of images showcasing a gymshark athlete's workout progress"/>
        <s v="Images of a woman in gymshark clothing"/>
        <s v="Weightlifting video of man lifting 800 pounds wearing gymshark clothing"/>
        <s v="More images showcasing the new red and black clothing collection"/>
        <s v="Video showcasing their lifting location in Miami"/>
      </sharedItems>
    </cacheField>
    <cacheField name="Collaborative_Post" numFmtId="0">
      <sharedItems>
        <s v="No"/>
        <s v="Yes"/>
      </sharedItems>
    </cacheField>
    <cacheField name="Type of Content: Post Purpose (Advertising, Informative, Engaging, Community Building)" numFmtId="0">
      <sharedItems>
        <s v="Informative, Engaging, Community Building"/>
        <s v="Engaging, Community Building"/>
        <s v="Informative, Community Building"/>
        <s v="Engaging"/>
        <s v="Adverting, Community Building, Informative"/>
        <s v="Informative, Engaging"/>
        <s v="Informative, Community Building, Engaging"/>
        <s v="Advertising, Informative"/>
        <s v="Community Building, Informative, Engaging"/>
      </sharedItems>
    </cacheField>
    <cacheField name="Type of Content: Product service/ focused vs lifestyle focused " numFmtId="0">
      <sharedItems>
        <s v="Lifestyle focused"/>
        <s v="Product focused"/>
      </sharedItems>
    </cacheField>
    <cacheField name="Followers" numFmtId="3">
      <sharedItems containsSemiMixedTypes="0" containsString="0" containsNumber="1" containsInteger="1">
        <n v="7553191.0"/>
      </sharedItems>
    </cacheField>
    <cacheField name="Impressions" numFmtId="0">
      <sharedItems containsString="0" containsBlank="1" containsNumber="1" containsInteger="1">
        <m/>
        <n v="5500000.0"/>
        <n v="1000000.0"/>
        <n v="836000.0"/>
      </sharedItems>
    </cacheField>
    <cacheField name="Likes" numFmtId="3">
      <sharedItems containsSemiMixedTypes="0" containsString="0" containsNumber="1" containsInteger="1">
        <n v="192371.0"/>
        <n v="141791.0"/>
        <n v="106344.0"/>
        <n v="95355.0"/>
        <n v="86238.0"/>
        <n v="74242.0"/>
        <n v="68732.0"/>
        <n v="66938.0"/>
        <n v="58801.0"/>
        <n v="59383.0"/>
        <n v="55004.0"/>
        <n v="193195.0"/>
        <n v="52995.0"/>
        <n v="51671.0"/>
        <n v="48022.0"/>
        <n v="46919.0"/>
        <n v="47349.0"/>
        <n v="44483.0"/>
        <n v="41986.0"/>
        <n v="39911.0"/>
        <n v="37113.0"/>
        <n v="35943.0"/>
        <n v="35784.0"/>
        <n v="35601.0"/>
        <n v="33083.0"/>
        <n v="31521.0"/>
        <n v="30870.0"/>
        <n v="26549.0"/>
        <n v="22200.0"/>
        <n v="17821.0"/>
        <n v="13219.0"/>
      </sharedItems>
    </cacheField>
    <cacheField name="Comments" numFmtId="3">
      <sharedItems containsSemiMixedTypes="0" containsString="0" containsNumber="1" containsInteger="1">
        <n v="1196.0"/>
        <n v="269.0"/>
        <n v="268.0"/>
        <n v="372.0"/>
        <n v="212.0"/>
        <n v="371.0"/>
        <n v="181.0"/>
        <n v="292.0"/>
        <n v="319.0"/>
        <n v="205.0"/>
        <n v="289.0"/>
        <n v="907.0"/>
        <n v="202.0"/>
        <n v="272.0"/>
        <n v="229.0"/>
        <n v="316.0"/>
        <n v="302.0"/>
        <n v="242.0"/>
        <n v="170.0"/>
        <n v="175.0"/>
        <n v="118.0"/>
        <n v="120.0"/>
        <n v="116.0"/>
        <n v="197.0"/>
        <n v="1328.0"/>
        <n v="265.0"/>
        <n v="354.0"/>
        <n v="178.0"/>
        <n v="95.0"/>
        <n v="398.0"/>
      </sharedItems>
    </cacheField>
    <cacheField name="Shares" numFmtId="3">
      <sharedItems containsSemiMixedTypes="0" containsString="0" containsNumber="1" containsInteger="1">
        <n v="3899.0"/>
        <n v="707.0"/>
        <n v="554.0"/>
        <n v="1297.0"/>
        <n v="274.0"/>
        <n v="521.0"/>
        <n v="233.0"/>
        <n v="679.0"/>
        <n v="3161.0"/>
        <n v="97.0"/>
        <n v="203.0"/>
        <n v="3620.0"/>
        <n v="88.0"/>
        <n v="250.0"/>
        <n v="1540.0"/>
        <n v="1435.0"/>
        <n v="310.0"/>
        <n v="146.0"/>
        <n v="178.0"/>
        <n v="98.0"/>
        <n v="11.0"/>
        <n v="16.0"/>
        <n v="74.0"/>
        <n v="32.0"/>
        <n v="1140.0"/>
        <n v="1444.0"/>
        <n v="25.0"/>
        <n v="184.0"/>
        <n v="109.0"/>
        <n v="33.0"/>
        <n v="332.0"/>
      </sharedItems>
    </cacheField>
    <cacheField name="Engagement" numFmtId="3">
      <sharedItems containsSemiMixedTypes="0" containsString="0" containsNumber="1" containsInteger="1">
        <n v="197466.0"/>
        <n v="142767.0"/>
        <n v="107166.0"/>
        <n v="97024.0"/>
        <n v="86724.0"/>
        <n v="75134.0"/>
        <n v="69146.0"/>
        <n v="67909.0"/>
        <n v="62281.0"/>
        <n v="59685.0"/>
        <n v="55496.0"/>
        <n v="197722.0"/>
        <n v="53285.0"/>
        <n v="52193.0"/>
        <n v="49791.0"/>
        <n v="48670.0"/>
        <n v="47961.0"/>
        <n v="44871.0"/>
        <n v="42334.0"/>
        <n v="40184.0"/>
        <n v="37242.0"/>
        <n v="36079.0"/>
        <n v="35974.0"/>
        <n v="35830.0"/>
        <n v="35551.0"/>
        <n v="33230.0"/>
        <n v="31013.0"/>
        <n v="27087.0"/>
        <n v="22487.0"/>
        <n v="17949.0"/>
        <n v="13949.0"/>
      </sharedItems>
    </cacheField>
    <cacheField name="Engagement_Rate_Followers" numFmtId="10">
      <sharedItems containsSemiMixedTypes="0" containsString="0" containsNumber="1">
        <n v="0.0261433876092899"/>
        <n v="0.018901547703480556"/>
        <n v="0.014188175567121234"/>
        <n v="0.012845431818154738"/>
        <n v="0.011481769757973815"/>
        <n v="0.00994731895433334"/>
        <n v="0.009154541438181557"/>
        <n v="0.008990769596585072"/>
        <n v="0.008245654055352235"/>
        <n v="0.007901958258436733"/>
        <n v="0.007347358222504899"/>
        <n v="0.026177280569232263"/>
        <n v="0.007054634259877713"/>
        <n v="0.00691005960262358"/>
        <n v="0.006592048314414398"/>
        <n v="0.0064436342202917945"/>
        <n v="0.006349766608576429"/>
        <n v="0.0059406679905221514"/>
        <n v="0.005604783461718365"/>
        <n v="0.005320135555952445"/>
        <n v="0.004930631305364845"/>
        <n v="0.004776656647501698"/>
        <n v="0.004762755238150339"/>
        <n v="0.004743690448182762"/>
        <n v="0.004706752417620579"/>
        <n v="0.00439946507376816"/>
        <n v="0.004105946744892324"/>
        <n v="0.0035861664295262757"/>
        <n v="0.0029771523055619805"/>
        <n v="0.0023763466328337256"/>
        <n v="0.0018467691337343383"/>
      </sharedItems>
    </cacheField>
    <cacheField name="Comments_on_Post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Engagement Levels 3 (Non-Collab" cacheId="0" dataCaption="" compact="0" compactData="0">
  <location ref="A3:C7" firstHeaderRow="0" firstDataRow="2" firstDataCol="0" rowPageCount="1" colPageCount="1"/>
  <pivotFields>
    <pivotField name="Pos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Hashtags" compact="0" outline="0" multipleItemSelectionAllowed="1" showAll="0">
      <items>
        <item x="0"/>
        <item x="1"/>
        <item t="default"/>
      </items>
    </pivotField>
    <pivotField name="Post_Type (Carousel, Image, Reel)" compact="0" outline="0" multipleItemSelectionAllowed="1" showAll="0">
      <items>
        <item x="0"/>
        <item x="1"/>
        <item x="2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llaborative_Post" axis="axisPage" compact="0" outline="0" multipleItemSelectionAllowed="1" showAll="0">
      <items>
        <item h="1" x="0"/>
        <item x="1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ype of Content: Product service/ focused vs lifestyle focused " axis="axisRow" compact="0" outline="0" multipleItemSelectionAllowed="1" showAll="0" sortType="ascending">
      <items>
        <item x="1"/>
        <item x="0"/>
        <item x="2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ngagemen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11"/>
  </rowFields>
  <colFields>
    <field x="-2"/>
  </colFields>
  <pageFields>
    <pageField fld="9"/>
  </pageFields>
  <dataFields>
    <dataField name="COUNTA of Engagement" fld="17" subtotal="count" baseField="0"/>
    <dataField name="COUNTA of Engagement" fld="17" subtotal="count" showDataAs="percentOfTotal" baseField="0" numFmtId="10"/>
  </dataFields>
</pivotTableDefinition>
</file>

<file path=xl/pivotTables/pivotTable10.xml><?xml version="1.0" encoding="utf-8"?>
<pivotTableDefinition xmlns="http://schemas.openxmlformats.org/spreadsheetml/2006/main" name="Engagement Levels Post Type" cacheId="1" dataCaption="" compact="0" compactData="0">
  <location ref="A3:C6" firstHeaderRow="0" firstDataRow="2" firstDataCol="0" rowPageCount="1" colPageCount="1"/>
  <pivotFields>
    <pivotField name="Pos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ashtags" compact="0" outline="0" multipleItemSelectionAllowed="1" showAll="0">
      <items>
        <item x="0"/>
        <item x="1"/>
        <item x="2"/>
        <item x="3"/>
        <item t="default"/>
      </items>
    </pivotField>
    <pivotField name="Post_Type (Carousel, Image, Reel)" axis="axisRow" compact="0" outline="0" multipleItemSelectionAllowed="1" showAll="0" sortType="ascending">
      <items>
        <item x="0"/>
        <item x="1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llaborative_Post" axis="axisPage" compact="0" outline="0" multipleItemSelectionAllowed="1" showAll="0">
      <items>
        <item x="0"/>
        <item h="1" x="1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7"/>
  </rowFields>
  <colFields>
    <field x="-2"/>
  </colFields>
  <pageFields>
    <pageField fld="9"/>
  </pageFields>
  <dataFields>
    <dataField name="COUNTA of Engagement" fld="17" subtotal="count" baseField="0"/>
    <dataField name="COUNTA of Engagement" fld="17" subtotal="count" showDataAs="percentOfTotal" baseField="0" numFmtId="10"/>
  </dataFields>
</pivotTableDefinition>
</file>

<file path=xl/pivotTables/pivotTable11.xml><?xml version="1.0" encoding="utf-8"?>
<pivotTableDefinition xmlns="http://schemas.openxmlformats.org/spreadsheetml/2006/main" name="% Breakdown of Product Purpose " cacheId="1" dataCaption="" compact="0" compactData="0">
  <location ref="A1:C11" firstHeaderRow="0" firstDataRow="2" firstDataCol="0"/>
  <pivotFields>
    <pivotField name="Pos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ashtags" compact="0" outline="0" multipleItemSelectionAllowed="1" showAll="0">
      <items>
        <item x="0"/>
        <item x="1"/>
        <item x="2"/>
        <item x="3"/>
        <item t="default"/>
      </items>
    </pivotField>
    <pivotField name="Post_Type (Carousel, Image, Reel)" compact="0" outline="0" multipleItemSelectionAllowed="1" showAll="0">
      <items>
        <item x="0"/>
        <item x="1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llaborative_Post" compact="0" outline="0" multipleItemSelectionAllowed="1" showAll="0">
      <items>
        <item x="0"/>
        <item x="1"/>
        <item t="default"/>
      </items>
    </pivotField>
    <pivotField name="Type of Content: Post Purpose (Advertising, Informative, Engaging, Community Building)" axis="axisRow" compact="0" outline="0" multipleItemSelectionAllowed="1" showAll="0" sortType="ascending">
      <items>
        <item x="4"/>
        <item x="7"/>
        <item x="8"/>
        <item x="3"/>
        <item x="1"/>
        <item x="2"/>
        <item x="6"/>
        <item x="5"/>
        <item x="0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10"/>
  </rowFields>
  <colFields>
    <field x="-2"/>
  </colFields>
  <dataFields>
    <dataField name="COUNTA of Post_ID" fld="0" subtotal="count" baseField="0"/>
    <dataField name="COUNTA of Post_ID" fld="0" subtotal="count" showDataAs="percentOfTotal" baseField="0" numFmtId="10"/>
  </dataFields>
</pivotTableDefinition>
</file>

<file path=xl/pivotTables/pivotTable12.xml><?xml version="1.0" encoding="utf-8"?>
<pivotTableDefinition xmlns="http://schemas.openxmlformats.org/spreadsheetml/2006/main" name="% Breakdown of Content Type 2" cacheId="1" dataCaption="" compact="0" compactData="0">
  <location ref="A1:C4" firstHeaderRow="0" firstDataRow="2" firstDataCol="0"/>
  <pivotFields>
    <pivotField name="Pos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ashtags" compact="0" outline="0" multipleItemSelectionAllowed="1" showAll="0">
      <items>
        <item x="0"/>
        <item x="1"/>
        <item x="2"/>
        <item x="3"/>
        <item t="default"/>
      </items>
    </pivotField>
    <pivotField name="Post_Type (Carousel, Image, Reel)" compact="0" outline="0" multipleItemSelectionAllowed="1" showAll="0">
      <items>
        <item x="0"/>
        <item x="1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llaborative_Post" compact="0" outline="0" multipleItemSelectionAllowed="1" showAll="0">
      <items>
        <item x="0"/>
        <item x="1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ype of Content: Product service/ focused vs lifestyle focused " axis="axisRow" compact="0" outline="0" multipleItemSelectionAllowed="1" showAll="0" sortType="ascending">
      <items>
        <item x="0"/>
        <item x="1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11"/>
  </rowFields>
  <colFields>
    <field x="-2"/>
  </colFields>
  <dataFields>
    <dataField name="COUNTA of Post_ID" fld="0" subtotal="count" baseField="0"/>
    <dataField name="COUNTA of Post_ID" fld="0" subtotal="count" showDataAs="percentOfTotal" baseField="0" numFmtId="10"/>
  </dataFields>
</pivotTableDefinition>
</file>

<file path=xl/pivotTables/pivotTable13.xml><?xml version="1.0" encoding="utf-8"?>
<pivotTableDefinition xmlns="http://schemas.openxmlformats.org/spreadsheetml/2006/main" name="% Breakdown of Post Type 2" cacheId="1" dataCaption="" compact="0" compactData="0">
  <location ref="A1:C4" firstHeaderRow="0" firstDataRow="2" firstDataCol="0"/>
  <pivotFields>
    <pivotField name="Pos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ashtags" compact="0" outline="0" multipleItemSelectionAllowed="1" showAll="0">
      <items>
        <item x="0"/>
        <item x="1"/>
        <item x="2"/>
        <item x="3"/>
        <item t="default"/>
      </items>
    </pivotField>
    <pivotField name="Post_Type (Carousel, Image, Reel)" axis="axisRow" compact="0" outline="0" multipleItemSelectionAllowed="1" showAll="0" sortType="ascending">
      <items>
        <item x="0"/>
        <item x="1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llaborative_Post" compact="0" outline="0" multipleItemSelectionAllowed="1" showAll="0">
      <items>
        <item x="0"/>
        <item x="1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7"/>
  </rowFields>
  <colFields>
    <field x="-2"/>
  </colFields>
  <dataFields>
    <dataField name="COUNTA of Post_ID" fld="0" subtotal="count" baseField="0"/>
    <dataField name="COUNTA of Post_ID" fld="0" subtotal="count" showDataAs="percentOfTotal" baseField="0" numFmtId="10"/>
  </dataFields>
</pivotTableDefinition>
</file>

<file path=xl/pivotTables/pivotTable14.xml><?xml version="1.0" encoding="utf-8"?>
<pivotTableDefinition xmlns="http://schemas.openxmlformats.org/spreadsheetml/2006/main" name="% Breakdown of Collab Post 2" cacheId="1" dataCaption="" compact="0" compactData="0">
  <location ref="A1:C4" firstHeaderRow="0" firstDataRow="2" firstDataCol="0"/>
  <pivotFields>
    <pivotField name="Pos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ashtags" compact="0" outline="0" multipleItemSelectionAllowed="1" showAll="0">
      <items>
        <item x="0"/>
        <item x="1"/>
        <item x="2"/>
        <item x="3"/>
        <item t="default"/>
      </items>
    </pivotField>
    <pivotField name="Post_Type (Carousel, Image, Reel)" compact="0" outline="0" multipleItemSelectionAllowed="1" showAll="0">
      <items>
        <item x="0"/>
        <item x="1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llaborative_Post" axis="axisRow" compact="0" outline="0" multipleItemSelectionAllowed="1" showAll="0" sortType="ascending">
      <items>
        <item x="0"/>
        <item x="1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9"/>
  </rowFields>
  <colFields>
    <field x="-2"/>
  </colFields>
  <dataFields>
    <dataField name="COUNTA of Post_ID" fld="0" subtotal="count" baseField="0"/>
    <dataField name="COUNTA of Post_ID" fld="0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Engagment Levels 2 (Non-collab)" cacheId="0" dataCaption="" compact="0" compactData="0">
  <location ref="A3:C9" firstHeaderRow="0" firstDataRow="2" firstDataCol="0" rowPageCount="1" colPageCount="1"/>
  <pivotFields>
    <pivotField name="Pos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Hashtags" compact="0" outline="0" multipleItemSelectionAllowed="1" showAll="0">
      <items>
        <item x="0"/>
        <item x="1"/>
        <item t="default"/>
      </items>
    </pivotField>
    <pivotField name="Post_Type (Carousel, Image, Reel)" compact="0" outline="0" multipleItemSelectionAllowed="1" showAll="0">
      <items>
        <item x="0"/>
        <item x="1"/>
        <item x="2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llaborative_Post" axis="axisPage" compact="0" outline="0" multipleItemSelectionAllowed="1" showAll="0">
      <items>
        <item h="1" x="0"/>
        <item x="1"/>
        <item t="default"/>
      </items>
    </pivotField>
    <pivotField name="Type of Content: Post Purpose (Advertising, Informative, Engaging, Community Building)" axis="axisRow" compact="0" outline="0" multipleItemSelectionAllowed="1" showAll="0" sortType="ascending">
      <items>
        <item x="0"/>
        <item x="2"/>
        <item x="5"/>
        <item x="4"/>
        <item x="6"/>
        <item x="3"/>
        <item x="1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x="2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ngagemen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10"/>
  </rowFields>
  <colFields>
    <field x="-2"/>
  </colFields>
  <pageFields>
    <pageField fld="9"/>
  </pageFields>
  <dataFields>
    <dataField name="COUNTA of Engagement" fld="17" subtotal="count" baseField="0"/>
    <dataField name="COUNTA of Engagement" fld="17" subtotal="count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Engagement Levels (Non-collab)" cacheId="0" dataCaption="" compact="0" compactData="0">
  <location ref="A3:C7" firstHeaderRow="0" firstDataRow="2" firstDataCol="0" rowPageCount="1" colPageCount="1"/>
  <pivotFields>
    <pivotField name="Pos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Hashtags" compact="0" outline="0" multipleItemSelectionAllowed="1" showAll="0">
      <items>
        <item x="0"/>
        <item x="1"/>
        <item t="default"/>
      </items>
    </pivotField>
    <pivotField name="Post_Type (Carousel, Image, Reel)" axis="axisRow" compact="0" outline="0" multipleItemSelectionAllowed="1" showAll="0" sortType="ascending">
      <items>
        <item x="1"/>
        <item x="2"/>
        <item x="0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llaborative_Post" axis="axisPage" compact="0" outline="0" multipleItemSelectionAllowed="1" showAll="0">
      <items>
        <item h="1" x="0"/>
        <item x="1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x="2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ngagemen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7"/>
  </rowFields>
  <colFields>
    <field x="-2"/>
  </colFields>
  <pageFields>
    <pageField fld="9"/>
  </pageFields>
  <dataFields>
    <dataField name="COUNTA of Engagement" fld="17" subtotal="count" baseField="0"/>
    <dataField name="COUNTA of Engagement" fld="17" subtotal="count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% Breakdown of Product Purpose" cacheId="0" dataCaption="" compact="0" compactData="0">
  <location ref="A1:C9" firstHeaderRow="0" firstDataRow="2" firstDataCol="0"/>
  <pivotFields>
    <pivotField name="Pos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Hashtags" compact="0" outline="0" multipleItemSelectionAllowed="1" showAll="0">
      <items>
        <item x="0"/>
        <item x="1"/>
        <item t="default"/>
      </items>
    </pivotField>
    <pivotField name="Post_Type (Carousel, Image, Reel)" compact="0" outline="0" multipleItemSelectionAllowed="1" showAll="0">
      <items>
        <item x="0"/>
        <item x="1"/>
        <item x="2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llaborative_Post" compact="0" outline="0" multipleItemSelectionAllowed="1" showAll="0">
      <items>
        <item x="0"/>
        <item x="1"/>
        <item t="default"/>
      </items>
    </pivotField>
    <pivotField name="Type of Content: Post Purpose (Advertising, Informative, Engaging, Community Building)" axis="axisRow" dataField="1" compact="0" outline="0" multipleItemSelectionAllowed="1" showAll="0" sortType="ascending">
      <items>
        <item x="0"/>
        <item x="2"/>
        <item x="5"/>
        <item x="4"/>
        <item x="6"/>
        <item x="3"/>
        <item x="1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x="2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ngag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10"/>
  </rowFields>
  <colFields>
    <field x="-2"/>
  </colFields>
  <dataFields>
    <dataField name="COUNTA of Type of Content: Post Purpose (Advertising, Informative, Engaging, Community Building)" fld="10" subtotal="count" baseField="0"/>
    <dataField name="COUNTA of Type of Content: Post Purpose (Advertising, Informative, Engaging, Community Building)" fld="10" subtotal="count" showDataAs="percentOfTotal" baseField="0" numFmtId="10"/>
  </dataFields>
</pivotTableDefinition>
</file>

<file path=xl/pivotTables/pivotTable5.xml><?xml version="1.0" encoding="utf-8"?>
<pivotTableDefinition xmlns="http://schemas.openxmlformats.org/spreadsheetml/2006/main" name="% Breakdown of Content Type" cacheId="0" dataCaption="" compact="0" compactData="0">
  <location ref="A1:C5" firstHeaderRow="0" firstDataRow="2" firstDataCol="0"/>
  <pivotFields>
    <pivotField name="Pos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Hashtags" compact="0" outline="0" multipleItemSelectionAllowed="1" showAll="0">
      <items>
        <item x="0"/>
        <item x="1"/>
        <item t="default"/>
      </items>
    </pivotField>
    <pivotField name="Post_Type (Carousel, Image, Reel)" compact="0" outline="0" multipleItemSelectionAllowed="1" showAll="0">
      <items>
        <item x="0"/>
        <item x="1"/>
        <item x="2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llaborative_Post" compact="0" outline="0" multipleItemSelectionAllowed="1" showAll="0">
      <items>
        <item x="0"/>
        <item x="1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ype of Content: Product service/ focused vs lifestyle focused " axis="axisRow" dataField="1" compact="0" outline="0" multipleItemSelectionAllowed="1" showAll="0" sortType="ascending">
      <items>
        <item x="1"/>
        <item x="0"/>
        <item x="2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ngag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11"/>
  </rowFields>
  <colFields>
    <field x="-2"/>
  </colFields>
  <dataFields>
    <dataField name="COUNTA of Type of Content: Product service/ focused vs lifestyle focused " fld="11" subtotal="count" baseField="0"/>
    <dataField name="COUNTA of Type of Content: Product service/ focused vs lifestyle focused " fld="11" subtotal="count" showDataAs="percentOfTotal" baseField="0" numFmtId="10"/>
  </dataFields>
</pivotTableDefinition>
</file>

<file path=xl/pivotTables/pivotTable6.xml><?xml version="1.0" encoding="utf-8"?>
<pivotTableDefinition xmlns="http://schemas.openxmlformats.org/spreadsheetml/2006/main" name="% Breakdown of Post Type" cacheId="0" dataCaption="" compact="0" compactData="0">
  <location ref="A1:C5" firstHeaderRow="0" firstDataRow="2" firstDataCol="0"/>
  <pivotFields>
    <pivotField name="Pos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Hashtags" compact="0" outline="0" multipleItemSelectionAllowed="1" showAll="0">
      <items>
        <item x="0"/>
        <item x="1"/>
        <item t="default"/>
      </items>
    </pivotField>
    <pivotField name="Post_Type (Carousel, Image, Reel)" axis="axisRow" dataField="1" compact="0" outline="0" multipleItemSelectionAllowed="1" showAll="0" sortType="ascending">
      <items>
        <item x="1"/>
        <item x="2"/>
        <item x="0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llaborative_Post" compact="0" outline="0" multipleItemSelectionAllowed="1" showAll="0">
      <items>
        <item x="0"/>
        <item x="1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x="2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ngag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7"/>
  </rowFields>
  <colFields>
    <field x="-2"/>
  </colFields>
  <dataFields>
    <dataField name="COUNTA of Post_Type (Carousel, Image, Reel)" fld="7" subtotal="count" baseField="0"/>
    <dataField name="COUNTA of Post_Type (Carousel, Image, Reel)" fld="7" subtotal="count" showDataAs="percentOfTotal" baseField="0" numFmtId="10"/>
  </dataFields>
</pivotTableDefinition>
</file>

<file path=xl/pivotTables/pivotTable7.xml><?xml version="1.0" encoding="utf-8"?>
<pivotTableDefinition xmlns="http://schemas.openxmlformats.org/spreadsheetml/2006/main" name="% Breakdown of Collab Post" cacheId="0" dataCaption="" compact="0" compactData="0">
  <location ref="A1:C4" firstHeaderRow="0" firstDataRow="2" firstDataCol="0"/>
  <pivotFields>
    <pivotField name="Post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Hashtags" compact="0" outline="0" multipleItemSelectionAllowed="1" showAll="0">
      <items>
        <item x="0"/>
        <item x="1"/>
        <item t="default"/>
      </items>
    </pivotField>
    <pivotField name="Post_Type (Carousel, Image, Reel)" compact="0" outline="0" multipleItemSelectionAllowed="1" showAll="0">
      <items>
        <item x="0"/>
        <item x="1"/>
        <item x="2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llaborative_Post" axis="axisRow" compact="0" outline="0" multipleItemSelectionAllowed="1" showAll="0" sortType="ascending">
      <items>
        <item x="1"/>
        <item x="0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x="2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ngag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9"/>
  </rowFields>
  <colFields>
    <field x="-2"/>
  </colFields>
  <dataFields>
    <dataField name="COUNTA of Post_ID" fld="0" subtotal="count" baseField="0"/>
    <dataField name="COUNTA of Post_ID" fld="0" subtotal="count" showDataAs="percentOfTotal" baseField="0" numFmtId="10"/>
  </dataFields>
</pivotTableDefinition>
</file>

<file path=xl/pivotTables/pivotTable8.xml><?xml version="1.0" encoding="utf-8"?>
<pivotTableDefinition xmlns="http://schemas.openxmlformats.org/spreadsheetml/2006/main" name="Engagement Level 3" cacheId="1" dataCaption="" compact="0" compactData="0">
  <location ref="A3:C6" firstHeaderRow="0" firstDataRow="2" firstDataCol="0" rowPageCount="1" colPageCount="1"/>
  <pivotFields>
    <pivotField name="Pos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ashtags" compact="0" outline="0" multipleItemSelectionAllowed="1" showAll="0">
      <items>
        <item x="0"/>
        <item x="1"/>
        <item x="2"/>
        <item x="3"/>
        <item t="default"/>
      </items>
    </pivotField>
    <pivotField name="Post_Type (Carousel, Image, Reel)" compact="0" outline="0" multipleItemSelectionAllowed="1" showAll="0">
      <items>
        <item x="0"/>
        <item x="1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llaborative_Post" axis="axisPage" compact="0" outline="0" multipleItemSelectionAllowed="1" showAll="0">
      <items>
        <item x="0"/>
        <item h="1" x="1"/>
        <item t="default"/>
      </items>
    </pivotField>
    <pivotField name="Type of Content: Post Purpose (Advertising, Informative, Engaging, Community Buildin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ype of Content: Product service/ focused vs lifestyle focused " axis="axisRow" compact="0" outline="0" multipleItemSelectionAllowed="1" showAll="0" sortType="ascending">
      <items>
        <item x="0"/>
        <item x="1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11"/>
  </rowFields>
  <colFields>
    <field x="-2"/>
  </colFields>
  <pageFields>
    <pageField fld="9"/>
  </pageFields>
  <dataFields>
    <dataField name="COUNTA of Engagement" fld="17" subtotal="count" baseField="0"/>
    <dataField name="COUNTA of Engagement" fld="17" subtotal="count" showDataAs="percentOfTotal" baseField="0" numFmtId="10"/>
  </dataFields>
</pivotTableDefinition>
</file>

<file path=xl/pivotTables/pivotTable9.xml><?xml version="1.0" encoding="utf-8"?>
<pivotTableDefinition xmlns="http://schemas.openxmlformats.org/spreadsheetml/2006/main" name="Engagement Levels 2" cacheId="1" dataCaption="" compact="0" compactData="0">
  <location ref="A3:C12" firstHeaderRow="0" firstDataRow="2" firstDataCol="0" rowPageCount="1" colPageCount="1"/>
  <pivotFields>
    <pivotField name="Pos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eriod (Period 1 or Period 2)" compact="0" outline="0" multipleItemSelectionAllowed="1" showAll="0">
      <items>
        <item x="0"/>
        <item x="1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st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Hashtags" compact="0" outline="0" multipleItemSelectionAllowed="1" showAll="0">
      <items>
        <item x="0"/>
        <item x="1"/>
        <item x="2"/>
        <item x="3"/>
        <item t="default"/>
      </items>
    </pivotField>
    <pivotField name="Post_Type (Carousel, Image, Reel)" compact="0" outline="0" multipleItemSelectionAllowed="1" showAll="0">
      <items>
        <item x="0"/>
        <item x="1"/>
        <item t="default"/>
      </items>
    </pivotField>
    <pivotField name="Description_Image_Vi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ollaborative_Post" axis="axisPage" compact="0" outline="0" multipleItemSelectionAllowed="1" showAll="0">
      <items>
        <item x="0"/>
        <item h="1" x="1"/>
        <item t="default"/>
      </items>
    </pivotField>
    <pivotField name="Type of Content: Post Purpose (Advertising, Informative, Engaging, Community Building)" axis="axisRow" compact="0" outline="0" multipleItemSelectionAllowed="1" showAll="0" sortType="ascending">
      <items>
        <item x="4"/>
        <item x="7"/>
        <item x="8"/>
        <item x="3"/>
        <item x="1"/>
        <item x="2"/>
        <item x="6"/>
        <item x="5"/>
        <item x="0"/>
        <item t="default"/>
      </items>
    </pivotField>
    <pivotField name="Type of Content: Product service/ focused vs lifestyle focused " compact="0" outline="0" multipleItemSelectionAllowed="1" showAll="0">
      <items>
        <item x="0"/>
        <item x="1"/>
        <item t="default"/>
      </items>
    </pivotField>
    <pivotField name="Followers" compact="0" numFmtId="3" outline="0" multipleItemSelectionAllowed="1" showAll="0">
      <items>
        <item x="0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t="default"/>
      </items>
    </pivotField>
    <pivotField name="Lik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har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Engagement_Rate_Followers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mments_on_Post" compact="0" outline="0" multipleItemSelectionAllowed="1" showAll="0">
      <items>
        <item x="0"/>
        <item t="default"/>
      </items>
    </pivotField>
  </pivotFields>
  <rowFields>
    <field x="10"/>
  </rowFields>
  <colFields>
    <field x="-2"/>
  </colFields>
  <pageFields>
    <pageField fld="9"/>
  </pageFields>
  <dataFields>
    <dataField name="COUNTA of Engagement" fld="17" subtotal="count" baseField="0"/>
    <dataField name="COUNTA of Engagement" fld="17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instagram.com/gymreapers?utm_source=ig_web_button_share_sheet&amp;igsh=ZDNlZDc0MzIxNw==" TargetMode="External"/><Relationship Id="rId3" Type="http://schemas.openxmlformats.org/officeDocument/2006/relationships/hyperlink" Target="https://www.similarweb.com/website/gymreapers.com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gymshark/?hl=en" TargetMode="External"/><Relationship Id="rId2" Type="http://schemas.openxmlformats.org/officeDocument/2006/relationships/hyperlink" Target="https://www.similarweb.com/website/gymshark.com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nstagram.com/p/DEvKx1rIbdN/?hl=en&amp;img_index=1" TargetMode="External"/><Relationship Id="rId22" Type="http://schemas.openxmlformats.org/officeDocument/2006/relationships/hyperlink" Target="https://www.instagram.com/p/DFfwkhqIZp0/?hl=en&amp;img_index=2" TargetMode="External"/><Relationship Id="rId21" Type="http://schemas.openxmlformats.org/officeDocument/2006/relationships/hyperlink" Target="https://www.instagram.com/p/DFipitIIvX8/?hl=en&amp;img_index=2" TargetMode="External"/><Relationship Id="rId24" Type="http://schemas.openxmlformats.org/officeDocument/2006/relationships/hyperlink" Target="https://www.instagram.com/p/DFBQgaFIXBk/?hl=en&amp;img_index=4" TargetMode="External"/><Relationship Id="rId23" Type="http://schemas.openxmlformats.org/officeDocument/2006/relationships/hyperlink" Target="https://www.instagram.com/p/DFQnN_XIzxu/?hl=en&amp;img_index=1" TargetMode="External"/><Relationship Id="rId1" Type="http://schemas.openxmlformats.org/officeDocument/2006/relationships/hyperlink" Target="https://www.instagram.com/p/DEnab4aIn20/?hl=en&amp;img_index=1" TargetMode="External"/><Relationship Id="rId2" Type="http://schemas.openxmlformats.org/officeDocument/2006/relationships/hyperlink" Target="https://www.instagram.com/p/DE-liiKoFOd/?hl=en&amp;img_index=4" TargetMode="External"/><Relationship Id="rId3" Type="http://schemas.openxmlformats.org/officeDocument/2006/relationships/hyperlink" Target="https://www.instagram.com/p/DE2ilPnoz9d/?hl=en&amp;img_index=2" TargetMode="External"/><Relationship Id="rId4" Type="http://schemas.openxmlformats.org/officeDocument/2006/relationships/hyperlink" Target="https://www.instagram.com/p/DEkjA75oi9y/?hl=en&amp;img_index=1" TargetMode="External"/><Relationship Id="rId9" Type="http://schemas.openxmlformats.org/officeDocument/2006/relationships/hyperlink" Target="https://www.instagram.com/p/DFTL6dYoYW0/?hl=en&amp;img_index=5" TargetMode="External"/><Relationship Id="rId26" Type="http://schemas.openxmlformats.org/officeDocument/2006/relationships/hyperlink" Target="https://www.instagram.com/p/DFDkJR1IaqX/?hl=en&amp;img_index=2" TargetMode="External"/><Relationship Id="rId25" Type="http://schemas.openxmlformats.org/officeDocument/2006/relationships/hyperlink" Target="https://www.instagram.com/p/DEk1Wtio_H3/?hl=en" TargetMode="External"/><Relationship Id="rId28" Type="http://schemas.openxmlformats.org/officeDocument/2006/relationships/hyperlink" Target="https://www.instagram.com/p/DFGDTHFoDCR/?hl=en&amp;img_index=4" TargetMode="External"/><Relationship Id="rId27" Type="http://schemas.openxmlformats.org/officeDocument/2006/relationships/hyperlink" Target="https://www.instagram.com/p/DFlRstbo6CT/?hl=en&amp;img_index=4" TargetMode="External"/><Relationship Id="rId5" Type="http://schemas.openxmlformats.org/officeDocument/2006/relationships/hyperlink" Target="https://www.instagram.com/p/DEiRfL2oyF2/?hl=en&amp;img_index=1" TargetMode="External"/><Relationship Id="rId6" Type="http://schemas.openxmlformats.org/officeDocument/2006/relationships/hyperlink" Target="https://www.instagram.com/p/DEfX7NcI1U2/?hl=en&amp;img_index=1" TargetMode="External"/><Relationship Id="rId29" Type="http://schemas.openxmlformats.org/officeDocument/2006/relationships/hyperlink" Target="https://www.instagram.com/p/DFODS-EIPuO/?hl=en" TargetMode="External"/><Relationship Id="rId7" Type="http://schemas.openxmlformats.org/officeDocument/2006/relationships/hyperlink" Target="https://www.instagram.com/p/DFI5U5moLdj/?hl=en&amp;img_index=5" TargetMode="External"/><Relationship Id="rId8" Type="http://schemas.openxmlformats.org/officeDocument/2006/relationships/hyperlink" Target="https://www.instagram.com/p/DFLfcYyIXyy/?hl=en&amp;img_index=3" TargetMode="External"/><Relationship Id="rId31" Type="http://schemas.openxmlformats.org/officeDocument/2006/relationships/hyperlink" Target="https://www.instagram.com/p/DEp--0hopRd/?hl=en" TargetMode="External"/><Relationship Id="rId30" Type="http://schemas.openxmlformats.org/officeDocument/2006/relationships/hyperlink" Target="https://www.instagram.com/p/DFgEHkYoXrD/?hl=en&amp;img_index=2" TargetMode="External"/><Relationship Id="rId11" Type="http://schemas.openxmlformats.org/officeDocument/2006/relationships/hyperlink" Target="https://www.instagram.com/p/DExud0cIhzf/?hl=en&amp;img_index=1" TargetMode="External"/><Relationship Id="rId10" Type="http://schemas.openxmlformats.org/officeDocument/2006/relationships/hyperlink" Target="https://www.instagram.com/p/DFa4xP3I-0v/?hl=en&amp;img_index=5" TargetMode="External"/><Relationship Id="rId32" Type="http://schemas.openxmlformats.org/officeDocument/2006/relationships/drawing" Target="../drawings/drawing12.xml"/><Relationship Id="rId13" Type="http://schemas.openxmlformats.org/officeDocument/2006/relationships/hyperlink" Target="https://www.instagram.com/p/DFYXBwDIfQJ/?hl=en&amp;img_index=3" TargetMode="External"/><Relationship Id="rId12" Type="http://schemas.openxmlformats.org/officeDocument/2006/relationships/hyperlink" Target="https://www.instagram.com/p/DE5HStxtYGE/?hl=en&amp;img_index=2" TargetMode="External"/><Relationship Id="rId15" Type="http://schemas.openxmlformats.org/officeDocument/2006/relationships/hyperlink" Target="https://www.instagram.com/p/DFV4LhRoA6l/?hl=en&amp;img_index=5" TargetMode="External"/><Relationship Id="rId14" Type="http://schemas.openxmlformats.org/officeDocument/2006/relationships/hyperlink" Target="https://www.instagram.com/p/DEsqXjxIl9o/?hl=en&amp;img_index=1" TargetMode="External"/><Relationship Id="rId17" Type="http://schemas.openxmlformats.org/officeDocument/2006/relationships/hyperlink" Target="https://www.instagram.com/p/DFdKeiuIAq8/?hl=en&amp;img_index=5" TargetMode="External"/><Relationship Id="rId16" Type="http://schemas.openxmlformats.org/officeDocument/2006/relationships/hyperlink" Target="https://www.instagram.com/p/DE7sb0LIMDB/?hl=en&amp;img_index=1" TargetMode="External"/><Relationship Id="rId19" Type="http://schemas.openxmlformats.org/officeDocument/2006/relationships/hyperlink" Target="https://www.instagram.com/p/DFD7hAuInBk/?hl=en&amp;img_index=3" TargetMode="External"/><Relationship Id="rId18" Type="http://schemas.openxmlformats.org/officeDocument/2006/relationships/hyperlink" Target="https://www.instagram.com/p/DE0T7x7xbRX/?hl=en&amp;img_index=5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instagram.com/p/DFYA4PnPrQt/?img_index=4" TargetMode="External"/><Relationship Id="rId10" Type="http://schemas.openxmlformats.org/officeDocument/2006/relationships/hyperlink" Target="https://www.instagram.com/p/DFOZShEyK46/?img_index=1" TargetMode="External"/><Relationship Id="rId13" Type="http://schemas.openxmlformats.org/officeDocument/2006/relationships/hyperlink" Target="https://www.instagram.com/p/DE8dDNlyGQn/" TargetMode="External"/><Relationship Id="rId12" Type="http://schemas.openxmlformats.org/officeDocument/2006/relationships/hyperlink" Target="https://www.instagram.com/p/DEgBxy9ymVm/" TargetMode="External"/><Relationship Id="rId1" Type="http://schemas.openxmlformats.org/officeDocument/2006/relationships/hyperlink" Target="https://www.instagram.com/p/DE5NABGPVtw/" TargetMode="External"/><Relationship Id="rId2" Type="http://schemas.openxmlformats.org/officeDocument/2006/relationships/hyperlink" Target="https://www.instagram.com/p/DFLN9ptvt9l/?img_index=1" TargetMode="External"/><Relationship Id="rId3" Type="http://schemas.openxmlformats.org/officeDocument/2006/relationships/hyperlink" Target="https://www.instagram.com/p/DFDY-XnR-T5/?img_index=1" TargetMode="External"/><Relationship Id="rId4" Type="http://schemas.openxmlformats.org/officeDocument/2006/relationships/hyperlink" Target="https://www.instagram.com/p/DFNrQxXP1-0/?img_index=1" TargetMode="External"/><Relationship Id="rId9" Type="http://schemas.openxmlformats.org/officeDocument/2006/relationships/hyperlink" Target="https://www.instagram.com/p/DFgd_7CSeQa/?img_index=4" TargetMode="External"/><Relationship Id="rId15" Type="http://schemas.openxmlformats.org/officeDocument/2006/relationships/hyperlink" Target="https://www.instagram.com/p/DExV1T2v-Fj/" TargetMode="External"/><Relationship Id="rId14" Type="http://schemas.openxmlformats.org/officeDocument/2006/relationships/hyperlink" Target="https://www.instagram.com/p/DEpx6R_xL7r/?img_index=1" TargetMode="External"/><Relationship Id="rId17" Type="http://schemas.openxmlformats.org/officeDocument/2006/relationships/hyperlink" Target="https://www.instagram.com/p/DFQKKqyviHN/" TargetMode="External"/><Relationship Id="rId16" Type="http://schemas.openxmlformats.org/officeDocument/2006/relationships/hyperlink" Target="https://www.instagram.com/p/DEkm-aqv6Kk/" TargetMode="External"/><Relationship Id="rId5" Type="http://schemas.openxmlformats.org/officeDocument/2006/relationships/hyperlink" Target="https://www.instagram.com/p/DE3BFzEyGF9/?img_index=1" TargetMode="External"/><Relationship Id="rId6" Type="http://schemas.openxmlformats.org/officeDocument/2006/relationships/hyperlink" Target="https://www.instagram.com/p/DFVblLBxA6-/?img_index=1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www.instagram.com/p/DFGNsKLyz7D/" TargetMode="External"/><Relationship Id="rId8" Type="http://schemas.openxmlformats.org/officeDocument/2006/relationships/hyperlink" Target="https://www.instagram.com/p/DFakx-fvI6C/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4" width="23.86"/>
    <col customWidth="1" min="5" max="5" width="28.57"/>
    <col customWidth="1" min="6" max="7" width="23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9.75" customHeight="1">
      <c r="A5" s="5"/>
      <c r="B5" s="5" t="s">
        <v>8</v>
      </c>
      <c r="C5" s="5"/>
      <c r="D5" s="8" t="s">
        <v>9</v>
      </c>
      <c r="E5" s="5" t="s">
        <v>10</v>
      </c>
      <c r="F5" s="5" t="s">
        <v>11</v>
      </c>
      <c r="G5" s="9" t="s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13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/>
      <c r="B8" s="7" t="s">
        <v>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s="7" t="s">
        <v>20</v>
      </c>
      <c r="I8" s="7" t="s">
        <v>21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/>
      <c r="B9" s="10">
        <v>366266.0</v>
      </c>
      <c r="C9" s="11">
        <v>45712.0</v>
      </c>
      <c r="D9" s="12">
        <v>0.6273</v>
      </c>
      <c r="E9" s="12">
        <v>0.3727</v>
      </c>
      <c r="F9" s="12">
        <v>0.3077</v>
      </c>
      <c r="G9" s="12">
        <v>0.1828</v>
      </c>
      <c r="H9" s="5" t="s">
        <v>22</v>
      </c>
      <c r="I9" s="5" t="s">
        <v>23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 t="s">
        <v>24</v>
      </c>
      <c r="G10" s="5" t="s">
        <v>25</v>
      </c>
      <c r="H10" s="5" t="s">
        <v>26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27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1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7.5" customHeight="1">
      <c r="A13" s="5"/>
      <c r="B13" s="5">
        <v>13.0</v>
      </c>
      <c r="C13" s="5" t="s">
        <v>33</v>
      </c>
      <c r="D13" s="14">
        <v>32733.0</v>
      </c>
      <c r="E13" s="12">
        <v>0.0013</v>
      </c>
      <c r="F13" s="15" t="s">
        <v>34</v>
      </c>
      <c r="G13" s="5" t="s">
        <v>35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 t="s">
        <v>36</v>
      </c>
      <c r="B14" s="7" t="s">
        <v>37</v>
      </c>
      <c r="C14" s="7" t="s">
        <v>30</v>
      </c>
      <c r="D14" s="7" t="s">
        <v>31</v>
      </c>
      <c r="E14" s="7" t="s">
        <v>32</v>
      </c>
      <c r="F14" s="1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5"/>
      <c r="B15" s="5">
        <v>10.0</v>
      </c>
      <c r="C15" s="5" t="s">
        <v>38</v>
      </c>
      <c r="D15" s="14">
        <v>29900.0</v>
      </c>
      <c r="E15" s="12">
        <v>0.0063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mergeCells count="4">
    <mergeCell ref="A1:N1"/>
    <mergeCell ref="A3:H3"/>
    <mergeCell ref="A7:H7"/>
    <mergeCell ref="A11:H11"/>
  </mergeCells>
  <hyperlinks>
    <hyperlink r:id="rId2" ref="D5"/>
    <hyperlink r:id="rId3" location="overview" ref="F13"/>
  </hyperlinks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6">
        <f>CountA(Gymreapers_Post_Data!A2:A24)</f>
        <v>17</v>
      </c>
    </row>
    <row r="2">
      <c r="A2" s="36">
        <f>MAX(Gymreapers_Post_Data!C2:C24)-MIN(Gymreapers_Post_Data!C2:C24)</f>
        <v>25</v>
      </c>
    </row>
    <row r="3">
      <c r="A3" s="36">
        <f>ROUND((MAX(Gymreapers_Post_Data!C2:C24)-MIN(Gymreapers_Post_Data!C2:C24))/7,0)</f>
        <v>4</v>
      </c>
    </row>
    <row r="4">
      <c r="A4" s="36">
        <f>A1/A3</f>
        <v>4.25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4" width="23.86"/>
    <col customWidth="1" min="5" max="5" width="28.57"/>
    <col customWidth="1" min="6" max="7" width="23.86"/>
  </cols>
  <sheetData>
    <row r="1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9.75" customHeight="1">
      <c r="A5" s="5"/>
      <c r="B5" s="5" t="s">
        <v>128</v>
      </c>
      <c r="C5" s="5"/>
      <c r="D5" s="37" t="s">
        <v>129</v>
      </c>
      <c r="E5" s="9" t="s">
        <v>130</v>
      </c>
      <c r="F5" s="38" t="s">
        <v>131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13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/>
      <c r="B8" s="7" t="s">
        <v>14</v>
      </c>
      <c r="C8" s="7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s="7" t="s">
        <v>20</v>
      </c>
      <c r="I8" s="7" t="s">
        <v>21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/>
      <c r="B9" s="39" t="s">
        <v>132</v>
      </c>
      <c r="C9" s="40">
        <v>45718.0</v>
      </c>
      <c r="D9" s="41">
        <v>0.4346</v>
      </c>
      <c r="E9" s="41">
        <v>0.5654</v>
      </c>
      <c r="F9" s="41">
        <v>0.3158</v>
      </c>
      <c r="G9" s="41">
        <v>0.1917</v>
      </c>
      <c r="H9" s="39" t="s">
        <v>22</v>
      </c>
      <c r="I9" s="5" t="s">
        <v>23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39" t="s">
        <v>24</v>
      </c>
      <c r="G10" s="39" t="s">
        <v>133</v>
      </c>
      <c r="H10" s="39" t="s">
        <v>134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27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 t="s">
        <v>28</v>
      </c>
      <c r="B12" s="7" t="s">
        <v>29</v>
      </c>
      <c r="C12" s="7" t="s">
        <v>30</v>
      </c>
      <c r="D12" s="7" t="s">
        <v>31</v>
      </c>
      <c r="E12" s="7" t="s">
        <v>32</v>
      </c>
      <c r="F12" s="1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7.5" customHeight="1">
      <c r="A13" s="42" t="s">
        <v>135</v>
      </c>
      <c r="B13" s="39">
        <v>15.0</v>
      </c>
      <c r="C13" s="39" t="s">
        <v>136</v>
      </c>
      <c r="D13" s="14">
        <v>3168000.0</v>
      </c>
      <c r="E13" s="12">
        <v>0.0109</v>
      </c>
      <c r="F13" s="15" t="s">
        <v>137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 t="s">
        <v>36</v>
      </c>
      <c r="B14" s="7" t="s">
        <v>37</v>
      </c>
      <c r="C14" s="7" t="s">
        <v>30</v>
      </c>
      <c r="D14" s="7" t="s">
        <v>31</v>
      </c>
      <c r="E14" s="7" t="s">
        <v>32</v>
      </c>
      <c r="F14" s="13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42" t="s">
        <v>138</v>
      </c>
      <c r="B15" s="39">
        <v>16.0</v>
      </c>
      <c r="C15" s="39" t="s">
        <v>136</v>
      </c>
      <c r="D15" s="14">
        <v>1000000.0</v>
      </c>
      <c r="E15" s="12">
        <v>0.0057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mergeCells count="4">
    <mergeCell ref="A1:N1"/>
    <mergeCell ref="A3:H3"/>
    <mergeCell ref="A7:H7"/>
    <mergeCell ref="A11:H11"/>
  </mergeCells>
  <hyperlinks>
    <hyperlink r:id="rId1" ref="D5"/>
    <hyperlink r:id="rId2" location="overview" ref="F1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6.14"/>
    <col customWidth="1" min="3" max="3" width="19.86"/>
    <col customWidth="1" min="4" max="4" width="20.0"/>
    <col customWidth="1" min="5" max="5" width="29.29"/>
    <col customWidth="1" min="6" max="6" width="52.43"/>
    <col customWidth="1" min="7" max="7" width="20.14"/>
    <col customWidth="1" min="8" max="8" width="22.43"/>
    <col customWidth="1" min="9" max="10" width="21.86"/>
    <col customWidth="1" min="11" max="11" width="30.0"/>
    <col customWidth="1" min="12" max="12" width="30.14"/>
    <col customWidth="1" min="13" max="16" width="15.29"/>
    <col customWidth="1" min="17" max="17" width="14.29"/>
    <col customWidth="1" min="18" max="19" width="25.14"/>
    <col customWidth="1" min="20" max="20" width="25.0"/>
  </cols>
  <sheetData>
    <row r="1" ht="50.25" customHeight="1">
      <c r="A1" s="17" t="s">
        <v>39</v>
      </c>
      <c r="B1" s="17" t="s">
        <v>40</v>
      </c>
      <c r="C1" s="18" t="s">
        <v>41</v>
      </c>
      <c r="D1" s="18" t="s">
        <v>42</v>
      </c>
      <c r="E1" s="18" t="s">
        <v>43</v>
      </c>
      <c r="F1" s="18" t="s">
        <v>44</v>
      </c>
      <c r="G1" s="18" t="s">
        <v>45</v>
      </c>
      <c r="H1" s="17" t="s">
        <v>46</v>
      </c>
      <c r="I1" s="17" t="s">
        <v>47</v>
      </c>
      <c r="J1" s="17" t="s">
        <v>48</v>
      </c>
      <c r="K1" s="17" t="s">
        <v>49</v>
      </c>
      <c r="L1" s="17" t="s">
        <v>50</v>
      </c>
      <c r="M1" s="19" t="s">
        <v>51</v>
      </c>
      <c r="N1" s="19" t="s">
        <v>52</v>
      </c>
      <c r="O1" s="19" t="s">
        <v>53</v>
      </c>
      <c r="P1" s="19" t="s">
        <v>54</v>
      </c>
      <c r="Q1" s="19" t="s">
        <v>55</v>
      </c>
      <c r="R1" s="19" t="s">
        <v>56</v>
      </c>
      <c r="S1" s="19" t="s">
        <v>57</v>
      </c>
      <c r="T1" s="20" t="s">
        <v>58</v>
      </c>
    </row>
    <row r="2" ht="25.5" customHeight="1">
      <c r="A2" s="21">
        <v>5.0</v>
      </c>
      <c r="B2" s="22">
        <v>1.0</v>
      </c>
      <c r="C2" s="23">
        <v>45666.0</v>
      </c>
      <c r="D2" s="22" t="s">
        <v>139</v>
      </c>
      <c r="E2" s="43" t="s">
        <v>140</v>
      </c>
      <c r="F2" s="22" t="s">
        <v>141</v>
      </c>
      <c r="G2" s="22" t="s">
        <v>142</v>
      </c>
      <c r="H2" s="22" t="s">
        <v>143</v>
      </c>
      <c r="I2" s="22" t="s">
        <v>144</v>
      </c>
      <c r="J2" s="22" t="s">
        <v>71</v>
      </c>
      <c r="K2" s="22" t="s">
        <v>145</v>
      </c>
      <c r="L2" s="25" t="s">
        <v>146</v>
      </c>
      <c r="M2" s="10">
        <v>7553191.0</v>
      </c>
      <c r="N2" s="10"/>
      <c r="O2" s="10">
        <v>192371.0</v>
      </c>
      <c r="P2" s="10">
        <v>1196.0</v>
      </c>
      <c r="Q2" s="10">
        <v>3899.0</v>
      </c>
      <c r="R2" s="10">
        <f t="shared" ref="R2:R32" si="1">SUM(O2:Q2)</f>
        <v>197466</v>
      </c>
      <c r="S2" s="26">
        <f t="shared" ref="S2:S32" si="2">(R2/M2)</f>
        <v>0.02614338761</v>
      </c>
      <c r="T2" s="22"/>
    </row>
    <row r="3" ht="22.5" customHeight="1">
      <c r="A3" s="21">
        <v>14.0</v>
      </c>
      <c r="B3" s="25">
        <v>1.0</v>
      </c>
      <c r="C3" s="23">
        <v>45675.0</v>
      </c>
      <c r="D3" s="22" t="s">
        <v>147</v>
      </c>
      <c r="E3" s="24" t="s">
        <v>148</v>
      </c>
      <c r="F3" s="22" t="s">
        <v>149</v>
      </c>
      <c r="G3" s="22" t="s">
        <v>150</v>
      </c>
      <c r="H3" s="22" t="s">
        <v>143</v>
      </c>
      <c r="I3" s="25" t="s">
        <v>151</v>
      </c>
      <c r="J3" s="22" t="s">
        <v>71</v>
      </c>
      <c r="K3" s="25" t="s">
        <v>152</v>
      </c>
      <c r="L3" s="25" t="s">
        <v>146</v>
      </c>
      <c r="M3" s="10">
        <v>7553191.0</v>
      </c>
      <c r="N3" s="30"/>
      <c r="O3" s="30">
        <v>141791.0</v>
      </c>
      <c r="P3" s="30">
        <v>269.0</v>
      </c>
      <c r="Q3" s="30">
        <v>707.0</v>
      </c>
      <c r="R3" s="10">
        <f t="shared" si="1"/>
        <v>142767</v>
      </c>
      <c r="S3" s="26">
        <f t="shared" si="2"/>
        <v>0.0189015477</v>
      </c>
      <c r="T3" s="25"/>
    </row>
    <row r="4" ht="36.75" customHeight="1">
      <c r="A4" s="21">
        <v>11.0</v>
      </c>
      <c r="B4" s="22">
        <v>1.0</v>
      </c>
      <c r="C4" s="23">
        <v>45672.0</v>
      </c>
      <c r="D4" s="22" t="s">
        <v>153</v>
      </c>
      <c r="E4" s="24" t="s">
        <v>154</v>
      </c>
      <c r="F4" s="22" t="s">
        <v>155</v>
      </c>
      <c r="G4" s="22" t="s">
        <v>150</v>
      </c>
      <c r="H4" s="22" t="s">
        <v>143</v>
      </c>
      <c r="I4" s="25" t="s">
        <v>156</v>
      </c>
      <c r="J4" s="22" t="s">
        <v>71</v>
      </c>
      <c r="K4" s="25" t="s">
        <v>152</v>
      </c>
      <c r="L4" s="25" t="s">
        <v>146</v>
      </c>
      <c r="M4" s="10">
        <v>7553191.0</v>
      </c>
      <c r="N4" s="10"/>
      <c r="O4" s="10">
        <v>106344.0</v>
      </c>
      <c r="P4" s="10">
        <v>268.0</v>
      </c>
      <c r="Q4" s="10">
        <v>554.0</v>
      </c>
      <c r="R4" s="10">
        <f t="shared" si="1"/>
        <v>107166</v>
      </c>
      <c r="S4" s="26">
        <f t="shared" si="2"/>
        <v>0.01418817557</v>
      </c>
      <c r="T4" s="22"/>
    </row>
    <row r="5" ht="24.75" customHeight="1">
      <c r="A5" s="21">
        <v>3.0</v>
      </c>
      <c r="B5" s="22">
        <v>1.0</v>
      </c>
      <c r="C5" s="23">
        <v>45665.0</v>
      </c>
      <c r="D5" s="22" t="s">
        <v>153</v>
      </c>
      <c r="E5" s="27" t="s">
        <v>157</v>
      </c>
      <c r="F5" s="22" t="s">
        <v>158</v>
      </c>
      <c r="G5" s="22" t="s">
        <v>159</v>
      </c>
      <c r="H5" s="22" t="s">
        <v>143</v>
      </c>
      <c r="I5" s="22" t="s">
        <v>160</v>
      </c>
      <c r="J5" s="22" t="s">
        <v>71</v>
      </c>
      <c r="K5" s="22" t="s">
        <v>161</v>
      </c>
      <c r="L5" s="25" t="s">
        <v>146</v>
      </c>
      <c r="M5" s="10">
        <v>7553191.0</v>
      </c>
      <c r="N5" s="10"/>
      <c r="O5" s="10">
        <v>95355.0</v>
      </c>
      <c r="P5" s="10">
        <v>372.0</v>
      </c>
      <c r="Q5" s="10">
        <v>1297.0</v>
      </c>
      <c r="R5" s="10">
        <f t="shared" si="1"/>
        <v>97024</v>
      </c>
      <c r="S5" s="26">
        <f t="shared" si="2"/>
        <v>0.01284543182</v>
      </c>
      <c r="T5" s="22"/>
    </row>
    <row r="6" ht="30.75" customHeight="1">
      <c r="A6" s="21">
        <v>2.0</v>
      </c>
      <c r="B6" s="22">
        <v>1.0</v>
      </c>
      <c r="C6" s="23">
        <v>45664.0</v>
      </c>
      <c r="D6" s="22" t="s">
        <v>162</v>
      </c>
      <c r="E6" s="27" t="s">
        <v>163</v>
      </c>
      <c r="F6" s="22" t="s">
        <v>164</v>
      </c>
      <c r="G6" s="22" t="s">
        <v>142</v>
      </c>
      <c r="H6" s="22" t="s">
        <v>143</v>
      </c>
      <c r="I6" s="22" t="s">
        <v>165</v>
      </c>
      <c r="J6" s="22" t="s">
        <v>71</v>
      </c>
      <c r="K6" s="22" t="s">
        <v>166</v>
      </c>
      <c r="L6" s="25" t="s">
        <v>146</v>
      </c>
      <c r="M6" s="10">
        <v>7553191.0</v>
      </c>
      <c r="N6" s="10"/>
      <c r="O6" s="10">
        <v>86238.0</v>
      </c>
      <c r="P6" s="10">
        <v>212.0</v>
      </c>
      <c r="Q6" s="10">
        <v>274.0</v>
      </c>
      <c r="R6" s="10">
        <f t="shared" si="1"/>
        <v>86724</v>
      </c>
      <c r="S6" s="26">
        <f t="shared" si="2"/>
        <v>0.01148176976</v>
      </c>
      <c r="T6" s="22"/>
    </row>
    <row r="7" ht="42.0" customHeight="1">
      <c r="A7" s="21">
        <v>1.0</v>
      </c>
      <c r="B7" s="22">
        <v>1.0</v>
      </c>
      <c r="C7" s="23">
        <v>45663.0</v>
      </c>
      <c r="D7" s="22" t="str">
        <f>text(C7,"dddd")</f>
        <v>Monday</v>
      </c>
      <c r="E7" s="28" t="s">
        <v>167</v>
      </c>
      <c r="F7" s="22" t="s">
        <v>168</v>
      </c>
      <c r="G7" s="22" t="s">
        <v>142</v>
      </c>
      <c r="H7" s="22" t="s">
        <v>143</v>
      </c>
      <c r="I7" s="22" t="s">
        <v>169</v>
      </c>
      <c r="J7" s="22" t="s">
        <v>71</v>
      </c>
      <c r="K7" s="22" t="s">
        <v>152</v>
      </c>
      <c r="L7" s="25" t="s">
        <v>146</v>
      </c>
      <c r="M7" s="10">
        <v>7553191.0</v>
      </c>
      <c r="N7" s="10"/>
      <c r="O7" s="10">
        <v>74242.0</v>
      </c>
      <c r="P7" s="10">
        <v>371.0</v>
      </c>
      <c r="Q7" s="10">
        <v>521.0</v>
      </c>
      <c r="R7" s="10">
        <f t="shared" si="1"/>
        <v>75134</v>
      </c>
      <c r="S7" s="26">
        <f t="shared" si="2"/>
        <v>0.009947318954</v>
      </c>
      <c r="T7" s="22"/>
    </row>
    <row r="8" ht="30.0" customHeight="1">
      <c r="A8" s="21">
        <v>19.0</v>
      </c>
      <c r="B8" s="25">
        <v>2.0</v>
      </c>
      <c r="C8" s="23">
        <v>45679.0</v>
      </c>
      <c r="D8" s="22" t="s">
        <v>153</v>
      </c>
      <c r="E8" s="27" t="s">
        <v>170</v>
      </c>
      <c r="F8" s="22" t="s">
        <v>171</v>
      </c>
      <c r="G8" s="22" t="s">
        <v>150</v>
      </c>
      <c r="H8" s="22" t="s">
        <v>143</v>
      </c>
      <c r="I8" s="22" t="s">
        <v>172</v>
      </c>
      <c r="J8" s="22" t="s">
        <v>71</v>
      </c>
      <c r="K8" s="22" t="s">
        <v>152</v>
      </c>
      <c r="L8" s="25" t="s">
        <v>146</v>
      </c>
      <c r="M8" s="10">
        <v>7553191.0</v>
      </c>
      <c r="N8" s="22"/>
      <c r="O8" s="22">
        <v>68732.0</v>
      </c>
      <c r="P8" s="22">
        <v>181.0</v>
      </c>
      <c r="Q8" s="22">
        <v>233.0</v>
      </c>
      <c r="R8" s="22">
        <f t="shared" si="1"/>
        <v>69146</v>
      </c>
      <c r="S8" s="26">
        <f t="shared" si="2"/>
        <v>0.009154541438</v>
      </c>
      <c r="T8" s="22"/>
    </row>
    <row r="9">
      <c r="A9" s="21">
        <v>20.0</v>
      </c>
      <c r="B9" s="25">
        <v>2.0</v>
      </c>
      <c r="C9" s="23">
        <v>45680.0</v>
      </c>
      <c r="D9" s="22" t="s">
        <v>139</v>
      </c>
      <c r="E9" s="27" t="s">
        <v>173</v>
      </c>
      <c r="F9" s="22" t="s">
        <v>174</v>
      </c>
      <c r="G9" s="22" t="s">
        <v>159</v>
      </c>
      <c r="H9" s="22" t="s">
        <v>143</v>
      </c>
      <c r="I9" s="22" t="s">
        <v>160</v>
      </c>
      <c r="J9" s="22" t="s">
        <v>71</v>
      </c>
      <c r="K9" s="22" t="s">
        <v>152</v>
      </c>
      <c r="L9" s="25" t="s">
        <v>146</v>
      </c>
      <c r="M9" s="10">
        <v>7553191.0</v>
      </c>
      <c r="N9" s="22"/>
      <c r="O9" s="22">
        <v>66938.0</v>
      </c>
      <c r="P9" s="22">
        <v>292.0</v>
      </c>
      <c r="Q9" s="22">
        <v>679.0</v>
      </c>
      <c r="R9" s="22">
        <f t="shared" si="1"/>
        <v>67909</v>
      </c>
      <c r="S9" s="26">
        <f t="shared" si="2"/>
        <v>0.008990769597</v>
      </c>
      <c r="T9" s="22"/>
    </row>
    <row r="10">
      <c r="A10" s="21">
        <v>23.0</v>
      </c>
      <c r="B10" s="25">
        <v>2.0</v>
      </c>
      <c r="C10" s="23">
        <v>45683.0</v>
      </c>
      <c r="D10" s="22" t="s">
        <v>175</v>
      </c>
      <c r="E10" s="43" t="s">
        <v>176</v>
      </c>
      <c r="F10" s="22" t="s">
        <v>177</v>
      </c>
      <c r="G10" s="22" t="s">
        <v>150</v>
      </c>
      <c r="H10" s="22" t="s">
        <v>143</v>
      </c>
      <c r="I10" s="22" t="s">
        <v>178</v>
      </c>
      <c r="J10" s="22" t="s">
        <v>71</v>
      </c>
      <c r="K10" s="22" t="s">
        <v>166</v>
      </c>
      <c r="L10" s="25" t="s">
        <v>146</v>
      </c>
      <c r="M10" s="10">
        <v>7553191.0</v>
      </c>
      <c r="N10" s="22"/>
      <c r="O10" s="22">
        <v>58801.0</v>
      </c>
      <c r="P10" s="22">
        <v>319.0</v>
      </c>
      <c r="Q10" s="22">
        <v>3161.0</v>
      </c>
      <c r="R10" s="22">
        <f t="shared" si="1"/>
        <v>62281</v>
      </c>
      <c r="S10" s="26">
        <f t="shared" si="2"/>
        <v>0.008245654055</v>
      </c>
      <c r="T10" s="22"/>
    </row>
    <row r="11">
      <c r="A11" s="44">
        <v>26.0</v>
      </c>
      <c r="B11" s="22">
        <v>2.0</v>
      </c>
      <c r="C11" s="23">
        <v>45686.0</v>
      </c>
      <c r="D11" s="22" t="s">
        <v>153</v>
      </c>
      <c r="E11" s="27" t="s">
        <v>179</v>
      </c>
      <c r="F11" s="22" t="s">
        <v>180</v>
      </c>
      <c r="G11" s="22" t="s">
        <v>150</v>
      </c>
      <c r="H11" s="22" t="s">
        <v>143</v>
      </c>
      <c r="I11" s="22" t="s">
        <v>181</v>
      </c>
      <c r="J11" s="22" t="s">
        <v>71</v>
      </c>
      <c r="K11" s="22" t="s">
        <v>152</v>
      </c>
      <c r="L11" s="25" t="s">
        <v>146</v>
      </c>
      <c r="M11" s="10">
        <v>7553191.0</v>
      </c>
      <c r="N11" s="22"/>
      <c r="O11" s="22">
        <v>59383.0</v>
      </c>
      <c r="P11" s="22">
        <v>205.0</v>
      </c>
      <c r="Q11" s="22">
        <v>97.0</v>
      </c>
      <c r="R11" s="22">
        <f t="shared" si="1"/>
        <v>59685</v>
      </c>
      <c r="S11" s="26">
        <f t="shared" si="2"/>
        <v>0.007901958258</v>
      </c>
      <c r="T11" s="22"/>
    </row>
    <row r="12">
      <c r="A12" s="21">
        <v>9.0</v>
      </c>
      <c r="B12" s="22">
        <v>1.0</v>
      </c>
      <c r="C12" s="23">
        <v>45670.0</v>
      </c>
      <c r="D12" s="22" t="s">
        <v>182</v>
      </c>
      <c r="E12" s="27" t="s">
        <v>183</v>
      </c>
      <c r="F12" s="22" t="s">
        <v>184</v>
      </c>
      <c r="G12" s="22" t="s">
        <v>142</v>
      </c>
      <c r="H12" s="22" t="s">
        <v>143</v>
      </c>
      <c r="I12" s="22" t="s">
        <v>185</v>
      </c>
      <c r="J12" s="22" t="s">
        <v>71</v>
      </c>
      <c r="K12" s="25" t="s">
        <v>152</v>
      </c>
      <c r="L12" s="25" t="s">
        <v>146</v>
      </c>
      <c r="M12" s="10">
        <v>7553191.0</v>
      </c>
      <c r="N12" s="10"/>
      <c r="O12" s="10">
        <v>55004.0</v>
      </c>
      <c r="P12" s="10">
        <v>289.0</v>
      </c>
      <c r="Q12" s="10">
        <v>203.0</v>
      </c>
      <c r="R12" s="10">
        <f t="shared" si="1"/>
        <v>55496</v>
      </c>
      <c r="S12" s="26">
        <f t="shared" si="2"/>
        <v>0.007347358223</v>
      </c>
      <c r="T12" s="22"/>
    </row>
    <row r="13" hidden="1">
      <c r="A13" s="9">
        <v>12.0</v>
      </c>
      <c r="B13" s="22">
        <v>1.0</v>
      </c>
      <c r="C13" s="23">
        <v>45673.0</v>
      </c>
      <c r="D13" s="22" t="s">
        <v>139</v>
      </c>
      <c r="E13" s="24" t="s">
        <v>186</v>
      </c>
      <c r="F13" s="22" t="s">
        <v>187</v>
      </c>
      <c r="G13" s="25"/>
      <c r="H13" s="22" t="s">
        <v>143</v>
      </c>
      <c r="I13" s="25" t="s">
        <v>188</v>
      </c>
      <c r="J13" s="22" t="s">
        <v>64</v>
      </c>
      <c r="K13" s="25" t="s">
        <v>189</v>
      </c>
      <c r="L13" s="25" t="s">
        <v>66</v>
      </c>
      <c r="M13" s="10">
        <v>7553191.0</v>
      </c>
      <c r="N13" s="10"/>
      <c r="O13" s="10">
        <v>193195.0</v>
      </c>
      <c r="P13" s="10">
        <v>907.0</v>
      </c>
      <c r="Q13" s="10">
        <v>3620.0</v>
      </c>
      <c r="R13" s="10">
        <f t="shared" si="1"/>
        <v>197722</v>
      </c>
      <c r="S13" s="26">
        <f t="shared" si="2"/>
        <v>0.02617728057</v>
      </c>
      <c r="T13" s="22"/>
    </row>
    <row r="14">
      <c r="A14" s="9">
        <v>25.0</v>
      </c>
      <c r="B14" s="22">
        <v>2.0</v>
      </c>
      <c r="C14" s="23">
        <v>45685.0</v>
      </c>
      <c r="D14" s="22" t="s">
        <v>162</v>
      </c>
      <c r="E14" s="27" t="s">
        <v>190</v>
      </c>
      <c r="F14" s="22" t="s">
        <v>191</v>
      </c>
      <c r="G14" s="22" t="s">
        <v>150</v>
      </c>
      <c r="H14" s="22" t="s">
        <v>143</v>
      </c>
      <c r="I14" s="22" t="s">
        <v>192</v>
      </c>
      <c r="J14" s="22" t="s">
        <v>71</v>
      </c>
      <c r="K14" s="22" t="s">
        <v>152</v>
      </c>
      <c r="L14" s="25" t="s">
        <v>146</v>
      </c>
      <c r="M14" s="10">
        <v>7553191.0</v>
      </c>
      <c r="N14" s="22"/>
      <c r="O14" s="22">
        <v>52995.0</v>
      </c>
      <c r="P14" s="22">
        <v>202.0</v>
      </c>
      <c r="Q14" s="22">
        <v>88.0</v>
      </c>
      <c r="R14" s="22">
        <f t="shared" si="1"/>
        <v>53285</v>
      </c>
      <c r="S14" s="26">
        <f t="shared" si="2"/>
        <v>0.00705463426</v>
      </c>
      <c r="T14" s="22"/>
    </row>
    <row r="15">
      <c r="A15" s="21">
        <v>7.0</v>
      </c>
      <c r="B15" s="22">
        <v>1.0</v>
      </c>
      <c r="C15" s="23">
        <v>45668.0</v>
      </c>
      <c r="D15" s="22" t="s">
        <v>147</v>
      </c>
      <c r="E15" s="27" t="s">
        <v>193</v>
      </c>
      <c r="F15" s="22" t="s">
        <v>194</v>
      </c>
      <c r="G15" s="22" t="s">
        <v>142</v>
      </c>
      <c r="H15" s="22" t="s">
        <v>143</v>
      </c>
      <c r="I15" s="22" t="s">
        <v>195</v>
      </c>
      <c r="J15" s="22" t="s">
        <v>71</v>
      </c>
      <c r="K15" s="25" t="s">
        <v>196</v>
      </c>
      <c r="L15" s="25" t="s">
        <v>146</v>
      </c>
      <c r="M15" s="10">
        <v>7553191.0</v>
      </c>
      <c r="N15" s="10"/>
      <c r="O15" s="10">
        <v>51671.0</v>
      </c>
      <c r="P15" s="10">
        <v>272.0</v>
      </c>
      <c r="Q15" s="10">
        <v>250.0</v>
      </c>
      <c r="R15" s="10">
        <f t="shared" si="1"/>
        <v>52193</v>
      </c>
      <c r="S15" s="26">
        <f t="shared" si="2"/>
        <v>0.006910059603</v>
      </c>
      <c r="T15" s="22"/>
    </row>
    <row r="16">
      <c r="A16" s="21">
        <v>24.0</v>
      </c>
      <c r="B16" s="25">
        <v>2.0</v>
      </c>
      <c r="C16" s="23">
        <v>45684.0</v>
      </c>
      <c r="D16" s="22" t="s">
        <v>182</v>
      </c>
      <c r="E16" s="27" t="s">
        <v>197</v>
      </c>
      <c r="F16" s="22" t="s">
        <v>198</v>
      </c>
      <c r="G16" s="22" t="s">
        <v>150</v>
      </c>
      <c r="H16" s="22" t="s">
        <v>143</v>
      </c>
      <c r="I16" s="22" t="s">
        <v>199</v>
      </c>
      <c r="J16" s="22" t="s">
        <v>71</v>
      </c>
      <c r="K16" s="22" t="s">
        <v>200</v>
      </c>
      <c r="L16" s="25" t="s">
        <v>146</v>
      </c>
      <c r="M16" s="10">
        <v>7553191.0</v>
      </c>
      <c r="N16" s="22"/>
      <c r="O16" s="22">
        <v>48022.0</v>
      </c>
      <c r="P16" s="22">
        <v>229.0</v>
      </c>
      <c r="Q16" s="22">
        <v>1540.0</v>
      </c>
      <c r="R16" s="22">
        <f t="shared" si="1"/>
        <v>49791</v>
      </c>
      <c r="S16" s="26">
        <f t="shared" si="2"/>
        <v>0.006592048314</v>
      </c>
      <c r="T16" s="22"/>
    </row>
    <row r="17">
      <c r="A17" s="9">
        <v>13.0</v>
      </c>
      <c r="B17" s="22">
        <v>1.0</v>
      </c>
      <c r="C17" s="23">
        <v>45674.0</v>
      </c>
      <c r="D17" s="22" t="s">
        <v>201</v>
      </c>
      <c r="E17" s="24" t="s">
        <v>202</v>
      </c>
      <c r="F17" s="22" t="s">
        <v>203</v>
      </c>
      <c r="G17" s="25" t="s">
        <v>159</v>
      </c>
      <c r="H17" s="22" t="s">
        <v>143</v>
      </c>
      <c r="I17" s="25" t="s">
        <v>204</v>
      </c>
      <c r="J17" s="22" t="s">
        <v>71</v>
      </c>
      <c r="K17" s="25" t="s">
        <v>152</v>
      </c>
      <c r="L17" s="25" t="s">
        <v>146</v>
      </c>
      <c r="M17" s="10">
        <v>7553191.0</v>
      </c>
      <c r="N17" s="30"/>
      <c r="O17" s="30">
        <v>46919.0</v>
      </c>
      <c r="P17" s="30">
        <v>316.0</v>
      </c>
      <c r="Q17" s="30">
        <v>1435.0</v>
      </c>
      <c r="R17" s="10">
        <f t="shared" si="1"/>
        <v>48670</v>
      </c>
      <c r="S17" s="26">
        <f t="shared" si="2"/>
        <v>0.00644363422</v>
      </c>
      <c r="T17" s="25"/>
    </row>
    <row r="18">
      <c r="A18" s="44">
        <v>27.0</v>
      </c>
      <c r="B18" s="22">
        <v>2.0</v>
      </c>
      <c r="C18" s="23">
        <v>45687.0</v>
      </c>
      <c r="D18" s="22" t="s">
        <v>139</v>
      </c>
      <c r="E18" s="43" t="s">
        <v>205</v>
      </c>
      <c r="F18" s="22" t="s">
        <v>206</v>
      </c>
      <c r="G18" s="22" t="s">
        <v>150</v>
      </c>
      <c r="H18" s="22" t="s">
        <v>143</v>
      </c>
      <c r="I18" s="22" t="s">
        <v>207</v>
      </c>
      <c r="J18" s="22" t="s">
        <v>71</v>
      </c>
      <c r="K18" s="32" t="s">
        <v>208</v>
      </c>
      <c r="L18" s="22" t="s">
        <v>66</v>
      </c>
      <c r="M18" s="10">
        <v>7553191.0</v>
      </c>
      <c r="N18" s="22"/>
      <c r="O18" s="22">
        <v>47349.0</v>
      </c>
      <c r="P18" s="22">
        <v>302.0</v>
      </c>
      <c r="Q18" s="22">
        <v>310.0</v>
      </c>
      <c r="R18" s="22">
        <f t="shared" si="1"/>
        <v>47961</v>
      </c>
      <c r="S18" s="26">
        <f t="shared" si="2"/>
        <v>0.006349766609</v>
      </c>
      <c r="T18" s="22"/>
    </row>
    <row r="19" ht="15.75" customHeight="1">
      <c r="A19" s="21">
        <v>10.0</v>
      </c>
      <c r="B19" s="22">
        <v>1.0</v>
      </c>
      <c r="C19" s="23">
        <v>45671.0</v>
      </c>
      <c r="D19" s="22" t="s">
        <v>162</v>
      </c>
      <c r="E19" s="43" t="s">
        <v>209</v>
      </c>
      <c r="F19" s="22" t="s">
        <v>210</v>
      </c>
      <c r="G19" s="22" t="s">
        <v>150</v>
      </c>
      <c r="H19" s="22" t="s">
        <v>143</v>
      </c>
      <c r="I19" s="22" t="s">
        <v>211</v>
      </c>
      <c r="J19" s="22" t="s">
        <v>71</v>
      </c>
      <c r="K19" s="25" t="s">
        <v>152</v>
      </c>
      <c r="L19" s="25" t="s">
        <v>146</v>
      </c>
      <c r="M19" s="10">
        <v>7553191.0</v>
      </c>
      <c r="N19" s="10"/>
      <c r="O19" s="10">
        <v>44483.0</v>
      </c>
      <c r="P19" s="10">
        <v>242.0</v>
      </c>
      <c r="Q19" s="10">
        <v>146.0</v>
      </c>
      <c r="R19" s="10">
        <f t="shared" si="1"/>
        <v>44871</v>
      </c>
      <c r="S19" s="26">
        <f t="shared" si="2"/>
        <v>0.005940667991</v>
      </c>
      <c r="T19" s="22"/>
    </row>
    <row r="20" ht="15.75" customHeight="1">
      <c r="A20" s="21">
        <v>17.0</v>
      </c>
      <c r="B20" s="25">
        <v>2.0</v>
      </c>
      <c r="C20" s="23">
        <v>45677.0</v>
      </c>
      <c r="D20" s="22" t="s">
        <v>182</v>
      </c>
      <c r="E20" s="45" t="s">
        <v>212</v>
      </c>
      <c r="F20" s="22" t="s">
        <v>213</v>
      </c>
      <c r="G20" s="22" t="s">
        <v>150</v>
      </c>
      <c r="H20" s="22" t="s">
        <v>143</v>
      </c>
      <c r="I20" s="22" t="s">
        <v>214</v>
      </c>
      <c r="J20" s="22" t="s">
        <v>71</v>
      </c>
      <c r="K20" s="25" t="s">
        <v>215</v>
      </c>
      <c r="L20" s="25" t="s">
        <v>146</v>
      </c>
      <c r="M20" s="10">
        <v>7553191.0</v>
      </c>
      <c r="N20" s="25"/>
      <c r="O20" s="25">
        <v>41986.0</v>
      </c>
      <c r="P20" s="25">
        <v>170.0</v>
      </c>
      <c r="Q20" s="25">
        <v>178.0</v>
      </c>
      <c r="R20" s="22">
        <f t="shared" si="1"/>
        <v>42334</v>
      </c>
      <c r="S20" s="26">
        <f t="shared" si="2"/>
        <v>0.005604783462</v>
      </c>
      <c r="T20" s="25"/>
    </row>
    <row r="21" ht="15.75" customHeight="1">
      <c r="A21" s="9">
        <v>8.0</v>
      </c>
      <c r="B21" s="22">
        <v>1.0</v>
      </c>
      <c r="C21" s="23">
        <v>45669.0</v>
      </c>
      <c r="D21" s="22" t="s">
        <v>175</v>
      </c>
      <c r="E21" s="24" t="s">
        <v>216</v>
      </c>
      <c r="F21" s="22" t="s">
        <v>217</v>
      </c>
      <c r="G21" s="22" t="s">
        <v>142</v>
      </c>
      <c r="H21" s="22" t="s">
        <v>143</v>
      </c>
      <c r="I21" s="25" t="s">
        <v>218</v>
      </c>
      <c r="J21" s="22" t="s">
        <v>71</v>
      </c>
      <c r="K21" s="25" t="s">
        <v>152</v>
      </c>
      <c r="L21" s="25" t="s">
        <v>146</v>
      </c>
      <c r="M21" s="10">
        <v>7553191.0</v>
      </c>
      <c r="N21" s="10"/>
      <c r="O21" s="10">
        <v>39911.0</v>
      </c>
      <c r="P21" s="10">
        <v>175.0</v>
      </c>
      <c r="Q21" s="10">
        <v>98.0</v>
      </c>
      <c r="R21" s="10">
        <f t="shared" si="1"/>
        <v>40184</v>
      </c>
      <c r="S21" s="26">
        <f t="shared" si="2"/>
        <v>0.005320135556</v>
      </c>
      <c r="T21" s="22"/>
    </row>
    <row r="22" ht="15.75" customHeight="1">
      <c r="A22" s="44">
        <v>30.0</v>
      </c>
      <c r="B22" s="22">
        <v>2.0</v>
      </c>
      <c r="C22" s="23">
        <v>45689.0</v>
      </c>
      <c r="D22" s="22" t="s">
        <v>147</v>
      </c>
      <c r="E22" s="27" t="s">
        <v>219</v>
      </c>
      <c r="F22" s="22" t="s">
        <v>220</v>
      </c>
      <c r="G22" s="22" t="s">
        <v>150</v>
      </c>
      <c r="H22" s="22" t="s">
        <v>143</v>
      </c>
      <c r="I22" s="22" t="s">
        <v>221</v>
      </c>
      <c r="J22" s="22" t="s">
        <v>71</v>
      </c>
      <c r="K22" s="22" t="s">
        <v>152</v>
      </c>
      <c r="L22" s="25" t="s">
        <v>146</v>
      </c>
      <c r="M22" s="10">
        <v>7553191.0</v>
      </c>
      <c r="N22" s="22"/>
      <c r="O22" s="22">
        <v>37113.0</v>
      </c>
      <c r="P22" s="22">
        <v>118.0</v>
      </c>
      <c r="Q22" s="22">
        <v>11.0</v>
      </c>
      <c r="R22" s="22">
        <f t="shared" si="1"/>
        <v>37242</v>
      </c>
      <c r="S22" s="26">
        <f t="shared" si="2"/>
        <v>0.004930631305</v>
      </c>
      <c r="T22" s="22"/>
    </row>
    <row r="23" ht="15.75" customHeight="1">
      <c r="A23" s="44">
        <v>28.0</v>
      </c>
      <c r="B23" s="22">
        <v>2.0</v>
      </c>
      <c r="C23" s="23">
        <v>45688.0</v>
      </c>
      <c r="D23" s="22" t="s">
        <v>201</v>
      </c>
      <c r="E23" s="27" t="s">
        <v>222</v>
      </c>
      <c r="F23" s="22" t="s">
        <v>223</v>
      </c>
      <c r="G23" s="22" t="s">
        <v>150</v>
      </c>
      <c r="H23" s="22" t="s">
        <v>143</v>
      </c>
      <c r="I23" s="22" t="s">
        <v>224</v>
      </c>
      <c r="J23" s="22" t="s">
        <v>71</v>
      </c>
      <c r="K23" s="32" t="s">
        <v>208</v>
      </c>
      <c r="L23" s="22" t="s">
        <v>66</v>
      </c>
      <c r="M23" s="10">
        <v>7553191.0</v>
      </c>
      <c r="N23" s="22"/>
      <c r="O23" s="22">
        <v>35943.0</v>
      </c>
      <c r="P23" s="22">
        <v>120.0</v>
      </c>
      <c r="Q23" s="22">
        <v>16.0</v>
      </c>
      <c r="R23" s="22">
        <f t="shared" si="1"/>
        <v>36079</v>
      </c>
      <c r="S23" s="26">
        <f t="shared" si="2"/>
        <v>0.004776656648</v>
      </c>
      <c r="T23" s="22"/>
    </row>
    <row r="24" ht="15.75" customHeight="1">
      <c r="A24" s="21">
        <v>22.0</v>
      </c>
      <c r="B24" s="25">
        <v>2.0</v>
      </c>
      <c r="C24" s="23">
        <v>45682.0</v>
      </c>
      <c r="D24" s="22" t="s">
        <v>147</v>
      </c>
      <c r="E24" s="27" t="s">
        <v>225</v>
      </c>
      <c r="F24" s="22" t="s">
        <v>226</v>
      </c>
      <c r="G24" s="22" t="s">
        <v>150</v>
      </c>
      <c r="H24" s="22" t="s">
        <v>143</v>
      </c>
      <c r="I24" s="22" t="s">
        <v>227</v>
      </c>
      <c r="J24" s="22" t="s">
        <v>71</v>
      </c>
      <c r="K24" s="22" t="s">
        <v>152</v>
      </c>
      <c r="L24" s="25" t="s">
        <v>146</v>
      </c>
      <c r="M24" s="10">
        <v>7553191.0</v>
      </c>
      <c r="N24" s="22"/>
      <c r="O24" s="22">
        <v>35784.0</v>
      </c>
      <c r="P24" s="22">
        <v>116.0</v>
      </c>
      <c r="Q24" s="22">
        <v>74.0</v>
      </c>
      <c r="R24" s="22">
        <f t="shared" si="1"/>
        <v>35974</v>
      </c>
      <c r="S24" s="26">
        <f t="shared" si="2"/>
        <v>0.004762755238</v>
      </c>
      <c r="T24" s="22"/>
    </row>
    <row r="25" ht="15.75" customHeight="1">
      <c r="A25" s="21">
        <v>15.0</v>
      </c>
      <c r="B25" s="25">
        <v>1.0</v>
      </c>
      <c r="C25" s="23">
        <v>45676.0</v>
      </c>
      <c r="D25" s="22" t="s">
        <v>175</v>
      </c>
      <c r="E25" s="45" t="s">
        <v>228</v>
      </c>
      <c r="F25" s="22" t="s">
        <v>229</v>
      </c>
      <c r="G25" s="22" t="s">
        <v>150</v>
      </c>
      <c r="H25" s="22" t="s">
        <v>143</v>
      </c>
      <c r="I25" s="25" t="s">
        <v>230</v>
      </c>
      <c r="J25" s="22" t="s">
        <v>71</v>
      </c>
      <c r="K25" s="25" t="s">
        <v>152</v>
      </c>
      <c r="L25" s="25" t="s">
        <v>146</v>
      </c>
      <c r="M25" s="10">
        <v>7553191.0</v>
      </c>
      <c r="N25" s="30"/>
      <c r="O25" s="30">
        <v>35601.0</v>
      </c>
      <c r="P25" s="30">
        <v>197.0</v>
      </c>
      <c r="Q25" s="30">
        <v>32.0</v>
      </c>
      <c r="R25" s="10">
        <f t="shared" si="1"/>
        <v>35830</v>
      </c>
      <c r="S25" s="26">
        <f t="shared" si="2"/>
        <v>0.004743690448</v>
      </c>
      <c r="T25" s="25"/>
    </row>
    <row r="26" ht="15.75" customHeight="1">
      <c r="A26" s="9">
        <v>4.0</v>
      </c>
      <c r="B26" s="22">
        <v>1.0</v>
      </c>
      <c r="C26" s="23" t="s">
        <v>231</v>
      </c>
      <c r="D26" s="22" t="s">
        <v>153</v>
      </c>
      <c r="E26" s="24" t="s">
        <v>232</v>
      </c>
      <c r="F26" s="22" t="s">
        <v>233</v>
      </c>
      <c r="G26" s="22" t="s">
        <v>142</v>
      </c>
      <c r="H26" s="22" t="s">
        <v>234</v>
      </c>
      <c r="I26" s="22" t="s">
        <v>235</v>
      </c>
      <c r="J26" s="22" t="s">
        <v>71</v>
      </c>
      <c r="K26" s="22" t="s">
        <v>161</v>
      </c>
      <c r="L26" s="25" t="s">
        <v>146</v>
      </c>
      <c r="M26" s="10">
        <v>7553191.0</v>
      </c>
      <c r="N26" s="10">
        <v>5500000.0</v>
      </c>
      <c r="O26" s="10">
        <v>33083.0</v>
      </c>
      <c r="P26" s="10">
        <v>1328.0</v>
      </c>
      <c r="Q26" s="10">
        <v>1140.0</v>
      </c>
      <c r="R26" s="10">
        <f t="shared" si="1"/>
        <v>35551</v>
      </c>
      <c r="S26" s="26">
        <f t="shared" si="2"/>
        <v>0.004706752418</v>
      </c>
      <c r="T26" s="22"/>
    </row>
    <row r="27" ht="15.75" customHeight="1">
      <c r="A27" s="21">
        <v>16.0</v>
      </c>
      <c r="B27" s="25">
        <v>2.0</v>
      </c>
      <c r="C27" s="23">
        <v>45677.0</v>
      </c>
      <c r="D27" s="22" t="s">
        <v>182</v>
      </c>
      <c r="E27" s="45" t="s">
        <v>236</v>
      </c>
      <c r="F27" s="22" t="s">
        <v>237</v>
      </c>
      <c r="G27" s="22" t="s">
        <v>150</v>
      </c>
      <c r="H27" s="22" t="s">
        <v>143</v>
      </c>
      <c r="I27" s="25" t="s">
        <v>238</v>
      </c>
      <c r="J27" s="32" t="s">
        <v>71</v>
      </c>
      <c r="K27" s="25" t="s">
        <v>166</v>
      </c>
      <c r="L27" s="25" t="s">
        <v>146</v>
      </c>
      <c r="M27" s="10">
        <v>7553191.0</v>
      </c>
      <c r="N27" s="30"/>
      <c r="O27" s="30">
        <v>31521.0</v>
      </c>
      <c r="P27" s="30">
        <v>265.0</v>
      </c>
      <c r="Q27" s="30">
        <v>1444.0</v>
      </c>
      <c r="R27" s="10">
        <f t="shared" si="1"/>
        <v>33230</v>
      </c>
      <c r="S27" s="26">
        <f t="shared" si="2"/>
        <v>0.004399465074</v>
      </c>
      <c r="T27" s="25"/>
    </row>
    <row r="28" ht="15.75" customHeight="1">
      <c r="A28" s="44">
        <v>31.0</v>
      </c>
      <c r="B28" s="22">
        <v>2.0</v>
      </c>
      <c r="C28" s="23">
        <v>45690.0</v>
      </c>
      <c r="D28" s="22" t="s">
        <v>175</v>
      </c>
      <c r="E28" s="43" t="s">
        <v>239</v>
      </c>
      <c r="F28" s="22" t="s">
        <v>240</v>
      </c>
      <c r="G28" s="22" t="s">
        <v>159</v>
      </c>
      <c r="H28" s="22" t="s">
        <v>143</v>
      </c>
      <c r="I28" s="22" t="s">
        <v>241</v>
      </c>
      <c r="J28" s="22" t="s">
        <v>71</v>
      </c>
      <c r="K28" s="22" t="s">
        <v>152</v>
      </c>
      <c r="L28" s="25" t="s">
        <v>146</v>
      </c>
      <c r="M28" s="10">
        <v>7553191.0</v>
      </c>
      <c r="N28" s="22"/>
      <c r="O28" s="22">
        <v>30870.0</v>
      </c>
      <c r="P28" s="22">
        <v>118.0</v>
      </c>
      <c r="Q28" s="22">
        <v>25.0</v>
      </c>
      <c r="R28" s="22">
        <f t="shared" si="1"/>
        <v>31013</v>
      </c>
      <c r="S28" s="26">
        <f t="shared" si="2"/>
        <v>0.004105946745</v>
      </c>
      <c r="T28" s="22"/>
    </row>
    <row r="29" ht="15.75" customHeight="1">
      <c r="A29" s="21">
        <v>18.0</v>
      </c>
      <c r="B29" s="25">
        <v>2.0</v>
      </c>
      <c r="C29" s="23">
        <v>45678.0</v>
      </c>
      <c r="D29" s="22" t="s">
        <v>162</v>
      </c>
      <c r="E29" s="27" t="s">
        <v>242</v>
      </c>
      <c r="F29" s="22" t="s">
        <v>243</v>
      </c>
      <c r="G29" s="22" t="s">
        <v>150</v>
      </c>
      <c r="H29" s="22" t="s">
        <v>143</v>
      </c>
      <c r="I29" s="22" t="s">
        <v>244</v>
      </c>
      <c r="J29" s="22" t="s">
        <v>71</v>
      </c>
      <c r="K29" s="22" t="s">
        <v>152</v>
      </c>
      <c r="L29" s="25" t="s">
        <v>146</v>
      </c>
      <c r="M29" s="10">
        <v>7553191.0</v>
      </c>
      <c r="N29" s="22"/>
      <c r="O29" s="22">
        <v>26549.0</v>
      </c>
      <c r="P29" s="22">
        <v>354.0</v>
      </c>
      <c r="Q29" s="22">
        <v>184.0</v>
      </c>
      <c r="R29" s="22">
        <f t="shared" si="1"/>
        <v>27087</v>
      </c>
      <c r="S29" s="26">
        <f t="shared" si="2"/>
        <v>0.00358616643</v>
      </c>
      <c r="T29" s="22"/>
    </row>
    <row r="30" ht="15.75" customHeight="1">
      <c r="A30" s="9">
        <v>21.0</v>
      </c>
      <c r="B30" s="25">
        <v>2.0</v>
      </c>
      <c r="C30" s="23">
        <v>45681.0</v>
      </c>
      <c r="D30" s="22" t="s">
        <v>201</v>
      </c>
      <c r="E30" s="43" t="s">
        <v>245</v>
      </c>
      <c r="F30" s="22" t="s">
        <v>246</v>
      </c>
      <c r="G30" s="22" t="s">
        <v>150</v>
      </c>
      <c r="H30" s="22" t="s">
        <v>234</v>
      </c>
      <c r="I30" s="22" t="s">
        <v>247</v>
      </c>
      <c r="J30" s="22" t="s">
        <v>71</v>
      </c>
      <c r="K30" s="22" t="s">
        <v>152</v>
      </c>
      <c r="L30" s="25" t="s">
        <v>146</v>
      </c>
      <c r="M30" s="10">
        <v>7553191.0</v>
      </c>
      <c r="N30" s="22">
        <v>1000000.0</v>
      </c>
      <c r="O30" s="22">
        <v>22200.0</v>
      </c>
      <c r="P30" s="22">
        <v>178.0</v>
      </c>
      <c r="Q30" s="22">
        <v>109.0</v>
      </c>
      <c r="R30" s="22">
        <f t="shared" si="1"/>
        <v>22487</v>
      </c>
      <c r="S30" s="26">
        <f t="shared" si="2"/>
        <v>0.002977152306</v>
      </c>
      <c r="T30" s="22"/>
    </row>
    <row r="31" ht="15.75" customHeight="1">
      <c r="A31" s="44">
        <v>29.0</v>
      </c>
      <c r="B31" s="22">
        <v>2.0</v>
      </c>
      <c r="C31" s="23">
        <v>45688.0</v>
      </c>
      <c r="D31" s="22" t="s">
        <v>201</v>
      </c>
      <c r="E31" s="27" t="s">
        <v>248</v>
      </c>
      <c r="F31" s="22" t="s">
        <v>249</v>
      </c>
      <c r="G31" s="22" t="s">
        <v>150</v>
      </c>
      <c r="H31" s="22" t="s">
        <v>143</v>
      </c>
      <c r="I31" s="22" t="s">
        <v>250</v>
      </c>
      <c r="J31" s="22" t="s">
        <v>71</v>
      </c>
      <c r="K31" s="32" t="s">
        <v>208</v>
      </c>
      <c r="L31" s="22" t="s">
        <v>66</v>
      </c>
      <c r="M31" s="10">
        <v>7553191.0</v>
      </c>
      <c r="N31" s="22"/>
      <c r="O31" s="22">
        <v>17821.0</v>
      </c>
      <c r="P31" s="22">
        <v>95.0</v>
      </c>
      <c r="Q31" s="22">
        <v>33.0</v>
      </c>
      <c r="R31" s="22">
        <f t="shared" si="1"/>
        <v>17949</v>
      </c>
      <c r="S31" s="26">
        <f t="shared" si="2"/>
        <v>0.002376346633</v>
      </c>
      <c r="T31" s="22"/>
    </row>
    <row r="32" ht="15.75" customHeight="1">
      <c r="A32" s="21">
        <v>6.0</v>
      </c>
      <c r="B32" s="22">
        <v>1.0</v>
      </c>
      <c r="C32" s="23">
        <v>45667.0</v>
      </c>
      <c r="D32" s="22" t="s">
        <v>201</v>
      </c>
      <c r="E32" s="24" t="s">
        <v>251</v>
      </c>
      <c r="F32" s="22" t="s">
        <v>252</v>
      </c>
      <c r="G32" s="22" t="s">
        <v>142</v>
      </c>
      <c r="H32" s="22" t="s">
        <v>234</v>
      </c>
      <c r="I32" s="25" t="s">
        <v>253</v>
      </c>
      <c r="J32" s="22" t="s">
        <v>71</v>
      </c>
      <c r="K32" s="25" t="s">
        <v>161</v>
      </c>
      <c r="L32" s="25" t="s">
        <v>146</v>
      </c>
      <c r="M32" s="10">
        <v>7553191.0</v>
      </c>
      <c r="N32" s="10">
        <v>836000.0</v>
      </c>
      <c r="O32" s="10">
        <v>13219.0</v>
      </c>
      <c r="P32" s="10">
        <v>398.0</v>
      </c>
      <c r="Q32" s="10">
        <v>332.0</v>
      </c>
      <c r="R32" s="10">
        <f t="shared" si="1"/>
        <v>13949</v>
      </c>
      <c r="S32" s="26">
        <f t="shared" si="2"/>
        <v>0.001846769134</v>
      </c>
      <c r="T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</row>
  </sheetData>
  <autoFilter ref="$A$1:$T$998">
    <filterColumn colId="9">
      <filters blank="1">
        <filter val="No"/>
      </filters>
    </filterColumn>
    <sortState ref="A1:T998">
      <sortCondition descending="1" ref="R1:R998"/>
      <sortCondition ref="B1:B998"/>
      <sortCondition ref="A1:A998"/>
      <sortCondition descending="1" ref="Q1:Q998"/>
      <sortCondition descending="1" ref="N1:N998"/>
    </sortState>
  </autoFilter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</hyperlinks>
  <printOptions/>
  <pageMargins bottom="0.75" footer="0.0" header="0.0" left="0.7" right="0.7" top="0.75"/>
  <pageSetup orientation="portrait"/>
  <drawing r:id="rId3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 hidden="1"/>
    <row r="3"/>
    <row r="4"/>
    <row r="5"/>
    <row r="6"/>
    <row r="7"/>
    <row r="8"/>
    <row r="9"/>
    <row r="10"/>
    <row r="11"/>
  </sheetData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6.14"/>
    <col customWidth="1" min="3" max="3" width="19.86"/>
    <col customWidth="1" min="4" max="4" width="20.0"/>
    <col customWidth="1" min="5" max="5" width="29.29"/>
    <col customWidth="1" min="6" max="6" width="52.43"/>
    <col customWidth="1" min="7" max="7" width="20.14"/>
    <col customWidth="1" min="8" max="8" width="22.43"/>
    <col customWidth="1" min="9" max="10" width="21.86"/>
    <col customWidth="1" min="11" max="11" width="30.0"/>
    <col customWidth="1" min="12" max="12" width="30.14"/>
    <col customWidth="1" min="13" max="16" width="15.29"/>
    <col customWidth="1" min="17" max="17" width="14.29"/>
    <col customWidth="1" min="18" max="19" width="25.14"/>
    <col customWidth="1" min="20" max="20" width="25.0"/>
  </cols>
  <sheetData>
    <row r="1" ht="60.0" customHeight="1">
      <c r="A1" s="17" t="s">
        <v>39</v>
      </c>
      <c r="B1" s="17" t="s">
        <v>40</v>
      </c>
      <c r="C1" s="18" t="s">
        <v>41</v>
      </c>
      <c r="D1" s="18" t="s">
        <v>42</v>
      </c>
      <c r="E1" s="18" t="s">
        <v>43</v>
      </c>
      <c r="F1" s="18" t="s">
        <v>44</v>
      </c>
      <c r="G1" s="18" t="s">
        <v>45</v>
      </c>
      <c r="H1" s="17" t="s">
        <v>46</v>
      </c>
      <c r="I1" s="17" t="s">
        <v>47</v>
      </c>
      <c r="J1" s="17" t="s">
        <v>48</v>
      </c>
      <c r="K1" s="17" t="s">
        <v>49</v>
      </c>
      <c r="L1" s="17" t="s">
        <v>50</v>
      </c>
      <c r="M1" s="19" t="s">
        <v>51</v>
      </c>
      <c r="N1" s="19" t="s">
        <v>52</v>
      </c>
      <c r="O1" s="19" t="s">
        <v>53</v>
      </c>
      <c r="P1" s="19" t="s">
        <v>54</v>
      </c>
      <c r="Q1" s="19" t="s">
        <v>55</v>
      </c>
      <c r="R1" s="19" t="s">
        <v>56</v>
      </c>
      <c r="S1" s="19" t="s">
        <v>57</v>
      </c>
      <c r="T1" s="20" t="s">
        <v>58</v>
      </c>
    </row>
    <row r="2" ht="25.5" customHeight="1">
      <c r="A2" s="21">
        <v>6.0</v>
      </c>
      <c r="B2" s="22">
        <v>1.0</v>
      </c>
      <c r="C2" s="23">
        <v>45673.0</v>
      </c>
      <c r="D2" s="22" t="str">
        <f t="shared" ref="D2:D18" si="1">text(C2,"dddd")</f>
        <v>Thursday</v>
      </c>
      <c r="E2" s="24" t="s">
        <v>59</v>
      </c>
      <c r="F2" s="22" t="s">
        <v>60</v>
      </c>
      <c r="G2" s="22" t="s">
        <v>61</v>
      </c>
      <c r="H2" s="22" t="s">
        <v>62</v>
      </c>
      <c r="I2" s="22" t="s">
        <v>63</v>
      </c>
      <c r="J2" s="22" t="s">
        <v>64</v>
      </c>
      <c r="K2" s="25" t="s">
        <v>65</v>
      </c>
      <c r="L2" s="22" t="s">
        <v>66</v>
      </c>
      <c r="M2" s="10">
        <v>366266.0</v>
      </c>
      <c r="N2" s="10">
        <v>96000.0</v>
      </c>
      <c r="O2" s="10">
        <v>1523.0</v>
      </c>
      <c r="P2" s="10">
        <v>38.0</v>
      </c>
      <c r="Q2" s="10">
        <v>64.0</v>
      </c>
      <c r="R2" s="10">
        <f t="shared" ref="R2:R18" si="2">sum(O2:Q2)</f>
        <v>1625</v>
      </c>
      <c r="S2" s="26">
        <f t="shared" ref="S2:S18" si="3">(R2/M2)</f>
        <v>0.004436666248</v>
      </c>
      <c r="T2" s="22"/>
    </row>
    <row r="3" ht="22.5" customHeight="1">
      <c r="A3" s="21">
        <v>10.0</v>
      </c>
      <c r="B3" s="22">
        <v>1.0</v>
      </c>
      <c r="C3" s="23">
        <v>45680.0</v>
      </c>
      <c r="D3" s="22" t="str">
        <f t="shared" si="1"/>
        <v>Thursday</v>
      </c>
      <c r="E3" s="27" t="s">
        <v>67</v>
      </c>
      <c r="F3" s="22" t="s">
        <v>68</v>
      </c>
      <c r="G3" s="22"/>
      <c r="H3" s="22" t="s">
        <v>69</v>
      </c>
      <c r="I3" s="22" t="s">
        <v>70</v>
      </c>
      <c r="J3" s="22" t="s">
        <v>71</v>
      </c>
      <c r="K3" s="25" t="s">
        <v>65</v>
      </c>
      <c r="L3" s="22" t="s">
        <v>66</v>
      </c>
      <c r="M3" s="10">
        <v>366266.0</v>
      </c>
      <c r="N3" s="10"/>
      <c r="O3" s="10">
        <v>552.0</v>
      </c>
      <c r="P3" s="10">
        <v>34.0</v>
      </c>
      <c r="Q3" s="10">
        <v>37.0</v>
      </c>
      <c r="R3" s="10">
        <f t="shared" si="2"/>
        <v>623</v>
      </c>
      <c r="S3" s="26">
        <f t="shared" si="3"/>
        <v>0.001700949583</v>
      </c>
      <c r="T3" s="22"/>
    </row>
    <row r="4" ht="36.75" customHeight="1">
      <c r="A4" s="21">
        <v>8.0</v>
      </c>
      <c r="B4" s="22">
        <v>1.0</v>
      </c>
      <c r="C4" s="23">
        <v>45677.0</v>
      </c>
      <c r="D4" s="22" t="str">
        <f t="shared" si="1"/>
        <v>Monday</v>
      </c>
      <c r="E4" s="24" t="s">
        <v>72</v>
      </c>
      <c r="F4" s="22" t="s">
        <v>73</v>
      </c>
      <c r="G4" s="22"/>
      <c r="H4" s="22" t="s">
        <v>69</v>
      </c>
      <c r="I4" s="22" t="s">
        <v>74</v>
      </c>
      <c r="J4" s="22" t="s">
        <v>71</v>
      </c>
      <c r="K4" s="25" t="s">
        <v>75</v>
      </c>
      <c r="L4" s="25" t="s">
        <v>76</v>
      </c>
      <c r="M4" s="10">
        <v>366266.0</v>
      </c>
      <c r="N4" s="10"/>
      <c r="O4" s="10">
        <v>584.0</v>
      </c>
      <c r="P4" s="10">
        <v>16.0</v>
      </c>
      <c r="Q4" s="10">
        <v>8.0</v>
      </c>
      <c r="R4" s="10">
        <f t="shared" si="2"/>
        <v>608</v>
      </c>
      <c r="S4" s="26">
        <f t="shared" si="3"/>
        <v>0.001659995741</v>
      </c>
      <c r="T4" s="22"/>
    </row>
    <row r="5" ht="24.75" customHeight="1">
      <c r="A5" s="21">
        <v>11.0</v>
      </c>
      <c r="B5" s="22">
        <v>1.0</v>
      </c>
      <c r="C5" s="23">
        <v>45681.0</v>
      </c>
      <c r="D5" s="22" t="str">
        <f t="shared" si="1"/>
        <v>Friday</v>
      </c>
      <c r="E5" s="24" t="s">
        <v>77</v>
      </c>
      <c r="F5" s="22" t="s">
        <v>78</v>
      </c>
      <c r="G5" s="25"/>
      <c r="H5" s="22" t="s">
        <v>69</v>
      </c>
      <c r="I5" s="22" t="s">
        <v>70</v>
      </c>
      <c r="J5" s="22" t="s">
        <v>64</v>
      </c>
      <c r="K5" s="25" t="s">
        <v>79</v>
      </c>
      <c r="L5" s="22" t="s">
        <v>66</v>
      </c>
      <c r="M5" s="10">
        <v>366266.0</v>
      </c>
      <c r="N5" s="10"/>
      <c r="O5" s="10">
        <v>477.0</v>
      </c>
      <c r="P5" s="10">
        <v>22.0</v>
      </c>
      <c r="Q5" s="10">
        <v>10.0</v>
      </c>
      <c r="R5" s="10">
        <f t="shared" si="2"/>
        <v>509</v>
      </c>
      <c r="S5" s="26">
        <f t="shared" si="3"/>
        <v>0.001389700382</v>
      </c>
      <c r="T5" s="22"/>
    </row>
    <row r="6" ht="30.75" customHeight="1">
      <c r="A6" s="21">
        <v>5.0</v>
      </c>
      <c r="B6" s="22">
        <v>1.0</v>
      </c>
      <c r="C6" s="23">
        <v>45672.0</v>
      </c>
      <c r="D6" s="22" t="str">
        <f t="shared" si="1"/>
        <v>Wednesday</v>
      </c>
      <c r="E6" s="28" t="s">
        <v>80</v>
      </c>
      <c r="F6" s="22" t="s">
        <v>81</v>
      </c>
      <c r="G6" s="22"/>
      <c r="H6" s="22" t="s">
        <v>69</v>
      </c>
      <c r="I6" s="22" t="s">
        <v>82</v>
      </c>
      <c r="J6" s="22" t="s">
        <v>71</v>
      </c>
      <c r="K6" s="22" t="s">
        <v>75</v>
      </c>
      <c r="L6" s="25" t="s">
        <v>83</v>
      </c>
      <c r="M6" s="10">
        <v>366266.0</v>
      </c>
      <c r="N6" s="10"/>
      <c r="O6" s="10">
        <v>411.0</v>
      </c>
      <c r="P6" s="10">
        <v>15.0</v>
      </c>
      <c r="Q6" s="10">
        <v>58.0</v>
      </c>
      <c r="R6" s="10">
        <f t="shared" si="2"/>
        <v>484</v>
      </c>
      <c r="S6" s="26">
        <f t="shared" si="3"/>
        <v>0.001321443978</v>
      </c>
      <c r="T6" s="22"/>
    </row>
    <row r="7" ht="42.0" customHeight="1">
      <c r="A7" s="21">
        <v>14.0</v>
      </c>
      <c r="B7" s="25">
        <v>2.0</v>
      </c>
      <c r="C7" s="29">
        <v>45684.0</v>
      </c>
      <c r="D7" s="22" t="str">
        <f t="shared" si="1"/>
        <v>Monday</v>
      </c>
      <c r="E7" s="24" t="s">
        <v>84</v>
      </c>
      <c r="F7" s="22" t="s">
        <v>85</v>
      </c>
      <c r="G7" s="22"/>
      <c r="H7" s="25" t="s">
        <v>69</v>
      </c>
      <c r="I7" s="22" t="s">
        <v>70</v>
      </c>
      <c r="J7" s="22" t="s">
        <v>71</v>
      </c>
      <c r="K7" s="25" t="s">
        <v>65</v>
      </c>
      <c r="L7" s="22" t="s">
        <v>66</v>
      </c>
      <c r="M7" s="10">
        <v>366266.0</v>
      </c>
      <c r="N7" s="30"/>
      <c r="O7" s="30">
        <v>392.0</v>
      </c>
      <c r="P7" s="30">
        <v>7.0</v>
      </c>
      <c r="Q7" s="30">
        <v>13.0</v>
      </c>
      <c r="R7" s="10">
        <f t="shared" si="2"/>
        <v>412</v>
      </c>
      <c r="S7" s="26">
        <f t="shared" si="3"/>
        <v>0.001124865535</v>
      </c>
      <c r="T7" s="25"/>
    </row>
    <row r="8" ht="30.0" customHeight="1">
      <c r="A8" s="21">
        <v>9.0</v>
      </c>
      <c r="B8" s="22">
        <v>1.0</v>
      </c>
      <c r="C8" s="23">
        <v>45678.0</v>
      </c>
      <c r="D8" s="22" t="str">
        <f t="shared" si="1"/>
        <v>Tuesday</v>
      </c>
      <c r="E8" s="28" t="s">
        <v>86</v>
      </c>
      <c r="F8" s="22" t="s">
        <v>87</v>
      </c>
      <c r="G8" s="22"/>
      <c r="H8" s="22" t="s">
        <v>62</v>
      </c>
      <c r="I8" s="22" t="s">
        <v>88</v>
      </c>
      <c r="J8" s="22" t="s">
        <v>64</v>
      </c>
      <c r="K8" s="22" t="s">
        <v>89</v>
      </c>
      <c r="L8" s="25" t="s">
        <v>83</v>
      </c>
      <c r="M8" s="10">
        <v>366266.0</v>
      </c>
      <c r="N8" s="10">
        <v>29900.0</v>
      </c>
      <c r="O8" s="10">
        <v>331.0</v>
      </c>
      <c r="P8" s="10">
        <v>27.0</v>
      </c>
      <c r="Q8" s="10">
        <v>33.0</v>
      </c>
      <c r="R8" s="10">
        <f t="shared" si="2"/>
        <v>391</v>
      </c>
      <c r="S8" s="26">
        <f t="shared" si="3"/>
        <v>0.001067530156</v>
      </c>
      <c r="T8" s="22"/>
    </row>
    <row r="9">
      <c r="A9" s="21">
        <v>16.0</v>
      </c>
      <c r="B9" s="25">
        <v>2.0</v>
      </c>
      <c r="C9" s="29">
        <v>45686.0</v>
      </c>
      <c r="D9" s="22" t="str">
        <f t="shared" si="1"/>
        <v>Wednesday</v>
      </c>
      <c r="E9" s="24" t="s">
        <v>90</v>
      </c>
      <c r="F9" s="22" t="s">
        <v>91</v>
      </c>
      <c r="G9" s="22"/>
      <c r="H9" s="25" t="s">
        <v>62</v>
      </c>
      <c r="I9" s="25" t="s">
        <v>92</v>
      </c>
      <c r="J9" s="22" t="s">
        <v>64</v>
      </c>
      <c r="K9" s="25" t="s">
        <v>89</v>
      </c>
      <c r="L9" s="25" t="s">
        <v>83</v>
      </c>
      <c r="M9" s="10">
        <v>366266.0</v>
      </c>
      <c r="N9" s="30">
        <v>29900.0</v>
      </c>
      <c r="O9" s="30">
        <v>354.0</v>
      </c>
      <c r="P9" s="30">
        <v>10.0</v>
      </c>
      <c r="Q9" s="30">
        <v>26.0</v>
      </c>
      <c r="R9" s="10">
        <f t="shared" si="2"/>
        <v>390</v>
      </c>
      <c r="S9" s="26">
        <f t="shared" si="3"/>
        <v>0.0010647999</v>
      </c>
      <c r="T9" s="25"/>
    </row>
    <row r="10" ht="49.5" customHeight="1">
      <c r="A10" s="21">
        <v>17.0</v>
      </c>
      <c r="B10" s="25">
        <v>2.0</v>
      </c>
      <c r="C10" s="29">
        <v>45688.0</v>
      </c>
      <c r="D10" s="22" t="str">
        <f t="shared" si="1"/>
        <v>Friday</v>
      </c>
      <c r="E10" s="24" t="s">
        <v>93</v>
      </c>
      <c r="F10" s="22" t="s">
        <v>94</v>
      </c>
      <c r="G10" s="22"/>
      <c r="H10" s="25" t="s">
        <v>69</v>
      </c>
      <c r="I10" s="22" t="s">
        <v>95</v>
      </c>
      <c r="J10" s="22" t="s">
        <v>71</v>
      </c>
      <c r="K10" s="25" t="s">
        <v>65</v>
      </c>
      <c r="L10" s="22" t="s">
        <v>66</v>
      </c>
      <c r="M10" s="10">
        <v>366266.0</v>
      </c>
      <c r="N10" s="25"/>
      <c r="O10" s="25">
        <v>313.0</v>
      </c>
      <c r="P10" s="25">
        <v>16.0</v>
      </c>
      <c r="Q10" s="25">
        <v>48.0</v>
      </c>
      <c r="R10" s="22">
        <f t="shared" si="2"/>
        <v>377</v>
      </c>
      <c r="S10" s="26">
        <f t="shared" si="3"/>
        <v>0.00102930657</v>
      </c>
      <c r="T10" s="25"/>
    </row>
    <row r="11" ht="43.5" customHeight="1">
      <c r="A11" s="21">
        <v>12.0</v>
      </c>
      <c r="B11" s="22">
        <v>1.0</v>
      </c>
      <c r="C11" s="29">
        <v>45681.0</v>
      </c>
      <c r="D11" s="22" t="str">
        <f t="shared" si="1"/>
        <v>Friday</v>
      </c>
      <c r="E11" s="24" t="s">
        <v>96</v>
      </c>
      <c r="F11" s="22" t="s">
        <v>97</v>
      </c>
      <c r="G11" s="25"/>
      <c r="H11" s="25" t="s">
        <v>69</v>
      </c>
      <c r="I11" s="22" t="s">
        <v>70</v>
      </c>
      <c r="J11" s="22" t="s">
        <v>64</v>
      </c>
      <c r="K11" s="25" t="s">
        <v>65</v>
      </c>
      <c r="L11" s="22" t="s">
        <v>66</v>
      </c>
      <c r="M11" s="10">
        <v>366266.0</v>
      </c>
      <c r="N11" s="10"/>
      <c r="O11" s="10">
        <v>279.0</v>
      </c>
      <c r="P11" s="10">
        <v>19.0</v>
      </c>
      <c r="Q11" s="10">
        <v>27.0</v>
      </c>
      <c r="R11" s="10">
        <f t="shared" si="2"/>
        <v>325</v>
      </c>
      <c r="S11" s="26">
        <f t="shared" si="3"/>
        <v>0.0008873332496</v>
      </c>
      <c r="T11" s="22"/>
    </row>
    <row r="12" ht="45.0" customHeight="1">
      <c r="A12" s="21">
        <v>15.0</v>
      </c>
      <c r="B12" s="25">
        <v>2.0</v>
      </c>
      <c r="C12" s="29">
        <v>45685.0</v>
      </c>
      <c r="D12" s="22" t="str">
        <f t="shared" si="1"/>
        <v>Tuesday</v>
      </c>
      <c r="E12" s="24" t="s">
        <v>98</v>
      </c>
      <c r="F12" s="22" t="s">
        <v>99</v>
      </c>
      <c r="G12" s="22"/>
      <c r="H12" s="25" t="s">
        <v>69</v>
      </c>
      <c r="I12" s="25" t="s">
        <v>100</v>
      </c>
      <c r="J12" s="22" t="s">
        <v>71</v>
      </c>
      <c r="K12" s="31" t="s">
        <v>65</v>
      </c>
      <c r="L12" s="32" t="s">
        <v>66</v>
      </c>
      <c r="M12" s="10">
        <v>366266.0</v>
      </c>
      <c r="N12" s="30"/>
      <c r="O12" s="30">
        <v>265.0</v>
      </c>
      <c r="P12" s="30">
        <v>21.0</v>
      </c>
      <c r="Q12" s="30">
        <v>19.0</v>
      </c>
      <c r="R12" s="10">
        <f t="shared" si="2"/>
        <v>305</v>
      </c>
      <c r="S12" s="26">
        <f t="shared" si="3"/>
        <v>0.0008327281266</v>
      </c>
      <c r="T12" s="25"/>
    </row>
    <row r="13">
      <c r="A13" s="21">
        <v>1.0</v>
      </c>
      <c r="B13" s="22">
        <v>1.0</v>
      </c>
      <c r="C13" s="23">
        <v>45663.0</v>
      </c>
      <c r="D13" s="22" t="str">
        <f t="shared" si="1"/>
        <v>Monday</v>
      </c>
      <c r="E13" s="27" t="s">
        <v>101</v>
      </c>
      <c r="F13" s="22" t="s">
        <v>102</v>
      </c>
      <c r="G13" s="33"/>
      <c r="H13" s="22" t="s">
        <v>62</v>
      </c>
      <c r="I13" s="22" t="s">
        <v>103</v>
      </c>
      <c r="J13" s="22" t="s">
        <v>71</v>
      </c>
      <c r="K13" s="22" t="s">
        <v>104</v>
      </c>
      <c r="L13" s="25" t="s">
        <v>76</v>
      </c>
      <c r="M13" s="10">
        <v>366266.0</v>
      </c>
      <c r="N13" s="10">
        <v>24300.0</v>
      </c>
      <c r="O13" s="10">
        <v>243.0</v>
      </c>
      <c r="P13" s="10">
        <v>23.0</v>
      </c>
      <c r="Q13" s="10">
        <v>35.0</v>
      </c>
      <c r="R13" s="10">
        <f t="shared" si="2"/>
        <v>301</v>
      </c>
      <c r="S13" s="26">
        <f t="shared" si="3"/>
        <v>0.0008218071019</v>
      </c>
      <c r="T13" s="22"/>
    </row>
    <row r="14">
      <c r="A14" s="21">
        <v>7.0</v>
      </c>
      <c r="B14" s="22">
        <v>1.0</v>
      </c>
      <c r="C14" s="23">
        <v>45674.0</v>
      </c>
      <c r="D14" s="22" t="str">
        <f t="shared" si="1"/>
        <v>Friday</v>
      </c>
      <c r="E14" s="28" t="s">
        <v>105</v>
      </c>
      <c r="F14" s="22" t="s">
        <v>106</v>
      </c>
      <c r="G14" s="22"/>
      <c r="H14" s="22" t="s">
        <v>3</v>
      </c>
      <c r="I14" s="22" t="s">
        <v>107</v>
      </c>
      <c r="J14" s="22" t="s">
        <v>71</v>
      </c>
      <c r="K14" s="25" t="s">
        <v>104</v>
      </c>
      <c r="L14" s="25" t="s">
        <v>76</v>
      </c>
      <c r="M14" s="10">
        <v>366266.0</v>
      </c>
      <c r="N14" s="10"/>
      <c r="O14" s="10">
        <v>293.0</v>
      </c>
      <c r="P14" s="10">
        <v>0.0</v>
      </c>
      <c r="Q14" s="10">
        <v>2.0</v>
      </c>
      <c r="R14" s="10">
        <f t="shared" si="2"/>
        <v>295</v>
      </c>
      <c r="S14" s="26">
        <f t="shared" si="3"/>
        <v>0.000805425565</v>
      </c>
      <c r="T14" s="22"/>
    </row>
    <row r="15">
      <c r="A15" s="21">
        <v>3.0</v>
      </c>
      <c r="B15" s="22">
        <v>1.0</v>
      </c>
      <c r="C15" s="23">
        <v>45667.0</v>
      </c>
      <c r="D15" s="22" t="str">
        <f t="shared" si="1"/>
        <v>Friday</v>
      </c>
      <c r="E15" s="27" t="s">
        <v>108</v>
      </c>
      <c r="F15" s="22" t="s">
        <v>109</v>
      </c>
      <c r="G15" s="22"/>
      <c r="H15" s="22" t="s">
        <v>69</v>
      </c>
      <c r="I15" s="22" t="s">
        <v>70</v>
      </c>
      <c r="J15" s="22" t="s">
        <v>71</v>
      </c>
      <c r="K15" s="31" t="s">
        <v>65</v>
      </c>
      <c r="L15" s="22" t="s">
        <v>66</v>
      </c>
      <c r="M15" s="10">
        <v>366266.0</v>
      </c>
      <c r="N15" s="10"/>
      <c r="O15" s="10">
        <v>270.0</v>
      </c>
      <c r="P15" s="10">
        <v>9.0</v>
      </c>
      <c r="Q15" s="10">
        <v>9.0</v>
      </c>
      <c r="R15" s="10">
        <f t="shared" si="2"/>
        <v>288</v>
      </c>
      <c r="S15" s="26">
        <f t="shared" si="3"/>
        <v>0.000786313772</v>
      </c>
      <c r="T15" s="22"/>
    </row>
    <row r="16">
      <c r="A16" s="21">
        <v>4.0</v>
      </c>
      <c r="B16" s="22">
        <v>1.0</v>
      </c>
      <c r="C16" s="23">
        <v>45670.0</v>
      </c>
      <c r="D16" s="22" t="str">
        <f t="shared" si="1"/>
        <v>Monday</v>
      </c>
      <c r="E16" s="24" t="s">
        <v>110</v>
      </c>
      <c r="F16" s="22" t="s">
        <v>111</v>
      </c>
      <c r="G16" s="22"/>
      <c r="H16" s="22" t="s">
        <v>62</v>
      </c>
      <c r="I16" s="22" t="s">
        <v>88</v>
      </c>
      <c r="J16" s="22" t="s">
        <v>71</v>
      </c>
      <c r="K16" s="25" t="s">
        <v>89</v>
      </c>
      <c r="L16" s="25" t="s">
        <v>83</v>
      </c>
      <c r="M16" s="10">
        <v>366266.0</v>
      </c>
      <c r="N16" s="10">
        <v>13100.0</v>
      </c>
      <c r="O16" s="10">
        <v>261.0</v>
      </c>
      <c r="P16" s="10">
        <v>10.0</v>
      </c>
      <c r="Q16" s="10">
        <v>13.0</v>
      </c>
      <c r="R16" s="10">
        <f t="shared" si="2"/>
        <v>284</v>
      </c>
      <c r="S16" s="26">
        <f t="shared" si="3"/>
        <v>0.0007753927473</v>
      </c>
      <c r="T16" s="22"/>
    </row>
    <row r="17">
      <c r="A17" s="21">
        <v>2.0</v>
      </c>
      <c r="B17" s="22">
        <v>1.0</v>
      </c>
      <c r="C17" s="23">
        <v>45665.0</v>
      </c>
      <c r="D17" s="22" t="str">
        <f t="shared" si="1"/>
        <v>Wednesday</v>
      </c>
      <c r="E17" s="27" t="s">
        <v>112</v>
      </c>
      <c r="F17" s="22" t="s">
        <v>113</v>
      </c>
      <c r="G17" s="22"/>
      <c r="H17" s="22" t="s">
        <v>62</v>
      </c>
      <c r="I17" s="22" t="s">
        <v>114</v>
      </c>
      <c r="J17" s="22" t="s">
        <v>64</v>
      </c>
      <c r="K17" s="22" t="s">
        <v>115</v>
      </c>
      <c r="L17" s="25" t="s">
        <v>83</v>
      </c>
      <c r="M17" s="10">
        <v>366266.0</v>
      </c>
      <c r="N17" s="10">
        <v>16700.0</v>
      </c>
      <c r="O17" s="10">
        <v>183.0</v>
      </c>
      <c r="P17" s="10">
        <v>11.0</v>
      </c>
      <c r="Q17" s="10">
        <v>12.0</v>
      </c>
      <c r="R17" s="10">
        <f t="shared" si="2"/>
        <v>206</v>
      </c>
      <c r="S17" s="26">
        <f t="shared" si="3"/>
        <v>0.0005624327674</v>
      </c>
      <c r="T17" s="22"/>
    </row>
    <row r="18">
      <c r="A18" s="21">
        <v>13.0</v>
      </c>
      <c r="B18" s="25">
        <v>1.0</v>
      </c>
      <c r="C18" s="29">
        <v>45682.0</v>
      </c>
      <c r="D18" s="22" t="str">
        <f t="shared" si="1"/>
        <v>Saturday</v>
      </c>
      <c r="E18" s="24" t="s">
        <v>116</v>
      </c>
      <c r="F18" s="22" t="s">
        <v>117</v>
      </c>
      <c r="G18" s="25"/>
      <c r="H18" s="25" t="s">
        <v>62</v>
      </c>
      <c r="I18" s="25" t="s">
        <v>118</v>
      </c>
      <c r="J18" s="22" t="s">
        <v>71</v>
      </c>
      <c r="K18" s="25" t="s">
        <v>119</v>
      </c>
      <c r="L18" s="22" t="s">
        <v>66</v>
      </c>
      <c r="M18" s="10">
        <v>366266.0</v>
      </c>
      <c r="N18" s="30">
        <v>16400.0</v>
      </c>
      <c r="O18" s="30">
        <v>163.0</v>
      </c>
      <c r="P18" s="30">
        <v>9.0</v>
      </c>
      <c r="Q18" s="30">
        <v>8.0</v>
      </c>
      <c r="R18" s="10">
        <f t="shared" si="2"/>
        <v>180</v>
      </c>
      <c r="S18" s="26">
        <f t="shared" si="3"/>
        <v>0.0004914461075</v>
      </c>
      <c r="T18" s="25"/>
    </row>
    <row r="19" ht="15.75" customHeight="1">
      <c r="A19" s="21"/>
      <c r="B19" s="25"/>
      <c r="C19" s="23"/>
      <c r="D19" s="22"/>
      <c r="E19" s="22"/>
      <c r="F19" s="22"/>
      <c r="G19" s="22"/>
      <c r="H19" s="22"/>
      <c r="I19" s="22"/>
      <c r="J19" s="22"/>
      <c r="K19" s="22"/>
      <c r="L19" s="22"/>
      <c r="M19" s="10"/>
      <c r="N19" s="22"/>
      <c r="O19" s="22"/>
      <c r="P19" s="22"/>
      <c r="Q19" s="22"/>
      <c r="R19" s="22"/>
      <c r="S19" s="26"/>
      <c r="T19" s="22"/>
    </row>
    <row r="20" ht="15.75" customHeight="1">
      <c r="A20" s="21"/>
      <c r="B20" s="25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10"/>
      <c r="N20" s="22"/>
      <c r="O20" s="22"/>
      <c r="P20" s="22"/>
      <c r="Q20" s="22"/>
      <c r="R20" s="22"/>
      <c r="S20" s="26"/>
      <c r="T20" s="22"/>
    </row>
    <row r="21" ht="15.75" customHeight="1">
      <c r="A21" s="21"/>
      <c r="B21" s="25"/>
      <c r="C21" s="23"/>
      <c r="D21" s="22"/>
      <c r="E21" s="22"/>
      <c r="F21" s="22"/>
      <c r="G21" s="22"/>
      <c r="H21" s="22"/>
      <c r="I21" s="22"/>
      <c r="J21" s="22"/>
      <c r="K21" s="22"/>
      <c r="L21" s="22"/>
      <c r="M21" s="10"/>
      <c r="N21" s="22"/>
      <c r="O21" s="22"/>
      <c r="P21" s="22"/>
      <c r="Q21" s="22"/>
      <c r="R21" s="22"/>
      <c r="S21" s="26"/>
      <c r="T21" s="22"/>
    </row>
    <row r="22" ht="15.75" customHeight="1">
      <c r="A22" s="21"/>
      <c r="B22" s="25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10"/>
      <c r="N22" s="22"/>
      <c r="O22" s="22"/>
      <c r="P22" s="22"/>
      <c r="Q22" s="22"/>
      <c r="R22" s="22"/>
      <c r="S22" s="26"/>
      <c r="T22" s="22"/>
    </row>
    <row r="23" ht="15.75" customHeight="1">
      <c r="A23" s="21"/>
      <c r="B23" s="25"/>
      <c r="C23" s="23"/>
      <c r="D23" s="22"/>
      <c r="E23" s="22"/>
      <c r="F23" s="22"/>
      <c r="G23" s="22"/>
      <c r="H23" s="22"/>
      <c r="I23" s="22"/>
      <c r="J23" s="22"/>
      <c r="K23" s="22"/>
      <c r="L23" s="22"/>
      <c r="M23" s="10"/>
      <c r="N23" s="22"/>
      <c r="O23" s="22"/>
      <c r="P23" s="22"/>
      <c r="Q23" s="22"/>
      <c r="R23" s="22"/>
      <c r="S23" s="26"/>
      <c r="T23" s="22"/>
    </row>
    <row r="24" ht="15.75" customHeight="1">
      <c r="A24" s="21"/>
      <c r="B24" s="25"/>
      <c r="C24" s="23"/>
      <c r="D24" s="22"/>
      <c r="E24" s="22"/>
      <c r="F24" s="22"/>
      <c r="G24" s="22"/>
      <c r="H24" s="22"/>
      <c r="I24" s="22"/>
      <c r="J24" s="22"/>
      <c r="K24" s="22"/>
      <c r="L24" s="22"/>
      <c r="M24" s="10"/>
      <c r="N24" s="22"/>
      <c r="O24" s="22"/>
      <c r="P24" s="22"/>
      <c r="Q24" s="22"/>
      <c r="R24" s="22"/>
      <c r="S24" s="26"/>
      <c r="T24" s="22"/>
    </row>
    <row r="25" ht="15.75" customHeight="1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ht="15.75" customHeight="1">
      <c r="A26" s="9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6"/>
      <c r="T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ht="15.75" customHeight="1">
      <c r="A32" s="22"/>
      <c r="B32" s="22"/>
      <c r="C32" s="22"/>
      <c r="D32" s="22"/>
      <c r="E32" s="22"/>
      <c r="F32" s="22" t="s">
        <v>120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6"/>
      <c r="T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</row>
  </sheetData>
  <autoFilter ref="$A$1:$T$998">
    <sortState ref="A1:T998">
      <sortCondition descending="1" ref="R1:R998"/>
      <sortCondition ref="B1:B998"/>
      <sortCondition ref="A1:A998"/>
      <sortCondition descending="1" ref="Q1:Q998"/>
      <sortCondition descending="1" ref="N1:N998"/>
    </sortState>
  </autoFilter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</hyperlinks>
  <printOptions/>
  <pageMargins bottom="0.75" footer="0.0" header="0.0" left="0.7" right="0.7" top="0.75"/>
  <pageSetup orientation="portrait"/>
  <drawing r:id="rId18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6">
        <f>CountA(Gymshark_Post_Data!A2:A24)</f>
        <v>23</v>
      </c>
    </row>
    <row r="2">
      <c r="A2" s="36">
        <f>MAX(Gymshark_Post_Data!C2:C24)-MIN(Gymshark_Post_Data!C2:C24)</f>
        <v>26</v>
      </c>
    </row>
    <row r="3">
      <c r="A3" s="36">
        <f>ROUND((MAX(Gymshark_Post_Data!C2:C24)-MIN(Gymshark_Post_Data!C2:C24))/7,0)</f>
        <v>4</v>
      </c>
    </row>
    <row r="4">
      <c r="A4" s="36">
        <f>A1/A3</f>
        <v>5.75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2018-08-16T17:56:30Z</dcterms:created>
  <dc:creator>Carrie Munoz</dc:creator>
</cp:coreProperties>
</file>