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iss\Documents\GitHub\pak128\vehicles\ships-ferries\"/>
    </mc:Choice>
  </mc:AlternateContent>
  <xr:revisionPtr revIDLastSave="0" documentId="13_ncr:40009_{D66A157D-7CBB-48D1-9D8A-F7FB4ED4A3D3}" xr6:coauthVersionLast="47" xr6:coauthVersionMax="47" xr10:uidLastSave="{00000000-0000-0000-0000-000000000000}"/>
  <bookViews>
    <workbookView xWindow="384" yWindow="384" windowWidth="19800" windowHeight="11364"/>
  </bookViews>
  <sheets>
    <sheet name="ferries" sheetId="1" r:id="rId1"/>
  </sheets>
  <calcPr calcId="0"/>
</workbook>
</file>

<file path=xl/calcChain.xml><?xml version="1.0" encoding="utf-8"?>
<calcChain xmlns="http://schemas.openxmlformats.org/spreadsheetml/2006/main">
  <c r="R16" i="1" l="1"/>
  <c r="R17" i="1"/>
  <c r="R13" i="1"/>
  <c r="Q14" i="1"/>
  <c r="Q15" i="1"/>
  <c r="Q16" i="1"/>
  <c r="Q17" i="1"/>
  <c r="Q13" i="1"/>
  <c r="R10" i="1"/>
  <c r="Q3" i="1"/>
  <c r="Q6" i="1"/>
  <c r="Q7" i="1"/>
  <c r="Q10" i="1"/>
  <c r="Q11" i="1"/>
  <c r="Q12" i="1"/>
  <c r="R2" i="1"/>
  <c r="Q2" i="1"/>
  <c r="P2" i="1"/>
  <c r="P3" i="1"/>
  <c r="R3" i="1" s="1"/>
  <c r="P4" i="1"/>
  <c r="R4" i="1" s="1"/>
  <c r="P5" i="1"/>
  <c r="R5" i="1" s="1"/>
  <c r="P6" i="1"/>
  <c r="R6" i="1" s="1"/>
  <c r="P7" i="1"/>
  <c r="R7" i="1" s="1"/>
  <c r="P8" i="1"/>
  <c r="R8" i="1" s="1"/>
  <c r="R9" i="1"/>
  <c r="P10" i="1"/>
  <c r="R11" i="1"/>
  <c r="R12" i="1"/>
  <c r="P13" i="1"/>
  <c r="R14" i="1"/>
  <c r="R15" i="1"/>
  <c r="P16" i="1"/>
  <c r="O3" i="1"/>
  <c r="O4" i="1"/>
  <c r="Q4" i="1" s="1"/>
  <c r="O5" i="1"/>
  <c r="Q5" i="1" s="1"/>
  <c r="O6" i="1"/>
  <c r="O7" i="1"/>
  <c r="O8" i="1"/>
  <c r="Q8" i="1" s="1"/>
  <c r="O9" i="1"/>
  <c r="Q9" i="1" s="1"/>
  <c r="O10" i="1"/>
  <c r="O11" i="1"/>
  <c r="O12" i="1"/>
  <c r="O13" i="1"/>
  <c r="O14" i="1"/>
  <c r="O15" i="1"/>
  <c r="O16" i="1"/>
  <c r="O17" i="1"/>
  <c r="O2" i="1"/>
</calcChain>
</file>

<file path=xl/sharedStrings.xml><?xml version="1.0" encoding="utf-8"?>
<sst xmlns="http://schemas.openxmlformats.org/spreadsheetml/2006/main" count="68" uniqueCount="42">
  <si>
    <t>name</t>
  </si>
  <si>
    <t>intro_year</t>
  </si>
  <si>
    <t>retire_year</t>
  </si>
  <si>
    <t>payload</t>
  </si>
  <si>
    <t>speed</t>
  </si>
  <si>
    <t>engine_type</t>
  </si>
  <si>
    <t>gear</t>
  </si>
  <si>
    <t>power</t>
  </si>
  <si>
    <t>weight</t>
  </si>
  <si>
    <t>cost</t>
  </si>
  <si>
    <t>runningcost</t>
  </si>
  <si>
    <t>fixed_cost</t>
  </si>
  <si>
    <t>brick_goelette</t>
  </si>
  <si>
    <t>sail</t>
  </si>
  <si>
    <t>Ferry_Mail_Extension_(small)</t>
  </si>
  <si>
    <t>none</t>
  </si>
  <si>
    <t>Ferry_yeu_128set</t>
  </si>
  <si>
    <t>diesel</t>
  </si>
  <si>
    <t>Freya</t>
  </si>
  <si>
    <t>steam</t>
  </si>
  <si>
    <t>Gripsholm</t>
  </si>
  <si>
    <t>Liner_Mail_Extension_(large)</t>
  </si>
  <si>
    <t>MHz-C3P_Post_Barge</t>
  </si>
  <si>
    <t>MV_Balmoral</t>
  </si>
  <si>
    <t>Post_Barge</t>
  </si>
  <si>
    <t>Queen_Elisabeth_2</t>
  </si>
  <si>
    <t>RMS_Baltic</t>
  </si>
  <si>
    <t>RVg-Sail_Passanger_Ship_0</t>
  </si>
  <si>
    <t>RVg-Steam_Passanger_Ship_0</t>
  </si>
  <si>
    <t>Sail_Post_Ship_0</t>
  </si>
  <si>
    <t>Veveri_ship_128set</t>
  </si>
  <si>
    <t>battery</t>
  </si>
  <si>
    <t>Willamette_Chief</t>
  </si>
  <si>
    <t>bonus intro</t>
  </si>
  <si>
    <t>bonus retire</t>
  </si>
  <si>
    <t>bonus</t>
  </si>
  <si>
    <t>revenue</t>
  </si>
  <si>
    <t>loadingfactor</t>
  </si>
  <si>
    <t>freight</t>
  </si>
  <si>
    <t>Passagiere</t>
  </si>
  <si>
    <t>Post</t>
  </si>
  <si>
    <t>Pax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</si>
</sst>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charset val="128"/>
      <scheme val="minor"/>
    </font>
    <font>
      <sz val="11"/>
      <color theme="1"/>
      <name val="Aptos Narrow"/>
      <family val="2"/>
      <charset val="128"/>
      <scheme val="minor"/>
    </font>
    <font>
      <sz val="18"/>
      <color theme="3"/>
      <name val="Aptos Display"/>
      <family val="2"/>
      <charset val="128"/>
      <scheme val="major"/>
    </font>
    <font>
      <b/>
      <sz val="15"/>
      <color theme="3"/>
      <name val="Aptos Narrow"/>
      <family val="2"/>
      <charset val="128"/>
      <scheme val="minor"/>
    </font>
    <font>
      <b/>
      <sz val="13"/>
      <color theme="3"/>
      <name val="Aptos Narrow"/>
      <family val="2"/>
      <charset val="128"/>
      <scheme val="minor"/>
    </font>
    <font>
      <b/>
      <sz val="11"/>
      <color theme="3"/>
      <name val="Aptos Narrow"/>
      <family val="2"/>
      <charset val="128"/>
      <scheme val="minor"/>
    </font>
    <font>
      <sz val="11"/>
      <color rgb="FF006100"/>
      <name val="Aptos Narrow"/>
      <family val="2"/>
      <charset val="128"/>
      <scheme val="minor"/>
    </font>
    <font>
      <sz val="11"/>
      <color rgb="FF9C0006"/>
      <name val="Aptos Narrow"/>
      <family val="2"/>
      <charset val="128"/>
      <scheme val="minor"/>
    </font>
    <font>
      <sz val="11"/>
      <color rgb="FF9C5700"/>
      <name val="Aptos Narrow"/>
      <family val="2"/>
      <charset val="128"/>
      <scheme val="minor"/>
    </font>
    <font>
      <sz val="11"/>
      <color rgb="FF3F3F76"/>
      <name val="Aptos Narrow"/>
      <family val="2"/>
      <charset val="128"/>
      <scheme val="minor"/>
    </font>
    <font>
      <b/>
      <sz val="11"/>
      <color rgb="FF3F3F3F"/>
      <name val="Aptos Narrow"/>
      <family val="2"/>
      <charset val="128"/>
      <scheme val="minor"/>
    </font>
    <font>
      <b/>
      <sz val="11"/>
      <color rgb="FFFA7D00"/>
      <name val="Aptos Narrow"/>
      <family val="2"/>
      <charset val="128"/>
      <scheme val="minor"/>
    </font>
    <font>
      <sz val="11"/>
      <color rgb="FFFA7D00"/>
      <name val="Aptos Narrow"/>
      <family val="2"/>
      <charset val="128"/>
      <scheme val="minor"/>
    </font>
    <font>
      <b/>
      <sz val="11"/>
      <color theme="0"/>
      <name val="Aptos Narrow"/>
      <family val="2"/>
      <charset val="128"/>
      <scheme val="minor"/>
    </font>
    <font>
      <sz val="11"/>
      <color rgb="FFFF0000"/>
      <name val="Aptos Narrow"/>
      <family val="2"/>
      <charset val="128"/>
      <scheme val="minor"/>
    </font>
    <font>
      <i/>
      <sz val="11"/>
      <color rgb="FF7F7F7F"/>
      <name val="Aptos Narrow"/>
      <family val="2"/>
      <charset val="128"/>
      <scheme val="minor"/>
    </font>
    <font>
      <b/>
      <sz val="11"/>
      <color theme="1"/>
      <name val="Aptos Narrow"/>
      <family val="2"/>
      <charset val="128"/>
      <scheme val="minor"/>
    </font>
    <font>
      <sz val="11"/>
      <color theme="0"/>
      <name val="Aptos Narrow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M15" sqref="M15"/>
    </sheetView>
  </sheetViews>
  <sheetFormatPr defaultRowHeight="13.2" x14ac:dyDescent="0.2"/>
  <cols>
    <col min="1" max="1" width="14.77734375" customWidth="1"/>
    <col min="17" max="18" width="8.88671875" style="1"/>
  </cols>
  <sheetData>
    <row r="1" spans="1:18" x14ac:dyDescent="0.2">
      <c r="A1" t="s">
        <v>0</v>
      </c>
      <c r="B1" t="s">
        <v>1</v>
      </c>
      <c r="C1" t="s">
        <v>2</v>
      </c>
      <c r="D1" t="s">
        <v>38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33</v>
      </c>
      <c r="P1" t="s">
        <v>34</v>
      </c>
    </row>
    <row r="2" spans="1:18" x14ac:dyDescent="0.2">
      <c r="A2" t="s">
        <v>12</v>
      </c>
      <c r="B2">
        <v>1810</v>
      </c>
      <c r="C2">
        <v>1950</v>
      </c>
      <c r="D2" t="s">
        <v>39</v>
      </c>
      <c r="E2">
        <v>50</v>
      </c>
      <c r="F2">
        <v>28</v>
      </c>
      <c r="G2" t="s">
        <v>13</v>
      </c>
      <c r="H2">
        <v>250</v>
      </c>
      <c r="I2">
        <v>300</v>
      </c>
      <c r="J2">
        <v>302</v>
      </c>
      <c r="K2">
        <v>806857</v>
      </c>
      <c r="L2">
        <v>744</v>
      </c>
      <c r="M2">
        <v>30</v>
      </c>
      <c r="O2">
        <f>IF(B2&lt;=$A$20,$B$20,IF(B2&gt;$A$21,$B$21,$B$20+($B$21-$B$20)/($A$21-$A$20)*(B2-$A$20)))</f>
        <v>24</v>
      </c>
      <c r="P2">
        <f>IF(C2&lt;=$A$20,$B$20,IF(C2&gt;$A$21,$B$21,$B$20+($B$21-$B$20)/($A$21-$A$20)*(C2-$A$20)))</f>
        <v>30.25</v>
      </c>
      <c r="Q2" s="1">
        <f>((1+$E$20*(100*F2/O2-100)/1000)*E2*$E$21*$E$22)/3+0.99</f>
        <v>163.49</v>
      </c>
      <c r="R2" s="1">
        <f>((1+$E$20*(100*F2/P2-100)/1000)*E2*$E$21*$E$22)/3+0.99</f>
        <v>109.25446280991734</v>
      </c>
    </row>
    <row r="3" spans="1:18" x14ac:dyDescent="0.2">
      <c r="A3" t="s">
        <v>27</v>
      </c>
      <c r="B3">
        <v>1833</v>
      </c>
      <c r="C3">
        <v>1901</v>
      </c>
      <c r="D3" t="s">
        <v>39</v>
      </c>
      <c r="E3">
        <v>212</v>
      </c>
      <c r="F3">
        <v>24</v>
      </c>
      <c r="G3" t="s">
        <v>13</v>
      </c>
      <c r="H3">
        <v>250</v>
      </c>
      <c r="I3">
        <v>280</v>
      </c>
      <c r="J3">
        <v>287</v>
      </c>
      <c r="K3">
        <v>573753</v>
      </c>
      <c r="L3">
        <v>973</v>
      </c>
      <c r="M3">
        <v>100</v>
      </c>
      <c r="O3">
        <f t="shared" ref="O3:P17" si="0">IF(B3&lt;=$A$20,$B$20,IF(B3&gt;$A$21,$B$21,$B$20+($B$21-$B$20)/($A$21-$A$20)*(B3-$A$20)))</f>
        <v>24</v>
      </c>
      <c r="P3">
        <f t="shared" si="0"/>
        <v>24.125</v>
      </c>
      <c r="Q3" s="1">
        <f t="shared" ref="Q3:Q17" si="1">((1+$E$20*(100*F3/O3-100)/1000)*E3*$E$21*$E$22)/3+0.99</f>
        <v>530.99</v>
      </c>
      <c r="R3" s="1">
        <f t="shared" ref="R3:R17" si="2">((1+$E$20*(100*F3/P3-100)/1000)*E3*$E$21*$E$22)/3+0.99</f>
        <v>526.04699481865293</v>
      </c>
    </row>
    <row r="4" spans="1:18" x14ac:dyDescent="0.2">
      <c r="A4" t="s">
        <v>28</v>
      </c>
      <c r="B4">
        <v>1867</v>
      </c>
      <c r="C4">
        <v>1935</v>
      </c>
      <c r="D4" t="s">
        <v>39</v>
      </c>
      <c r="E4">
        <v>310</v>
      </c>
      <c r="F4">
        <v>26</v>
      </c>
      <c r="G4" t="s">
        <v>19</v>
      </c>
      <c r="H4">
        <v>200</v>
      </c>
      <c r="I4">
        <v>510</v>
      </c>
      <c r="J4">
        <v>345</v>
      </c>
      <c r="K4">
        <v>1507848</v>
      </c>
      <c r="L4">
        <v>963</v>
      </c>
      <c r="M4">
        <v>150</v>
      </c>
      <c r="O4">
        <f t="shared" si="0"/>
        <v>24</v>
      </c>
      <c r="P4">
        <f t="shared" si="0"/>
        <v>28.375</v>
      </c>
      <c r="Q4" s="1">
        <f t="shared" si="1"/>
        <v>892.24</v>
      </c>
      <c r="R4" s="1">
        <f t="shared" si="2"/>
        <v>659.22788546255515</v>
      </c>
    </row>
    <row r="5" spans="1:18" x14ac:dyDescent="0.2">
      <c r="A5" t="s">
        <v>32</v>
      </c>
      <c r="B5">
        <v>1870</v>
      </c>
      <c r="C5">
        <v>1904</v>
      </c>
      <c r="D5" t="s">
        <v>39</v>
      </c>
      <c r="E5">
        <v>100</v>
      </c>
      <c r="F5">
        <v>15</v>
      </c>
      <c r="G5" t="s">
        <v>19</v>
      </c>
      <c r="H5">
        <v>100</v>
      </c>
      <c r="I5">
        <v>180</v>
      </c>
      <c r="J5">
        <v>95</v>
      </c>
      <c r="K5">
        <v>120600</v>
      </c>
      <c r="L5">
        <v>148</v>
      </c>
      <c r="M5">
        <v>50</v>
      </c>
      <c r="O5">
        <f t="shared" si="0"/>
        <v>24</v>
      </c>
      <c r="P5">
        <f t="shared" si="0"/>
        <v>24.5</v>
      </c>
      <c r="Q5" s="1">
        <f t="shared" si="1"/>
        <v>82.239999999999981</v>
      </c>
      <c r="R5" s="1">
        <f t="shared" si="2"/>
        <v>76.500204081632631</v>
      </c>
    </row>
    <row r="6" spans="1:18" x14ac:dyDescent="0.2">
      <c r="A6" t="s">
        <v>18</v>
      </c>
      <c r="B6">
        <v>1904</v>
      </c>
      <c r="C6">
        <v>1949</v>
      </c>
      <c r="D6" t="s">
        <v>39</v>
      </c>
      <c r="E6">
        <v>250</v>
      </c>
      <c r="F6">
        <v>25</v>
      </c>
      <c r="G6" t="s">
        <v>19</v>
      </c>
      <c r="H6">
        <v>100</v>
      </c>
      <c r="I6">
        <v>600</v>
      </c>
      <c r="J6">
        <v>220</v>
      </c>
      <c r="K6">
        <v>246400</v>
      </c>
      <c r="L6">
        <v>515</v>
      </c>
      <c r="M6">
        <v>250</v>
      </c>
      <c r="O6">
        <f t="shared" si="0"/>
        <v>24.5</v>
      </c>
      <c r="P6">
        <f t="shared" si="0"/>
        <v>30.125</v>
      </c>
      <c r="Q6" s="1">
        <f t="shared" si="1"/>
        <v>648.94918367346941</v>
      </c>
      <c r="R6" s="1">
        <f t="shared" si="2"/>
        <v>434.59995850622403</v>
      </c>
    </row>
    <row r="7" spans="1:18" x14ac:dyDescent="0.2">
      <c r="A7" t="s">
        <v>26</v>
      </c>
      <c r="B7">
        <v>1904</v>
      </c>
      <c r="C7">
        <v>1933</v>
      </c>
      <c r="D7" t="s">
        <v>39</v>
      </c>
      <c r="E7">
        <v>1200</v>
      </c>
      <c r="F7">
        <v>29</v>
      </c>
      <c r="G7" t="s">
        <v>19</v>
      </c>
      <c r="H7">
        <v>100</v>
      </c>
      <c r="I7">
        <v>2400</v>
      </c>
      <c r="J7">
        <v>990</v>
      </c>
      <c r="K7">
        <v>12070600</v>
      </c>
      <c r="L7">
        <v>2034</v>
      </c>
      <c r="M7">
        <v>3000</v>
      </c>
      <c r="O7">
        <f t="shared" si="0"/>
        <v>24.5</v>
      </c>
      <c r="P7">
        <f t="shared" si="0"/>
        <v>28.125</v>
      </c>
      <c r="Q7" s="1">
        <f t="shared" si="1"/>
        <v>3992.8267346938774</v>
      </c>
      <c r="R7" s="1">
        <f t="shared" si="2"/>
        <v>3168.99</v>
      </c>
    </row>
    <row r="8" spans="1:18" x14ac:dyDescent="0.2">
      <c r="A8" t="s">
        <v>20</v>
      </c>
      <c r="B8">
        <v>1925</v>
      </c>
      <c r="C8">
        <v>1966</v>
      </c>
      <c r="D8" t="s">
        <v>39</v>
      </c>
      <c r="E8">
        <v>1900</v>
      </c>
      <c r="F8">
        <v>32</v>
      </c>
      <c r="G8" t="s">
        <v>19</v>
      </c>
      <c r="H8">
        <v>100</v>
      </c>
      <c r="I8">
        <v>6800</v>
      </c>
      <c r="J8">
        <v>1075</v>
      </c>
      <c r="K8">
        <v>33826100</v>
      </c>
      <c r="L8">
        <v>4133</v>
      </c>
      <c r="M8">
        <v>4000</v>
      </c>
      <c r="O8">
        <f t="shared" si="0"/>
        <v>27.125</v>
      </c>
      <c r="P8">
        <f t="shared" si="0"/>
        <v>32.25</v>
      </c>
      <c r="Q8" s="1">
        <f t="shared" si="1"/>
        <v>6287.6259447004604</v>
      </c>
      <c r="R8" s="1">
        <f t="shared" si="2"/>
        <v>4684.7109302325589</v>
      </c>
    </row>
    <row r="9" spans="1:18" x14ac:dyDescent="0.2">
      <c r="A9" t="s">
        <v>23</v>
      </c>
      <c r="B9">
        <v>1949</v>
      </c>
      <c r="D9" t="s">
        <v>39</v>
      </c>
      <c r="E9">
        <v>500</v>
      </c>
      <c r="F9">
        <v>35</v>
      </c>
      <c r="G9" t="s">
        <v>19</v>
      </c>
      <c r="H9">
        <v>100</v>
      </c>
      <c r="I9">
        <v>1200</v>
      </c>
      <c r="J9">
        <v>310</v>
      </c>
      <c r="K9">
        <v>656600</v>
      </c>
      <c r="L9">
        <v>777</v>
      </c>
      <c r="M9">
        <v>2000</v>
      </c>
      <c r="O9">
        <f t="shared" si="0"/>
        <v>30.125</v>
      </c>
      <c r="P9">
        <v>33</v>
      </c>
      <c r="Q9" s="1">
        <f t="shared" si="1"/>
        <v>1615.0978838174271</v>
      </c>
      <c r="R9" s="1">
        <f t="shared" si="2"/>
        <v>1387.3536363636367</v>
      </c>
    </row>
    <row r="10" spans="1:18" x14ac:dyDescent="0.2">
      <c r="A10" t="s">
        <v>30</v>
      </c>
      <c r="B10">
        <v>1961</v>
      </c>
      <c r="C10">
        <v>2011</v>
      </c>
      <c r="D10" t="s">
        <v>39</v>
      </c>
      <c r="E10">
        <v>350</v>
      </c>
      <c r="F10">
        <v>20</v>
      </c>
      <c r="G10" t="s">
        <v>31</v>
      </c>
      <c r="H10">
        <v>100</v>
      </c>
      <c r="I10">
        <v>500</v>
      </c>
      <c r="J10">
        <v>35</v>
      </c>
      <c r="K10">
        <v>150000</v>
      </c>
      <c r="L10">
        <v>95</v>
      </c>
      <c r="M10">
        <v>1000</v>
      </c>
      <c r="O10">
        <f t="shared" si="0"/>
        <v>31.625</v>
      </c>
      <c r="P10">
        <f t="shared" si="0"/>
        <v>33</v>
      </c>
      <c r="Q10" s="1">
        <f t="shared" si="1"/>
        <v>297.03743083003945</v>
      </c>
      <c r="R10" s="1">
        <f t="shared" si="2"/>
        <v>255.53545454545466</v>
      </c>
    </row>
    <row r="11" spans="1:18" x14ac:dyDescent="0.2">
      <c r="A11" t="s">
        <v>25</v>
      </c>
      <c r="B11">
        <v>1965</v>
      </c>
      <c r="D11" t="s">
        <v>39</v>
      </c>
      <c r="E11">
        <v>2100</v>
      </c>
      <c r="F11">
        <v>53</v>
      </c>
      <c r="G11" t="s">
        <v>17</v>
      </c>
      <c r="H11">
        <v>100</v>
      </c>
      <c r="I11">
        <v>13300</v>
      </c>
      <c r="J11">
        <v>1375</v>
      </c>
      <c r="K11">
        <v>81681573</v>
      </c>
      <c r="L11">
        <v>3889</v>
      </c>
      <c r="M11">
        <v>20000</v>
      </c>
      <c r="O11">
        <f t="shared" si="0"/>
        <v>32.125</v>
      </c>
      <c r="P11">
        <v>33</v>
      </c>
      <c r="Q11" s="1">
        <f t="shared" si="1"/>
        <v>11391.651478599222</v>
      </c>
      <c r="R11" s="1">
        <f t="shared" si="2"/>
        <v>10978.262727272728</v>
      </c>
    </row>
    <row r="12" spans="1:18" x14ac:dyDescent="0.2">
      <c r="A12" t="s">
        <v>16</v>
      </c>
      <c r="B12">
        <v>2000</v>
      </c>
      <c r="D12" t="s">
        <v>39</v>
      </c>
      <c r="E12">
        <v>300</v>
      </c>
      <c r="F12">
        <v>37</v>
      </c>
      <c r="G12" t="s">
        <v>17</v>
      </c>
      <c r="H12">
        <v>0</v>
      </c>
      <c r="I12">
        <v>2400</v>
      </c>
      <c r="J12">
        <v>70</v>
      </c>
      <c r="K12">
        <v>800000</v>
      </c>
      <c r="L12">
        <v>350</v>
      </c>
      <c r="M12">
        <v>1000</v>
      </c>
      <c r="O12">
        <f t="shared" si="0"/>
        <v>33</v>
      </c>
      <c r="P12">
        <v>33</v>
      </c>
      <c r="Q12" s="1">
        <f t="shared" si="1"/>
        <v>914.62636363636364</v>
      </c>
      <c r="R12" s="1">
        <f t="shared" si="2"/>
        <v>914.62636363636364</v>
      </c>
    </row>
    <row r="13" spans="1:18" x14ac:dyDescent="0.2">
      <c r="A13" t="s">
        <v>29</v>
      </c>
      <c r="B13">
        <v>1748</v>
      </c>
      <c r="C13">
        <v>1935</v>
      </c>
      <c r="D13" t="s">
        <v>40</v>
      </c>
      <c r="E13">
        <v>110</v>
      </c>
      <c r="F13">
        <v>28</v>
      </c>
      <c r="G13" t="s">
        <v>13</v>
      </c>
      <c r="H13">
        <v>250</v>
      </c>
      <c r="I13">
        <v>320</v>
      </c>
      <c r="J13">
        <v>288</v>
      </c>
      <c r="K13">
        <v>236518</v>
      </c>
      <c r="L13">
        <v>620</v>
      </c>
      <c r="M13">
        <v>0</v>
      </c>
      <c r="O13">
        <f t="shared" si="0"/>
        <v>24</v>
      </c>
      <c r="P13">
        <f t="shared" si="0"/>
        <v>28.375</v>
      </c>
      <c r="Q13" s="1">
        <f>((1+$F$20*(100*F13/O13-100)/1000)*E13*$F$21*$F$22)/3+0.99</f>
        <v>294.32333333333332</v>
      </c>
      <c r="R13" s="1">
        <f>((1+$F$20*(100*F13/P13-100)/1000)*E13*$F$21*$F$22)/3+0.99</f>
        <v>231.00468428781207</v>
      </c>
    </row>
    <row r="14" spans="1:18" x14ac:dyDescent="0.2">
      <c r="A14" t="s">
        <v>14</v>
      </c>
      <c r="B14">
        <v>1901</v>
      </c>
      <c r="D14" t="s">
        <v>40</v>
      </c>
      <c r="E14">
        <v>50</v>
      </c>
      <c r="F14">
        <v>25</v>
      </c>
      <c r="G14" t="s">
        <v>15</v>
      </c>
      <c r="H14">
        <v>100</v>
      </c>
      <c r="I14">
        <v>0</v>
      </c>
      <c r="J14">
        <v>5</v>
      </c>
      <c r="K14">
        <v>82432</v>
      </c>
      <c r="L14">
        <v>88</v>
      </c>
      <c r="M14">
        <v>0</v>
      </c>
      <c r="O14">
        <f t="shared" si="0"/>
        <v>24.125</v>
      </c>
      <c r="P14">
        <v>33</v>
      </c>
      <c r="Q14" s="1">
        <f t="shared" ref="Q14:R17" si="3">((1+$F$20*(100*F14/O14-100)/1000)*E14*$F$21*$F$22)/3+0.99</f>
        <v>113.45977547495681</v>
      </c>
      <c r="R14" s="1">
        <f t="shared" ref="R14:R17" si="4">((1+$F$20*(100*F14/P14-100)/1000)*E14*$F$21*$F$22)/3+0.99</f>
        <v>68.86878787878787</v>
      </c>
    </row>
    <row r="15" spans="1:18" x14ac:dyDescent="0.2">
      <c r="A15" t="s">
        <v>21</v>
      </c>
      <c r="B15">
        <v>1915</v>
      </c>
      <c r="D15" t="s">
        <v>40</v>
      </c>
      <c r="E15">
        <v>150</v>
      </c>
      <c r="F15">
        <v>53</v>
      </c>
      <c r="G15" t="s">
        <v>15</v>
      </c>
      <c r="H15">
        <v>100</v>
      </c>
      <c r="I15">
        <v>0</v>
      </c>
      <c r="J15">
        <v>15</v>
      </c>
      <c r="K15">
        <v>132432</v>
      </c>
      <c r="L15">
        <v>279</v>
      </c>
      <c r="M15">
        <v>500</v>
      </c>
      <c r="O15">
        <f t="shared" si="0"/>
        <v>25.875</v>
      </c>
      <c r="P15">
        <v>33</v>
      </c>
      <c r="Q15" s="1">
        <f t="shared" si="3"/>
        <v>824.1784057971015</v>
      </c>
      <c r="R15" s="1">
        <f t="shared" si="4"/>
        <v>611.89909090909089</v>
      </c>
    </row>
    <row r="16" spans="1:18" x14ac:dyDescent="0.2">
      <c r="A16" t="s">
        <v>24</v>
      </c>
      <c r="B16">
        <v>1928</v>
      </c>
      <c r="C16">
        <v>1972</v>
      </c>
      <c r="D16" t="s">
        <v>40</v>
      </c>
      <c r="E16">
        <v>220</v>
      </c>
      <c r="F16">
        <v>30</v>
      </c>
      <c r="G16" t="s">
        <v>17</v>
      </c>
      <c r="H16">
        <v>140</v>
      </c>
      <c r="I16">
        <v>440</v>
      </c>
      <c r="J16">
        <v>87</v>
      </c>
      <c r="K16">
        <v>375280</v>
      </c>
      <c r="L16">
        <v>377</v>
      </c>
      <c r="M16">
        <v>0</v>
      </c>
      <c r="O16">
        <f t="shared" si="0"/>
        <v>27.5</v>
      </c>
      <c r="P16">
        <f t="shared" si="0"/>
        <v>33</v>
      </c>
      <c r="Q16" s="1">
        <f t="shared" si="3"/>
        <v>534.32333333333338</v>
      </c>
      <c r="R16" s="1">
        <f t="shared" si="4"/>
        <v>406.32333333333327</v>
      </c>
    </row>
    <row r="17" spans="1:18" x14ac:dyDescent="0.2">
      <c r="A17" t="s">
        <v>22</v>
      </c>
      <c r="B17">
        <v>1972</v>
      </c>
      <c r="D17" t="s">
        <v>40</v>
      </c>
      <c r="E17">
        <v>250</v>
      </c>
      <c r="F17">
        <v>33</v>
      </c>
      <c r="G17" t="s">
        <v>17</v>
      </c>
      <c r="H17">
        <v>110</v>
      </c>
      <c r="I17">
        <v>420</v>
      </c>
      <c r="J17">
        <v>85</v>
      </c>
      <c r="K17">
        <v>384040</v>
      </c>
      <c r="L17">
        <v>372</v>
      </c>
      <c r="M17">
        <v>0</v>
      </c>
      <c r="O17">
        <f t="shared" si="0"/>
        <v>33</v>
      </c>
      <c r="P17">
        <v>33</v>
      </c>
      <c r="Q17" s="1">
        <f t="shared" si="3"/>
        <v>534.32333333333338</v>
      </c>
      <c r="R17" s="1">
        <f t="shared" si="4"/>
        <v>534.32333333333338</v>
      </c>
    </row>
    <row r="19" spans="1:18" x14ac:dyDescent="0.2">
      <c r="E19" t="s">
        <v>41</v>
      </c>
      <c r="F19" t="s">
        <v>40</v>
      </c>
    </row>
    <row r="20" spans="1:18" x14ac:dyDescent="0.2">
      <c r="A20">
        <v>1900</v>
      </c>
      <c r="B20">
        <v>24</v>
      </c>
      <c r="D20" t="s">
        <v>35</v>
      </c>
      <c r="E20">
        <v>18</v>
      </c>
      <c r="F20">
        <v>15</v>
      </c>
    </row>
    <row r="21" spans="1:18" x14ac:dyDescent="0.2">
      <c r="A21">
        <v>1972</v>
      </c>
      <c r="B21">
        <v>33</v>
      </c>
      <c r="D21" t="s">
        <v>36</v>
      </c>
      <c r="E21">
        <v>15</v>
      </c>
      <c r="F21">
        <v>16</v>
      </c>
    </row>
    <row r="22" spans="1:18" x14ac:dyDescent="0.2">
      <c r="D22" t="s">
        <v>37</v>
      </c>
      <c r="E22">
        <v>0.5</v>
      </c>
      <c r="F22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ferries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Pristovsek</dc:creator>
  <cp:lastModifiedBy>PRISTOVSEK Markus</cp:lastModifiedBy>
  <dcterms:created xsi:type="dcterms:W3CDTF">2024-04-07T13:19:14Z</dcterms:created>
  <dcterms:modified xsi:type="dcterms:W3CDTF">2024-04-07T13:58:30Z</dcterms:modified>
</cp:coreProperties>
</file>