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ewgordon/Desktop/GitHub Data Science/Business Analytics &amp; Decision Science Project/"/>
    </mc:Choice>
  </mc:AlternateContent>
  <xr:revisionPtr revIDLastSave="0" documentId="13_ncr:1_{5C83748F-1F70-F647-9949-6B169584970A}" xr6:coauthVersionLast="47" xr6:coauthVersionMax="47" xr10:uidLastSave="{00000000-0000-0000-0000-000000000000}"/>
  <bookViews>
    <workbookView xWindow="0" yWindow="500" windowWidth="33600" windowHeight="18840" xr2:uid="{360F7B39-1888-F240-8AA1-409050677C49}"/>
  </bookViews>
  <sheets>
    <sheet name="Sheet1" sheetId="1" r:id="rId1"/>
  </sheets>
  <definedNames>
    <definedName name="Robot_Info" localSheetId="0">Sheet1!$C$1:$J$8</definedName>
    <definedName name="Robot_Info_1" localSheetId="0">Sheet1!$C$12:$K$19</definedName>
    <definedName name="Robot_Info_1_1" localSheetId="0">Sheet1!$C$23:$K$30</definedName>
    <definedName name="Robot_Info_1_1_1" localSheetId="0">Sheet1!$C$34:$K$41</definedName>
    <definedName name="Robot_Info_2" localSheetId="0">Sheet1!$Q$1:$X$8</definedName>
    <definedName name="Robot_Info_2_1" localSheetId="0">Sheet1!$Q$12:$Y$19</definedName>
    <definedName name="Robot_Info_2_1_1" localSheetId="0">Sheet1!$Q$23:$Y$30</definedName>
    <definedName name="Robot_Info_2_1_1_1" localSheetId="0">Sheet1!$Q$34:$Y$41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" i="1" l="1"/>
  <c r="R14" i="1"/>
  <c r="R29" i="1"/>
  <c r="R19" i="1"/>
  <c r="R30" i="1"/>
  <c r="R13" i="1"/>
  <c r="R15" i="1"/>
  <c r="R26" i="1" s="1"/>
  <c r="R16" i="1"/>
  <c r="R27" i="1" s="1"/>
  <c r="R17" i="1"/>
  <c r="R25" i="1"/>
  <c r="R28" i="1"/>
  <c r="R24" i="1"/>
  <c r="E43" i="1"/>
  <c r="H41" i="1"/>
  <c r="V41" i="1"/>
  <c r="G41" i="1"/>
  <c r="E40" i="1"/>
  <c r="T41" i="1"/>
  <c r="U41" i="1"/>
  <c r="W41" i="1"/>
  <c r="X41" i="1"/>
  <c r="Y41" i="1"/>
  <c r="T40" i="1"/>
  <c r="U40" i="1"/>
  <c r="V40" i="1"/>
  <c r="W40" i="1"/>
  <c r="X40" i="1"/>
  <c r="Y40" i="1"/>
  <c r="T39" i="1"/>
  <c r="U39" i="1"/>
  <c r="V39" i="1"/>
  <c r="W39" i="1"/>
  <c r="X39" i="1"/>
  <c r="Y39" i="1"/>
  <c r="T38" i="1"/>
  <c r="U38" i="1"/>
  <c r="V38" i="1"/>
  <c r="W38" i="1"/>
  <c r="X38" i="1"/>
  <c r="Y38" i="1"/>
  <c r="T37" i="1"/>
  <c r="U37" i="1"/>
  <c r="V37" i="1"/>
  <c r="W37" i="1"/>
  <c r="X37" i="1"/>
  <c r="Y37" i="1"/>
  <c r="T36" i="1"/>
  <c r="U36" i="1"/>
  <c r="V36" i="1"/>
  <c r="W36" i="1"/>
  <c r="X36" i="1"/>
  <c r="Y36" i="1"/>
  <c r="S41" i="1"/>
  <c r="S40" i="1"/>
  <c r="S39" i="1"/>
  <c r="S38" i="1"/>
  <c r="S37" i="1"/>
  <c r="S36" i="1"/>
  <c r="S35" i="1"/>
  <c r="T35" i="1"/>
  <c r="U35" i="1"/>
  <c r="V35" i="1"/>
  <c r="W35" i="1"/>
  <c r="X35" i="1"/>
  <c r="Y35" i="1"/>
  <c r="E35" i="1"/>
  <c r="D35" i="1"/>
  <c r="T29" i="1"/>
  <c r="U29" i="1"/>
  <c r="V29" i="1"/>
  <c r="W29" i="1"/>
  <c r="X29" i="1"/>
  <c r="Y29" i="1"/>
  <c r="S29" i="1"/>
  <c r="D19" i="1"/>
  <c r="D17" i="1"/>
  <c r="D14" i="1"/>
  <c r="D15" i="1"/>
  <c r="D16" i="1"/>
  <c r="D18" i="1"/>
  <c r="D25" i="1"/>
  <c r="D26" i="1"/>
  <c r="D27" i="1"/>
  <c r="D28" i="1"/>
  <c r="D29" i="1"/>
  <c r="D30" i="1"/>
  <c r="D24" i="1"/>
  <c r="F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E41" i="1"/>
  <c r="E39" i="1"/>
  <c r="E38" i="1"/>
  <c r="E37" i="1"/>
  <c r="E36" i="1"/>
  <c r="K29" i="1"/>
  <c r="F29" i="1"/>
  <c r="G29" i="1"/>
  <c r="H29" i="1"/>
  <c r="I29" i="1"/>
  <c r="J29" i="1"/>
  <c r="E29" i="1"/>
  <c r="D13" i="1"/>
  <c r="R41" i="1" l="1"/>
  <c r="R39" i="1"/>
  <c r="R38" i="1"/>
  <c r="R37" i="1"/>
  <c r="R40" i="1"/>
  <c r="R36" i="1"/>
  <c r="R35" i="1"/>
  <c r="D40" i="1"/>
  <c r="D39" i="1"/>
  <c r="D36" i="1"/>
  <c r="D37" i="1"/>
  <c r="D38" i="1"/>
  <c r="D41" i="1"/>
  <c r="S43" i="1" l="1"/>
  <c r="X43" i="1"/>
  <c r="U43" i="1"/>
  <c r="V43" i="1"/>
  <c r="W43" i="1"/>
  <c r="Y43" i="1"/>
  <c r="T43" i="1"/>
  <c r="F43" i="1"/>
  <c r="H43" i="1"/>
  <c r="G43" i="1"/>
  <c r="J43" i="1"/>
  <c r="I43" i="1"/>
  <c r="K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B8A11A-A4FB-764D-9229-52E434A198AD}" name="Robot_Info" type="6" refreshedVersion="8" background="1" saveData="1">
    <textPr sourceFile="/Users/matthewgordon/Desktop/Coursework/Part 2/Robot_Info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F0C724C-F3AA-134C-B84A-799F338BEC62}" name="Robot_Info1" type="6" refreshedVersion="8" background="1" saveData="1">
    <textPr sourceFile="/Users/matthewgordon/Desktop/Coursework/Part 2/Robot_Info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23FDACE-5DEB-2447-B145-6110F3FD5DB3}" name="Robot_Info11" type="6" refreshedVersion="8" background="1" saveData="1">
    <textPr sourceFile="/Users/matthewgordon/Desktop/Coursework/Part 2/Robot_Info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8E416F07-88E9-3347-8578-0261B2645435}" name="Robot_Info111" type="6" refreshedVersion="8" background="1" saveData="1">
    <textPr sourceFile="/Users/matthewgordon/Desktop/Coursework/Part 2/Robot_Info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C3FBB9C9-923B-5F45-A0DC-AB9614994BE4}" name="Robot_Info2" type="6" refreshedVersion="8" background="1" saveData="1">
    <textPr sourceFile="/Users/matthewgordon/Desktop/Coursework/Part 2/Robot_Info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46AB340D-DC0A-2E45-BFE2-138F96F6FDFF}" name="Robot_Info21" type="6" refreshedVersion="8" background="1" saveData="1">
    <textPr sourceFile="/Users/matthewgordon/Desktop/Coursework/Part 2/Robot_Info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6665E229-BB91-7347-8C83-917BB822DBF0}" name="Robot_Info211" type="6" refreshedVersion="8" background="1" saveData="1">
    <textPr sourceFile="/Users/matthewgordon/Desktop/Coursework/Part 2/Robot_Info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A5DFBBFE-3559-254D-8106-89F095C93DDE}" name="Robot_Info2111" type="6" refreshedVersion="8" background="1" saveData="1">
    <textPr sourceFile="/Users/matthewgordon/Desktop/Coursework/Part 2/Robot_Info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<sst xmlns="http://schemas.openxmlformats.org/spreadsheetml/2006/main" count="134" uniqueCount="21">
  <si>
    <t>Robot_Prototype</t>
  </si>
  <si>
    <t>Aura</t>
  </si>
  <si>
    <t>Bowler</t>
  </si>
  <si>
    <t>Comer</t>
  </si>
  <si>
    <t>Deviant</t>
  </si>
  <si>
    <t>Eva</t>
  </si>
  <si>
    <t>Fleur</t>
  </si>
  <si>
    <t>Grant</t>
  </si>
  <si>
    <t>Carrying Capacity</t>
  </si>
  <si>
    <t>Battery Size</t>
  </si>
  <si>
    <t>Speed</t>
  </si>
  <si>
    <t>Mobility</t>
  </si>
  <si>
    <t>Aesthetic</t>
  </si>
  <si>
    <t>Cost Per Unit</t>
  </si>
  <si>
    <t>Reliability</t>
  </si>
  <si>
    <t>Weight</t>
  </si>
  <si>
    <t>Weights</t>
  </si>
  <si>
    <t>Invert Cost Per Unit so Maximising</t>
  </si>
  <si>
    <t>Normalise</t>
  </si>
  <si>
    <t>Part 1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</si>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</sst>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WSM</a:t>
            </a:r>
            <a:r>
              <a:rPr lang="en-GB" baseline="0"/>
              <a:t> using Stakeholder Analysis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>
        <c:manualLayout>
          <c:layoutTarget val="inner"/>
          <c:xMode val="edge"/>
          <c:yMode val="edge"/>
          <c:x val="7.6618155649798417E-2"/>
          <c:y val="0.14952042628774423"/>
          <c:w val="0.89142088605383951"/>
          <c:h val="0.7861162780940126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(Sheet1!$E$34,Sheet1!$F$34,Sheet1!$G$34,Sheet1!$H$34,Sheet1!$I$34,Sheet1!$J$34,Sheet1!$K$34)</c:f>
              <c:strCache>
                <c:ptCount val="7"/>
                <c:pt idx="0">
                  <c:v>Aura</c:v>
                </c:pt>
                <c:pt idx="1">
                  <c:v>Bowler</c:v>
                </c:pt>
                <c:pt idx="2">
                  <c:v>Comer</c:v>
                </c:pt>
                <c:pt idx="3">
                  <c:v>Deviant</c:v>
                </c:pt>
                <c:pt idx="4">
                  <c:v>Eva</c:v>
                </c:pt>
                <c:pt idx="5">
                  <c:v>Fleur</c:v>
                </c:pt>
                <c:pt idx="6">
                  <c:v>Grant</c:v>
                </c:pt>
              </c:strCache>
            </c:strRef>
          </c:cat>
          <c:val>
            <c:numRef>
              <c:f>(Sheet1!$E$43,Sheet1!$F$43,Sheet1!$G$43,Sheet1!$H$43,Sheet1!$I$43,Sheet1!$J$43,Sheet1!$K$43)</c:f>
              <c:numCache>
                <c:formatCode>General</c:formatCode>
                <c:ptCount val="7"/>
                <c:pt idx="0">
                  <c:v>0.15926747733909097</c:v>
                </c:pt>
                <c:pt idx="1">
                  <c:v>0.13603104885591019</c:v>
                </c:pt>
                <c:pt idx="2">
                  <c:v>0.15041838651105194</c:v>
                </c:pt>
                <c:pt idx="3">
                  <c:v>0.14911512905052954</c:v>
                </c:pt>
                <c:pt idx="4">
                  <c:v>0.14025552589259138</c:v>
                </c:pt>
                <c:pt idx="5">
                  <c:v>0.13149480855230397</c:v>
                </c:pt>
                <c:pt idx="6">
                  <c:v>0.13341762379852196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8B-DD43-8173-DC2D19247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2253791"/>
        <c:axId val="632040255"/>
      </c:barChart>
      <c:catAx>
        <c:axId val="632253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040255"/>
        <c:crosses val="autoZero"/>
        <c:auto val="1"/>
        <c:lblAlgn val="ctr"/>
        <c:lblOffset val="100"/>
        <c:noMultiLvlLbl val="0"/>
      </c:catAx>
      <c:valAx>
        <c:axId val="63204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5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WSM</a:t>
            </a:r>
            <a:r>
              <a:rPr lang="en-GB" baseline="0"/>
              <a:t> using Alternative Business Plan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(Sheet1!$S$34,Sheet1!$T$34,Sheet1!$U$34,Sheet1!$V$34,Sheet1!$W$34,Sheet1!$X$34,Sheet1!$Y$34)</c:f>
              <c:strCache>
                <c:ptCount val="7"/>
                <c:pt idx="0">
                  <c:v>Aura</c:v>
                </c:pt>
                <c:pt idx="1">
                  <c:v>Bowler</c:v>
                </c:pt>
                <c:pt idx="2">
                  <c:v>Comer</c:v>
                </c:pt>
                <c:pt idx="3">
                  <c:v>Deviant</c:v>
                </c:pt>
                <c:pt idx="4">
                  <c:v>Eva</c:v>
                </c:pt>
                <c:pt idx="5">
                  <c:v>Fleur</c:v>
                </c:pt>
                <c:pt idx="6">
                  <c:v>Grant</c:v>
                </c:pt>
              </c:strCache>
            </c:strRef>
          </c:cat>
          <c:val>
            <c:numRef>
              <c:f>(Sheet1!$S$43,Sheet1!$T$43,Sheet1!$U$43,Sheet1!$V$43,Sheet1!$W$43,Sheet1!$X$43,Sheet1!$Y$43)</c:f>
              <c:numCache>
                <c:formatCode>General</c:formatCode>
                <c:ptCount val="7"/>
                <c:pt idx="0">
                  <c:v>0.16438165756835382</c:v>
                </c:pt>
                <c:pt idx="1">
                  <c:v>0.13385971111414821</c:v>
                </c:pt>
                <c:pt idx="2">
                  <c:v>0.13822292345550577</c:v>
                </c:pt>
                <c:pt idx="3">
                  <c:v>0.15498739084211377</c:v>
                </c:pt>
                <c:pt idx="4">
                  <c:v>0.14633634645042684</c:v>
                </c:pt>
                <c:pt idx="5">
                  <c:v>0.12405027992099624</c:v>
                </c:pt>
                <c:pt idx="6">
                  <c:v>0.13816169064845535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4-BB47-B8D2-8564B65EF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3579391"/>
        <c:axId val="938309711"/>
      </c:barChart>
      <c:catAx>
        <c:axId val="383579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09711"/>
        <c:crosses val="autoZero"/>
        <c:auto val="1"/>
        <c:lblAlgn val="ctr"/>
        <c:lblOffset val="100"/>
        <c:noMultiLvlLbl val="0"/>
      </c:catAx>
      <c:valAx>
        <c:axId val="93830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7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43</xdr:row>
      <xdr:rowOff>44450</xdr:rowOff>
    </xdr:from>
    <xdr:to>
      <xdr:col>12</xdr:col>
      <xdr:colOff>812800</xdr:colOff>
      <xdr:row>63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7CD718-F767-7AB8-5640-34909B333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806450</xdr:colOff>
      <xdr:row>44</xdr:row>
      <xdr:rowOff>19050</xdr:rowOff>
    </xdr:from>
    <xdr:to>
      <xdr:col>28</xdr:col>
      <xdr:colOff>12700</xdr:colOff>
      <xdr:row>63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FF0886-5065-C9A8-B047-8DF99A11A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bot_Info_2_1" connectionId="6" xr16:uid="{3D081EE7-0575-434C-9561-96C07CE7061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bot_Info_2" connectionId="5" xr16:uid="{78997075-1268-EC43-8509-C47C8784434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bot_Info_1_1_1" connectionId="4" xr16:uid="{83A16377-1A8E-884D-9DB3-EDB17B83F767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bot_Info_2_1_1_1" connectionId="8" xr16:uid="{2C195679-F954-B94C-A438-BA96A8DC9885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bot_Info_1_1" connectionId="3" xr16:uid="{DD7CAAE2-6EB2-EC42-8165-40BBB6054E2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bot_Info_2_1_1" connectionId="7" xr16:uid="{CF7C1E03-803C-B64D-94A5-D99B34EB597D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bot_Info_1" connectionId="2" xr16:uid="{4B27140B-551A-4445-A69C-3FF03F5F3B04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bot_Info" connectionId="1" xr16:uid="{201ACD2E-919B-DD48-9856-FF297E96410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F646-1EDD-2245-9667-EDE788C4B8C6}">
  <dimension ref="A1:Y43"/>
  <sheetViews>
    <sheetView tabSelected="1" workbookViewId="0">
      <selection activeCell="R19" sqref="R19"/>
    </sheetView>
  </sheetViews>
  <sheetFormatPr baseColWidth="10" defaultRowHeight="16" x14ac:dyDescent="0.2"/>
  <cols>
    <col min="1" max="1" width="12" bestFit="1" customWidth="1"/>
    <col min="2" max="2" width="5.1640625" bestFit="1" customWidth="1"/>
    <col min="3" max="3" width="28.6640625" bestFit="1" customWidth="1"/>
    <col min="4" max="11" width="12.1640625" bestFit="1" customWidth="1"/>
    <col min="15" max="15" width="12" bestFit="1" customWidth="1"/>
    <col min="17" max="17" width="28.6640625" bestFit="1" customWidth="1"/>
    <col min="18" max="18" width="12.1640625" bestFit="1" customWidth="1"/>
    <col min="19" max="19" width="7.1640625" bestFit="1" customWidth="1"/>
    <col min="20" max="20" width="6.83203125" bestFit="1" customWidth="1"/>
    <col min="21" max="22" width="7.5" bestFit="1" customWidth="1"/>
    <col min="23" max="24" width="6.1640625" bestFit="1" customWidth="1"/>
    <col min="25" max="25" width="5.83203125" bestFit="1" customWidth="1"/>
  </cols>
  <sheetData>
    <row r="1" spans="1:25" x14ac:dyDescent="0.2">
      <c r="A1" s="1" t="s">
        <v>19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O1" s="1" t="s">
        <v>20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6</v>
      </c>
      <c r="X1" t="s">
        <v>7</v>
      </c>
    </row>
    <row r="2" spans="1:25" x14ac:dyDescent="0.2">
      <c r="A2" s="1"/>
      <c r="C2" t="s">
        <v>8</v>
      </c>
      <c r="D2">
        <v>55</v>
      </c>
      <c r="E2">
        <v>50</v>
      </c>
      <c r="F2">
        <v>50</v>
      </c>
      <c r="G2">
        <v>40</v>
      </c>
      <c r="H2">
        <v>55</v>
      </c>
      <c r="I2">
        <v>35</v>
      </c>
      <c r="J2">
        <v>70</v>
      </c>
      <c r="O2" s="1"/>
      <c r="Q2" t="s">
        <v>8</v>
      </c>
      <c r="R2">
        <v>55</v>
      </c>
      <c r="S2">
        <v>50</v>
      </c>
      <c r="T2">
        <v>50</v>
      </c>
      <c r="U2">
        <v>40</v>
      </c>
      <c r="V2">
        <v>55</v>
      </c>
      <c r="W2">
        <v>35</v>
      </c>
      <c r="X2">
        <v>70</v>
      </c>
    </row>
    <row r="3" spans="1:25" x14ac:dyDescent="0.2">
      <c r="A3" s="1"/>
      <c r="C3" t="s">
        <v>9</v>
      </c>
      <c r="D3">
        <v>10</v>
      </c>
      <c r="E3">
        <v>9</v>
      </c>
      <c r="F3">
        <v>6</v>
      </c>
      <c r="G3">
        <v>12</v>
      </c>
      <c r="H3">
        <v>10</v>
      </c>
      <c r="I3">
        <v>11</v>
      </c>
      <c r="J3">
        <v>9</v>
      </c>
      <c r="O3" s="1"/>
      <c r="Q3" t="s">
        <v>9</v>
      </c>
      <c r="R3">
        <v>10</v>
      </c>
      <c r="S3">
        <v>9</v>
      </c>
      <c r="T3">
        <v>6</v>
      </c>
      <c r="U3">
        <v>12</v>
      </c>
      <c r="V3">
        <v>10</v>
      </c>
      <c r="W3">
        <v>11</v>
      </c>
      <c r="X3">
        <v>9</v>
      </c>
    </row>
    <row r="4" spans="1:25" x14ac:dyDescent="0.2">
      <c r="A4" s="1"/>
      <c r="C4" t="s">
        <v>10</v>
      </c>
      <c r="D4">
        <v>18</v>
      </c>
      <c r="E4">
        <v>15</v>
      </c>
      <c r="F4">
        <v>15</v>
      </c>
      <c r="G4">
        <v>25</v>
      </c>
      <c r="H4">
        <v>15</v>
      </c>
      <c r="I4">
        <v>15</v>
      </c>
      <c r="J4">
        <v>15</v>
      </c>
      <c r="O4" s="1"/>
      <c r="Q4" t="s">
        <v>10</v>
      </c>
      <c r="R4">
        <v>18</v>
      </c>
      <c r="S4">
        <v>15</v>
      </c>
      <c r="T4">
        <v>15</v>
      </c>
      <c r="U4">
        <v>25</v>
      </c>
      <c r="V4">
        <v>15</v>
      </c>
      <c r="W4">
        <v>15</v>
      </c>
      <c r="X4">
        <v>15</v>
      </c>
    </row>
    <row r="5" spans="1:25" x14ac:dyDescent="0.2">
      <c r="A5" s="1"/>
      <c r="C5" t="s">
        <v>11</v>
      </c>
      <c r="D5">
        <v>3</v>
      </c>
      <c r="E5">
        <v>3</v>
      </c>
      <c r="F5">
        <v>4</v>
      </c>
      <c r="G5">
        <v>4</v>
      </c>
      <c r="H5">
        <v>2</v>
      </c>
      <c r="I5">
        <v>5</v>
      </c>
      <c r="J5">
        <v>1</v>
      </c>
      <c r="O5" s="1"/>
      <c r="Q5" t="s">
        <v>11</v>
      </c>
      <c r="R5">
        <v>3</v>
      </c>
      <c r="S5">
        <v>3</v>
      </c>
      <c r="T5">
        <v>4</v>
      </c>
      <c r="U5">
        <v>4</v>
      </c>
      <c r="V5">
        <v>2</v>
      </c>
      <c r="W5">
        <v>5</v>
      </c>
      <c r="X5">
        <v>1</v>
      </c>
    </row>
    <row r="6" spans="1:25" x14ac:dyDescent="0.2">
      <c r="A6" s="1"/>
      <c r="C6" t="s">
        <v>12</v>
      </c>
      <c r="D6">
        <v>9</v>
      </c>
      <c r="E6">
        <v>6</v>
      </c>
      <c r="F6">
        <v>6</v>
      </c>
      <c r="G6">
        <v>3</v>
      </c>
      <c r="H6">
        <v>6</v>
      </c>
      <c r="I6">
        <v>10</v>
      </c>
      <c r="J6">
        <v>7</v>
      </c>
      <c r="O6" s="1"/>
      <c r="Q6" t="s">
        <v>12</v>
      </c>
      <c r="R6">
        <v>9</v>
      </c>
      <c r="S6">
        <v>6</v>
      </c>
      <c r="T6">
        <v>6</v>
      </c>
      <c r="U6">
        <v>3</v>
      </c>
      <c r="V6">
        <v>6</v>
      </c>
      <c r="W6">
        <v>10</v>
      </c>
      <c r="X6">
        <v>7</v>
      </c>
    </row>
    <row r="7" spans="1:25" x14ac:dyDescent="0.2">
      <c r="A7" s="1"/>
      <c r="C7" t="s">
        <v>13</v>
      </c>
      <c r="D7">
        <v>5000</v>
      </c>
      <c r="E7">
        <v>6250</v>
      </c>
      <c r="F7">
        <v>4500</v>
      </c>
      <c r="G7">
        <v>8000</v>
      </c>
      <c r="H7">
        <v>5500</v>
      </c>
      <c r="I7">
        <v>10000</v>
      </c>
      <c r="J7">
        <v>7500</v>
      </c>
      <c r="O7" s="1"/>
      <c r="Q7" t="s">
        <v>13</v>
      </c>
      <c r="R7">
        <v>5000</v>
      </c>
      <c r="S7">
        <v>6250</v>
      </c>
      <c r="T7">
        <v>4500</v>
      </c>
      <c r="U7">
        <v>8000</v>
      </c>
      <c r="V7">
        <v>5500</v>
      </c>
      <c r="W7">
        <v>10000</v>
      </c>
      <c r="X7">
        <v>7500</v>
      </c>
    </row>
    <row r="8" spans="1:25" x14ac:dyDescent="0.2">
      <c r="A8" s="1"/>
      <c r="C8" t="s">
        <v>14</v>
      </c>
      <c r="D8">
        <v>35</v>
      </c>
      <c r="E8">
        <v>24</v>
      </c>
      <c r="F8">
        <v>24</v>
      </c>
      <c r="G8">
        <v>33</v>
      </c>
      <c r="H8">
        <v>30</v>
      </c>
      <c r="I8">
        <v>15</v>
      </c>
      <c r="J8">
        <v>30</v>
      </c>
      <c r="O8" s="1"/>
      <c r="Q8" t="s">
        <v>14</v>
      </c>
      <c r="R8">
        <v>35</v>
      </c>
      <c r="S8">
        <v>24</v>
      </c>
      <c r="T8">
        <v>24</v>
      </c>
      <c r="U8">
        <v>33</v>
      </c>
      <c r="V8">
        <v>30</v>
      </c>
      <c r="W8">
        <v>15</v>
      </c>
      <c r="X8">
        <v>30</v>
      </c>
    </row>
    <row r="9" spans="1:25" x14ac:dyDescent="0.2">
      <c r="A9" s="1"/>
      <c r="O9" s="1"/>
    </row>
    <row r="10" spans="1:25" x14ac:dyDescent="0.2">
      <c r="A10" s="1"/>
      <c r="C10" t="s">
        <v>16</v>
      </c>
      <c r="O10" s="1"/>
      <c r="Q10" t="s">
        <v>16</v>
      </c>
    </row>
    <row r="11" spans="1:25" x14ac:dyDescent="0.2">
      <c r="A11" s="1"/>
      <c r="O11" s="1"/>
    </row>
    <row r="12" spans="1:25" x14ac:dyDescent="0.2">
      <c r="A12" s="1"/>
      <c r="C12" t="s">
        <v>0</v>
      </c>
      <c r="D12" t="s">
        <v>15</v>
      </c>
      <c r="E12" t="s">
        <v>1</v>
      </c>
      <c r="F12" t="s">
        <v>2</v>
      </c>
      <c r="G12" t="s">
        <v>3</v>
      </c>
      <c r="H12" t="s">
        <v>4</v>
      </c>
      <c r="I12" t="s">
        <v>5</v>
      </c>
      <c r="J12" t="s">
        <v>6</v>
      </c>
      <c r="K12" t="s">
        <v>7</v>
      </c>
      <c r="O12" s="1"/>
      <c r="Q12" t="s">
        <v>0</v>
      </c>
      <c r="R12" t="s">
        <v>16</v>
      </c>
      <c r="S12" t="s">
        <v>1</v>
      </c>
      <c r="T12" t="s">
        <v>2</v>
      </c>
      <c r="U12" t="s">
        <v>3</v>
      </c>
      <c r="V12" t="s">
        <v>4</v>
      </c>
      <c r="W12" t="s">
        <v>5</v>
      </c>
      <c r="X12" t="s">
        <v>6</v>
      </c>
      <c r="Y12" t="s">
        <v>7</v>
      </c>
    </row>
    <row r="13" spans="1:25" x14ac:dyDescent="0.2">
      <c r="A13" s="1"/>
      <c r="C13" t="s">
        <v>8</v>
      </c>
      <c r="D13">
        <f>7/28</f>
        <v>0.25</v>
      </c>
      <c r="E13">
        <v>55</v>
      </c>
      <c r="F13">
        <v>50</v>
      </c>
      <c r="G13">
        <v>50</v>
      </c>
      <c r="H13">
        <v>40</v>
      </c>
      <c r="I13">
        <v>55</v>
      </c>
      <c r="J13">
        <v>35</v>
      </c>
      <c r="K13">
        <v>70</v>
      </c>
      <c r="O13" s="1"/>
      <c r="Q13" t="s">
        <v>8</v>
      </c>
      <c r="R13">
        <f>4/28</f>
        <v>0.14285714285714285</v>
      </c>
      <c r="S13">
        <v>55</v>
      </c>
      <c r="T13">
        <v>50</v>
      </c>
      <c r="U13">
        <v>50</v>
      </c>
      <c r="V13">
        <v>40</v>
      </c>
      <c r="W13">
        <v>55</v>
      </c>
      <c r="X13">
        <v>35</v>
      </c>
      <c r="Y13">
        <v>70</v>
      </c>
    </row>
    <row r="14" spans="1:25" x14ac:dyDescent="0.2">
      <c r="A14" s="1"/>
      <c r="C14" t="s">
        <v>9</v>
      </c>
      <c r="D14">
        <f>3/28</f>
        <v>0.10714285714285714</v>
      </c>
      <c r="E14">
        <v>10</v>
      </c>
      <c r="F14">
        <v>9</v>
      </c>
      <c r="G14">
        <v>6</v>
      </c>
      <c r="H14">
        <v>12</v>
      </c>
      <c r="I14">
        <v>10</v>
      </c>
      <c r="J14">
        <v>11</v>
      </c>
      <c r="K14">
        <v>9</v>
      </c>
      <c r="O14" s="1"/>
      <c r="Q14" t="s">
        <v>9</v>
      </c>
      <c r="R14">
        <f>6/28</f>
        <v>0.21428571428571427</v>
      </c>
      <c r="S14">
        <v>10</v>
      </c>
      <c r="T14">
        <v>9</v>
      </c>
      <c r="U14">
        <v>6</v>
      </c>
      <c r="V14">
        <v>12</v>
      </c>
      <c r="W14">
        <v>10</v>
      </c>
      <c r="X14">
        <v>11</v>
      </c>
      <c r="Y14">
        <v>9</v>
      </c>
    </row>
    <row r="15" spans="1:25" x14ac:dyDescent="0.2">
      <c r="A15" s="1"/>
      <c r="C15" t="s">
        <v>10</v>
      </c>
      <c r="D15">
        <f>4.5/28</f>
        <v>0.16071428571428573</v>
      </c>
      <c r="E15">
        <v>18</v>
      </c>
      <c r="F15">
        <v>15</v>
      </c>
      <c r="G15">
        <v>15</v>
      </c>
      <c r="H15">
        <v>25</v>
      </c>
      <c r="I15">
        <v>15</v>
      </c>
      <c r="J15">
        <v>15</v>
      </c>
      <c r="K15">
        <v>15</v>
      </c>
      <c r="O15" s="1"/>
      <c r="Q15" t="s">
        <v>10</v>
      </c>
      <c r="R15">
        <f>2.5/28</f>
        <v>8.9285714285714288E-2</v>
      </c>
      <c r="S15">
        <v>18</v>
      </c>
      <c r="T15">
        <v>15</v>
      </c>
      <c r="U15">
        <v>15</v>
      </c>
      <c r="V15">
        <v>25</v>
      </c>
      <c r="W15">
        <v>15</v>
      </c>
      <c r="X15">
        <v>15</v>
      </c>
      <c r="Y15">
        <v>15</v>
      </c>
    </row>
    <row r="16" spans="1:25" x14ac:dyDescent="0.2">
      <c r="A16" s="1"/>
      <c r="C16" t="s">
        <v>11</v>
      </c>
      <c r="D16">
        <f>4.5/28</f>
        <v>0.16071428571428573</v>
      </c>
      <c r="E16">
        <v>3</v>
      </c>
      <c r="F16">
        <v>3</v>
      </c>
      <c r="G16">
        <v>4</v>
      </c>
      <c r="H16">
        <v>4</v>
      </c>
      <c r="I16">
        <v>2</v>
      </c>
      <c r="J16">
        <v>5</v>
      </c>
      <c r="K16">
        <v>1</v>
      </c>
      <c r="O16" s="1"/>
      <c r="Q16" t="s">
        <v>11</v>
      </c>
      <c r="R16">
        <f>2.5/28</f>
        <v>8.9285714285714288E-2</v>
      </c>
      <c r="S16">
        <v>3</v>
      </c>
      <c r="T16">
        <v>3</v>
      </c>
      <c r="U16">
        <v>4</v>
      </c>
      <c r="V16">
        <v>4</v>
      </c>
      <c r="W16">
        <v>2</v>
      </c>
      <c r="X16">
        <v>5</v>
      </c>
      <c r="Y16">
        <v>1</v>
      </c>
    </row>
    <row r="17" spans="1:25" x14ac:dyDescent="0.2">
      <c r="A17" s="1"/>
      <c r="C17" t="s">
        <v>12</v>
      </c>
      <c r="D17">
        <f>1/28</f>
        <v>3.5714285714285712E-2</v>
      </c>
      <c r="E17">
        <v>9</v>
      </c>
      <c r="F17">
        <v>6</v>
      </c>
      <c r="G17">
        <v>6</v>
      </c>
      <c r="H17">
        <v>3</v>
      </c>
      <c r="I17">
        <v>6</v>
      </c>
      <c r="J17">
        <v>10</v>
      </c>
      <c r="K17">
        <v>7</v>
      </c>
      <c r="O17" s="1"/>
      <c r="Q17" t="s">
        <v>12</v>
      </c>
      <c r="R17">
        <f>1/28</f>
        <v>3.5714285714285712E-2</v>
      </c>
      <c r="S17">
        <v>9</v>
      </c>
      <c r="T17">
        <v>6</v>
      </c>
      <c r="U17">
        <v>6</v>
      </c>
      <c r="V17">
        <v>3</v>
      </c>
      <c r="W17">
        <v>6</v>
      </c>
      <c r="X17">
        <v>10</v>
      </c>
      <c r="Y17">
        <v>7</v>
      </c>
    </row>
    <row r="18" spans="1:25" x14ac:dyDescent="0.2">
      <c r="A18" s="1"/>
      <c r="C18" t="s">
        <v>13</v>
      </c>
      <c r="D18">
        <f>6/28</f>
        <v>0.21428571428571427</v>
      </c>
      <c r="E18">
        <v>5000</v>
      </c>
      <c r="F18">
        <v>6250</v>
      </c>
      <c r="G18">
        <v>4500</v>
      </c>
      <c r="H18">
        <v>8000</v>
      </c>
      <c r="I18">
        <v>5500</v>
      </c>
      <c r="J18">
        <v>10000</v>
      </c>
      <c r="K18">
        <v>7500</v>
      </c>
      <c r="O18" s="1"/>
      <c r="Q18" t="s">
        <v>13</v>
      </c>
      <c r="R18">
        <f>5/28</f>
        <v>0.17857142857142858</v>
      </c>
      <c r="S18">
        <v>5000</v>
      </c>
      <c r="T18">
        <v>6250</v>
      </c>
      <c r="U18">
        <v>4500</v>
      </c>
      <c r="V18">
        <v>8000</v>
      </c>
      <c r="W18">
        <v>5500</v>
      </c>
      <c r="X18">
        <v>10000</v>
      </c>
      <c r="Y18">
        <v>7500</v>
      </c>
    </row>
    <row r="19" spans="1:25" x14ac:dyDescent="0.2">
      <c r="A19" s="1"/>
      <c r="C19" t="s">
        <v>14</v>
      </c>
      <c r="D19">
        <f>2/28</f>
        <v>7.1428571428571425E-2</v>
      </c>
      <c r="E19">
        <v>35</v>
      </c>
      <c r="F19">
        <v>24</v>
      </c>
      <c r="G19">
        <v>24</v>
      </c>
      <c r="H19">
        <v>33</v>
      </c>
      <c r="I19">
        <v>30</v>
      </c>
      <c r="J19">
        <v>15</v>
      </c>
      <c r="K19">
        <v>30</v>
      </c>
      <c r="O19" s="1"/>
      <c r="Q19" t="s">
        <v>14</v>
      </c>
      <c r="R19">
        <f>7/28</f>
        <v>0.25</v>
      </c>
      <c r="S19">
        <v>35</v>
      </c>
      <c r="T19">
        <v>24</v>
      </c>
      <c r="U19">
        <v>24</v>
      </c>
      <c r="V19">
        <v>33</v>
      </c>
      <c r="W19">
        <v>30</v>
      </c>
      <c r="X19">
        <v>15</v>
      </c>
      <c r="Y19">
        <v>30</v>
      </c>
    </row>
    <row r="20" spans="1:25" x14ac:dyDescent="0.2">
      <c r="A20" s="1"/>
      <c r="O20" s="1"/>
    </row>
    <row r="21" spans="1:25" x14ac:dyDescent="0.2">
      <c r="A21" s="1"/>
      <c r="C21" t="s">
        <v>17</v>
      </c>
      <c r="O21" s="1"/>
      <c r="Q21" t="s">
        <v>17</v>
      </c>
    </row>
    <row r="22" spans="1:25" x14ac:dyDescent="0.2">
      <c r="A22" s="1"/>
      <c r="O22" s="1"/>
    </row>
    <row r="23" spans="1:25" x14ac:dyDescent="0.2">
      <c r="A23" s="1"/>
      <c r="C23" t="s">
        <v>0</v>
      </c>
      <c r="D23" t="s">
        <v>15</v>
      </c>
      <c r="E23" t="s">
        <v>1</v>
      </c>
      <c r="F23" t="s">
        <v>2</v>
      </c>
      <c r="G23" t="s">
        <v>3</v>
      </c>
      <c r="H23" t="s">
        <v>4</v>
      </c>
      <c r="I23" t="s">
        <v>5</v>
      </c>
      <c r="J23" t="s">
        <v>6</v>
      </c>
      <c r="K23" t="s">
        <v>7</v>
      </c>
      <c r="O23" s="1"/>
      <c r="Q23" t="s">
        <v>0</v>
      </c>
      <c r="R23" t="s">
        <v>16</v>
      </c>
      <c r="S23" t="s">
        <v>1</v>
      </c>
      <c r="T23" t="s">
        <v>2</v>
      </c>
      <c r="U23" t="s">
        <v>3</v>
      </c>
      <c r="V23" t="s">
        <v>4</v>
      </c>
      <c r="W23" t="s">
        <v>5</v>
      </c>
      <c r="X23" t="s">
        <v>6</v>
      </c>
      <c r="Y23" t="s">
        <v>7</v>
      </c>
    </row>
    <row r="24" spans="1:25" x14ac:dyDescent="0.2">
      <c r="A24" s="1"/>
      <c r="C24" t="s">
        <v>8</v>
      </c>
      <c r="D24">
        <f>D13</f>
        <v>0.25</v>
      </c>
      <c r="E24">
        <v>55</v>
      </c>
      <c r="F24">
        <v>50</v>
      </c>
      <c r="G24">
        <v>50</v>
      </c>
      <c r="H24">
        <v>40</v>
      </c>
      <c r="I24">
        <v>55</v>
      </c>
      <c r="J24">
        <v>35</v>
      </c>
      <c r="K24">
        <v>70</v>
      </c>
      <c r="O24" s="1"/>
      <c r="Q24" t="s">
        <v>8</v>
      </c>
      <c r="R24">
        <f>R13</f>
        <v>0.14285714285714285</v>
      </c>
      <c r="S24">
        <v>55</v>
      </c>
      <c r="T24">
        <v>50</v>
      </c>
      <c r="U24">
        <v>50</v>
      </c>
      <c r="V24">
        <v>40</v>
      </c>
      <c r="W24">
        <v>55</v>
      </c>
      <c r="X24">
        <v>35</v>
      </c>
      <c r="Y24">
        <v>70</v>
      </c>
    </row>
    <row r="25" spans="1:25" x14ac:dyDescent="0.2">
      <c r="A25" s="1"/>
      <c r="C25" t="s">
        <v>9</v>
      </c>
      <c r="D25">
        <f t="shared" ref="D25:D30" si="0">D14</f>
        <v>0.10714285714285714</v>
      </c>
      <c r="E25">
        <v>10</v>
      </c>
      <c r="F25">
        <v>9</v>
      </c>
      <c r="G25">
        <v>6</v>
      </c>
      <c r="H25">
        <v>12</v>
      </c>
      <c r="I25">
        <v>10</v>
      </c>
      <c r="J25">
        <v>11</v>
      </c>
      <c r="K25">
        <v>9</v>
      </c>
      <c r="O25" s="1"/>
      <c r="Q25" t="s">
        <v>9</v>
      </c>
      <c r="R25">
        <f t="shared" ref="R25:R30" si="1">R14</f>
        <v>0.21428571428571427</v>
      </c>
      <c r="S25">
        <v>10</v>
      </c>
      <c r="T25">
        <v>9</v>
      </c>
      <c r="U25">
        <v>6</v>
      </c>
      <c r="V25">
        <v>12</v>
      </c>
      <c r="W25">
        <v>10</v>
      </c>
      <c r="X25">
        <v>11</v>
      </c>
      <c r="Y25">
        <v>9</v>
      </c>
    </row>
    <row r="26" spans="1:25" x14ac:dyDescent="0.2">
      <c r="A26" s="1"/>
      <c r="C26" t="s">
        <v>10</v>
      </c>
      <c r="D26">
        <f t="shared" si="0"/>
        <v>0.16071428571428573</v>
      </c>
      <c r="E26">
        <v>18</v>
      </c>
      <c r="F26">
        <v>15</v>
      </c>
      <c r="G26">
        <v>15</v>
      </c>
      <c r="H26">
        <v>25</v>
      </c>
      <c r="I26">
        <v>15</v>
      </c>
      <c r="J26">
        <v>15</v>
      </c>
      <c r="K26">
        <v>15</v>
      </c>
      <c r="O26" s="1"/>
      <c r="Q26" t="s">
        <v>10</v>
      </c>
      <c r="R26">
        <f t="shared" si="1"/>
        <v>8.9285714285714288E-2</v>
      </c>
      <c r="S26">
        <v>18</v>
      </c>
      <c r="T26">
        <v>15</v>
      </c>
      <c r="U26">
        <v>15</v>
      </c>
      <c r="V26">
        <v>25</v>
      </c>
      <c r="W26">
        <v>15</v>
      </c>
      <c r="X26">
        <v>15</v>
      </c>
      <c r="Y26">
        <v>15</v>
      </c>
    </row>
    <row r="27" spans="1:25" x14ac:dyDescent="0.2">
      <c r="A27" s="1"/>
      <c r="C27" t="s">
        <v>11</v>
      </c>
      <c r="D27">
        <f t="shared" si="0"/>
        <v>0.16071428571428573</v>
      </c>
      <c r="E27">
        <v>3</v>
      </c>
      <c r="F27">
        <v>3</v>
      </c>
      <c r="G27">
        <v>4</v>
      </c>
      <c r="H27">
        <v>4</v>
      </c>
      <c r="I27">
        <v>2</v>
      </c>
      <c r="J27">
        <v>5</v>
      </c>
      <c r="K27">
        <v>1</v>
      </c>
      <c r="O27" s="1"/>
      <c r="Q27" t="s">
        <v>11</v>
      </c>
      <c r="R27">
        <f t="shared" si="1"/>
        <v>8.9285714285714288E-2</v>
      </c>
      <c r="S27">
        <v>3</v>
      </c>
      <c r="T27">
        <v>3</v>
      </c>
      <c r="U27">
        <v>4</v>
      </c>
      <c r="V27">
        <v>4</v>
      </c>
      <c r="W27">
        <v>2</v>
      </c>
      <c r="X27">
        <v>5</v>
      </c>
      <c r="Y27">
        <v>1</v>
      </c>
    </row>
    <row r="28" spans="1:25" x14ac:dyDescent="0.2">
      <c r="A28" s="1"/>
      <c r="C28" t="s">
        <v>12</v>
      </c>
      <c r="D28">
        <f t="shared" si="0"/>
        <v>3.5714285714285712E-2</v>
      </c>
      <c r="E28">
        <v>9</v>
      </c>
      <c r="F28">
        <v>6</v>
      </c>
      <c r="G28">
        <v>6</v>
      </c>
      <c r="H28">
        <v>3</v>
      </c>
      <c r="I28">
        <v>6</v>
      </c>
      <c r="J28">
        <v>10</v>
      </c>
      <c r="K28">
        <v>7</v>
      </c>
      <c r="O28" s="1"/>
      <c r="Q28" t="s">
        <v>12</v>
      </c>
      <c r="R28">
        <f t="shared" si="1"/>
        <v>3.5714285714285712E-2</v>
      </c>
      <c r="S28">
        <v>9</v>
      </c>
      <c r="T28">
        <v>6</v>
      </c>
      <c r="U28">
        <v>6</v>
      </c>
      <c r="V28">
        <v>3</v>
      </c>
      <c r="W28">
        <v>6</v>
      </c>
      <c r="X28">
        <v>10</v>
      </c>
      <c r="Y28">
        <v>7</v>
      </c>
    </row>
    <row r="29" spans="1:25" x14ac:dyDescent="0.2">
      <c r="A29" s="1"/>
      <c r="C29" t="s">
        <v>13</v>
      </c>
      <c r="D29">
        <f t="shared" si="0"/>
        <v>0.21428571428571427</v>
      </c>
      <c r="E29">
        <f>E18^-1</f>
        <v>2.0000000000000001E-4</v>
      </c>
      <c r="F29">
        <f t="shared" ref="F29:J29" si="2">F18^-1</f>
        <v>1.6000000000000001E-4</v>
      </c>
      <c r="G29">
        <f t="shared" si="2"/>
        <v>2.2222222222222223E-4</v>
      </c>
      <c r="H29">
        <f t="shared" si="2"/>
        <v>1.25E-4</v>
      </c>
      <c r="I29">
        <f t="shared" si="2"/>
        <v>1.8181818181818181E-4</v>
      </c>
      <c r="J29">
        <f t="shared" si="2"/>
        <v>1E-4</v>
      </c>
      <c r="K29">
        <f>K18^-1</f>
        <v>1.3333333333333334E-4</v>
      </c>
      <c r="O29" s="1"/>
      <c r="Q29" t="s">
        <v>13</v>
      </c>
      <c r="R29">
        <f t="shared" si="1"/>
        <v>0.17857142857142858</v>
      </c>
      <c r="S29">
        <f>S18^-1</f>
        <v>2.0000000000000001E-4</v>
      </c>
      <c r="T29">
        <f t="shared" ref="T29:Y29" si="3">T18^-1</f>
        <v>1.6000000000000001E-4</v>
      </c>
      <c r="U29">
        <f t="shared" si="3"/>
        <v>2.2222222222222223E-4</v>
      </c>
      <c r="V29">
        <f t="shared" si="3"/>
        <v>1.25E-4</v>
      </c>
      <c r="W29">
        <f t="shared" si="3"/>
        <v>1.8181818181818181E-4</v>
      </c>
      <c r="X29">
        <f t="shared" si="3"/>
        <v>1E-4</v>
      </c>
      <c r="Y29">
        <f t="shared" si="3"/>
        <v>1.3333333333333334E-4</v>
      </c>
    </row>
    <row r="30" spans="1:25" x14ac:dyDescent="0.2">
      <c r="A30" s="1"/>
      <c r="C30" t="s">
        <v>14</v>
      </c>
      <c r="D30">
        <f t="shared" si="0"/>
        <v>7.1428571428571425E-2</v>
      </c>
      <c r="E30">
        <v>35</v>
      </c>
      <c r="F30">
        <v>24</v>
      </c>
      <c r="G30">
        <v>24</v>
      </c>
      <c r="H30">
        <v>33</v>
      </c>
      <c r="I30">
        <v>30</v>
      </c>
      <c r="J30">
        <v>15</v>
      </c>
      <c r="K30">
        <v>30</v>
      </c>
      <c r="O30" s="1"/>
      <c r="Q30" t="s">
        <v>14</v>
      </c>
      <c r="R30">
        <f t="shared" si="1"/>
        <v>0.25</v>
      </c>
      <c r="S30">
        <v>35</v>
      </c>
      <c r="T30">
        <v>24</v>
      </c>
      <c r="U30">
        <v>24</v>
      </c>
      <c r="V30">
        <v>33</v>
      </c>
      <c r="W30">
        <v>30</v>
      </c>
      <c r="X30">
        <v>15</v>
      </c>
      <c r="Y30">
        <v>30</v>
      </c>
    </row>
    <row r="31" spans="1:25" x14ac:dyDescent="0.2">
      <c r="A31" s="1"/>
      <c r="O31" s="1"/>
    </row>
    <row r="32" spans="1:25" x14ac:dyDescent="0.2">
      <c r="A32" s="1"/>
      <c r="C32" t="s">
        <v>18</v>
      </c>
      <c r="O32" s="1"/>
      <c r="Q32" t="s">
        <v>18</v>
      </c>
    </row>
    <row r="33" spans="1:25" x14ac:dyDescent="0.2">
      <c r="A33" s="1"/>
      <c r="O33" s="1"/>
    </row>
    <row r="34" spans="1:25" x14ac:dyDescent="0.2">
      <c r="A34" s="1"/>
      <c r="C34" t="s">
        <v>0</v>
      </c>
      <c r="D34" t="s">
        <v>15</v>
      </c>
      <c r="E34" t="s">
        <v>1</v>
      </c>
      <c r="F34" t="s">
        <v>2</v>
      </c>
      <c r="G34" t="s">
        <v>3</v>
      </c>
      <c r="H34" t="s">
        <v>4</v>
      </c>
      <c r="I34" t="s">
        <v>5</v>
      </c>
      <c r="J34" t="s">
        <v>6</v>
      </c>
      <c r="K34" t="s">
        <v>7</v>
      </c>
      <c r="O34" s="1"/>
      <c r="Q34" t="s">
        <v>0</v>
      </c>
      <c r="R34" t="s">
        <v>16</v>
      </c>
      <c r="S34" t="s">
        <v>1</v>
      </c>
      <c r="T34" t="s">
        <v>2</v>
      </c>
      <c r="U34" t="s">
        <v>3</v>
      </c>
      <c r="V34" t="s">
        <v>4</v>
      </c>
      <c r="W34" t="s">
        <v>5</v>
      </c>
      <c r="X34" t="s">
        <v>6</v>
      </c>
      <c r="Y34" t="s">
        <v>7</v>
      </c>
    </row>
    <row r="35" spans="1:25" x14ac:dyDescent="0.2">
      <c r="A35" s="1"/>
      <c r="C35" t="s">
        <v>8</v>
      </c>
      <c r="D35">
        <f>D24/(SUM($D$24:$D$30))</f>
        <v>0.25</v>
      </c>
      <c r="E35">
        <f xml:space="preserve"> E24/(SUM($E$24:$K$24))</f>
        <v>0.15492957746478872</v>
      </c>
      <c r="F35">
        <f t="shared" ref="F35:K35" si="4" xml:space="preserve"> F24/(SUM($E$24:$K$24))</f>
        <v>0.14084507042253522</v>
      </c>
      <c r="G35">
        <f t="shared" si="4"/>
        <v>0.14084507042253522</v>
      </c>
      <c r="H35">
        <f t="shared" si="4"/>
        <v>0.11267605633802817</v>
      </c>
      <c r="I35">
        <f t="shared" si="4"/>
        <v>0.15492957746478872</v>
      </c>
      <c r="J35">
        <f t="shared" si="4"/>
        <v>9.8591549295774641E-2</v>
      </c>
      <c r="K35">
        <f t="shared" si="4"/>
        <v>0.19718309859154928</v>
      </c>
      <c r="O35" s="1"/>
      <c r="Q35" t="s">
        <v>8</v>
      </c>
      <c r="R35">
        <f>R24/(SUM($R$24:$R$30))</f>
        <v>0.14285714285714285</v>
      </c>
      <c r="S35">
        <f xml:space="preserve"> S24/(SUM($S$24:$Y$24))</f>
        <v>0.15492957746478872</v>
      </c>
      <c r="T35">
        <f xml:space="preserve"> T24/(SUM($S$24:$Y$24))</f>
        <v>0.14084507042253522</v>
      </c>
      <c r="U35">
        <f t="shared" ref="U35:Y35" si="5" xml:space="preserve"> U24/(SUM($S$24:$Y$24))</f>
        <v>0.14084507042253522</v>
      </c>
      <c r="V35">
        <f t="shared" si="5"/>
        <v>0.11267605633802817</v>
      </c>
      <c r="W35">
        <f t="shared" si="5"/>
        <v>0.15492957746478872</v>
      </c>
      <c r="X35">
        <f t="shared" si="5"/>
        <v>9.8591549295774641E-2</v>
      </c>
      <c r="Y35">
        <f t="shared" si="5"/>
        <v>0.19718309859154928</v>
      </c>
    </row>
    <row r="36" spans="1:25" x14ac:dyDescent="0.2">
      <c r="A36" s="1"/>
      <c r="C36" t="s">
        <v>9</v>
      </c>
      <c r="D36">
        <f t="shared" ref="D36:D41" si="6">D25/(SUM($D$24:$D$30))</f>
        <v>0.10714285714285714</v>
      </c>
      <c r="E36">
        <f xml:space="preserve"> E25/(SUM($E$25:$K$25))</f>
        <v>0.14925373134328357</v>
      </c>
      <c r="F36">
        <f t="shared" ref="F36:K36" si="7" xml:space="preserve"> F25/(SUM($E$25:$K$25))</f>
        <v>0.13432835820895522</v>
      </c>
      <c r="G36">
        <f t="shared" si="7"/>
        <v>8.9552238805970144E-2</v>
      </c>
      <c r="H36">
        <f t="shared" si="7"/>
        <v>0.17910447761194029</v>
      </c>
      <c r="I36">
        <f t="shared" si="7"/>
        <v>0.14925373134328357</v>
      </c>
      <c r="J36">
        <f t="shared" si="7"/>
        <v>0.16417910447761194</v>
      </c>
      <c r="K36">
        <f t="shared" si="7"/>
        <v>0.13432835820895522</v>
      </c>
      <c r="O36" s="1"/>
      <c r="Q36" t="s">
        <v>9</v>
      </c>
      <c r="R36">
        <f t="shared" ref="R36:R41" si="8">R25/(SUM($R$24:$R$30))</f>
        <v>0.21428571428571427</v>
      </c>
      <c r="S36">
        <f xml:space="preserve"> S25/(SUM($S$25:$Y$25))</f>
        <v>0.14925373134328357</v>
      </c>
      <c r="T36">
        <f t="shared" ref="T36:Y36" si="9" xml:space="preserve"> T25/(SUM($S$25:$Y$25))</f>
        <v>0.13432835820895522</v>
      </c>
      <c r="U36">
        <f t="shared" si="9"/>
        <v>8.9552238805970144E-2</v>
      </c>
      <c r="V36">
        <f t="shared" si="9"/>
        <v>0.17910447761194029</v>
      </c>
      <c r="W36">
        <f t="shared" si="9"/>
        <v>0.14925373134328357</v>
      </c>
      <c r="X36">
        <f t="shared" si="9"/>
        <v>0.16417910447761194</v>
      </c>
      <c r="Y36">
        <f t="shared" si="9"/>
        <v>0.13432835820895522</v>
      </c>
    </row>
    <row r="37" spans="1:25" x14ac:dyDescent="0.2">
      <c r="A37" s="1"/>
      <c r="C37" t="s">
        <v>10</v>
      </c>
      <c r="D37">
        <f t="shared" si="6"/>
        <v>0.16071428571428573</v>
      </c>
      <c r="E37">
        <f xml:space="preserve"> E26/(SUM($E$26:$K$26))</f>
        <v>0.15254237288135594</v>
      </c>
      <c r="F37">
        <f t="shared" ref="F37:K37" si="10" xml:space="preserve"> F26/(SUM($E$26:$K$26))</f>
        <v>0.1271186440677966</v>
      </c>
      <c r="G37">
        <f t="shared" si="10"/>
        <v>0.1271186440677966</v>
      </c>
      <c r="H37">
        <f t="shared" si="10"/>
        <v>0.21186440677966101</v>
      </c>
      <c r="I37">
        <f t="shared" si="10"/>
        <v>0.1271186440677966</v>
      </c>
      <c r="J37">
        <f t="shared" si="10"/>
        <v>0.1271186440677966</v>
      </c>
      <c r="K37">
        <f t="shared" si="10"/>
        <v>0.1271186440677966</v>
      </c>
      <c r="O37" s="1"/>
      <c r="Q37" t="s">
        <v>10</v>
      </c>
      <c r="R37">
        <f t="shared" si="8"/>
        <v>8.9285714285714288E-2</v>
      </c>
      <c r="S37">
        <f xml:space="preserve"> S26/(SUM($S$26:$Y$26))</f>
        <v>0.15254237288135594</v>
      </c>
      <c r="T37">
        <f t="shared" ref="T37:Y37" si="11" xml:space="preserve"> T26/(SUM($S$26:$Y$26))</f>
        <v>0.1271186440677966</v>
      </c>
      <c r="U37">
        <f t="shared" si="11"/>
        <v>0.1271186440677966</v>
      </c>
      <c r="V37">
        <f t="shared" si="11"/>
        <v>0.21186440677966101</v>
      </c>
      <c r="W37">
        <f t="shared" si="11"/>
        <v>0.1271186440677966</v>
      </c>
      <c r="X37">
        <f t="shared" si="11"/>
        <v>0.1271186440677966</v>
      </c>
      <c r="Y37">
        <f t="shared" si="11"/>
        <v>0.1271186440677966</v>
      </c>
    </row>
    <row r="38" spans="1:25" x14ac:dyDescent="0.2">
      <c r="A38" s="1"/>
      <c r="C38" t="s">
        <v>11</v>
      </c>
      <c r="D38">
        <f t="shared" si="6"/>
        <v>0.16071428571428573</v>
      </c>
      <c r="E38">
        <f xml:space="preserve"> E27/(SUM($E$27:$K$27))</f>
        <v>0.13636363636363635</v>
      </c>
      <c r="F38">
        <f t="shared" ref="F38:K38" si="12" xml:space="preserve"> F27/(SUM($E$27:$K$27))</f>
        <v>0.13636363636363635</v>
      </c>
      <c r="G38">
        <f t="shared" si="12"/>
        <v>0.18181818181818182</v>
      </c>
      <c r="H38">
        <f t="shared" si="12"/>
        <v>0.18181818181818182</v>
      </c>
      <c r="I38">
        <f t="shared" si="12"/>
        <v>9.0909090909090912E-2</v>
      </c>
      <c r="J38">
        <f t="shared" si="12"/>
        <v>0.22727272727272727</v>
      </c>
      <c r="K38">
        <f t="shared" si="12"/>
        <v>4.5454545454545456E-2</v>
      </c>
      <c r="O38" s="1"/>
      <c r="Q38" t="s">
        <v>11</v>
      </c>
      <c r="R38">
        <f t="shared" si="8"/>
        <v>8.9285714285714288E-2</v>
      </c>
      <c r="S38">
        <f xml:space="preserve"> S27/(SUM($S$27:$Y$27))</f>
        <v>0.13636363636363635</v>
      </c>
      <c r="T38">
        <f t="shared" ref="T38:Y38" si="13" xml:space="preserve"> T27/(SUM($S$27:$Y$27))</f>
        <v>0.13636363636363635</v>
      </c>
      <c r="U38">
        <f t="shared" si="13"/>
        <v>0.18181818181818182</v>
      </c>
      <c r="V38">
        <f t="shared" si="13"/>
        <v>0.18181818181818182</v>
      </c>
      <c r="W38">
        <f t="shared" si="13"/>
        <v>9.0909090909090912E-2</v>
      </c>
      <c r="X38">
        <f t="shared" si="13"/>
        <v>0.22727272727272727</v>
      </c>
      <c r="Y38">
        <f t="shared" si="13"/>
        <v>4.5454545454545456E-2</v>
      </c>
    </row>
    <row r="39" spans="1:25" x14ac:dyDescent="0.2">
      <c r="A39" s="1"/>
      <c r="C39" t="s">
        <v>12</v>
      </c>
      <c r="D39">
        <f t="shared" si="6"/>
        <v>3.5714285714285712E-2</v>
      </c>
      <c r="E39">
        <f xml:space="preserve"> E28/(SUM($E$28:$K$28))</f>
        <v>0.19148936170212766</v>
      </c>
      <c r="F39">
        <f t="shared" ref="F39:K39" si="14" xml:space="preserve"> F28/(SUM($E$28:$K$28))</f>
        <v>0.1276595744680851</v>
      </c>
      <c r="G39">
        <f t="shared" si="14"/>
        <v>0.1276595744680851</v>
      </c>
      <c r="H39">
        <f t="shared" si="14"/>
        <v>6.3829787234042548E-2</v>
      </c>
      <c r="I39">
        <f t="shared" si="14"/>
        <v>0.1276595744680851</v>
      </c>
      <c r="J39">
        <f t="shared" si="14"/>
        <v>0.21276595744680851</v>
      </c>
      <c r="K39">
        <f t="shared" si="14"/>
        <v>0.14893617021276595</v>
      </c>
      <c r="O39" s="1"/>
      <c r="Q39" t="s">
        <v>12</v>
      </c>
      <c r="R39">
        <f t="shared" si="8"/>
        <v>3.5714285714285712E-2</v>
      </c>
      <c r="S39">
        <f xml:space="preserve"> S28/(SUM($S$28:$Y$28))</f>
        <v>0.19148936170212766</v>
      </c>
      <c r="T39">
        <f t="shared" ref="T39:Y39" si="15" xml:space="preserve"> T28/(SUM($S$28:$Y$28))</f>
        <v>0.1276595744680851</v>
      </c>
      <c r="U39">
        <f t="shared" si="15"/>
        <v>0.1276595744680851</v>
      </c>
      <c r="V39">
        <f t="shared" si="15"/>
        <v>6.3829787234042548E-2</v>
      </c>
      <c r="W39">
        <f t="shared" si="15"/>
        <v>0.1276595744680851</v>
      </c>
      <c r="X39">
        <f t="shared" si="15"/>
        <v>0.21276595744680851</v>
      </c>
      <c r="Y39">
        <f t="shared" si="15"/>
        <v>0.14893617021276595</v>
      </c>
    </row>
    <row r="40" spans="1:25" x14ac:dyDescent="0.2">
      <c r="A40" s="1"/>
      <c r="C40" t="s">
        <v>13</v>
      </c>
      <c r="D40">
        <f t="shared" si="6"/>
        <v>0.21428571428571427</v>
      </c>
      <c r="E40">
        <f xml:space="preserve"> E29/(SUM($E$29:$K$29))</f>
        <v>0.17819376321828737</v>
      </c>
      <c r="F40">
        <f t="shared" ref="F40:K40" si="16" xml:space="preserve"> F29/(SUM($E$29:$K$29))</f>
        <v>0.14255501057462988</v>
      </c>
      <c r="G40">
        <f t="shared" si="16"/>
        <v>0.19799307024254151</v>
      </c>
      <c r="H40">
        <f t="shared" si="16"/>
        <v>0.11137110201142959</v>
      </c>
      <c r="I40">
        <f t="shared" si="16"/>
        <v>0.16199433019844303</v>
      </c>
      <c r="J40">
        <f t="shared" si="16"/>
        <v>8.9096881609143683E-2</v>
      </c>
      <c r="K40">
        <f t="shared" si="16"/>
        <v>0.11879584214552491</v>
      </c>
      <c r="O40" s="1"/>
      <c r="Q40" t="s">
        <v>13</v>
      </c>
      <c r="R40">
        <f t="shared" si="8"/>
        <v>0.17857142857142858</v>
      </c>
      <c r="S40">
        <f xml:space="preserve"> S29/(SUM($S$29:$Y$29))</f>
        <v>0.17819376321828737</v>
      </c>
      <c r="T40">
        <f t="shared" ref="T40:Y40" si="17" xml:space="preserve"> T29/(SUM($S$29:$Y$29))</f>
        <v>0.14255501057462988</v>
      </c>
      <c r="U40">
        <f t="shared" si="17"/>
        <v>0.19799307024254151</v>
      </c>
      <c r="V40">
        <f t="shared" si="17"/>
        <v>0.11137110201142959</v>
      </c>
      <c r="W40">
        <f t="shared" si="17"/>
        <v>0.16199433019844303</v>
      </c>
      <c r="X40">
        <f t="shared" si="17"/>
        <v>8.9096881609143683E-2</v>
      </c>
      <c r="Y40">
        <f t="shared" si="17"/>
        <v>0.11879584214552491</v>
      </c>
    </row>
    <row r="41" spans="1:25" x14ac:dyDescent="0.2">
      <c r="A41" s="1"/>
      <c r="C41" t="s">
        <v>14</v>
      </c>
      <c r="D41">
        <f t="shared" si="6"/>
        <v>7.1428571428571425E-2</v>
      </c>
      <c r="E41">
        <f xml:space="preserve"> E30/(SUM($E$30:$K$30))</f>
        <v>0.18324607329842932</v>
      </c>
      <c r="F41">
        <f t="shared" ref="F41:K41" si="18" xml:space="preserve"> F30/(SUM($E$30:$K$30))</f>
        <v>0.1256544502617801</v>
      </c>
      <c r="G41">
        <f xml:space="preserve"> G30/(SUM($E$30:$K$30))</f>
        <v>0.1256544502617801</v>
      </c>
      <c r="H41">
        <f xml:space="preserve"> H30/(SUM($E$30:$K$30))</f>
        <v>0.17277486910994763</v>
      </c>
      <c r="I41">
        <f t="shared" si="18"/>
        <v>0.15706806282722513</v>
      </c>
      <c r="J41">
        <f t="shared" si="18"/>
        <v>7.8534031413612565E-2</v>
      </c>
      <c r="K41">
        <f t="shared" si="18"/>
        <v>0.15706806282722513</v>
      </c>
      <c r="O41" s="1"/>
      <c r="Q41" t="s">
        <v>14</v>
      </c>
      <c r="R41">
        <f t="shared" si="8"/>
        <v>0.25</v>
      </c>
      <c r="S41">
        <f xml:space="preserve"> S30/(SUM($S$30:$Y$30))</f>
        <v>0.18324607329842932</v>
      </c>
      <c r="T41">
        <f t="shared" ref="T41:Y41" si="19" xml:space="preserve"> T30/(SUM($S$30:$Y$30))</f>
        <v>0.1256544502617801</v>
      </c>
      <c r="U41">
        <f t="shared" si="19"/>
        <v>0.1256544502617801</v>
      </c>
      <c r="V41">
        <f xml:space="preserve"> V30/(SUM($S$30:$Y$30))</f>
        <v>0.17277486910994763</v>
      </c>
      <c r="W41">
        <f t="shared" si="19"/>
        <v>0.15706806282722513</v>
      </c>
      <c r="X41">
        <f t="shared" si="19"/>
        <v>7.8534031413612565E-2</v>
      </c>
      <c r="Y41">
        <f t="shared" si="19"/>
        <v>0.15706806282722513</v>
      </c>
    </row>
    <row r="43" spans="1:25" x14ac:dyDescent="0.2">
      <c r="E43">
        <f xml:space="preserve"> (E35*$D$35)+(E36*$D$36)+(E37*$D$37)+(E38*$D$38)+(E39*$D$39)+(E40*$D$40)+(E41*$D$41)</f>
        <v>0.15926747733909097</v>
      </c>
      <c r="F43">
        <f t="shared" ref="F43:J43" si="20" xml:space="preserve"> (F35*$D$35)+(F36*$D$36)+(F37*$D$37)+(F38*$D$38)+(F39*$D$39)+(F40*$D$40)+(F41*$D$41)</f>
        <v>0.13603104885591019</v>
      </c>
      <c r="G43">
        <f t="shared" si="20"/>
        <v>0.15041838651105194</v>
      </c>
      <c r="H43">
        <f t="shared" si="20"/>
        <v>0.14911512905052954</v>
      </c>
      <c r="I43">
        <f t="shared" si="20"/>
        <v>0.14025552589259138</v>
      </c>
      <c r="J43">
        <f t="shared" si="20"/>
        <v>0.13149480855230397</v>
      </c>
      <c r="K43">
        <f xml:space="preserve"> (K35*$D$35)+(K36*$D$36)+(K37*$D$37)+(K38*$D$38)+(K39*$D$39)+(K40*$D$40)+(K41*$D$41)</f>
        <v>0.13341762379852196</v>
      </c>
      <c r="S43">
        <f xml:space="preserve"> (S35*$R$35)+(S36*$R$36)+(S37*$R$37)+(S38*$R$38)+(S39*$R$39)+(S40*$R$40)+(S41*$R$41)</f>
        <v>0.16438165756835382</v>
      </c>
      <c r="T43">
        <f t="shared" ref="T43:Y43" si="21" xml:space="preserve"> (T35*$R$35)+(T36*$R$36)+(T37*$R$37)+(T38*$R$38)+(T39*$R$39)+(T40*$R$40)+(T41*$R$41)</f>
        <v>0.13385971111414821</v>
      </c>
      <c r="U43">
        <f t="shared" si="21"/>
        <v>0.13822292345550577</v>
      </c>
      <c r="V43">
        <f t="shared" si="21"/>
        <v>0.15498739084211377</v>
      </c>
      <c r="W43">
        <f t="shared" si="21"/>
        <v>0.14633634645042684</v>
      </c>
      <c r="X43">
        <f t="shared" si="21"/>
        <v>0.12405027992099624</v>
      </c>
      <c r="Y43">
        <f t="shared" si="21"/>
        <v>0.13816169064845535</v>
      </c>
    </row>
  </sheetData>
  <mergeCells count="2">
    <mergeCell ref="A1:A41"/>
    <mergeCell ref="O1:O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Sheet1!Robot_Info</vt:lpstr>
      <vt:lpstr>Sheet1!Robot_Info_1</vt:lpstr>
      <vt:lpstr>Sheet1!Robot_Info_1_1</vt:lpstr>
      <vt:lpstr>Sheet1!Robot_Info_1_1_1</vt:lpstr>
      <vt:lpstr>Sheet1!Robot_Info_2</vt:lpstr>
      <vt:lpstr>Sheet1!Robot_Info_2_1</vt:lpstr>
      <vt:lpstr>Sheet1!Robot_Info_2_1_1</vt:lpstr>
      <vt:lpstr>Sheet1!Robot_Info_2_1_1_1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Gordon</dc:creator>
  <cp:lastModifiedBy>Matthew Gordon</cp:lastModifiedBy>
  <dcterms:created xsi:type="dcterms:W3CDTF">2025-01-06T10:04:53Z</dcterms:created>
  <dcterms:modified xsi:type="dcterms:W3CDTF">2025-05-29T10:17:58Z</dcterms:modified>
</cp:coreProperties>
</file>