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2648D576-6DEE-244B-8837-EC6531C3B75F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Meta" sheetId="25" r:id="rId1"/>
    <sheet name="PSB" sheetId="22" r:id="rId2"/>
    <sheet name="FixedGHPSB" sheetId="24" r:id="rId3"/>
    <sheet name="FixedGHPSB ktoe original" sheetId="26" r:id="rId4"/>
  </sheets>
  <definedNames>
    <definedName name="COP_max">#REF!</definedName>
    <definedName name="deltaE_food">#REF!</definedName>
    <definedName name="Ep_tot_cap_2000">#REF!</definedName>
    <definedName name="eta_charcoal">#REF!</definedName>
    <definedName name="eta_firewood">#REF!</definedName>
    <definedName name="eta_kerosene">#REF!</definedName>
    <definedName name="eta_LPG">#REF!</definedName>
    <definedName name="N_ml">#REF!</definedName>
    <definedName name="phi_Coal">#REF!</definedName>
    <definedName name="phi_Coke">#REF!</definedName>
    <definedName name="phi_Combustible_renewables">#REF!</definedName>
    <definedName name="phi_Electricity">#REF!</definedName>
    <definedName name="phi_Feed">#REF!</definedName>
    <definedName name="phi_Food">#REF!</definedName>
    <definedName name="phi_Geothermal">#REF!</definedName>
    <definedName name="phi_HTH.600.C">#REF!</definedName>
    <definedName name="phi_Hydro">#REF!</definedName>
    <definedName name="phi_LTH.20.C">#REF!</definedName>
    <definedName name="phi_LTH.neg20.C">#REF!</definedName>
    <definedName name="phi_MTH.100.C">#REF!</definedName>
    <definedName name="phi_MTH.200.C">#REF!</definedName>
    <definedName name="phi_Natural_gas">#REF!</definedName>
    <definedName name="phi_Nuclear">#REF!</definedName>
    <definedName name="phi_Oil_and_oil_products">#REF!</definedName>
    <definedName name="phi_Other_sources">#REF!</definedName>
    <definedName name="phi_Peat">#REF!</definedName>
    <definedName name="phi_Phytomass">#REF!</definedName>
    <definedName name="phi_Solar_photovoltaics">#REF!</definedName>
    <definedName name="phi_Solar_thermal">#REF!</definedName>
    <definedName name="phi_Tidal_wave_and_ocean">#REF!</definedName>
    <definedName name="phi_Wind">#REF!</definedName>
    <definedName name="S_food">#REF!</definedName>
    <definedName name="S_food_2000">#REF!</definedName>
    <definedName name="S_food_S_food_2000">#REF!</definedName>
    <definedName name="T_0">#REF!</definedName>
    <definedName name="T_0_ref">#REF!</definedName>
    <definedName name="T_ref">#REF!</definedName>
    <definedName name="w">#REF!</definedName>
    <definedName name="Year_Food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4" l="1"/>
  <c r="K3" i="24"/>
  <c r="L3" i="24"/>
  <c r="M3" i="24"/>
  <c r="N3" i="24"/>
  <c r="O3" i="24"/>
  <c r="P3" i="24"/>
  <c r="Q3" i="24"/>
  <c r="R3" i="24"/>
  <c r="J4" i="24"/>
  <c r="K4" i="24"/>
  <c r="L4" i="24"/>
  <c r="M4" i="24"/>
  <c r="N4" i="24"/>
  <c r="O4" i="24"/>
  <c r="P4" i="24"/>
  <c r="Q4" i="24"/>
  <c r="R4" i="24"/>
  <c r="J5" i="24"/>
  <c r="K5" i="24"/>
  <c r="L5" i="24"/>
  <c r="M5" i="24"/>
  <c r="N5" i="24"/>
  <c r="O5" i="24"/>
  <c r="P5" i="24"/>
  <c r="Q5" i="24"/>
  <c r="R5" i="24"/>
  <c r="J6" i="24"/>
  <c r="K6" i="24"/>
  <c r="L6" i="24"/>
  <c r="M6" i="24"/>
  <c r="N6" i="24"/>
  <c r="O6" i="24"/>
  <c r="P6" i="24"/>
  <c r="Q6" i="24"/>
  <c r="R6" i="24"/>
  <c r="J7" i="24"/>
  <c r="K7" i="24"/>
  <c r="L7" i="24"/>
  <c r="M7" i="24"/>
  <c r="N7" i="24"/>
  <c r="O7" i="24"/>
  <c r="P7" i="24"/>
  <c r="Q7" i="24"/>
  <c r="R7" i="24"/>
  <c r="K2" i="24"/>
  <c r="L2" i="24"/>
  <c r="M2" i="24"/>
  <c r="N2" i="24"/>
  <c r="O2" i="24"/>
  <c r="P2" i="24"/>
  <c r="Q2" i="24"/>
  <c r="R2" i="24"/>
  <c r="J2" i="24"/>
  <c r="R7" i="26"/>
  <c r="Q7" i="26"/>
  <c r="P7" i="26"/>
  <c r="O7" i="26"/>
  <c r="N7" i="26"/>
  <c r="M7" i="26"/>
  <c r="L7" i="26"/>
  <c r="K7" i="26"/>
  <c r="J7" i="26"/>
  <c r="G7" i="26"/>
  <c r="R6" i="26"/>
  <c r="Q6" i="26"/>
  <c r="P6" i="26"/>
  <c r="O6" i="26"/>
  <c r="N6" i="26"/>
  <c r="M6" i="26"/>
  <c r="L6" i="26"/>
  <c r="K6" i="26"/>
  <c r="J6" i="26"/>
  <c r="G6" i="26"/>
  <c r="R5" i="26"/>
  <c r="Q5" i="26"/>
  <c r="P5" i="26"/>
  <c r="O5" i="26"/>
  <c r="N5" i="26"/>
  <c r="M5" i="26"/>
  <c r="L5" i="26"/>
  <c r="K5" i="26"/>
  <c r="J5" i="26"/>
  <c r="G5" i="26"/>
  <c r="R4" i="26"/>
  <c r="Q4" i="26"/>
  <c r="P4" i="26"/>
  <c r="O4" i="26"/>
  <c r="N4" i="26"/>
  <c r="M4" i="26"/>
  <c r="L4" i="26"/>
  <c r="K4" i="26"/>
  <c r="J4" i="26"/>
  <c r="G4" i="26"/>
  <c r="R3" i="26"/>
  <c r="Q3" i="26"/>
  <c r="P3" i="26"/>
  <c r="O3" i="26"/>
  <c r="N3" i="26"/>
  <c r="M3" i="26"/>
  <c r="L3" i="26"/>
  <c r="K3" i="26"/>
  <c r="J3" i="26"/>
  <c r="G3" i="26"/>
  <c r="R2" i="26"/>
  <c r="Q2" i="26"/>
  <c r="P2" i="26"/>
  <c r="O2" i="26"/>
  <c r="N2" i="26"/>
  <c r="M2" i="26"/>
  <c r="L2" i="26"/>
  <c r="K2" i="26"/>
  <c r="J2" i="26"/>
  <c r="R1" i="26"/>
  <c r="Q1" i="26"/>
  <c r="P1" i="26"/>
  <c r="O1" i="26"/>
  <c r="N1" i="26"/>
  <c r="M1" i="26"/>
  <c r="L1" i="26"/>
  <c r="K1" i="26"/>
  <c r="J1" i="26"/>
  <c r="C19" i="22"/>
  <c r="D19" i="22"/>
  <c r="D29" i="22" s="1"/>
  <c r="E19" i="22"/>
  <c r="E29" i="22" s="1"/>
  <c r="F19" i="22"/>
  <c r="F29" i="22" s="1"/>
  <c r="G19" i="22"/>
  <c r="G29" i="22" s="1"/>
  <c r="H19" i="22"/>
  <c r="H29" i="22" s="1"/>
  <c r="I19" i="22"/>
  <c r="I29" i="22" s="1"/>
  <c r="J19" i="22"/>
  <c r="J29" i="22" s="1"/>
  <c r="K19" i="22"/>
  <c r="L19" i="22"/>
  <c r="L29" i="22" s="1"/>
  <c r="M19" i="22"/>
  <c r="M29" i="22" s="1"/>
  <c r="N19" i="22"/>
  <c r="N29" i="22" s="1"/>
  <c r="O19" i="22"/>
  <c r="O29" i="22" s="1"/>
  <c r="P19" i="22"/>
  <c r="P26" i="22" s="1"/>
  <c r="Q19" i="22"/>
  <c r="Q29" i="22" s="1"/>
  <c r="R19" i="22"/>
  <c r="R26" i="22" s="1"/>
  <c r="S19" i="22"/>
  <c r="T19" i="22"/>
  <c r="T29" i="22" s="1"/>
  <c r="U19" i="22"/>
  <c r="U29" i="22" s="1"/>
  <c r="AE19" i="22"/>
  <c r="AE29" i="22" s="1"/>
  <c r="AF19" i="22"/>
  <c r="AF29" i="22" s="1"/>
  <c r="AG19" i="22"/>
  <c r="AG29" i="22" s="1"/>
  <c r="AH19" i="22"/>
  <c r="AH29" i="22" s="1"/>
  <c r="AI19" i="22"/>
  <c r="AJ19" i="22"/>
  <c r="AK19" i="22"/>
  <c r="AK26" i="22" s="1"/>
  <c r="AL19" i="22"/>
  <c r="AM19" i="22"/>
  <c r="AM29" i="22" s="1"/>
  <c r="AN19" i="22"/>
  <c r="AN29" i="22" s="1"/>
  <c r="AO19" i="22"/>
  <c r="AO29" i="22" s="1"/>
  <c r="AP19" i="22"/>
  <c r="AP29" i="22" s="1"/>
  <c r="AQ19" i="22"/>
  <c r="AR19" i="22"/>
  <c r="B19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B12" i="22"/>
  <c r="K26" i="22" l="1"/>
  <c r="S29" i="22"/>
  <c r="R29" i="22"/>
  <c r="S26" i="22"/>
  <c r="AL29" i="22"/>
  <c r="K29" i="22"/>
  <c r="B26" i="22"/>
  <c r="J26" i="22"/>
  <c r="AK29" i="22"/>
  <c r="Q26" i="22"/>
  <c r="AQ29" i="22"/>
  <c r="AH26" i="22"/>
  <c r="N26" i="22"/>
  <c r="AL26" i="22"/>
  <c r="C26" i="22"/>
  <c r="C29" i="22"/>
  <c r="B29" i="22"/>
  <c r="AR26" i="22"/>
  <c r="AJ26" i="22"/>
  <c r="AR29" i="22"/>
  <c r="AJ29" i="22"/>
  <c r="AQ26" i="22"/>
  <c r="H26" i="22"/>
  <c r="P29" i="22"/>
  <c r="AP26" i="22"/>
  <c r="O26" i="22"/>
  <c r="G26" i="22"/>
  <c r="AO26" i="22"/>
  <c r="AG26" i="22"/>
  <c r="F26" i="22"/>
  <c r="AN26" i="22"/>
  <c r="AF26" i="22"/>
  <c r="U26" i="22"/>
  <c r="M26" i="22"/>
  <c r="E26" i="22"/>
  <c r="I26" i="22"/>
  <c r="AI26" i="22"/>
  <c r="AI29" i="22"/>
  <c r="AM26" i="22"/>
  <c r="AE26" i="22"/>
  <c r="T26" i="22"/>
  <c r="L26" i="22"/>
  <c r="D26" i="22"/>
  <c r="G4" i="24"/>
  <c r="G3" i="24"/>
  <c r="G5" i="24"/>
  <c r="G6" i="24"/>
  <c r="G7" i="24"/>
  <c r="J1" i="24"/>
  <c r="K1" i="24"/>
  <c r="L1" i="24"/>
  <c r="M1" i="24"/>
  <c r="N1" i="24"/>
  <c r="O1" i="24"/>
  <c r="P1" i="24"/>
  <c r="Q1" i="24"/>
  <c r="R1" i="24"/>
  <c r="V23" i="22"/>
  <c r="V20" i="22"/>
  <c r="V21" i="22"/>
  <c r="W20" i="22" l="1"/>
  <c r="X20" i="22" s="1"/>
  <c r="V19" i="22"/>
  <c r="W21" i="22"/>
  <c r="W23" i="22"/>
  <c r="V29" i="22" l="1"/>
  <c r="V26" i="22"/>
  <c r="W19" i="22"/>
  <c r="X23" i="22"/>
  <c r="X21" i="22"/>
  <c r="X19" i="22" s="1"/>
  <c r="Y20" i="22"/>
  <c r="X29" i="22" l="1"/>
  <c r="X26" i="22"/>
  <c r="W26" i="22"/>
  <c r="W29" i="22"/>
  <c r="Z20" i="22"/>
  <c r="Y21" i="22"/>
  <c r="Y23" i="22"/>
  <c r="Y19" i="22" l="1"/>
  <c r="Y29" i="22"/>
  <c r="Y26" i="22"/>
  <c r="Z23" i="22"/>
  <c r="AA23" i="22" s="1"/>
  <c r="AB23" i="22" s="1"/>
  <c r="AC23" i="22" s="1"/>
  <c r="AD23" i="22" s="1"/>
  <c r="Z21" i="22"/>
  <c r="AA20" i="22"/>
  <c r="Z19" i="22" l="1"/>
  <c r="Z29" i="22"/>
  <c r="Z26" i="22"/>
  <c r="AB20" i="22"/>
  <c r="AA21" i="22"/>
  <c r="AA19" i="22" s="1"/>
  <c r="AA29" i="22" l="1"/>
  <c r="AA26" i="22"/>
  <c r="AB21" i="22"/>
  <c r="AB19" i="22" s="1"/>
  <c r="AC20" i="22"/>
  <c r="AB26" i="22" l="1"/>
  <c r="AB29" i="22"/>
  <c r="AD20" i="22"/>
  <c r="AC21" i="22"/>
  <c r="AC19" i="22" l="1"/>
  <c r="AD21" i="22"/>
  <c r="AD19" i="22" s="1"/>
  <c r="AD26" i="22" l="1"/>
  <c r="AD29" i="22"/>
  <c r="AC29" i="22"/>
  <c r="AC26" i="22"/>
</calcChain>
</file>

<file path=xl/sharedStrings.xml><?xml version="1.0" encoding="utf-8"?>
<sst xmlns="http://schemas.openxmlformats.org/spreadsheetml/2006/main" count="140" uniqueCount="39">
  <si>
    <t>Country</t>
  </si>
  <si>
    <t>Industry</t>
  </si>
  <si>
    <t>Agriculture/forestry</t>
  </si>
  <si>
    <t>Primary solid biofuels</t>
  </si>
  <si>
    <t>Commercial and public services</t>
  </si>
  <si>
    <t>Residential</t>
  </si>
  <si>
    <t>Ledger.side</t>
  </si>
  <si>
    <t>Consumption</t>
  </si>
  <si>
    <t>Flow.aggregation.point</t>
  </si>
  <si>
    <t>Flow</t>
  </si>
  <si>
    <t>Product</t>
  </si>
  <si>
    <t>Supply</t>
  </si>
  <si>
    <t>Total primary energy supply</t>
  </si>
  <si>
    <t>Production</t>
  </si>
  <si>
    <t>Charcoal production plants</t>
  </si>
  <si>
    <t>Original</t>
  </si>
  <si>
    <t>Fixed</t>
  </si>
  <si>
    <t>Other</t>
  </si>
  <si>
    <t>Transformation processes</t>
  </si>
  <si>
    <t>Stat diff</t>
  </si>
  <si>
    <t>deltaProd</t>
  </si>
  <si>
    <t>This workbook provides corrections to Ghana's Promary solid biofuel data.</t>
  </si>
  <si>
    <t>From Supplemental information to M. K. Heun and P. E. Brockway. Meeting 2030 primary energy and economic growth goals: Mission impossible? Applied Energy, 251(112697):1–24, May 2019.</t>
  </si>
  <si>
    <t>The PSB tab shows how corrections are made.</t>
  </si>
  <si>
    <t>Industry not elsewhere specified</t>
  </si>
  <si>
    <t>GHA</t>
  </si>
  <si>
    <t>Method</t>
  </si>
  <si>
    <t>PCM</t>
  </si>
  <si>
    <t>Energy.type</t>
  </si>
  <si>
    <t>E</t>
  </si>
  <si>
    <t>Last.stage</t>
  </si>
  <si>
    <t>Final</t>
  </si>
  <si>
    <t>Unit</t>
  </si>
  <si>
    <t>ktoe</t>
  </si>
  <si>
    <t>The FixedGHPSB tab shows the changed years. FixedGHPSB is read by the IEATools package in the function fix_GHA_psb()</t>
  </si>
  <si>
    <t>The original calculations were made in ktoe as shown in FixedGHPSB ktoe original</t>
  </si>
  <si>
    <t>ktoe_to_TJ</t>
  </si>
  <si>
    <t>TJ</t>
  </si>
  <si>
    <t>We're now using TJ units throughout IEATools. So FixedGHPSB converts to TJ by multiplying all values by 41.868 TJ/ktoe. See https://www.iea.org/data-and-statistics/data-tools/unit-converter for unit conversions.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</si>
</sst>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colors>
    <mruColors>
      <color rgb="FFA6A6A6"/>
      <color rgb="FFED7D31"/>
      <color rgb="FF5A9BD5"/>
      <color rgb="FFF9C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PSB!$A$7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PSB!$B$7:$AR$7</c:f>
              <c:numCache>
                <c:formatCode>General</c:formatCode>
                <c:ptCount val="43"/>
                <c:pt idx="0">
                  <c:v>1464</c:v>
                </c:pt>
                <c:pt idx="1">
                  <c:v>1540</c:v>
                </c:pt>
                <c:pt idx="2">
                  <c:v>1621</c:v>
                </c:pt>
                <c:pt idx="3">
                  <c:v>1605</c:v>
                </c:pt>
                <c:pt idx="4">
                  <c:v>1652</c:v>
                </c:pt>
                <c:pt idx="5">
                  <c:v>1698</c:v>
                </c:pt>
                <c:pt idx="6">
                  <c:v>1741</c:v>
                </c:pt>
                <c:pt idx="7">
                  <c:v>1789</c:v>
                </c:pt>
                <c:pt idx="8">
                  <c:v>1834</c:v>
                </c:pt>
                <c:pt idx="9">
                  <c:v>1882</c:v>
                </c:pt>
                <c:pt idx="10">
                  <c:v>1932</c:v>
                </c:pt>
                <c:pt idx="11">
                  <c:v>1982</c:v>
                </c:pt>
                <c:pt idx="12">
                  <c:v>2035</c:v>
                </c:pt>
                <c:pt idx="13">
                  <c:v>2061</c:v>
                </c:pt>
                <c:pt idx="14">
                  <c:v>2123</c:v>
                </c:pt>
                <c:pt idx="15">
                  <c:v>2187</c:v>
                </c:pt>
                <c:pt idx="16">
                  <c:v>2252</c:v>
                </c:pt>
                <c:pt idx="17">
                  <c:v>2321</c:v>
                </c:pt>
                <c:pt idx="18">
                  <c:v>2393</c:v>
                </c:pt>
                <c:pt idx="19">
                  <c:v>2464</c:v>
                </c:pt>
                <c:pt idx="20">
                  <c:v>2541</c:v>
                </c:pt>
                <c:pt idx="21">
                  <c:v>2620</c:v>
                </c:pt>
                <c:pt idx="22">
                  <c:v>2701</c:v>
                </c:pt>
                <c:pt idx="23">
                  <c:v>2784</c:v>
                </c:pt>
                <c:pt idx="24">
                  <c:v>2863</c:v>
                </c:pt>
                <c:pt idx="25">
                  <c:v>2932</c:v>
                </c:pt>
                <c:pt idx="26">
                  <c:v>2999</c:v>
                </c:pt>
                <c:pt idx="27">
                  <c:v>3079</c:v>
                </c:pt>
                <c:pt idx="28">
                  <c:v>3146</c:v>
                </c:pt>
                <c:pt idx="29">
                  <c:v>2022</c:v>
                </c:pt>
                <c:pt idx="30">
                  <c:v>1833</c:v>
                </c:pt>
                <c:pt idx="31">
                  <c:v>1709</c:v>
                </c:pt>
                <c:pt idx="32">
                  <c:v>1574</c:v>
                </c:pt>
                <c:pt idx="33">
                  <c:v>1461</c:v>
                </c:pt>
                <c:pt idx="34">
                  <c:v>1356</c:v>
                </c:pt>
                <c:pt idx="35">
                  <c:v>1261</c:v>
                </c:pt>
                <c:pt idx="36">
                  <c:v>1190</c:v>
                </c:pt>
                <c:pt idx="37">
                  <c:v>1133</c:v>
                </c:pt>
                <c:pt idx="38">
                  <c:v>1100</c:v>
                </c:pt>
                <c:pt idx="39">
                  <c:v>1079</c:v>
                </c:pt>
                <c:pt idx="40">
                  <c:v>1112</c:v>
                </c:pt>
                <c:pt idx="41">
                  <c:v>1100</c:v>
                </c:pt>
                <c:pt idx="42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4-8840-991A-C3B14B84708E}"/>
            </c:ext>
          </c:extLst>
        </c:ser>
        <c:ser>
          <c:idx val="1"/>
          <c:order val="1"/>
          <c:tx>
            <c:strRef>
              <c:f>PSB!$A$6</c:f>
              <c:strCache>
                <c:ptCount val="1"/>
                <c:pt idx="0">
                  <c:v>Charcoal production plants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PSB!$B$6:$AR$6</c:f>
              <c:numCache>
                <c:formatCode>General</c:formatCode>
                <c:ptCount val="43"/>
                <c:pt idx="0">
                  <c:v>478</c:v>
                </c:pt>
                <c:pt idx="1">
                  <c:v>478</c:v>
                </c:pt>
                <c:pt idx="2">
                  <c:v>478</c:v>
                </c:pt>
                <c:pt idx="3">
                  <c:v>609</c:v>
                </c:pt>
                <c:pt idx="4">
                  <c:v>626</c:v>
                </c:pt>
                <c:pt idx="5">
                  <c:v>647</c:v>
                </c:pt>
                <c:pt idx="6">
                  <c:v>669</c:v>
                </c:pt>
                <c:pt idx="7">
                  <c:v>690</c:v>
                </c:pt>
                <c:pt idx="8">
                  <c:v>709</c:v>
                </c:pt>
                <c:pt idx="9">
                  <c:v>731</c:v>
                </c:pt>
                <c:pt idx="10">
                  <c:v>747</c:v>
                </c:pt>
                <c:pt idx="11">
                  <c:v>769</c:v>
                </c:pt>
                <c:pt idx="12">
                  <c:v>788</c:v>
                </c:pt>
                <c:pt idx="13">
                  <c:v>872</c:v>
                </c:pt>
                <c:pt idx="14">
                  <c:v>922</c:v>
                </c:pt>
                <c:pt idx="15">
                  <c:v>972</c:v>
                </c:pt>
                <c:pt idx="16">
                  <c:v>1029</c:v>
                </c:pt>
                <c:pt idx="17">
                  <c:v>1084</c:v>
                </c:pt>
                <c:pt idx="18">
                  <c:v>1144</c:v>
                </c:pt>
                <c:pt idx="19">
                  <c:v>1149</c:v>
                </c:pt>
                <c:pt idx="20">
                  <c:v>1278</c:v>
                </c:pt>
                <c:pt idx="21">
                  <c:v>1347</c:v>
                </c:pt>
                <c:pt idx="22">
                  <c:v>1423</c:v>
                </c:pt>
                <c:pt idx="23">
                  <c:v>1502</c:v>
                </c:pt>
                <c:pt idx="24">
                  <c:v>1540</c:v>
                </c:pt>
                <c:pt idx="25">
                  <c:v>1577</c:v>
                </c:pt>
                <c:pt idx="26">
                  <c:v>1614</c:v>
                </c:pt>
                <c:pt idx="27">
                  <c:v>1656</c:v>
                </c:pt>
                <c:pt idx="28">
                  <c:v>1693</c:v>
                </c:pt>
                <c:pt idx="29">
                  <c:v>1094</c:v>
                </c:pt>
                <c:pt idx="30">
                  <c:v>1116</c:v>
                </c:pt>
                <c:pt idx="31">
                  <c:v>1144</c:v>
                </c:pt>
                <c:pt idx="32">
                  <c:v>1178</c:v>
                </c:pt>
                <c:pt idx="33">
                  <c:v>1219</c:v>
                </c:pt>
                <c:pt idx="34">
                  <c:v>1268</c:v>
                </c:pt>
                <c:pt idx="35">
                  <c:v>1325</c:v>
                </c:pt>
                <c:pt idx="36">
                  <c:v>1391</c:v>
                </c:pt>
                <c:pt idx="37">
                  <c:v>1474</c:v>
                </c:pt>
                <c:pt idx="38">
                  <c:v>1577</c:v>
                </c:pt>
                <c:pt idx="39">
                  <c:v>1687</c:v>
                </c:pt>
                <c:pt idx="40">
                  <c:v>1805</c:v>
                </c:pt>
                <c:pt idx="41">
                  <c:v>1859</c:v>
                </c:pt>
                <c:pt idx="42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4-8840-991A-C3B14B84708E}"/>
            </c:ext>
          </c:extLst>
        </c:ser>
        <c:ser>
          <c:idx val="2"/>
          <c:order val="2"/>
          <c:tx>
            <c:strRef>
              <c:f>PSB!$A$8</c:f>
              <c:strCache>
                <c:ptCount val="1"/>
                <c:pt idx="0">
                  <c:v>Agriculture/forestry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PSB!$B$8:$AR$8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4-8840-991A-C3B14B84708E}"/>
            </c:ext>
          </c:extLst>
        </c:ser>
        <c:ser>
          <c:idx val="3"/>
          <c:order val="3"/>
          <c:tx>
            <c:strRef>
              <c:f>PSB!$A$9</c:f>
              <c:strCache>
                <c:ptCount val="1"/>
                <c:pt idx="0">
                  <c:v>Industry not elsewhere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PSB!$B$9:$AR$9</c:f>
              <c:numCache>
                <c:formatCode>General</c:formatCode>
                <c:ptCount val="43"/>
                <c:pt idx="0">
                  <c:v>146</c:v>
                </c:pt>
                <c:pt idx="1">
                  <c:v>170</c:v>
                </c:pt>
                <c:pt idx="2">
                  <c:v>193</c:v>
                </c:pt>
                <c:pt idx="3">
                  <c:v>199</c:v>
                </c:pt>
                <c:pt idx="4">
                  <c:v>205</c:v>
                </c:pt>
                <c:pt idx="5">
                  <c:v>213</c:v>
                </c:pt>
                <c:pt idx="6">
                  <c:v>225</c:v>
                </c:pt>
                <c:pt idx="7">
                  <c:v>227</c:v>
                </c:pt>
                <c:pt idx="8">
                  <c:v>231</c:v>
                </c:pt>
                <c:pt idx="9">
                  <c:v>239</c:v>
                </c:pt>
                <c:pt idx="10">
                  <c:v>238</c:v>
                </c:pt>
                <c:pt idx="11">
                  <c:v>241</c:v>
                </c:pt>
                <c:pt idx="12">
                  <c:v>249</c:v>
                </c:pt>
                <c:pt idx="13">
                  <c:v>246</c:v>
                </c:pt>
                <c:pt idx="14">
                  <c:v>251</c:v>
                </c:pt>
                <c:pt idx="15">
                  <c:v>258</c:v>
                </c:pt>
                <c:pt idx="16">
                  <c:v>265</c:v>
                </c:pt>
                <c:pt idx="17">
                  <c:v>272</c:v>
                </c:pt>
                <c:pt idx="18">
                  <c:v>279</c:v>
                </c:pt>
                <c:pt idx="19">
                  <c:v>287</c:v>
                </c:pt>
                <c:pt idx="20">
                  <c:v>294</c:v>
                </c:pt>
                <c:pt idx="21">
                  <c:v>301</c:v>
                </c:pt>
                <c:pt idx="22">
                  <c:v>308</c:v>
                </c:pt>
                <c:pt idx="23">
                  <c:v>318</c:v>
                </c:pt>
                <c:pt idx="24">
                  <c:v>325</c:v>
                </c:pt>
                <c:pt idx="25">
                  <c:v>333</c:v>
                </c:pt>
                <c:pt idx="26">
                  <c:v>340</c:v>
                </c:pt>
                <c:pt idx="27">
                  <c:v>349</c:v>
                </c:pt>
                <c:pt idx="28">
                  <c:v>357</c:v>
                </c:pt>
                <c:pt idx="29">
                  <c:v>685</c:v>
                </c:pt>
                <c:pt idx="30">
                  <c:v>670</c:v>
                </c:pt>
                <c:pt idx="31">
                  <c:v>609</c:v>
                </c:pt>
                <c:pt idx="32">
                  <c:v>573</c:v>
                </c:pt>
                <c:pt idx="33">
                  <c:v>529</c:v>
                </c:pt>
                <c:pt idx="34">
                  <c:v>491</c:v>
                </c:pt>
                <c:pt idx="35">
                  <c:v>457</c:v>
                </c:pt>
                <c:pt idx="36">
                  <c:v>431</c:v>
                </c:pt>
                <c:pt idx="37">
                  <c:v>410</c:v>
                </c:pt>
                <c:pt idx="38">
                  <c:v>398</c:v>
                </c:pt>
                <c:pt idx="39">
                  <c:v>391</c:v>
                </c:pt>
                <c:pt idx="40">
                  <c:v>402</c:v>
                </c:pt>
                <c:pt idx="41">
                  <c:v>398</c:v>
                </c:pt>
                <c:pt idx="4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4-8840-991A-C3B14B84708E}"/>
            </c:ext>
          </c:extLst>
        </c:ser>
        <c:ser>
          <c:idx val="4"/>
          <c:order val="4"/>
          <c:tx>
            <c:strRef>
              <c:f>PSB!$A$10</c:f>
              <c:strCache>
                <c:ptCount val="1"/>
                <c:pt idx="0">
                  <c:v>Commercial and public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PSB!$B$10:$AR$10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</c:v>
                </c:pt>
                <c:pt idx="30">
                  <c:v>83</c:v>
                </c:pt>
                <c:pt idx="31">
                  <c:v>77</c:v>
                </c:pt>
                <c:pt idx="32">
                  <c:v>71</c:v>
                </c:pt>
                <c:pt idx="33">
                  <c:v>66</c:v>
                </c:pt>
                <c:pt idx="34">
                  <c:v>61</c:v>
                </c:pt>
                <c:pt idx="35">
                  <c:v>57</c:v>
                </c:pt>
                <c:pt idx="36">
                  <c:v>54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4-8840-991A-C3B14B84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659183"/>
        <c:axId val="1594643183"/>
      </c:areaChart>
      <c:catAx>
        <c:axId val="1594659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43183"/>
        <c:crosses val="autoZero"/>
        <c:auto val="1"/>
        <c:lblAlgn val="ctr"/>
        <c:lblOffset val="100"/>
        <c:noMultiLvlLbl val="0"/>
      </c:catAx>
      <c:valAx>
        <c:axId val="15946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5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PSB!$A$21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PSB!$B$21:$AR$21</c:f>
              <c:numCache>
                <c:formatCode>General</c:formatCode>
                <c:ptCount val="43"/>
                <c:pt idx="0">
                  <c:v>1464</c:v>
                </c:pt>
                <c:pt idx="1">
                  <c:v>1540</c:v>
                </c:pt>
                <c:pt idx="2">
                  <c:v>1621</c:v>
                </c:pt>
                <c:pt idx="3">
                  <c:v>1605</c:v>
                </c:pt>
                <c:pt idx="4">
                  <c:v>1652</c:v>
                </c:pt>
                <c:pt idx="5">
                  <c:v>1698</c:v>
                </c:pt>
                <c:pt idx="6">
                  <c:v>1741</c:v>
                </c:pt>
                <c:pt idx="7">
                  <c:v>1789</c:v>
                </c:pt>
                <c:pt idx="8">
                  <c:v>1834</c:v>
                </c:pt>
                <c:pt idx="9">
                  <c:v>1882</c:v>
                </c:pt>
                <c:pt idx="10">
                  <c:v>1932</c:v>
                </c:pt>
                <c:pt idx="11">
                  <c:v>1982</c:v>
                </c:pt>
                <c:pt idx="12">
                  <c:v>2035</c:v>
                </c:pt>
                <c:pt idx="13">
                  <c:v>2061</c:v>
                </c:pt>
                <c:pt idx="14">
                  <c:v>2123</c:v>
                </c:pt>
                <c:pt idx="15">
                  <c:v>2187</c:v>
                </c:pt>
                <c:pt idx="16">
                  <c:v>2252</c:v>
                </c:pt>
                <c:pt idx="17">
                  <c:v>2321</c:v>
                </c:pt>
                <c:pt idx="18">
                  <c:v>2393</c:v>
                </c:pt>
                <c:pt idx="19">
                  <c:v>2464</c:v>
                </c:pt>
                <c:pt idx="20">
                  <c:v>2514</c:v>
                </c:pt>
                <c:pt idx="21">
                  <c:v>2544</c:v>
                </c:pt>
                <c:pt idx="22">
                  <c:v>2554</c:v>
                </c:pt>
                <c:pt idx="23">
                  <c:v>2544</c:v>
                </c:pt>
                <c:pt idx="24">
                  <c:v>2514</c:v>
                </c:pt>
                <c:pt idx="25">
                  <c:v>2464</c:v>
                </c:pt>
                <c:pt idx="26">
                  <c:v>2394</c:v>
                </c:pt>
                <c:pt idx="27">
                  <c:v>2304</c:v>
                </c:pt>
                <c:pt idx="28">
                  <c:v>2194</c:v>
                </c:pt>
                <c:pt idx="29">
                  <c:v>2022</c:v>
                </c:pt>
                <c:pt idx="30">
                  <c:v>1833</c:v>
                </c:pt>
                <c:pt idx="31">
                  <c:v>1709</c:v>
                </c:pt>
                <c:pt idx="32">
                  <c:v>1574</c:v>
                </c:pt>
                <c:pt idx="33">
                  <c:v>1461</c:v>
                </c:pt>
                <c:pt idx="34">
                  <c:v>1356</c:v>
                </c:pt>
                <c:pt idx="35">
                  <c:v>1261</c:v>
                </c:pt>
                <c:pt idx="36">
                  <c:v>1190</c:v>
                </c:pt>
                <c:pt idx="37">
                  <c:v>1133</c:v>
                </c:pt>
                <c:pt idx="38">
                  <c:v>1100</c:v>
                </c:pt>
                <c:pt idx="39">
                  <c:v>1079</c:v>
                </c:pt>
                <c:pt idx="40">
                  <c:v>1112</c:v>
                </c:pt>
                <c:pt idx="41">
                  <c:v>1100</c:v>
                </c:pt>
                <c:pt idx="42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B-2241-B56D-9E71E6A2E5AC}"/>
            </c:ext>
          </c:extLst>
        </c:ser>
        <c:ser>
          <c:idx val="1"/>
          <c:order val="1"/>
          <c:tx>
            <c:strRef>
              <c:f>PSB!$A$20</c:f>
              <c:strCache>
                <c:ptCount val="1"/>
                <c:pt idx="0">
                  <c:v>Charcoal production plants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PSB!$B$20:$AR$20</c:f>
              <c:numCache>
                <c:formatCode>General</c:formatCode>
                <c:ptCount val="43"/>
                <c:pt idx="0">
                  <c:v>478</c:v>
                </c:pt>
                <c:pt idx="1">
                  <c:v>478</c:v>
                </c:pt>
                <c:pt idx="2">
                  <c:v>478</c:v>
                </c:pt>
                <c:pt idx="3">
                  <c:v>609</c:v>
                </c:pt>
                <c:pt idx="4">
                  <c:v>626</c:v>
                </c:pt>
                <c:pt idx="5">
                  <c:v>647</c:v>
                </c:pt>
                <c:pt idx="6">
                  <c:v>669</c:v>
                </c:pt>
                <c:pt idx="7">
                  <c:v>690</c:v>
                </c:pt>
                <c:pt idx="8">
                  <c:v>709</c:v>
                </c:pt>
                <c:pt idx="9">
                  <c:v>731</c:v>
                </c:pt>
                <c:pt idx="10">
                  <c:v>747</c:v>
                </c:pt>
                <c:pt idx="11">
                  <c:v>769</c:v>
                </c:pt>
                <c:pt idx="12">
                  <c:v>788</c:v>
                </c:pt>
                <c:pt idx="13">
                  <c:v>872</c:v>
                </c:pt>
                <c:pt idx="14">
                  <c:v>922</c:v>
                </c:pt>
                <c:pt idx="15">
                  <c:v>972</c:v>
                </c:pt>
                <c:pt idx="16">
                  <c:v>1029</c:v>
                </c:pt>
                <c:pt idx="17">
                  <c:v>1084</c:v>
                </c:pt>
                <c:pt idx="18">
                  <c:v>1144</c:v>
                </c:pt>
                <c:pt idx="19">
                  <c:v>1149</c:v>
                </c:pt>
                <c:pt idx="20">
                  <c:v>1189</c:v>
                </c:pt>
                <c:pt idx="21">
                  <c:v>1209</c:v>
                </c:pt>
                <c:pt idx="22">
                  <c:v>1219</c:v>
                </c:pt>
                <c:pt idx="23">
                  <c:v>1219</c:v>
                </c:pt>
                <c:pt idx="24">
                  <c:v>1209</c:v>
                </c:pt>
                <c:pt idx="25">
                  <c:v>1179</c:v>
                </c:pt>
                <c:pt idx="26">
                  <c:v>1144</c:v>
                </c:pt>
                <c:pt idx="27">
                  <c:v>1109</c:v>
                </c:pt>
                <c:pt idx="28">
                  <c:v>1074</c:v>
                </c:pt>
                <c:pt idx="29">
                  <c:v>1094</c:v>
                </c:pt>
                <c:pt idx="30">
                  <c:v>1116</c:v>
                </c:pt>
                <c:pt idx="31">
                  <c:v>1144</c:v>
                </c:pt>
                <c:pt idx="32">
                  <c:v>1178</c:v>
                </c:pt>
                <c:pt idx="33">
                  <c:v>1219</c:v>
                </c:pt>
                <c:pt idx="34">
                  <c:v>1268</c:v>
                </c:pt>
                <c:pt idx="35">
                  <c:v>1325</c:v>
                </c:pt>
                <c:pt idx="36">
                  <c:v>1391</c:v>
                </c:pt>
                <c:pt idx="37">
                  <c:v>1474</c:v>
                </c:pt>
                <c:pt idx="38">
                  <c:v>1577</c:v>
                </c:pt>
                <c:pt idx="39">
                  <c:v>1687</c:v>
                </c:pt>
                <c:pt idx="40">
                  <c:v>1805</c:v>
                </c:pt>
                <c:pt idx="41">
                  <c:v>1859</c:v>
                </c:pt>
                <c:pt idx="42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B-2241-B56D-9E71E6A2E5AC}"/>
            </c:ext>
          </c:extLst>
        </c:ser>
        <c:ser>
          <c:idx val="2"/>
          <c:order val="2"/>
          <c:tx>
            <c:strRef>
              <c:f>PSB!$A$22</c:f>
              <c:strCache>
                <c:ptCount val="1"/>
                <c:pt idx="0">
                  <c:v>Agriculture/forestry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PSB!$B$22:$AR$22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B-2241-B56D-9E71E6A2E5AC}"/>
            </c:ext>
          </c:extLst>
        </c:ser>
        <c:ser>
          <c:idx val="3"/>
          <c:order val="3"/>
          <c:tx>
            <c:strRef>
              <c:f>PSB!$A$23</c:f>
              <c:strCache>
                <c:ptCount val="1"/>
                <c:pt idx="0">
                  <c:v>Industry not elsewhere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PSB!$B$23:$AR$23</c:f>
              <c:numCache>
                <c:formatCode>General</c:formatCode>
                <c:ptCount val="43"/>
                <c:pt idx="0">
                  <c:v>146</c:v>
                </c:pt>
                <c:pt idx="1">
                  <c:v>170</c:v>
                </c:pt>
                <c:pt idx="2">
                  <c:v>193</c:v>
                </c:pt>
                <c:pt idx="3">
                  <c:v>199</c:v>
                </c:pt>
                <c:pt idx="4">
                  <c:v>205</c:v>
                </c:pt>
                <c:pt idx="5">
                  <c:v>213</c:v>
                </c:pt>
                <c:pt idx="6">
                  <c:v>225</c:v>
                </c:pt>
                <c:pt idx="7">
                  <c:v>227</c:v>
                </c:pt>
                <c:pt idx="8">
                  <c:v>231</c:v>
                </c:pt>
                <c:pt idx="9">
                  <c:v>239</c:v>
                </c:pt>
                <c:pt idx="10">
                  <c:v>238</c:v>
                </c:pt>
                <c:pt idx="11">
                  <c:v>241</c:v>
                </c:pt>
                <c:pt idx="12">
                  <c:v>249</c:v>
                </c:pt>
                <c:pt idx="13">
                  <c:v>246</c:v>
                </c:pt>
                <c:pt idx="14">
                  <c:v>251</c:v>
                </c:pt>
                <c:pt idx="15">
                  <c:v>258</c:v>
                </c:pt>
                <c:pt idx="16">
                  <c:v>265</c:v>
                </c:pt>
                <c:pt idx="17">
                  <c:v>272</c:v>
                </c:pt>
                <c:pt idx="18">
                  <c:v>279</c:v>
                </c:pt>
                <c:pt idx="19">
                  <c:v>287</c:v>
                </c:pt>
                <c:pt idx="20">
                  <c:v>322</c:v>
                </c:pt>
                <c:pt idx="21">
                  <c:v>357</c:v>
                </c:pt>
                <c:pt idx="22">
                  <c:v>392</c:v>
                </c:pt>
                <c:pt idx="23">
                  <c:v>427</c:v>
                </c:pt>
                <c:pt idx="24">
                  <c:v>462</c:v>
                </c:pt>
                <c:pt idx="25">
                  <c:v>502</c:v>
                </c:pt>
                <c:pt idx="26">
                  <c:v>542</c:v>
                </c:pt>
                <c:pt idx="27">
                  <c:v>582</c:v>
                </c:pt>
                <c:pt idx="28">
                  <c:v>622</c:v>
                </c:pt>
                <c:pt idx="29">
                  <c:v>685</c:v>
                </c:pt>
                <c:pt idx="30">
                  <c:v>670</c:v>
                </c:pt>
                <c:pt idx="31">
                  <c:v>609</c:v>
                </c:pt>
                <c:pt idx="32">
                  <c:v>573</c:v>
                </c:pt>
                <c:pt idx="33">
                  <c:v>529</c:v>
                </c:pt>
                <c:pt idx="34">
                  <c:v>491</c:v>
                </c:pt>
                <c:pt idx="35">
                  <c:v>457</c:v>
                </c:pt>
                <c:pt idx="36">
                  <c:v>431</c:v>
                </c:pt>
                <c:pt idx="37">
                  <c:v>410</c:v>
                </c:pt>
                <c:pt idx="38">
                  <c:v>398</c:v>
                </c:pt>
                <c:pt idx="39">
                  <c:v>391</c:v>
                </c:pt>
                <c:pt idx="40">
                  <c:v>402</c:v>
                </c:pt>
                <c:pt idx="41">
                  <c:v>398</c:v>
                </c:pt>
                <c:pt idx="4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BB-2241-B56D-9E71E6A2E5AC}"/>
            </c:ext>
          </c:extLst>
        </c:ser>
        <c:ser>
          <c:idx val="4"/>
          <c:order val="4"/>
          <c:tx>
            <c:strRef>
              <c:f>PSB!$A$24</c:f>
              <c:strCache>
                <c:ptCount val="1"/>
                <c:pt idx="0">
                  <c:v>Commercial and public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PSB!$B$24:$AR$24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</c:v>
                </c:pt>
                <c:pt idx="30">
                  <c:v>83</c:v>
                </c:pt>
                <c:pt idx="31">
                  <c:v>77</c:v>
                </c:pt>
                <c:pt idx="32">
                  <c:v>71</c:v>
                </c:pt>
                <c:pt idx="33">
                  <c:v>66</c:v>
                </c:pt>
                <c:pt idx="34">
                  <c:v>61</c:v>
                </c:pt>
                <c:pt idx="35">
                  <c:v>57</c:v>
                </c:pt>
                <c:pt idx="36">
                  <c:v>54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BB-2241-B56D-9E71E6A2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86607"/>
        <c:axId val="1445108863"/>
      </c:areaChart>
      <c:catAx>
        <c:axId val="1595486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08863"/>
        <c:crosses val="autoZero"/>
        <c:auto val="1"/>
        <c:lblAlgn val="ctr"/>
        <c:lblOffset val="100"/>
        <c:noMultiLvlLbl val="0"/>
      </c:catAx>
      <c:valAx>
        <c:axId val="1445108863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25400</xdr:rowOff>
    </xdr:from>
    <xdr:to>
      <xdr:col>8</xdr:col>
      <xdr:colOff>596900</xdr:colOff>
      <xdr:row>28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7DA8EF-5AA5-574E-9C7D-B4F9CC57F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89400"/>
          <a:ext cx="7200900" cy="3606800"/>
        </a:xfrm>
        <a:prstGeom prst="rect">
          <a:avLst/>
        </a:prstGeom>
      </xdr:spPr>
    </xdr:pic>
    <xdr:clientData/>
  </xdr:twoCellAnchor>
  <xdr:twoCellAnchor editAs="oneCell">
    <xdr:from>
      <xdr:col>8</xdr:col>
      <xdr:colOff>736600</xdr:colOff>
      <xdr:row>10</xdr:row>
      <xdr:rowOff>114300</xdr:rowOff>
    </xdr:from>
    <xdr:to>
      <xdr:col>17</xdr:col>
      <xdr:colOff>330200</xdr:colOff>
      <xdr:row>66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D8B4D4C-8E03-BE4D-83D3-584B66E4F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0600" y="3975100"/>
          <a:ext cx="7023100" cy="1144270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508000</xdr:colOff>
      <xdr:row>10</xdr:row>
      <xdr:rowOff>50800</xdr:rowOff>
    </xdr:from>
    <xdr:to>
      <xdr:col>26</xdr:col>
      <xdr:colOff>241300</xdr:colOff>
      <xdr:row>66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75F352-5B3C-E24A-8233-33DE32F3D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41500" y="3911600"/>
          <a:ext cx="7162800" cy="1149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29</xdr:row>
      <xdr:rowOff>177800</xdr:rowOff>
    </xdr:from>
    <xdr:to>
      <xdr:col>25</xdr:col>
      <xdr:colOff>482600</xdr:colOff>
      <xdr:row>48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E27A7-676B-4D4D-B318-367D59E0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12700</xdr:colOff>
      <xdr:row>29</xdr:row>
      <xdr:rowOff>165100</xdr:rowOff>
    </xdr:from>
    <xdr:to>
      <xdr:col>31</xdr:col>
      <xdr:colOff>457200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6A1D7-9905-FC4D-AC35-B04D456AA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994A-25DA-554E-8845-9DECD19C2826}">
  <dimension ref="A1:B10"/>
  <sheetViews>
    <sheetView tabSelected="1" workbookViewId="0">
      <selection activeCell="A7" sqref="A7"/>
    </sheetView>
  </sheetViews>
  <sheetFormatPr baseColWidth="10" defaultRowHeight="16" x14ac:dyDescent="0.2"/>
  <sheetData>
    <row r="1" spans="1:2" x14ac:dyDescent="0.2">
      <c r="A1" t="s">
        <v>21</v>
      </c>
    </row>
    <row r="3" spans="1:2" x14ac:dyDescent="0.2">
      <c r="A3" t="s">
        <v>23</v>
      </c>
    </row>
    <row r="4" spans="1:2" x14ac:dyDescent="0.2">
      <c r="A4" t="s">
        <v>34</v>
      </c>
    </row>
    <row r="5" spans="1:2" x14ac:dyDescent="0.2">
      <c r="A5" t="s">
        <v>35</v>
      </c>
    </row>
    <row r="6" spans="1:2" x14ac:dyDescent="0.2">
      <c r="A6" t="s">
        <v>38</v>
      </c>
    </row>
    <row r="8" spans="1:2" x14ac:dyDescent="0.2">
      <c r="A8" t="s">
        <v>36</v>
      </c>
      <c r="B8">
        <v>41.868000000000002</v>
      </c>
    </row>
    <row r="10" spans="1:2" x14ac:dyDescent="0.2">
      <c r="A10" t="s">
        <v>22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R29"/>
  <sheetViews>
    <sheetView workbookViewId="0">
      <pane xSplit="1" topLeftCell="K1" activePane="topRight" state="frozen"/>
      <selection pane="topRight" activeCell="AN24" sqref="AN24"/>
    </sheetView>
  </sheetViews>
  <sheetFormatPr baseColWidth="10" defaultRowHeight="16" x14ac:dyDescent="0.2"/>
  <cols>
    <col min="1" max="1" width="28.1640625" bestFit="1" customWidth="1"/>
  </cols>
  <sheetData>
    <row r="3" spans="1:44" x14ac:dyDescent="0.2">
      <c r="A3" t="s">
        <v>15</v>
      </c>
    </row>
    <row r="4" spans="1:44" x14ac:dyDescent="0.2">
      <c r="B4">
        <v>1971</v>
      </c>
      <c r="C4">
        <v>1972</v>
      </c>
      <c r="D4">
        <v>1973</v>
      </c>
      <c r="E4">
        <v>1974</v>
      </c>
      <c r="F4">
        <v>1975</v>
      </c>
      <c r="G4">
        <v>1976</v>
      </c>
      <c r="H4">
        <v>1977</v>
      </c>
      <c r="I4">
        <v>1978</v>
      </c>
      <c r="J4">
        <v>1979</v>
      </c>
      <c r="K4">
        <v>1980</v>
      </c>
      <c r="L4">
        <v>1981</v>
      </c>
      <c r="M4">
        <v>1982</v>
      </c>
      <c r="N4">
        <v>1983</v>
      </c>
      <c r="O4">
        <v>1984</v>
      </c>
      <c r="P4">
        <v>1985</v>
      </c>
      <c r="Q4">
        <v>1986</v>
      </c>
      <c r="R4">
        <v>1987</v>
      </c>
      <c r="S4">
        <v>1988</v>
      </c>
      <c r="T4">
        <v>1989</v>
      </c>
      <c r="U4">
        <v>1990</v>
      </c>
      <c r="V4">
        <v>1991</v>
      </c>
      <c r="W4">
        <v>1992</v>
      </c>
      <c r="X4">
        <v>1993</v>
      </c>
      <c r="Y4">
        <v>1994</v>
      </c>
      <c r="Z4">
        <v>1995</v>
      </c>
      <c r="AA4">
        <v>1996</v>
      </c>
      <c r="AB4">
        <v>1997</v>
      </c>
      <c r="AC4">
        <v>1998</v>
      </c>
      <c r="AD4">
        <v>1999</v>
      </c>
      <c r="AE4">
        <v>2000</v>
      </c>
      <c r="AF4">
        <v>2001</v>
      </c>
      <c r="AG4">
        <v>2002</v>
      </c>
      <c r="AH4">
        <v>2003</v>
      </c>
      <c r="AI4">
        <v>2004</v>
      </c>
      <c r="AJ4">
        <v>2005</v>
      </c>
      <c r="AK4">
        <v>2006</v>
      </c>
      <c r="AL4">
        <v>2007</v>
      </c>
      <c r="AM4">
        <v>2008</v>
      </c>
      <c r="AN4">
        <v>2009</v>
      </c>
      <c r="AO4">
        <v>2010</v>
      </c>
      <c r="AP4">
        <v>2011</v>
      </c>
      <c r="AQ4">
        <v>2012</v>
      </c>
      <c r="AR4">
        <v>2013</v>
      </c>
    </row>
    <row r="5" spans="1:44" x14ac:dyDescent="0.2">
      <c r="A5" t="s">
        <v>13</v>
      </c>
      <c r="B5">
        <v>2087</v>
      </c>
      <c r="C5">
        <v>2187</v>
      </c>
      <c r="D5">
        <v>2292</v>
      </c>
      <c r="E5">
        <v>2412</v>
      </c>
      <c r="F5">
        <v>2484</v>
      </c>
      <c r="G5">
        <v>2558</v>
      </c>
      <c r="H5">
        <v>2635</v>
      </c>
      <c r="I5">
        <v>2706</v>
      </c>
      <c r="J5">
        <v>2774</v>
      </c>
      <c r="K5">
        <v>2851</v>
      </c>
      <c r="L5">
        <v>2918</v>
      </c>
      <c r="M5">
        <v>2992</v>
      </c>
      <c r="N5">
        <v>3071</v>
      </c>
      <c r="O5">
        <v>3178</v>
      </c>
      <c r="P5">
        <v>3295</v>
      </c>
      <c r="Q5">
        <v>3417</v>
      </c>
      <c r="R5">
        <v>3546</v>
      </c>
      <c r="S5">
        <v>3678</v>
      </c>
      <c r="T5">
        <v>3816</v>
      </c>
      <c r="U5">
        <v>3900</v>
      </c>
      <c r="V5">
        <v>4112</v>
      </c>
      <c r="W5">
        <v>4267</v>
      </c>
      <c r="X5">
        <v>4432</v>
      </c>
      <c r="Y5">
        <v>4604</v>
      </c>
      <c r="Z5">
        <v>4728</v>
      </c>
      <c r="AA5">
        <v>4842</v>
      </c>
      <c r="AB5">
        <v>4953</v>
      </c>
      <c r="AC5">
        <v>5084</v>
      </c>
      <c r="AD5">
        <v>5196</v>
      </c>
      <c r="AE5">
        <v>3890</v>
      </c>
      <c r="AF5">
        <v>3704</v>
      </c>
      <c r="AG5">
        <v>3540</v>
      </c>
      <c r="AH5">
        <v>3397</v>
      </c>
      <c r="AI5">
        <v>3276</v>
      </c>
      <c r="AJ5">
        <v>3177</v>
      </c>
      <c r="AK5">
        <v>3101</v>
      </c>
      <c r="AL5">
        <v>3067</v>
      </c>
      <c r="AM5">
        <v>3069</v>
      </c>
      <c r="AN5">
        <v>3126</v>
      </c>
      <c r="AO5">
        <v>3206</v>
      </c>
      <c r="AP5">
        <v>3370</v>
      </c>
      <c r="AQ5">
        <v>3408</v>
      </c>
      <c r="AR5">
        <v>3553</v>
      </c>
    </row>
    <row r="6" spans="1:44" x14ac:dyDescent="0.2">
      <c r="A6" t="s">
        <v>14</v>
      </c>
      <c r="B6">
        <v>478</v>
      </c>
      <c r="C6">
        <v>478</v>
      </c>
      <c r="D6">
        <v>478</v>
      </c>
      <c r="E6">
        <v>609</v>
      </c>
      <c r="F6">
        <v>626</v>
      </c>
      <c r="G6">
        <v>647</v>
      </c>
      <c r="H6">
        <v>669</v>
      </c>
      <c r="I6">
        <v>690</v>
      </c>
      <c r="J6">
        <v>709</v>
      </c>
      <c r="K6">
        <v>731</v>
      </c>
      <c r="L6">
        <v>747</v>
      </c>
      <c r="M6">
        <v>769</v>
      </c>
      <c r="N6">
        <v>788</v>
      </c>
      <c r="O6">
        <v>872</v>
      </c>
      <c r="P6">
        <v>922</v>
      </c>
      <c r="Q6">
        <v>972</v>
      </c>
      <c r="R6">
        <v>1029</v>
      </c>
      <c r="S6">
        <v>1084</v>
      </c>
      <c r="T6">
        <v>1144</v>
      </c>
      <c r="U6">
        <v>1149</v>
      </c>
      <c r="V6">
        <v>1278</v>
      </c>
      <c r="W6">
        <v>1347</v>
      </c>
      <c r="X6">
        <v>1423</v>
      </c>
      <c r="Y6">
        <v>1502</v>
      </c>
      <c r="Z6">
        <v>1540</v>
      </c>
      <c r="AA6">
        <v>1577</v>
      </c>
      <c r="AB6">
        <v>1614</v>
      </c>
      <c r="AC6">
        <v>1656</v>
      </c>
      <c r="AD6">
        <v>1693</v>
      </c>
      <c r="AE6">
        <v>1094</v>
      </c>
      <c r="AF6">
        <v>1116</v>
      </c>
      <c r="AG6">
        <v>1144</v>
      </c>
      <c r="AH6">
        <v>1178</v>
      </c>
      <c r="AI6">
        <v>1219</v>
      </c>
      <c r="AJ6">
        <v>1268</v>
      </c>
      <c r="AK6">
        <v>1325</v>
      </c>
      <c r="AL6">
        <v>1391</v>
      </c>
      <c r="AM6">
        <v>1474</v>
      </c>
      <c r="AN6">
        <v>1577</v>
      </c>
      <c r="AO6">
        <v>1687</v>
      </c>
      <c r="AP6">
        <v>1805</v>
      </c>
      <c r="AQ6">
        <v>1859</v>
      </c>
      <c r="AR6">
        <v>1989</v>
      </c>
    </row>
    <row r="7" spans="1:44" x14ac:dyDescent="0.2">
      <c r="A7" t="s">
        <v>5</v>
      </c>
      <c r="B7">
        <v>1464</v>
      </c>
      <c r="C7">
        <v>1540</v>
      </c>
      <c r="D7">
        <v>1621</v>
      </c>
      <c r="E7">
        <v>1605</v>
      </c>
      <c r="F7">
        <v>1652</v>
      </c>
      <c r="G7">
        <v>1698</v>
      </c>
      <c r="H7">
        <v>1741</v>
      </c>
      <c r="I7">
        <v>1789</v>
      </c>
      <c r="J7">
        <v>1834</v>
      </c>
      <c r="K7">
        <v>1882</v>
      </c>
      <c r="L7">
        <v>1932</v>
      </c>
      <c r="M7">
        <v>1982</v>
      </c>
      <c r="N7">
        <v>2035</v>
      </c>
      <c r="O7">
        <v>2061</v>
      </c>
      <c r="P7">
        <v>2123</v>
      </c>
      <c r="Q7">
        <v>2187</v>
      </c>
      <c r="R7">
        <v>2252</v>
      </c>
      <c r="S7">
        <v>2321</v>
      </c>
      <c r="T7">
        <v>2393</v>
      </c>
      <c r="U7">
        <v>2464</v>
      </c>
      <c r="V7">
        <v>2541</v>
      </c>
      <c r="W7">
        <v>2620</v>
      </c>
      <c r="X7">
        <v>2701</v>
      </c>
      <c r="Y7">
        <v>2784</v>
      </c>
      <c r="Z7">
        <v>2863</v>
      </c>
      <c r="AA7">
        <v>2932</v>
      </c>
      <c r="AB7">
        <v>2999</v>
      </c>
      <c r="AC7">
        <v>3079</v>
      </c>
      <c r="AD7">
        <v>3146</v>
      </c>
      <c r="AE7">
        <v>2022</v>
      </c>
      <c r="AF7">
        <v>1833</v>
      </c>
      <c r="AG7">
        <v>1709</v>
      </c>
      <c r="AH7">
        <v>1574</v>
      </c>
      <c r="AI7">
        <v>1461</v>
      </c>
      <c r="AJ7">
        <v>1356</v>
      </c>
      <c r="AK7">
        <v>1261</v>
      </c>
      <c r="AL7">
        <v>1190</v>
      </c>
      <c r="AM7">
        <v>1133</v>
      </c>
      <c r="AN7">
        <v>1100</v>
      </c>
      <c r="AO7">
        <v>1079</v>
      </c>
      <c r="AP7">
        <v>1112</v>
      </c>
      <c r="AQ7">
        <v>1100</v>
      </c>
      <c r="AR7">
        <v>1111</v>
      </c>
    </row>
    <row r="8" spans="1:44" x14ac:dyDescent="0.2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3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</row>
    <row r="9" spans="1:44" x14ac:dyDescent="0.2">
      <c r="A9" t="s">
        <v>24</v>
      </c>
      <c r="B9">
        <v>146</v>
      </c>
      <c r="C9">
        <v>170</v>
      </c>
      <c r="D9">
        <v>193</v>
      </c>
      <c r="E9">
        <v>199</v>
      </c>
      <c r="F9">
        <v>205</v>
      </c>
      <c r="G9">
        <v>213</v>
      </c>
      <c r="H9">
        <v>225</v>
      </c>
      <c r="I9">
        <v>227</v>
      </c>
      <c r="J9">
        <v>231</v>
      </c>
      <c r="K9">
        <v>239</v>
      </c>
      <c r="L9">
        <v>238</v>
      </c>
      <c r="M9">
        <v>241</v>
      </c>
      <c r="N9">
        <v>249</v>
      </c>
      <c r="O9">
        <v>246</v>
      </c>
      <c r="P9">
        <v>251</v>
      </c>
      <c r="Q9">
        <v>258</v>
      </c>
      <c r="R9">
        <v>265</v>
      </c>
      <c r="S9">
        <v>272</v>
      </c>
      <c r="T9">
        <v>279</v>
      </c>
      <c r="U9">
        <v>287</v>
      </c>
      <c r="V9">
        <v>294</v>
      </c>
      <c r="W9">
        <v>301</v>
      </c>
      <c r="X9">
        <v>308</v>
      </c>
      <c r="Y9">
        <v>318</v>
      </c>
      <c r="Z9">
        <v>325</v>
      </c>
      <c r="AA9">
        <v>333</v>
      </c>
      <c r="AB9">
        <v>340</v>
      </c>
      <c r="AC9">
        <v>349</v>
      </c>
      <c r="AD9">
        <v>357</v>
      </c>
      <c r="AE9">
        <v>685</v>
      </c>
      <c r="AF9">
        <v>670</v>
      </c>
      <c r="AG9">
        <v>609</v>
      </c>
      <c r="AH9">
        <v>573</v>
      </c>
      <c r="AI9">
        <v>529</v>
      </c>
      <c r="AJ9">
        <v>491</v>
      </c>
      <c r="AK9">
        <v>457</v>
      </c>
      <c r="AL9">
        <v>431</v>
      </c>
      <c r="AM9">
        <v>410</v>
      </c>
      <c r="AN9">
        <v>398</v>
      </c>
      <c r="AO9">
        <v>391</v>
      </c>
      <c r="AP9">
        <v>402</v>
      </c>
      <c r="AQ9">
        <v>398</v>
      </c>
      <c r="AR9">
        <v>402</v>
      </c>
    </row>
    <row r="10" spans="1:44" x14ac:dyDescent="0.2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87</v>
      </c>
      <c r="AF10">
        <v>83</v>
      </c>
      <c r="AG10">
        <v>77</v>
      </c>
      <c r="AH10">
        <v>71</v>
      </c>
      <c r="AI10">
        <v>66</v>
      </c>
      <c r="AJ10">
        <v>61</v>
      </c>
      <c r="AK10">
        <v>57</v>
      </c>
      <c r="AL10">
        <v>54</v>
      </c>
      <c r="AM10">
        <v>51</v>
      </c>
      <c r="AN10">
        <v>50</v>
      </c>
      <c r="AO10">
        <v>49</v>
      </c>
      <c r="AP10">
        <v>50</v>
      </c>
      <c r="AQ10">
        <v>50</v>
      </c>
      <c r="AR10">
        <v>50</v>
      </c>
    </row>
    <row r="12" spans="1:44" x14ac:dyDescent="0.2">
      <c r="A12" t="s">
        <v>19</v>
      </c>
      <c r="B12">
        <f>B5-SUM(B6:B10)</f>
        <v>-1</v>
      </c>
      <c r="C12">
        <f t="shared" ref="C12:AR12" si="0">C5-SUM(C6:C10)</f>
        <v>-1</v>
      </c>
      <c r="D12">
        <f t="shared" si="0"/>
        <v>0</v>
      </c>
      <c r="E12">
        <f t="shared" si="0"/>
        <v>-1</v>
      </c>
      <c r="F12">
        <f t="shared" si="0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-1</v>
      </c>
      <c r="L12">
        <f t="shared" si="0"/>
        <v>1</v>
      </c>
      <c r="M12">
        <f t="shared" si="0"/>
        <v>0</v>
      </c>
      <c r="N12">
        <f t="shared" si="0"/>
        <v>-1</v>
      </c>
      <c r="O12">
        <f t="shared" si="0"/>
        <v>-1</v>
      </c>
      <c r="P12">
        <f t="shared" si="0"/>
        <v>-1</v>
      </c>
      <c r="Q12">
        <f t="shared" si="0"/>
        <v>0</v>
      </c>
      <c r="R12">
        <f t="shared" si="0"/>
        <v>0</v>
      </c>
      <c r="S12">
        <f t="shared" si="0"/>
        <v>1</v>
      </c>
      <c r="T12">
        <f t="shared" si="0"/>
        <v>0</v>
      </c>
      <c r="U12">
        <f t="shared" si="0"/>
        <v>0</v>
      </c>
      <c r="V12">
        <f t="shared" si="0"/>
        <v>-1</v>
      </c>
      <c r="W12">
        <f t="shared" si="0"/>
        <v>-1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-1</v>
      </c>
      <c r="AF12">
        <f t="shared" si="0"/>
        <v>-1</v>
      </c>
      <c r="AG12">
        <f t="shared" si="0"/>
        <v>-1</v>
      </c>
      <c r="AH12">
        <f t="shared" si="0"/>
        <v>-1</v>
      </c>
      <c r="AI12">
        <f t="shared" si="0"/>
        <v>-1</v>
      </c>
      <c r="AJ12">
        <f t="shared" si="0"/>
        <v>-1</v>
      </c>
      <c r="AK12">
        <f t="shared" si="0"/>
        <v>-1</v>
      </c>
      <c r="AL12">
        <f t="shared" si="0"/>
        <v>-1</v>
      </c>
      <c r="AM12">
        <f t="shared" si="0"/>
        <v>-1</v>
      </c>
      <c r="AN12">
        <f t="shared" si="0"/>
        <v>-1</v>
      </c>
      <c r="AO12">
        <f t="shared" si="0"/>
        <v>-2</v>
      </c>
      <c r="AP12">
        <f t="shared" si="0"/>
        <v>-1</v>
      </c>
      <c r="AQ12">
        <f t="shared" si="0"/>
        <v>-1</v>
      </c>
      <c r="AR12">
        <f t="shared" si="0"/>
        <v>-1</v>
      </c>
    </row>
    <row r="17" spans="1:44" x14ac:dyDescent="0.2">
      <c r="A17" t="s">
        <v>16</v>
      </c>
    </row>
    <row r="18" spans="1:44" x14ac:dyDescent="0.2">
      <c r="B18">
        <v>1971</v>
      </c>
      <c r="C18">
        <v>1972</v>
      </c>
      <c r="D18">
        <v>1973</v>
      </c>
      <c r="E18">
        <v>1974</v>
      </c>
      <c r="F18">
        <v>1975</v>
      </c>
      <c r="G18">
        <v>1976</v>
      </c>
      <c r="H18">
        <v>1977</v>
      </c>
      <c r="I18">
        <v>1978</v>
      </c>
      <c r="J18">
        <v>1979</v>
      </c>
      <c r="K18">
        <v>1980</v>
      </c>
      <c r="L18">
        <v>1981</v>
      </c>
      <c r="M18">
        <v>1982</v>
      </c>
      <c r="N18">
        <v>1983</v>
      </c>
      <c r="O18">
        <v>1984</v>
      </c>
      <c r="P18">
        <v>1985</v>
      </c>
      <c r="Q18">
        <v>1986</v>
      </c>
      <c r="R18">
        <v>1987</v>
      </c>
      <c r="S18">
        <v>1988</v>
      </c>
      <c r="T18">
        <v>1989</v>
      </c>
      <c r="U18">
        <v>1990</v>
      </c>
      <c r="V18">
        <v>1991</v>
      </c>
      <c r="W18">
        <v>1992</v>
      </c>
      <c r="X18">
        <v>1993</v>
      </c>
      <c r="Y18">
        <v>1994</v>
      </c>
      <c r="Z18">
        <v>1995</v>
      </c>
      <c r="AA18">
        <v>1996</v>
      </c>
      <c r="AB18">
        <v>1997</v>
      </c>
      <c r="AC18">
        <v>1998</v>
      </c>
      <c r="AD18">
        <v>1999</v>
      </c>
      <c r="AE18">
        <v>2000</v>
      </c>
      <c r="AF18">
        <v>2001</v>
      </c>
      <c r="AG18">
        <v>2002</v>
      </c>
      <c r="AH18">
        <v>2003</v>
      </c>
      <c r="AI18">
        <v>2004</v>
      </c>
      <c r="AJ18">
        <v>2005</v>
      </c>
      <c r="AK18">
        <v>2006</v>
      </c>
      <c r="AL18">
        <v>2007</v>
      </c>
      <c r="AM18">
        <v>2008</v>
      </c>
      <c r="AN18">
        <v>2009</v>
      </c>
      <c r="AO18">
        <v>2010</v>
      </c>
      <c r="AP18">
        <v>2011</v>
      </c>
      <c r="AQ18">
        <v>2012</v>
      </c>
      <c r="AR18">
        <v>2013</v>
      </c>
    </row>
    <row r="19" spans="1:44" x14ac:dyDescent="0.2">
      <c r="A19" t="s">
        <v>13</v>
      </c>
      <c r="B19">
        <f>SUM(B20:B24)</f>
        <v>2088</v>
      </c>
      <c r="C19">
        <f t="shared" ref="C19:AR19" si="1">SUM(C20:C24)</f>
        <v>2188</v>
      </c>
      <c r="D19">
        <f t="shared" si="1"/>
        <v>2292</v>
      </c>
      <c r="E19">
        <f t="shared" si="1"/>
        <v>2413</v>
      </c>
      <c r="F19">
        <f t="shared" si="1"/>
        <v>2483</v>
      </c>
      <c r="G19">
        <f t="shared" si="1"/>
        <v>2558</v>
      </c>
      <c r="H19">
        <f t="shared" si="1"/>
        <v>2635</v>
      </c>
      <c r="I19">
        <f t="shared" si="1"/>
        <v>2706</v>
      </c>
      <c r="J19">
        <f t="shared" si="1"/>
        <v>2774</v>
      </c>
      <c r="K19">
        <f t="shared" si="1"/>
        <v>2852</v>
      </c>
      <c r="L19">
        <f t="shared" si="1"/>
        <v>2917</v>
      </c>
      <c r="M19">
        <f t="shared" si="1"/>
        <v>2992</v>
      </c>
      <c r="N19">
        <f t="shared" si="1"/>
        <v>3072</v>
      </c>
      <c r="O19">
        <f t="shared" si="1"/>
        <v>3179</v>
      </c>
      <c r="P19">
        <f t="shared" si="1"/>
        <v>3296</v>
      </c>
      <c r="Q19">
        <f t="shared" si="1"/>
        <v>3417</v>
      </c>
      <c r="R19">
        <f t="shared" si="1"/>
        <v>3546</v>
      </c>
      <c r="S19">
        <f t="shared" si="1"/>
        <v>3677</v>
      </c>
      <c r="T19">
        <f t="shared" si="1"/>
        <v>3816</v>
      </c>
      <c r="U19">
        <f t="shared" si="1"/>
        <v>3900</v>
      </c>
      <c r="V19">
        <f t="shared" si="1"/>
        <v>4025</v>
      </c>
      <c r="W19">
        <f t="shared" si="1"/>
        <v>4110</v>
      </c>
      <c r="X19">
        <f t="shared" si="1"/>
        <v>4165</v>
      </c>
      <c r="Y19">
        <f t="shared" si="1"/>
        <v>4190</v>
      </c>
      <c r="Z19">
        <f t="shared" si="1"/>
        <v>4185</v>
      </c>
      <c r="AA19">
        <f t="shared" si="1"/>
        <v>4145</v>
      </c>
      <c r="AB19">
        <f t="shared" si="1"/>
        <v>4080</v>
      </c>
      <c r="AC19">
        <f t="shared" si="1"/>
        <v>3995</v>
      </c>
      <c r="AD19">
        <f t="shared" si="1"/>
        <v>3890</v>
      </c>
      <c r="AE19">
        <f t="shared" si="1"/>
        <v>3891</v>
      </c>
      <c r="AF19">
        <f t="shared" si="1"/>
        <v>3705</v>
      </c>
      <c r="AG19">
        <f t="shared" si="1"/>
        <v>3541</v>
      </c>
      <c r="AH19">
        <f t="shared" si="1"/>
        <v>3398</v>
      </c>
      <c r="AI19">
        <f t="shared" si="1"/>
        <v>3277</v>
      </c>
      <c r="AJ19">
        <f t="shared" si="1"/>
        <v>3178</v>
      </c>
      <c r="AK19">
        <f t="shared" si="1"/>
        <v>3102</v>
      </c>
      <c r="AL19">
        <f t="shared" si="1"/>
        <v>3068</v>
      </c>
      <c r="AM19">
        <f t="shared" si="1"/>
        <v>3070</v>
      </c>
      <c r="AN19">
        <f t="shared" si="1"/>
        <v>3127</v>
      </c>
      <c r="AO19">
        <f t="shared" si="1"/>
        <v>3208</v>
      </c>
      <c r="AP19">
        <f t="shared" si="1"/>
        <v>3371</v>
      </c>
      <c r="AQ19">
        <f t="shared" si="1"/>
        <v>3409</v>
      </c>
      <c r="AR19">
        <f t="shared" si="1"/>
        <v>3554</v>
      </c>
    </row>
    <row r="20" spans="1:44" x14ac:dyDescent="0.2">
      <c r="A20" t="s">
        <v>14</v>
      </c>
      <c r="B20">
        <v>478</v>
      </c>
      <c r="C20">
        <v>478</v>
      </c>
      <c r="D20">
        <v>478</v>
      </c>
      <c r="E20">
        <v>609</v>
      </c>
      <c r="F20">
        <v>626</v>
      </c>
      <c r="G20">
        <v>647</v>
      </c>
      <c r="H20">
        <v>669</v>
      </c>
      <c r="I20">
        <v>690</v>
      </c>
      <c r="J20">
        <v>709</v>
      </c>
      <c r="K20">
        <v>731</v>
      </c>
      <c r="L20">
        <v>747</v>
      </c>
      <c r="M20">
        <v>769</v>
      </c>
      <c r="N20">
        <v>788</v>
      </c>
      <c r="O20">
        <v>872</v>
      </c>
      <c r="P20">
        <v>922</v>
      </c>
      <c r="Q20">
        <v>972</v>
      </c>
      <c r="R20">
        <v>1029</v>
      </c>
      <c r="S20">
        <v>1084</v>
      </c>
      <c r="T20">
        <v>1144</v>
      </c>
      <c r="U20">
        <v>1149</v>
      </c>
      <c r="V20" s="2">
        <f>U20+40</f>
        <v>1189</v>
      </c>
      <c r="W20" s="2">
        <f>V20+20</f>
        <v>1209</v>
      </c>
      <c r="X20" s="2">
        <f>W20+10</f>
        <v>1219</v>
      </c>
      <c r="Y20" s="2">
        <f>X20</f>
        <v>1219</v>
      </c>
      <c r="Z20" s="2">
        <f>Y20-10</f>
        <v>1209</v>
      </c>
      <c r="AA20" s="2">
        <f>Z20-30</f>
        <v>1179</v>
      </c>
      <c r="AB20" s="2">
        <f>AA20-35</f>
        <v>1144</v>
      </c>
      <c r="AC20" s="2">
        <f>AB20-35</f>
        <v>1109</v>
      </c>
      <c r="AD20" s="2">
        <f>AC20-35</f>
        <v>1074</v>
      </c>
      <c r="AE20">
        <v>1094</v>
      </c>
      <c r="AF20">
        <v>1116</v>
      </c>
      <c r="AG20">
        <v>1144</v>
      </c>
      <c r="AH20">
        <v>1178</v>
      </c>
      <c r="AI20">
        <v>1219</v>
      </c>
      <c r="AJ20">
        <v>1268</v>
      </c>
      <c r="AK20">
        <v>1325</v>
      </c>
      <c r="AL20">
        <v>1391</v>
      </c>
      <c r="AM20">
        <v>1474</v>
      </c>
      <c r="AN20">
        <v>1577</v>
      </c>
      <c r="AO20">
        <v>1687</v>
      </c>
      <c r="AP20">
        <v>1805</v>
      </c>
      <c r="AQ20">
        <v>1859</v>
      </c>
      <c r="AR20">
        <v>1989</v>
      </c>
    </row>
    <row r="21" spans="1:44" x14ac:dyDescent="0.2">
      <c r="A21" t="s">
        <v>5</v>
      </c>
      <c r="B21">
        <v>1464</v>
      </c>
      <c r="C21">
        <v>1540</v>
      </c>
      <c r="D21">
        <v>1621</v>
      </c>
      <c r="E21">
        <v>1605</v>
      </c>
      <c r="F21">
        <v>1652</v>
      </c>
      <c r="G21">
        <v>1698</v>
      </c>
      <c r="H21">
        <v>1741</v>
      </c>
      <c r="I21">
        <v>1789</v>
      </c>
      <c r="J21">
        <v>1834</v>
      </c>
      <c r="K21">
        <v>1882</v>
      </c>
      <c r="L21">
        <v>1932</v>
      </c>
      <c r="M21">
        <v>1982</v>
      </c>
      <c r="N21">
        <v>2035</v>
      </c>
      <c r="O21">
        <v>2061</v>
      </c>
      <c r="P21">
        <v>2123</v>
      </c>
      <c r="Q21">
        <v>2187</v>
      </c>
      <c r="R21">
        <v>2252</v>
      </c>
      <c r="S21">
        <v>2321</v>
      </c>
      <c r="T21">
        <v>2393</v>
      </c>
      <c r="U21">
        <v>2464</v>
      </c>
      <c r="V21" s="3">
        <f>U21 + 50</f>
        <v>2514</v>
      </c>
      <c r="W21" s="3">
        <f>V21+30</f>
        <v>2544</v>
      </c>
      <c r="X21" s="3">
        <f>W21 + 10</f>
        <v>2554</v>
      </c>
      <c r="Y21" s="3">
        <f>X21-10</f>
        <v>2544</v>
      </c>
      <c r="Z21" s="3">
        <f>Y21-30</f>
        <v>2514</v>
      </c>
      <c r="AA21" s="3">
        <f>Z21-50</f>
        <v>2464</v>
      </c>
      <c r="AB21" s="3">
        <f>AA21-70</f>
        <v>2394</v>
      </c>
      <c r="AC21" s="3">
        <f>AB21-90</f>
        <v>2304</v>
      </c>
      <c r="AD21" s="3">
        <f>AC21-110</f>
        <v>2194</v>
      </c>
      <c r="AE21">
        <v>2022</v>
      </c>
      <c r="AF21">
        <v>1833</v>
      </c>
      <c r="AG21">
        <v>1709</v>
      </c>
      <c r="AH21">
        <v>1574</v>
      </c>
      <c r="AI21">
        <v>1461</v>
      </c>
      <c r="AJ21">
        <v>1356</v>
      </c>
      <c r="AK21">
        <v>1261</v>
      </c>
      <c r="AL21">
        <v>1190</v>
      </c>
      <c r="AM21">
        <v>1133</v>
      </c>
      <c r="AN21">
        <v>1100</v>
      </c>
      <c r="AO21">
        <v>1079</v>
      </c>
      <c r="AP21">
        <v>1112</v>
      </c>
      <c r="AQ21">
        <v>1100</v>
      </c>
      <c r="AR21">
        <v>1111</v>
      </c>
    </row>
    <row r="22" spans="1:44" x14ac:dyDescent="0.2">
      <c r="A22" t="s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3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</row>
    <row r="23" spans="1:44" x14ac:dyDescent="0.2">
      <c r="A23" t="s">
        <v>24</v>
      </c>
      <c r="B23">
        <v>146</v>
      </c>
      <c r="C23">
        <v>170</v>
      </c>
      <c r="D23">
        <v>193</v>
      </c>
      <c r="E23">
        <v>199</v>
      </c>
      <c r="F23">
        <v>205</v>
      </c>
      <c r="G23">
        <v>213</v>
      </c>
      <c r="H23">
        <v>225</v>
      </c>
      <c r="I23">
        <v>227</v>
      </c>
      <c r="J23">
        <v>231</v>
      </c>
      <c r="K23">
        <v>239</v>
      </c>
      <c r="L23">
        <v>238</v>
      </c>
      <c r="M23">
        <v>241</v>
      </c>
      <c r="N23">
        <v>249</v>
      </c>
      <c r="O23">
        <v>246</v>
      </c>
      <c r="P23">
        <v>251</v>
      </c>
      <c r="Q23">
        <v>258</v>
      </c>
      <c r="R23">
        <v>265</v>
      </c>
      <c r="S23">
        <v>272</v>
      </c>
      <c r="T23">
        <v>279</v>
      </c>
      <c r="U23">
        <v>287</v>
      </c>
      <c r="V23" s="1">
        <f>U23+35</f>
        <v>322</v>
      </c>
      <c r="W23" s="1">
        <f t="shared" ref="W23:Z23" si="2">V23+35</f>
        <v>357</v>
      </c>
      <c r="X23" s="1">
        <f t="shared" si="2"/>
        <v>392</v>
      </c>
      <c r="Y23" s="1">
        <f t="shared" si="2"/>
        <v>427</v>
      </c>
      <c r="Z23" s="1">
        <f t="shared" si="2"/>
        <v>462</v>
      </c>
      <c r="AA23" s="1">
        <f>Z23+40</f>
        <v>502</v>
      </c>
      <c r="AB23" s="1">
        <f t="shared" ref="AB23:AD23" si="3">AA23+40</f>
        <v>542</v>
      </c>
      <c r="AC23" s="1">
        <f t="shared" si="3"/>
        <v>582</v>
      </c>
      <c r="AD23" s="1">
        <f t="shared" si="3"/>
        <v>622</v>
      </c>
      <c r="AE23">
        <v>685</v>
      </c>
      <c r="AF23">
        <v>670</v>
      </c>
      <c r="AG23">
        <v>609</v>
      </c>
      <c r="AH23">
        <v>573</v>
      </c>
      <c r="AI23">
        <v>529</v>
      </c>
      <c r="AJ23">
        <v>491</v>
      </c>
      <c r="AK23">
        <v>457</v>
      </c>
      <c r="AL23">
        <v>431</v>
      </c>
      <c r="AM23">
        <v>410</v>
      </c>
      <c r="AN23">
        <v>398</v>
      </c>
      <c r="AO23">
        <v>391</v>
      </c>
      <c r="AP23">
        <v>402</v>
      </c>
      <c r="AQ23">
        <v>398</v>
      </c>
      <c r="AR23">
        <v>402</v>
      </c>
    </row>
    <row r="24" spans="1:44" x14ac:dyDescent="0.2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87</v>
      </c>
      <c r="AF24">
        <v>83</v>
      </c>
      <c r="AG24">
        <v>77</v>
      </c>
      <c r="AH24">
        <v>71</v>
      </c>
      <c r="AI24">
        <v>66</v>
      </c>
      <c r="AJ24">
        <v>61</v>
      </c>
      <c r="AK24">
        <v>57</v>
      </c>
      <c r="AL24">
        <v>54</v>
      </c>
      <c r="AM24">
        <v>51</v>
      </c>
      <c r="AN24">
        <v>50</v>
      </c>
      <c r="AO24">
        <v>49</v>
      </c>
      <c r="AP24">
        <v>50</v>
      </c>
      <c r="AQ24">
        <v>50</v>
      </c>
      <c r="AR24">
        <v>50</v>
      </c>
    </row>
    <row r="26" spans="1:44" x14ac:dyDescent="0.2">
      <c r="A26" t="s">
        <v>19</v>
      </c>
      <c r="B26">
        <f>B19-SUM(B20:B24)</f>
        <v>0</v>
      </c>
      <c r="C26">
        <f t="shared" ref="C26:AR26" si="4">C19-SUM(C20:C24)</f>
        <v>0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  <c r="AG26">
        <f t="shared" si="4"/>
        <v>0</v>
      </c>
      <c r="AH26">
        <f t="shared" si="4"/>
        <v>0</v>
      </c>
      <c r="AI26">
        <f t="shared" si="4"/>
        <v>0</v>
      </c>
      <c r="AJ26">
        <f t="shared" si="4"/>
        <v>0</v>
      </c>
      <c r="AK26">
        <f t="shared" si="4"/>
        <v>0</v>
      </c>
      <c r="AL26">
        <f t="shared" si="4"/>
        <v>0</v>
      </c>
      <c r="AM26">
        <f t="shared" si="4"/>
        <v>0</v>
      </c>
      <c r="AN26">
        <f t="shared" si="4"/>
        <v>0</v>
      </c>
      <c r="AO26">
        <f t="shared" si="4"/>
        <v>0</v>
      </c>
      <c r="AP26">
        <f t="shared" si="4"/>
        <v>0</v>
      </c>
      <c r="AQ26">
        <f t="shared" si="4"/>
        <v>0</v>
      </c>
      <c r="AR26">
        <f t="shared" si="4"/>
        <v>0</v>
      </c>
    </row>
    <row r="29" spans="1:44" x14ac:dyDescent="0.2">
      <c r="A29" t="s">
        <v>20</v>
      </c>
      <c r="B29">
        <f>B19-B5</f>
        <v>1</v>
      </c>
      <c r="C29">
        <f t="shared" ref="C29:AR29" si="5">C19-C5</f>
        <v>1</v>
      </c>
      <c r="D29">
        <f t="shared" si="5"/>
        <v>0</v>
      </c>
      <c r="E29">
        <f t="shared" si="5"/>
        <v>1</v>
      </c>
      <c r="F29">
        <f t="shared" si="5"/>
        <v>-1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1</v>
      </c>
      <c r="L29">
        <f t="shared" si="5"/>
        <v>-1</v>
      </c>
      <c r="M29">
        <f t="shared" si="5"/>
        <v>0</v>
      </c>
      <c r="N29">
        <f t="shared" si="5"/>
        <v>1</v>
      </c>
      <c r="O29">
        <f t="shared" si="5"/>
        <v>1</v>
      </c>
      <c r="P29">
        <f t="shared" si="5"/>
        <v>1</v>
      </c>
      <c r="Q29">
        <f t="shared" si="5"/>
        <v>0</v>
      </c>
      <c r="R29">
        <f t="shared" si="5"/>
        <v>0</v>
      </c>
      <c r="S29">
        <f t="shared" si="5"/>
        <v>-1</v>
      </c>
      <c r="T29">
        <f t="shared" si="5"/>
        <v>0</v>
      </c>
      <c r="U29">
        <f t="shared" si="5"/>
        <v>0</v>
      </c>
      <c r="V29">
        <f t="shared" si="5"/>
        <v>-87</v>
      </c>
      <c r="W29">
        <f t="shared" si="5"/>
        <v>-157</v>
      </c>
      <c r="X29">
        <f t="shared" si="5"/>
        <v>-267</v>
      </c>
      <c r="Y29">
        <f t="shared" si="5"/>
        <v>-414</v>
      </c>
      <c r="Z29">
        <f t="shared" si="5"/>
        <v>-543</v>
      </c>
      <c r="AA29">
        <f t="shared" si="5"/>
        <v>-697</v>
      </c>
      <c r="AB29">
        <f t="shared" si="5"/>
        <v>-873</v>
      </c>
      <c r="AC29">
        <f t="shared" si="5"/>
        <v>-1089</v>
      </c>
      <c r="AD29">
        <f t="shared" si="5"/>
        <v>-1306</v>
      </c>
      <c r="AE29">
        <f t="shared" si="5"/>
        <v>1</v>
      </c>
      <c r="AF29">
        <f t="shared" si="5"/>
        <v>1</v>
      </c>
      <c r="AG29">
        <f t="shared" si="5"/>
        <v>1</v>
      </c>
      <c r="AH29">
        <f t="shared" si="5"/>
        <v>1</v>
      </c>
      <c r="AI29">
        <f t="shared" si="5"/>
        <v>1</v>
      </c>
      <c r="AJ29">
        <f t="shared" si="5"/>
        <v>1</v>
      </c>
      <c r="AK29">
        <f t="shared" si="5"/>
        <v>1</v>
      </c>
      <c r="AL29">
        <f t="shared" si="5"/>
        <v>1</v>
      </c>
      <c r="AM29">
        <f t="shared" si="5"/>
        <v>1</v>
      </c>
      <c r="AN29">
        <f t="shared" si="5"/>
        <v>1</v>
      </c>
      <c r="AO29">
        <f t="shared" si="5"/>
        <v>2</v>
      </c>
      <c r="AP29">
        <f t="shared" si="5"/>
        <v>1</v>
      </c>
      <c r="AQ29">
        <f t="shared" si="5"/>
        <v>1</v>
      </c>
      <c r="AR29">
        <f t="shared" si="5"/>
        <v>1</v>
      </c>
    </row>
  </sheetData>
  <pageMargins left="0.75" right="0.75" top="1" bottom="1" header="0.5" footer="0.5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7"/>
  <sheetViews>
    <sheetView workbookViewId="0">
      <selection activeCell="I2" sqref="I2:I7"/>
    </sheetView>
  </sheetViews>
  <sheetFormatPr baseColWidth="10" defaultRowHeight="16" x14ac:dyDescent="0.2"/>
  <cols>
    <col min="1" max="1" width="7.33203125" bestFit="1" customWidth="1"/>
    <col min="2" max="4" width="7.33203125" customWidth="1"/>
    <col min="5" max="5" width="11.83203125" bestFit="1" customWidth="1"/>
    <col min="6" max="6" width="22.6640625" bestFit="1" customWidth="1"/>
    <col min="7" max="7" width="27.33203125" bestFit="1" customWidth="1"/>
    <col min="8" max="8" width="19" bestFit="1" customWidth="1"/>
    <col min="9" max="9" width="4.6640625" bestFit="1" customWidth="1"/>
  </cols>
  <sheetData>
    <row r="1" spans="1:18" x14ac:dyDescent="0.2">
      <c r="A1" t="s">
        <v>0</v>
      </c>
      <c r="B1" t="s">
        <v>26</v>
      </c>
      <c r="C1" t="s">
        <v>28</v>
      </c>
      <c r="D1" t="s">
        <v>30</v>
      </c>
      <c r="E1" t="s">
        <v>6</v>
      </c>
      <c r="F1" t="s">
        <v>8</v>
      </c>
      <c r="G1" t="s">
        <v>9</v>
      </c>
      <c r="H1" t="s">
        <v>10</v>
      </c>
      <c r="I1" t="s">
        <v>32</v>
      </c>
      <c r="J1">
        <f>PSB!V18</f>
        <v>1991</v>
      </c>
      <c r="K1">
        <f>PSB!W18</f>
        <v>1992</v>
      </c>
      <c r="L1">
        <f>PSB!X18</f>
        <v>1993</v>
      </c>
      <c r="M1">
        <f>PSB!Y18</f>
        <v>1994</v>
      </c>
      <c r="N1">
        <f>PSB!Z18</f>
        <v>1995</v>
      </c>
      <c r="O1">
        <f>PSB!AA18</f>
        <v>1996</v>
      </c>
      <c r="P1">
        <f>PSB!AB18</f>
        <v>1997</v>
      </c>
      <c r="Q1">
        <f>PSB!AC18</f>
        <v>1998</v>
      </c>
      <c r="R1">
        <f>PSB!AD18</f>
        <v>1999</v>
      </c>
    </row>
    <row r="2" spans="1:18" x14ac:dyDescent="0.2">
      <c r="A2" t="s">
        <v>25</v>
      </c>
      <c r="B2" t="s">
        <v>27</v>
      </c>
      <c r="C2" t="s">
        <v>29</v>
      </c>
      <c r="D2" t="s">
        <v>31</v>
      </c>
      <c r="E2" t="s">
        <v>11</v>
      </c>
      <c r="F2" t="s">
        <v>12</v>
      </c>
      <c r="G2" t="s">
        <v>13</v>
      </c>
      <c r="H2" t="s">
        <v>3</v>
      </c>
      <c r="I2" t="s">
        <v>37</v>
      </c>
      <c r="J2">
        <f>'FixedGHPSB ktoe original'!J2*Meta!$B$8</f>
        <v>168518.7</v>
      </c>
      <c r="K2">
        <f>'FixedGHPSB ktoe original'!K2*Meta!$B$8</f>
        <v>172077.48</v>
      </c>
      <c r="L2">
        <f>'FixedGHPSB ktoe original'!L2*Meta!$B$8</f>
        <v>174380.22</v>
      </c>
      <c r="M2">
        <f>'FixedGHPSB ktoe original'!M2*Meta!$B$8</f>
        <v>175426.92</v>
      </c>
      <c r="N2">
        <f>'FixedGHPSB ktoe original'!N2*Meta!$B$8</f>
        <v>175217.58000000002</v>
      </c>
      <c r="O2">
        <f>'FixedGHPSB ktoe original'!O2*Meta!$B$8</f>
        <v>173542.86000000002</v>
      </c>
      <c r="P2">
        <f>'FixedGHPSB ktoe original'!P2*Meta!$B$8</f>
        <v>170821.44</v>
      </c>
      <c r="Q2">
        <f>'FixedGHPSB ktoe original'!Q2*Meta!$B$8</f>
        <v>167262.66</v>
      </c>
      <c r="R2">
        <f>'FixedGHPSB ktoe original'!R2*Meta!$B$8</f>
        <v>162866.52000000002</v>
      </c>
    </row>
    <row r="3" spans="1:18" x14ac:dyDescent="0.2">
      <c r="A3" t="s">
        <v>25</v>
      </c>
      <c r="B3" t="s">
        <v>27</v>
      </c>
      <c r="C3" t="s">
        <v>29</v>
      </c>
      <c r="D3" t="s">
        <v>31</v>
      </c>
      <c r="E3" t="s">
        <v>11</v>
      </c>
      <c r="F3" t="s">
        <v>18</v>
      </c>
      <c r="G3" t="str">
        <f>PSB!A20</f>
        <v>Charcoal production plants</v>
      </c>
      <c r="H3" t="s">
        <v>3</v>
      </c>
      <c r="I3" t="s">
        <v>37</v>
      </c>
      <c r="J3">
        <f>'FixedGHPSB ktoe original'!J3*Meta!$B$8</f>
        <v>-49781.052000000003</v>
      </c>
      <c r="K3">
        <f>'FixedGHPSB ktoe original'!K3*Meta!$B$8</f>
        <v>-50618.412000000004</v>
      </c>
      <c r="L3">
        <f>'FixedGHPSB ktoe original'!L3*Meta!$B$8</f>
        <v>-51037.092000000004</v>
      </c>
      <c r="M3">
        <f>'FixedGHPSB ktoe original'!M3*Meta!$B$8</f>
        <v>-51037.092000000004</v>
      </c>
      <c r="N3">
        <f>'FixedGHPSB ktoe original'!N3*Meta!$B$8</f>
        <v>-50618.412000000004</v>
      </c>
      <c r="O3">
        <f>'FixedGHPSB ktoe original'!O3*Meta!$B$8</f>
        <v>-49362.372000000003</v>
      </c>
      <c r="P3">
        <f>'FixedGHPSB ktoe original'!P3*Meta!$B$8</f>
        <v>-47896.992000000006</v>
      </c>
      <c r="Q3">
        <f>'FixedGHPSB ktoe original'!Q3*Meta!$B$8</f>
        <v>-46431.612000000001</v>
      </c>
      <c r="R3">
        <f>'FixedGHPSB ktoe original'!R3*Meta!$B$8</f>
        <v>-44966.232000000004</v>
      </c>
    </row>
    <row r="4" spans="1:18" x14ac:dyDescent="0.2">
      <c r="A4" t="s">
        <v>25</v>
      </c>
      <c r="B4" t="s">
        <v>27</v>
      </c>
      <c r="C4" t="s">
        <v>29</v>
      </c>
      <c r="D4" t="s">
        <v>31</v>
      </c>
      <c r="E4" t="s">
        <v>7</v>
      </c>
      <c r="F4" t="s">
        <v>17</v>
      </c>
      <c r="G4" t="str">
        <f>PSB!A21</f>
        <v>Residential</v>
      </c>
      <c r="H4" t="s">
        <v>3</v>
      </c>
      <c r="I4" t="s">
        <v>37</v>
      </c>
      <c r="J4">
        <f>'FixedGHPSB ktoe original'!J4*Meta!$B$8</f>
        <v>105256.152</v>
      </c>
      <c r="K4">
        <f>'FixedGHPSB ktoe original'!K4*Meta!$B$8</f>
        <v>106512.19200000001</v>
      </c>
      <c r="L4">
        <f>'FixedGHPSB ktoe original'!L4*Meta!$B$8</f>
        <v>106930.872</v>
      </c>
      <c r="M4">
        <f>'FixedGHPSB ktoe original'!M4*Meta!$B$8</f>
        <v>106512.19200000001</v>
      </c>
      <c r="N4">
        <f>'FixedGHPSB ktoe original'!N4*Meta!$B$8</f>
        <v>105256.152</v>
      </c>
      <c r="O4">
        <f>'FixedGHPSB ktoe original'!O4*Meta!$B$8</f>
        <v>103162.75200000001</v>
      </c>
      <c r="P4">
        <f>'FixedGHPSB ktoe original'!P4*Meta!$B$8</f>
        <v>100231.992</v>
      </c>
      <c r="Q4">
        <f>'FixedGHPSB ktoe original'!Q4*Meta!$B$8</f>
        <v>96463.872000000003</v>
      </c>
      <c r="R4">
        <f>'FixedGHPSB ktoe original'!R4*Meta!$B$8</f>
        <v>91858.392000000007</v>
      </c>
    </row>
    <row r="5" spans="1:18" x14ac:dyDescent="0.2">
      <c r="A5" t="s">
        <v>25</v>
      </c>
      <c r="B5" t="s">
        <v>27</v>
      </c>
      <c r="C5" t="s">
        <v>29</v>
      </c>
      <c r="D5" t="s">
        <v>31</v>
      </c>
      <c r="E5" t="s">
        <v>7</v>
      </c>
      <c r="F5" t="s">
        <v>17</v>
      </c>
      <c r="G5" t="str">
        <f>PSB!A22</f>
        <v>Agriculture/forestry</v>
      </c>
      <c r="H5" t="s">
        <v>3</v>
      </c>
      <c r="I5" t="s">
        <v>37</v>
      </c>
      <c r="J5">
        <f>'FixedGHPSB ktoe original'!J5*Meta!$B$8</f>
        <v>0</v>
      </c>
      <c r="K5">
        <f>'FixedGHPSB ktoe original'!K5*Meta!$B$8</f>
        <v>0</v>
      </c>
      <c r="L5">
        <f>'FixedGHPSB ktoe original'!L5*Meta!$B$8</f>
        <v>0</v>
      </c>
      <c r="M5">
        <f>'FixedGHPSB ktoe original'!M5*Meta!$B$8</f>
        <v>0</v>
      </c>
      <c r="N5">
        <f>'FixedGHPSB ktoe original'!N5*Meta!$B$8</f>
        <v>0</v>
      </c>
      <c r="O5">
        <f>'FixedGHPSB ktoe original'!O5*Meta!$B$8</f>
        <v>0</v>
      </c>
      <c r="P5">
        <f>'FixedGHPSB ktoe original'!P5*Meta!$B$8</f>
        <v>0</v>
      </c>
      <c r="Q5">
        <f>'FixedGHPSB ktoe original'!Q5*Meta!$B$8</f>
        <v>0</v>
      </c>
      <c r="R5">
        <f>'FixedGHPSB ktoe original'!R5*Meta!$B$8</f>
        <v>0</v>
      </c>
    </row>
    <row r="6" spans="1:18" x14ac:dyDescent="0.2">
      <c r="A6" t="s">
        <v>25</v>
      </c>
      <c r="B6" t="s">
        <v>27</v>
      </c>
      <c r="C6" t="s">
        <v>29</v>
      </c>
      <c r="D6" t="s">
        <v>31</v>
      </c>
      <c r="E6" t="s">
        <v>7</v>
      </c>
      <c r="F6" t="s">
        <v>1</v>
      </c>
      <c r="G6" t="str">
        <f>PSB!A23</f>
        <v>Industry not elsewhere specified</v>
      </c>
      <c r="H6" t="s">
        <v>3</v>
      </c>
      <c r="I6" t="s">
        <v>37</v>
      </c>
      <c r="J6">
        <f>'FixedGHPSB ktoe original'!J6*Meta!$B$8</f>
        <v>13481.496000000001</v>
      </c>
      <c r="K6">
        <f>'FixedGHPSB ktoe original'!K6*Meta!$B$8</f>
        <v>14946.876</v>
      </c>
      <c r="L6">
        <f>'FixedGHPSB ktoe original'!L6*Meta!$B$8</f>
        <v>16412.256000000001</v>
      </c>
      <c r="M6">
        <f>'FixedGHPSB ktoe original'!M6*Meta!$B$8</f>
        <v>17877.636000000002</v>
      </c>
      <c r="N6">
        <f>'FixedGHPSB ktoe original'!N6*Meta!$B$8</f>
        <v>19343.016</v>
      </c>
      <c r="O6">
        <f>'FixedGHPSB ktoe original'!O6*Meta!$B$8</f>
        <v>21017.736000000001</v>
      </c>
      <c r="P6">
        <f>'FixedGHPSB ktoe original'!P6*Meta!$B$8</f>
        <v>22692.456000000002</v>
      </c>
      <c r="Q6">
        <f>'FixedGHPSB ktoe original'!Q6*Meta!$B$8</f>
        <v>24367.175999999999</v>
      </c>
      <c r="R6">
        <f>'FixedGHPSB ktoe original'!R6*Meta!$B$8</f>
        <v>26041.896000000001</v>
      </c>
    </row>
    <row r="7" spans="1:18" x14ac:dyDescent="0.2">
      <c r="A7" t="s">
        <v>25</v>
      </c>
      <c r="B7" t="s">
        <v>27</v>
      </c>
      <c r="C7" t="s">
        <v>29</v>
      </c>
      <c r="D7" t="s">
        <v>31</v>
      </c>
      <c r="E7" t="s">
        <v>7</v>
      </c>
      <c r="F7" t="s">
        <v>17</v>
      </c>
      <c r="G7" t="str">
        <f>PSB!A24</f>
        <v>Commercial and public services</v>
      </c>
      <c r="H7" t="s">
        <v>3</v>
      </c>
      <c r="I7" t="s">
        <v>37</v>
      </c>
      <c r="J7">
        <f>'FixedGHPSB ktoe original'!J7*Meta!$B$8</f>
        <v>0</v>
      </c>
      <c r="K7">
        <f>'FixedGHPSB ktoe original'!K7*Meta!$B$8</f>
        <v>0</v>
      </c>
      <c r="L7">
        <f>'FixedGHPSB ktoe original'!L7*Meta!$B$8</f>
        <v>0</v>
      </c>
      <c r="M7">
        <f>'FixedGHPSB ktoe original'!M7*Meta!$B$8</f>
        <v>0</v>
      </c>
      <c r="N7">
        <f>'FixedGHPSB ktoe original'!N7*Meta!$B$8</f>
        <v>0</v>
      </c>
      <c r="O7">
        <f>'FixedGHPSB ktoe original'!O7*Meta!$B$8</f>
        <v>0</v>
      </c>
      <c r="P7">
        <f>'FixedGHPSB ktoe original'!P7*Meta!$B$8</f>
        <v>0</v>
      </c>
      <c r="Q7">
        <f>'FixedGHPSB ktoe original'!Q7*Meta!$B$8</f>
        <v>0</v>
      </c>
      <c r="R7">
        <f>'FixedGHPSB ktoe original'!R7*Meta!$B$8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910C-5D59-7349-968D-FF921C6D2CD1}">
  <dimension ref="A1:R7"/>
  <sheetViews>
    <sheetView workbookViewId="0">
      <selection activeCell="M19" sqref="M19"/>
    </sheetView>
  </sheetViews>
  <sheetFormatPr baseColWidth="10" defaultRowHeight="16" x14ac:dyDescent="0.2"/>
  <cols>
    <col min="1" max="1" width="7.33203125" bestFit="1" customWidth="1"/>
    <col min="2" max="4" width="7.33203125" customWidth="1"/>
    <col min="5" max="5" width="11.83203125" bestFit="1" customWidth="1"/>
    <col min="6" max="6" width="22.6640625" bestFit="1" customWidth="1"/>
    <col min="7" max="7" width="27.33203125" bestFit="1" customWidth="1"/>
    <col min="8" max="8" width="19" bestFit="1" customWidth="1"/>
    <col min="9" max="9" width="4.6640625" bestFit="1" customWidth="1"/>
  </cols>
  <sheetData>
    <row r="1" spans="1:18" x14ac:dyDescent="0.2">
      <c r="A1" t="s">
        <v>0</v>
      </c>
      <c r="B1" t="s">
        <v>26</v>
      </c>
      <c r="C1" t="s">
        <v>28</v>
      </c>
      <c r="D1" t="s">
        <v>30</v>
      </c>
      <c r="E1" t="s">
        <v>6</v>
      </c>
      <c r="F1" t="s">
        <v>8</v>
      </c>
      <c r="G1" t="s">
        <v>9</v>
      </c>
      <c r="H1" t="s">
        <v>10</v>
      </c>
      <c r="I1" t="s">
        <v>32</v>
      </c>
      <c r="J1">
        <f>PSB!V18</f>
        <v>1991</v>
      </c>
      <c r="K1">
        <f>PSB!W18</f>
        <v>1992</v>
      </c>
      <c r="L1">
        <f>PSB!X18</f>
        <v>1993</v>
      </c>
      <c r="M1">
        <f>PSB!Y18</f>
        <v>1994</v>
      </c>
      <c r="N1">
        <f>PSB!Z18</f>
        <v>1995</v>
      </c>
      <c r="O1">
        <f>PSB!AA18</f>
        <v>1996</v>
      </c>
      <c r="P1">
        <f>PSB!AB18</f>
        <v>1997</v>
      </c>
      <c r="Q1">
        <f>PSB!AC18</f>
        <v>1998</v>
      </c>
      <c r="R1">
        <f>PSB!AD18</f>
        <v>1999</v>
      </c>
    </row>
    <row r="2" spans="1:18" x14ac:dyDescent="0.2">
      <c r="A2" t="s">
        <v>25</v>
      </c>
      <c r="B2" t="s">
        <v>27</v>
      </c>
      <c r="C2" t="s">
        <v>29</v>
      </c>
      <c r="D2" t="s">
        <v>31</v>
      </c>
      <c r="E2" t="s">
        <v>11</v>
      </c>
      <c r="F2" t="s">
        <v>12</v>
      </c>
      <c r="G2" t="s">
        <v>13</v>
      </c>
      <c r="H2" t="s">
        <v>3</v>
      </c>
      <c r="I2" t="s">
        <v>33</v>
      </c>
      <c r="J2">
        <f>PSB!V19</f>
        <v>4025</v>
      </c>
      <c r="K2">
        <f>PSB!W19</f>
        <v>4110</v>
      </c>
      <c r="L2">
        <f>PSB!X19</f>
        <v>4165</v>
      </c>
      <c r="M2">
        <f>PSB!Y19</f>
        <v>4190</v>
      </c>
      <c r="N2">
        <f>PSB!Z19</f>
        <v>4185</v>
      </c>
      <c r="O2">
        <f>PSB!AA19</f>
        <v>4145</v>
      </c>
      <c r="P2">
        <f>PSB!AB19</f>
        <v>4080</v>
      </c>
      <c r="Q2">
        <f>PSB!AC19</f>
        <v>3995</v>
      </c>
      <c r="R2">
        <f>PSB!AD19</f>
        <v>3890</v>
      </c>
    </row>
    <row r="3" spans="1:18" x14ac:dyDescent="0.2">
      <c r="A3" t="s">
        <v>25</v>
      </c>
      <c r="B3" t="s">
        <v>27</v>
      </c>
      <c r="C3" t="s">
        <v>29</v>
      </c>
      <c r="D3" t="s">
        <v>31</v>
      </c>
      <c r="E3" t="s">
        <v>11</v>
      </c>
      <c r="F3" t="s">
        <v>18</v>
      </c>
      <c r="G3" t="str">
        <f>PSB!A20</f>
        <v>Charcoal production plants</v>
      </c>
      <c r="H3" t="s">
        <v>3</v>
      </c>
      <c r="I3" t="s">
        <v>33</v>
      </c>
      <c r="J3">
        <f>-PSB!V20</f>
        <v>-1189</v>
      </c>
      <c r="K3">
        <f>-PSB!W20</f>
        <v>-1209</v>
      </c>
      <c r="L3">
        <f>-PSB!X20</f>
        <v>-1219</v>
      </c>
      <c r="M3">
        <f>-PSB!Y20</f>
        <v>-1219</v>
      </c>
      <c r="N3">
        <f>-PSB!Z20</f>
        <v>-1209</v>
      </c>
      <c r="O3">
        <f>-PSB!AA20</f>
        <v>-1179</v>
      </c>
      <c r="P3">
        <f>-PSB!AB20</f>
        <v>-1144</v>
      </c>
      <c r="Q3">
        <f>-PSB!AC20</f>
        <v>-1109</v>
      </c>
      <c r="R3">
        <f>-PSB!AD20</f>
        <v>-1074</v>
      </c>
    </row>
    <row r="4" spans="1:18" x14ac:dyDescent="0.2">
      <c r="A4" t="s">
        <v>25</v>
      </c>
      <c r="B4" t="s">
        <v>27</v>
      </c>
      <c r="C4" t="s">
        <v>29</v>
      </c>
      <c r="D4" t="s">
        <v>31</v>
      </c>
      <c r="E4" t="s">
        <v>7</v>
      </c>
      <c r="F4" t="s">
        <v>17</v>
      </c>
      <c r="G4" t="str">
        <f>PSB!A21</f>
        <v>Residential</v>
      </c>
      <c r="H4" t="s">
        <v>3</v>
      </c>
      <c r="I4" t="s">
        <v>33</v>
      </c>
      <c r="J4">
        <f>PSB!V21</f>
        <v>2514</v>
      </c>
      <c r="K4">
        <f>PSB!W21</f>
        <v>2544</v>
      </c>
      <c r="L4">
        <f>PSB!X21</f>
        <v>2554</v>
      </c>
      <c r="M4">
        <f>PSB!Y21</f>
        <v>2544</v>
      </c>
      <c r="N4">
        <f>PSB!Z21</f>
        <v>2514</v>
      </c>
      <c r="O4">
        <f>PSB!AA21</f>
        <v>2464</v>
      </c>
      <c r="P4">
        <f>PSB!AB21</f>
        <v>2394</v>
      </c>
      <c r="Q4">
        <f>PSB!AC21</f>
        <v>2304</v>
      </c>
      <c r="R4">
        <f>PSB!AD21</f>
        <v>2194</v>
      </c>
    </row>
    <row r="5" spans="1:18" x14ac:dyDescent="0.2">
      <c r="A5" t="s">
        <v>25</v>
      </c>
      <c r="B5" t="s">
        <v>27</v>
      </c>
      <c r="C5" t="s">
        <v>29</v>
      </c>
      <c r="D5" t="s">
        <v>31</v>
      </c>
      <c r="E5" t="s">
        <v>7</v>
      </c>
      <c r="F5" t="s">
        <v>17</v>
      </c>
      <c r="G5" t="str">
        <f>PSB!A22</f>
        <v>Agriculture/forestry</v>
      </c>
      <c r="H5" t="s">
        <v>3</v>
      </c>
      <c r="I5" t="s">
        <v>33</v>
      </c>
      <c r="J5">
        <f>PSB!V22</f>
        <v>0</v>
      </c>
      <c r="K5">
        <f>PSB!W22</f>
        <v>0</v>
      </c>
      <c r="L5">
        <f>PSB!X22</f>
        <v>0</v>
      </c>
      <c r="M5">
        <f>PSB!Y22</f>
        <v>0</v>
      </c>
      <c r="N5">
        <f>PSB!Z22</f>
        <v>0</v>
      </c>
      <c r="O5">
        <f>PSB!AA22</f>
        <v>0</v>
      </c>
      <c r="P5">
        <f>PSB!AB22</f>
        <v>0</v>
      </c>
      <c r="Q5">
        <f>PSB!AC22</f>
        <v>0</v>
      </c>
      <c r="R5">
        <f>PSB!AD22</f>
        <v>0</v>
      </c>
    </row>
    <row r="6" spans="1:18" x14ac:dyDescent="0.2">
      <c r="A6" t="s">
        <v>25</v>
      </c>
      <c r="B6" t="s">
        <v>27</v>
      </c>
      <c r="C6" t="s">
        <v>29</v>
      </c>
      <c r="D6" t="s">
        <v>31</v>
      </c>
      <c r="E6" t="s">
        <v>7</v>
      </c>
      <c r="F6" t="s">
        <v>1</v>
      </c>
      <c r="G6" t="str">
        <f>PSB!A23</f>
        <v>Industry not elsewhere specified</v>
      </c>
      <c r="H6" t="s">
        <v>3</v>
      </c>
      <c r="I6" t="s">
        <v>33</v>
      </c>
      <c r="J6">
        <f>PSB!V23</f>
        <v>322</v>
      </c>
      <c r="K6">
        <f>PSB!W23</f>
        <v>357</v>
      </c>
      <c r="L6">
        <f>PSB!X23</f>
        <v>392</v>
      </c>
      <c r="M6">
        <f>PSB!Y23</f>
        <v>427</v>
      </c>
      <c r="N6">
        <f>PSB!Z23</f>
        <v>462</v>
      </c>
      <c r="O6">
        <f>PSB!AA23</f>
        <v>502</v>
      </c>
      <c r="P6">
        <f>PSB!AB23</f>
        <v>542</v>
      </c>
      <c r="Q6">
        <f>PSB!AC23</f>
        <v>582</v>
      </c>
      <c r="R6">
        <f>PSB!AD23</f>
        <v>622</v>
      </c>
    </row>
    <row r="7" spans="1:18" x14ac:dyDescent="0.2">
      <c r="A7" t="s">
        <v>25</v>
      </c>
      <c r="B7" t="s">
        <v>27</v>
      </c>
      <c r="C7" t="s">
        <v>29</v>
      </c>
      <c r="D7" t="s">
        <v>31</v>
      </c>
      <c r="E7" t="s">
        <v>7</v>
      </c>
      <c r="F7" t="s">
        <v>17</v>
      </c>
      <c r="G7" t="str">
        <f>PSB!A24</f>
        <v>Commercial and public services</v>
      </c>
      <c r="H7" t="s">
        <v>3</v>
      </c>
      <c r="I7" t="s">
        <v>33</v>
      </c>
      <c r="J7">
        <f>PSB!V24</f>
        <v>0</v>
      </c>
      <c r="K7">
        <f>PSB!W24</f>
        <v>0</v>
      </c>
      <c r="L7">
        <f>PSB!X24</f>
        <v>0</v>
      </c>
      <c r="M7">
        <f>PSB!Y24</f>
        <v>0</v>
      </c>
      <c r="N7">
        <f>PSB!Z24</f>
        <v>0</v>
      </c>
      <c r="O7">
        <f>PSB!AA24</f>
        <v>0</v>
      </c>
      <c r="P7">
        <f>PSB!AB24</f>
        <v>0</v>
      </c>
      <c r="Q7">
        <f>PSB!AC24</f>
        <v>0</v>
      </c>
      <c r="R7">
        <f>PSB!AD24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PSB</vt:lpstr>
      <vt:lpstr>FixedGHPSB</vt:lpstr>
      <vt:lpstr>FixedGHPSB ktoe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Matthew Heun</cp:lastModifiedBy>
  <cp:lastPrinted>2016-11-29T18:55:30Z</cp:lastPrinted>
  <dcterms:created xsi:type="dcterms:W3CDTF">2016-10-10T15:11:12Z</dcterms:created>
  <dcterms:modified xsi:type="dcterms:W3CDTF">2023-03-23T17:31:07Z</dcterms:modified>
</cp:coreProperties>
</file>