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mc:AlternateContent xmlns:mc="http://schemas.openxmlformats.org/markup-compatibility/2006">
    <mc:Choice Requires="x15">
      <x15ac:absPath xmlns:x15ac="http://schemas.microsoft.com/office/spreadsheetml/2010/11/ac" url="/Users/mkh2/github/MCBook2021/chapters/ch12-PersonalAction/datasets/"/>
    </mc:Choice>
  </mc:AlternateContent>
  <xr:revisionPtr revIDLastSave="0" documentId="13_ncr:1_{6A3E75BD-5757-0940-96B9-D18225EF09AE}" xr6:coauthVersionLast="47" xr6:coauthVersionMax="47" xr10:uidLastSave="{00000000-0000-0000-0000-000000000000}"/>
  <bookViews>
    <workbookView xWindow="0" yWindow="760" windowWidth="25560" windowHeight="18880" activeTab="1" xr2:uid="{00000000-000D-0000-FFFF-FFFF00000000}"/>
  </bookViews>
  <sheets>
    <sheet name="data to use" sheetId="4" r:id="rId1"/>
    <sheet name="CO2 budgets" sheetId="5" r:id="rId2"/>
    <sheet name="Calculations" sheetId="1" r:id="rId3"/>
    <sheet name="CE2.1" sheetId="2" r:id="rId4"/>
    <sheet name="carbon-footprint-travel-mode" sheetId="3" r:id="rId5"/>
  </sheets>
  <definedNames>
    <definedName name="_xlchart.v1.0" hidden="1">'data to use'!$A$2:$A$6</definedName>
    <definedName name="_xlchart.v1.1" hidden="1">'data to use'!$B$1</definedName>
    <definedName name="_xlchart.v1.2" hidden="1">'data to use'!$B$2:$B$6</definedName>
    <definedName name="_xlchart.v1.3" hidden="1">'data to use'!$A$2:$A$6</definedName>
    <definedName name="_xlchart.v1.4" hidden="1">'data to use'!$B$1</definedName>
    <definedName name="_xlchart.v1.5" hidden="1">'data to use'!$B$2:$B$6</definedName>
    <definedName name="_xlnm.Print_Titles" localSheetId="3">'CE2.1'!$2:$5</definedName>
  </definedNames>
  <calcPr calcId="191029"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4" i="5" l="1"/>
  <c r="A28" i="5"/>
  <c r="A23" i="5"/>
  <c r="A22" i="5"/>
  <c r="A12" i="5"/>
  <c r="A7" i="5"/>
  <c r="A4" i="5"/>
  <c r="A5" i="5"/>
  <c r="A6" i="5"/>
  <c r="A10" i="5"/>
  <c r="B55" i="1"/>
  <c r="B58" i="1"/>
  <c r="B7" i="1"/>
  <c r="B6" i="4"/>
  <c r="B5" i="4"/>
  <c r="B4" i="4"/>
  <c r="B3" i="4"/>
  <c r="B2" i="4"/>
  <c r="N21" i="1"/>
  <c r="N22" i="1"/>
  <c r="N23" i="1"/>
  <c r="B17" i="1"/>
  <c r="B14" i="1"/>
  <c r="C14" i="1"/>
  <c r="B13" i="1"/>
  <c r="C13" i="1"/>
  <c r="B56" i="1"/>
  <c r="C20" i="1"/>
  <c r="D13" i="1"/>
  <c r="E13" i="1"/>
  <c r="C21" i="1"/>
  <c r="D14" i="1"/>
  <c r="E14" i="1"/>
  <c r="B46" i="1"/>
  <c r="C48" i="1"/>
  <c r="B38" i="1"/>
  <c r="B40" i="1"/>
  <c r="B42" i="1"/>
  <c r="B3" i="1"/>
  <c r="C31" i="1"/>
  <c r="C30" i="1"/>
  <c r="B33" i="1"/>
  <c r="B6" i="1"/>
  <c r="B20" i="1"/>
  <c r="F20" i="1"/>
  <c r="B21" i="1"/>
  <c r="F21" i="1"/>
  <c r="C49" i="1"/>
  <c r="B51" i="1"/>
  <c r="B5" i="1"/>
  <c r="B23" i="1"/>
  <c r="B4" i="1"/>
</calcChain>
</file>

<file path=xl/sharedStrings.xml><?xml version="1.0" encoding="utf-8"?>
<sst xmlns="http://schemas.openxmlformats.org/spreadsheetml/2006/main" count="409" uniqueCount="215">
  <si>
    <t>Ford F150 Pickup truck</t>
  </si>
  <si>
    <t>Honda Accord</t>
  </si>
  <si>
    <t>GHG emitted (grams/mile)</t>
  </si>
  <si>
    <t>https://www.fueleconomy.gov/feg/Find.do?action=sbs&amp;id=44565&amp;id=44871</t>
  </si>
  <si>
    <t xml:space="preserve"> How much CO2 is emitted from 12,000 miles of driving by * A Ford F150 pickup truck * A Honda Accord</t>
  </si>
  <si>
    <t>How much CO2 is emitted per year from 230 2-way commutes to work by a Honda Accord where the commutes are *50 miles 1-way</t>
  </si>
  <si>
    <t>https://www.fueleconomy.gov/feg/Find.do?action=sbs&amp;id=44565&amp;#tab2</t>
  </si>
  <si>
    <t>Distance covered in a day (miles)</t>
  </si>
  <si>
    <t>Total GHG emitted (grams)</t>
  </si>
  <si>
    <t> How much CO2 is associated with eating  * 25 6-ounce steaks from herd beef  * 25 6-ounce servings of poultry</t>
  </si>
  <si>
    <t>GHG emitted per kg of food product</t>
  </si>
  <si>
    <t>beef herd</t>
  </si>
  <si>
    <t>poultry</t>
  </si>
  <si>
    <t>total amount of food (kg)</t>
  </si>
  <si>
    <t>Total GHG emitted (kgCO2eq)</t>
  </si>
  <si>
    <t>https://ourworldindata.org/environmental-impacts-of-food</t>
  </si>
  <si>
    <t>How much CO2 is associated with 1 passenger on 1 flight from New York to London</t>
  </si>
  <si>
    <t>Distance between New York and London (km)</t>
  </si>
  <si>
    <t>CO2 emissions(grams/passenger/km)</t>
  </si>
  <si>
    <t>Total savings (kgCO2/year)</t>
  </si>
  <si>
    <t>Total savings(kgCO2/year)</t>
  </si>
  <si>
    <t>https://www.eia.gov/environment/emissions/co2_vol_mass.php</t>
  </si>
  <si>
    <t>https://www.eia.gov/consumption/residential/data/2015/index.php?view=consumption#by%20fuel</t>
  </si>
  <si>
    <t>CE2.1</t>
  </si>
  <si>
    <t>Release date: May 2018</t>
  </si>
  <si>
    <t>Table CE2.1  Annual household site fuel consumption in the U.S.—totals and averages, 2015</t>
  </si>
  <si>
    <t>Number of housing units (million)</t>
  </si>
  <si>
    <r>
      <t>Total site energy consumption</t>
    </r>
    <r>
      <rPr>
        <b/>
        <vertAlign val="superscript"/>
        <sz val="10"/>
        <color theme="1"/>
        <rFont val="Calibri"/>
        <family val="2"/>
        <scheme val="minor"/>
      </rPr>
      <t xml:space="preserve">1
</t>
    </r>
    <r>
      <rPr>
        <b/>
        <sz val="10"/>
        <color theme="1"/>
        <rFont val="Calibri"/>
        <family val="2"/>
        <scheme val="minor"/>
      </rPr>
      <t>(trillion Btu)</t>
    </r>
  </si>
  <si>
    <r>
      <t>Average site energy consumption</t>
    </r>
    <r>
      <rPr>
        <b/>
        <vertAlign val="superscript"/>
        <sz val="10"/>
        <color theme="1"/>
        <rFont val="Calibri"/>
        <family val="2"/>
        <scheme val="minor"/>
      </rPr>
      <t xml:space="preserve">1
</t>
    </r>
    <r>
      <rPr>
        <b/>
        <sz val="10"/>
        <color theme="1"/>
        <rFont val="Calibri"/>
        <family val="2"/>
        <scheme val="minor"/>
      </rPr>
      <t>(million Btu per household using the fuel)</t>
    </r>
  </si>
  <si>
    <r>
      <t>Total U.S.</t>
    </r>
    <r>
      <rPr>
        <b/>
        <vertAlign val="superscript"/>
        <sz val="10"/>
        <color theme="1"/>
        <rFont val="Calibri"/>
        <family val="2"/>
        <scheme val="minor"/>
      </rPr>
      <t>2</t>
    </r>
  </si>
  <si>
    <t>Total</t>
  </si>
  <si>
    <t>Electricity</t>
  </si>
  <si>
    <t>Natural gas</t>
  </si>
  <si>
    <t>Propane</t>
  </si>
  <si>
    <t>Fuel oil/ kerosene</t>
  </si>
  <si>
    <t>All homes</t>
  </si>
  <si>
    <t>Census region and division</t>
  </si>
  <si>
    <t/>
  </si>
  <si>
    <t>Northeast</t>
  </si>
  <si>
    <t>New England</t>
  </si>
  <si>
    <t>Middle Atlantic</t>
  </si>
  <si>
    <t>Midwest</t>
  </si>
  <si>
    <t>Q</t>
  </si>
  <si>
    <t>East North Central</t>
  </si>
  <si>
    <t>West North Central</t>
  </si>
  <si>
    <t>South</t>
  </si>
  <si>
    <t>South Atlantic</t>
  </si>
  <si>
    <t>East South Central</t>
  </si>
  <si>
    <t>West South Central</t>
  </si>
  <si>
    <t>West</t>
  </si>
  <si>
    <t>Mountain</t>
  </si>
  <si>
    <t>N</t>
  </si>
  <si>
    <t>Mountain North</t>
  </si>
  <si>
    <t>Mountain South</t>
  </si>
  <si>
    <t>Pacific</t>
  </si>
  <si>
    <r>
      <t>Census urban/rural classification</t>
    </r>
    <r>
      <rPr>
        <b/>
        <vertAlign val="superscript"/>
        <sz val="10"/>
        <color theme="1"/>
        <rFont val="Calibri"/>
        <family val="2"/>
        <scheme val="minor"/>
      </rPr>
      <t>3</t>
    </r>
  </si>
  <si>
    <t>Urban</t>
  </si>
  <si>
    <t>Urbanized area</t>
  </si>
  <si>
    <t>Urban cluster</t>
  </si>
  <si>
    <t>Rural</t>
  </si>
  <si>
    <t>Metropolitan or micropolitan statistical area</t>
  </si>
  <si>
    <t>In metropolitan statistical area</t>
  </si>
  <si>
    <t>In micropolitan statistical area</t>
  </si>
  <si>
    <t>Not in metropolitan or micropolitan statistical area</t>
  </si>
  <si>
    <r>
      <t>Climate region</t>
    </r>
    <r>
      <rPr>
        <b/>
        <vertAlign val="superscript"/>
        <sz val="10"/>
        <color theme="1"/>
        <rFont val="Calibri"/>
        <family val="2"/>
        <scheme val="minor"/>
      </rPr>
      <t>4</t>
    </r>
  </si>
  <si>
    <t>Very cold/Cold</t>
  </si>
  <si>
    <t>Mixed-humid</t>
  </si>
  <si>
    <t>Mixed-dry/Hot-dry</t>
  </si>
  <si>
    <t>Hot-humid</t>
  </si>
  <si>
    <t>Marine</t>
  </si>
  <si>
    <t>Housing unit type</t>
  </si>
  <si>
    <t>Single-family detached</t>
  </si>
  <si>
    <t>Single-family attached</t>
  </si>
  <si>
    <r>
      <t>Apartments in buildings with 2</t>
    </r>
    <r>
      <rPr>
        <sz val="10"/>
        <color theme="1"/>
        <rFont val="Calibri"/>
        <family val="2"/>
      </rPr>
      <t>–</t>
    </r>
    <r>
      <rPr>
        <sz val="10"/>
        <color theme="1"/>
        <rFont val="Calibri"/>
        <family val="2"/>
        <scheme val="minor"/>
      </rPr>
      <t>4 units</t>
    </r>
  </si>
  <si>
    <t>Apartments in buildings with 5 or more units</t>
  </si>
  <si>
    <t>Mobile homes</t>
  </si>
  <si>
    <t>Ownership of housing unit</t>
  </si>
  <si>
    <t>Owned</t>
  </si>
  <si>
    <t>Single-family</t>
  </si>
  <si>
    <t>Apartments</t>
  </si>
  <si>
    <r>
      <t>Rented</t>
    </r>
    <r>
      <rPr>
        <vertAlign val="superscript"/>
        <sz val="10"/>
        <color theme="1"/>
        <rFont val="Calibri"/>
        <family val="2"/>
        <scheme val="minor"/>
      </rPr>
      <t>5</t>
    </r>
  </si>
  <si>
    <t>Year of construction</t>
  </si>
  <si>
    <t>Before 1950</t>
  </si>
  <si>
    <t>1950 to 1959</t>
  </si>
  <si>
    <t>1960 to 1969</t>
  </si>
  <si>
    <t>1970 to 1979</t>
  </si>
  <si>
    <t>1980 to 1989</t>
  </si>
  <si>
    <t>1990 to 1999</t>
  </si>
  <si>
    <t>2000 to 2009</t>
  </si>
  <si>
    <t>2010 to 2015</t>
  </si>
  <si>
    <r>
      <t>Total square footage</t>
    </r>
    <r>
      <rPr>
        <b/>
        <vertAlign val="superscript"/>
        <sz val="10"/>
        <color theme="1"/>
        <rFont val="Calibri"/>
        <family val="2"/>
        <scheme val="minor"/>
      </rPr>
      <t>6</t>
    </r>
  </si>
  <si>
    <t>Fewer than 1,000</t>
  </si>
  <si>
    <t>1,000 to 1,499</t>
  </si>
  <si>
    <t>1,500 to 1,999</t>
  </si>
  <si>
    <t>2,000 to 2,499</t>
  </si>
  <si>
    <t>2,500 to 2,999</t>
  </si>
  <si>
    <t>3,000 or greater</t>
  </si>
  <si>
    <t>Number of household members</t>
  </si>
  <si>
    <t>1 member</t>
  </si>
  <si>
    <t>2 members</t>
  </si>
  <si>
    <t>3 members</t>
  </si>
  <si>
    <t>4 members</t>
  </si>
  <si>
    <t>5 members</t>
  </si>
  <si>
    <t>6 or more members</t>
  </si>
  <si>
    <t>2015 annual household income</t>
  </si>
  <si>
    <t>Less than $20,000</t>
  </si>
  <si>
    <t>$20,000 to $39,999</t>
  </si>
  <si>
    <t>$40,000 to $59,999</t>
  </si>
  <si>
    <t>$60,000 to $79,999</t>
  </si>
  <si>
    <t>$80,000 to $99,999</t>
  </si>
  <si>
    <t>$100,000 to $119,999</t>
  </si>
  <si>
    <t>$120,000 to $139,999</t>
  </si>
  <si>
    <t>$140,000 or more</t>
  </si>
  <si>
    <t>Payment method for energy bills</t>
  </si>
  <si>
    <t>All paid by household</t>
  </si>
  <si>
    <t>Some paid by household, some included in rent or condo fee</t>
  </si>
  <si>
    <t>All included in rent or condo fee</t>
  </si>
  <si>
    <t>Some other method</t>
  </si>
  <si>
    <t>Main heating fuel</t>
  </si>
  <si>
    <t>Fuel oil/kerosene</t>
  </si>
  <si>
    <r>
      <t xml:space="preserve">     </t>
    </r>
    <r>
      <rPr>
        <vertAlign val="superscript"/>
        <sz val="9"/>
        <color theme="1"/>
        <rFont val="Calibri"/>
        <family val="2"/>
        <scheme val="minor"/>
      </rPr>
      <t>1</t>
    </r>
    <r>
      <rPr>
        <sz val="9"/>
        <color theme="1"/>
        <rFont val="Calibri"/>
        <family val="2"/>
        <scheme val="minor"/>
      </rPr>
      <t>Consumption and expenditures for biomass (wood), coal, district steam, and solar thermal are excluded. Electricity consumption from on-site solar photovoltaic generation (i.e., solar panels) is included.</t>
    </r>
    <r>
      <rPr>
        <vertAlign val="superscript"/>
        <sz val="9"/>
        <color theme="1"/>
        <rFont val="Calibri"/>
        <family val="2"/>
        <scheme val="minor"/>
      </rPr>
      <t xml:space="preserve">
</t>
    </r>
    <r>
      <rPr>
        <sz val="9"/>
        <color theme="1"/>
        <rFont val="Calibri"/>
        <family val="2"/>
        <scheme val="minor"/>
      </rPr>
      <t xml:space="preserve">     </t>
    </r>
    <r>
      <rPr>
        <vertAlign val="superscript"/>
        <sz val="9"/>
        <color theme="1"/>
        <rFont val="Calibri"/>
        <family val="2"/>
        <scheme val="minor"/>
      </rPr>
      <t>2</t>
    </r>
    <r>
      <rPr>
        <sz val="9"/>
        <color theme="1"/>
        <rFont val="Calibri"/>
        <family val="2"/>
        <scheme val="minor"/>
      </rPr>
      <t xml:space="preserve">Total U.S. 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3</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Urban clusters have at least 2,500 but less than 50,000 people. All other areas are rural.
     </t>
    </r>
    <r>
      <rPr>
        <vertAlign val="superscript"/>
        <sz val="9"/>
        <color theme="1"/>
        <rFont val="Calibri"/>
        <family val="2"/>
        <scheme val="minor"/>
      </rPr>
      <t>4</t>
    </r>
    <r>
      <rPr>
        <sz val="9"/>
        <color theme="1"/>
        <rFont val="Calibri"/>
        <family val="2"/>
        <scheme val="minor"/>
      </rPr>
      <t xml:space="preserve">These climate regions were created by the Building America program, sponsored by the U.S. Department of Energy’s Office of Energy Efficiency and Renewable Energy (EERE).         
     </t>
    </r>
    <r>
      <rPr>
        <vertAlign val="superscript"/>
        <sz val="9"/>
        <color theme="1"/>
        <rFont val="Calibri"/>
        <family val="2"/>
        <scheme val="minor"/>
      </rPr>
      <t>5</t>
    </r>
    <r>
      <rPr>
        <sz val="9"/>
        <color theme="1"/>
        <rFont val="Calibri"/>
        <family val="2"/>
        <scheme val="minor"/>
      </rPr>
      <t xml:space="preserve">Rented includes households that occupy their primary housing units without paying rent.
     </t>
    </r>
    <r>
      <rPr>
        <vertAlign val="superscript"/>
        <sz val="9"/>
        <color theme="1"/>
        <rFont val="Calibri"/>
        <family val="2"/>
        <scheme val="minor"/>
      </rPr>
      <t>6</t>
    </r>
    <r>
      <rPr>
        <sz val="9"/>
        <color theme="1"/>
        <rFont val="Calibri"/>
        <family val="2"/>
        <scheme val="minor"/>
      </rPr>
      <t>Total square footage includes all basements, finished or conditioned (heated or cooled) areas of attics, and conditioned garage space that is attached to the home. Unconditioned and unfinished areas in attics and attached garages are excluded. The square footage for some housing units was calculated based on measurements taken by the interviewer. For households responding without the presence of an interviewer, square footage was imputed based on characteristics of the housing unit. See 2015 RECS Square Footage Methodology for full details about data collection and processing.
     Q = Data withheld because either the Relative Standard Error (RSE) was greater than 50% or fewer than 10 cases responded.
     N = No cases responded.
     Notes:  Because of rounding, data may not sum to totals.  See RECS Terminology for definition of terms used in these tables.
     Source: U.S. Energy Information Administration, Office of Energy Consumption and Efficiency Statistics, Forms EIA-457A, C, D, E, F, G of the 2015 Residential Energy Consumption Survey.</t>
    </r>
  </si>
  <si>
    <t>How much CO2 is emitted per year from  * A typical U.S. home with 2750 ft^2  * A typical U.S. home with 1250 ft^2</t>
  </si>
  <si>
    <t>Total square footage(ft^2)</t>
  </si>
  <si>
    <t>kg CO2 per million Btu</t>
  </si>
  <si>
    <t>https://www.epa.gov/energy/greenhouse-gases-equivalencies-calculator-calculations-and-references</t>
  </si>
  <si>
    <t>CO2 produced (kgCO2/year)</t>
  </si>
  <si>
    <t>Energy used (million Btu per household using the fuel)</t>
  </si>
  <si>
    <t xml:space="preserve">Electricity </t>
  </si>
  <si>
    <t xml:space="preserve">Propane </t>
  </si>
  <si>
    <t xml:space="preserve">Fuel oil/ kerosene </t>
  </si>
  <si>
    <t>1250 ft^2</t>
  </si>
  <si>
    <t>2750 ft^2</t>
  </si>
  <si>
    <t>GHG emitted driving 12000 miles (grams)</t>
  </si>
  <si>
    <t>Total distance in a year (miles)</t>
  </si>
  <si>
    <t>Entity</t>
  </si>
  <si>
    <t>Code</t>
  </si>
  <si>
    <t>Year</t>
  </si>
  <si>
    <t>GHG emissions (gCO2e/km)</t>
  </si>
  <si>
    <t>Black cab (taxi)</t>
  </si>
  <si>
    <t>Bus</t>
  </si>
  <si>
    <t>Coach</t>
  </si>
  <si>
    <t>Diesel car, 2 passengers</t>
  </si>
  <si>
    <t>Diesel car, 4 passengers</t>
  </si>
  <si>
    <t>Domestic flight</t>
  </si>
  <si>
    <t>Eurostar (international rail)</t>
  </si>
  <si>
    <t>Ferry (car passenger)</t>
  </si>
  <si>
    <t>Ferry (foot passenger)</t>
  </si>
  <si>
    <t>Large car (diesel)</t>
  </si>
  <si>
    <t>Large car (hybrid)</t>
  </si>
  <si>
    <t>Large car (petrol)</t>
  </si>
  <si>
    <t>Large car (plug-in hybrid electric)</t>
  </si>
  <si>
    <t>Large electric vehicle (UK electricity)</t>
  </si>
  <si>
    <t>Light rail and tram</t>
  </si>
  <si>
    <t>London Underground</t>
  </si>
  <si>
    <t>Long-haul flight (business class)</t>
  </si>
  <si>
    <t>Long-haul flight (economy)</t>
  </si>
  <si>
    <t>Long-haul flight (economy+)</t>
  </si>
  <si>
    <t>Long-haul flight (first class)</t>
  </si>
  <si>
    <t>Medium car (diesel)</t>
  </si>
  <si>
    <t>Medium car (hybrid)</t>
  </si>
  <si>
    <t>Medium car (petrol)</t>
  </si>
  <si>
    <t>Medium car (plug-in hybrid electric)</t>
  </si>
  <si>
    <t>Medium electric vehicle (UK electricity)</t>
  </si>
  <si>
    <t>Motorcycle (large)</t>
  </si>
  <si>
    <t>Motorcycle (medium)</t>
  </si>
  <si>
    <t>Motorcycle (small)</t>
  </si>
  <si>
    <t>National rail</t>
  </si>
  <si>
    <t>Petrol car, 2 passengers</t>
  </si>
  <si>
    <t>Petrol car, 4 passengers</t>
  </si>
  <si>
    <t>Short-haul flight (business class)</t>
  </si>
  <si>
    <t>Short-haul flight (economy)</t>
  </si>
  <si>
    <t>Small car (diesel)</t>
  </si>
  <si>
    <t>Small car (hybrid)</t>
  </si>
  <si>
    <t>Small car (petrol)</t>
  </si>
  <si>
    <t>Small car (plug-in hybrid electric)</t>
  </si>
  <si>
    <t>Small electric vehicle (UK electricity)</t>
  </si>
  <si>
    <t>Taxi</t>
  </si>
  <si>
    <t>Total CO2 emission (kgCO2/passenger)</t>
  </si>
  <si>
    <t>Savings (kgCO2/year)</t>
  </si>
  <si>
    <t>CO2 emission sources</t>
  </si>
  <si>
    <t>Ford F150 pickup truck vs Honda Accord</t>
  </si>
  <si>
    <t>2 way commute (50 miles 1-way) on Honda Accord</t>
  </si>
  <si>
    <t>25 6 ounces Steaks from herd beef vs 25 6 ounces servings of poultry</t>
  </si>
  <si>
    <t>1 passenger flight from New York to London</t>
  </si>
  <si>
    <t>2750 ft^2 home vs 1250 ft^2 home</t>
  </si>
  <si>
    <t>https://ourworldindata.org/travel-carbon-footprint</t>
  </si>
  <si>
    <t>kgCO2/MWh</t>
  </si>
  <si>
    <t>1 MWh = 3412141.479896981 BTU</t>
  </si>
  <si>
    <t>kgCO2/BTU</t>
  </si>
  <si>
    <t>kgCO2/million BTU</t>
  </si>
  <si>
    <t>lbCO2/MWh</t>
  </si>
  <si>
    <t>2.2 lb = 1 kg</t>
  </si>
  <si>
    <t>Action</t>
  </si>
  <si>
    <t>Savings_kgCO2_year</t>
  </si>
  <si>
    <t>Smaller home</t>
  </si>
  <si>
    <t>No commute</t>
  </si>
  <si>
    <t>Chicken, not steak</t>
  </si>
  <si>
    <t>Accord, not F150</t>
  </si>
  <si>
    <t>No NYC-&gt;LHR</t>
  </si>
  <si>
    <t>CO2 budget estimate</t>
  </si>
  <si>
    <t>GtCO2 in 10 years</t>
  </si>
  <si>
    <t>GtCO2/year</t>
  </si>
  <si>
    <t>GkgCO2/year</t>
  </si>
  <si>
    <t>kgCO2/year</t>
  </si>
  <si>
    <t>billion people</t>
  </si>
  <si>
    <t>people</t>
  </si>
  <si>
    <t>MgCO2/year</t>
  </si>
  <si>
    <t>MgCO2/person-year</t>
  </si>
  <si>
    <t>million t</t>
  </si>
  <si>
    <t>US CO2 emissions (2018)</t>
  </si>
  <si>
    <t>t</t>
  </si>
  <si>
    <t>kg</t>
  </si>
  <si>
    <t>Mg</t>
  </si>
  <si>
    <t>persons, US population 2018</t>
  </si>
  <si>
    <t>Mg/person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</si>
</sst>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0_);_(* \(#,##0.0\);_(* &quot;-&quot;??_);_(@_)"/>
    <numFmt numFmtId="165" formatCode="_(* #,##0_);_(* \(#,##0\);_(* &quot;-&quot;??_);_(@_)"/>
  </numFmts>
  <fonts count="18" x14ac:knownFonts="1">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b/>
      <sz val="11"/>
      <color theme="1"/>
      <name val="Calibri"/>
      <family val="2"/>
      <scheme val="minor"/>
    </font>
    <font>
      <sz val="9"/>
      <color rgb="FF000000"/>
      <name val="Segoe UI"/>
      <family val="2"/>
    </font>
    <font>
      <sz val="11"/>
      <color theme="0" tint="-0.499984740745262"/>
      <name val="Calibri"/>
      <family val="2"/>
      <scheme val="minor"/>
    </font>
    <font>
      <b/>
      <sz val="12"/>
      <color theme="4"/>
      <name val="Calibri"/>
      <family val="2"/>
      <scheme val="minor"/>
    </font>
    <font>
      <b/>
      <sz val="10"/>
      <color theme="4"/>
      <name val="Calibri"/>
      <family val="2"/>
      <scheme val="minor"/>
    </font>
    <font>
      <b/>
      <sz val="9"/>
      <color theme="1"/>
      <name val="Calibri"/>
      <family val="2"/>
      <scheme val="minor"/>
    </font>
    <font>
      <b/>
      <sz val="10"/>
      <color theme="1"/>
      <name val="Calibri"/>
      <family val="2"/>
      <scheme val="minor"/>
    </font>
    <font>
      <b/>
      <vertAlign val="superscript"/>
      <sz val="10"/>
      <color theme="1"/>
      <name val="Calibri"/>
      <family val="2"/>
      <scheme val="minor"/>
    </font>
    <font>
      <sz val="10"/>
      <color theme="1"/>
      <name val="Calibri"/>
      <family val="2"/>
      <scheme val="minor"/>
    </font>
    <font>
      <sz val="9"/>
      <color theme="1"/>
      <name val="Calibri"/>
      <family val="2"/>
      <scheme val="minor"/>
    </font>
    <font>
      <sz val="10"/>
      <color theme="1"/>
      <name val="Calibri"/>
      <family val="2"/>
    </font>
    <font>
      <vertAlign val="superscript"/>
      <sz val="10"/>
      <color theme="1"/>
      <name val="Calibri"/>
      <family val="2"/>
      <scheme val="minor"/>
    </font>
    <font>
      <vertAlign val="superscript"/>
      <sz val="9"/>
      <color theme="1"/>
      <name val="Calibri"/>
      <family val="2"/>
      <scheme val="minor"/>
    </font>
    <font>
      <sz val="10"/>
      <name val="Calibri"/>
      <family val="2"/>
      <scheme val="minor"/>
    </font>
  </fonts>
  <fills count="3">
    <fill>
      <patternFill patternType="none"/>
    </fill>
    <fill>
      <patternFill patternType="gray125"/>
    </fill>
    <fill>
      <patternFill patternType="solid">
        <fgColor theme="0" tint="-0.14999847407452621"/>
        <bgColor indexed="64"/>
      </patternFill>
    </fill>
  </fills>
  <borders count="9">
    <border>
      <left/>
      <right/>
      <top/>
      <bottom/>
      <diagonal/>
    </border>
    <border>
      <left/>
      <right/>
      <top/>
      <bottom style="thick">
        <color theme="4"/>
      </bottom>
      <diagonal/>
    </border>
    <border>
      <left style="thick">
        <color theme="0"/>
      </left>
      <right style="thick">
        <color theme="0"/>
      </right>
      <top/>
      <bottom style="thin">
        <color theme="0" tint="-0.24994659260841701"/>
      </bottom>
      <diagonal/>
    </border>
    <border>
      <left style="thick">
        <color theme="0"/>
      </left>
      <right/>
      <top/>
      <bottom style="thin">
        <color theme="0" tint="-0.24994659260841701"/>
      </bottom>
      <diagonal/>
    </border>
    <border>
      <left/>
      <right/>
      <top/>
      <bottom style="thin">
        <color theme="0" tint="-0.24994659260841701"/>
      </bottom>
      <diagonal/>
    </border>
    <border>
      <left/>
      <right style="thick">
        <color theme="0"/>
      </right>
      <top/>
      <bottom style="thin">
        <color theme="0" tint="-0.24994659260841701"/>
      </bottom>
      <diagonal/>
    </border>
    <border>
      <left/>
      <right/>
      <top/>
      <bottom style="thin">
        <color theme="0" tint="-0.249977111117893"/>
      </bottom>
      <diagonal/>
    </border>
    <border>
      <left/>
      <right/>
      <top/>
      <bottom style="dashed">
        <color theme="0" tint="-0.24994659260841701"/>
      </bottom>
      <diagonal/>
    </border>
    <border>
      <left/>
      <right/>
      <top style="medium">
        <color theme="4"/>
      </top>
      <bottom/>
      <diagonal/>
    </border>
  </borders>
  <cellStyleXfs count="9">
    <xf numFmtId="0" fontId="0" fillId="0" borderId="0"/>
    <xf numFmtId="0" fontId="1" fillId="0" borderId="0" applyNumberFormat="0" applyFill="0" applyBorder="0" applyAlignment="0" applyProtection="0"/>
    <xf numFmtId="43" fontId="3" fillId="0" borderId="0" applyFont="0" applyFill="0" applyBorder="0" applyAlignment="0" applyProtection="0"/>
    <xf numFmtId="0" fontId="7" fillId="0" borderId="0" applyNumberFormat="0" applyProtection="0">
      <alignment horizontal="left"/>
    </xf>
    <xf numFmtId="0" fontId="9" fillId="0" borderId="2" applyNumberFormat="0" applyProtection="0">
      <alignment horizontal="left" wrapText="1"/>
    </xf>
    <xf numFmtId="0" fontId="9" fillId="0" borderId="1" applyNumberFormat="0" applyProtection="0">
      <alignment wrapText="1"/>
    </xf>
    <xf numFmtId="0" fontId="9" fillId="0" borderId="6" applyNumberFormat="0" applyProtection="0">
      <alignment wrapText="1"/>
    </xf>
    <xf numFmtId="0" fontId="13" fillId="0" borderId="7" applyNumberFormat="0" applyFont="0" applyProtection="0">
      <alignment wrapText="1"/>
    </xf>
    <xf numFmtId="0" fontId="13" fillId="0" borderId="8" applyNumberFormat="0" applyProtection="0">
      <alignment vertical="top" wrapText="1"/>
    </xf>
  </cellStyleXfs>
  <cellXfs count="46">
    <xf numFmtId="0" fontId="0" fillId="0" borderId="0" xfId="0"/>
    <xf numFmtId="0" fontId="0" fillId="0" borderId="0" xfId="0" applyFont="1"/>
    <xf numFmtId="0" fontId="1" fillId="0" borderId="0" xfId="1" applyFont="1"/>
    <xf numFmtId="0" fontId="0" fillId="0" borderId="0" xfId="0" applyFont="1" applyAlignment="1">
      <alignment wrapText="1"/>
    </xf>
    <xf numFmtId="0" fontId="2" fillId="0" borderId="0" xfId="0" applyFont="1"/>
    <xf numFmtId="0" fontId="5" fillId="0" borderId="0" xfId="0" applyFont="1"/>
    <xf numFmtId="0" fontId="1" fillId="0" borderId="0" xfId="1"/>
    <xf numFmtId="0" fontId="6" fillId="0" borderId="0" xfId="0" applyFont="1" applyAlignment="1">
      <alignment wrapText="1"/>
    </xf>
    <xf numFmtId="0" fontId="8" fillId="0" borderId="0" xfId="3" applyFont="1" applyAlignment="1">
      <alignment horizontal="left" wrapText="1"/>
    </xf>
    <xf numFmtId="3" fontId="10" fillId="0" borderId="2" xfId="4" applyNumberFormat="1" applyFont="1">
      <alignment horizontal="left" wrapText="1"/>
    </xf>
    <xf numFmtId="0" fontId="12" fillId="0" borderId="0" xfId="0" applyFont="1"/>
    <xf numFmtId="0" fontId="10" fillId="0" borderId="1" xfId="5" applyFont="1">
      <alignment wrapText="1"/>
    </xf>
    <xf numFmtId="3" fontId="10" fillId="0" borderId="1" xfId="5" applyNumberFormat="1" applyFont="1" applyAlignment="1">
      <alignment horizontal="right" wrapText="1"/>
    </xf>
    <xf numFmtId="0" fontId="10" fillId="0" borderId="6" xfId="6" applyFont="1">
      <alignment wrapText="1"/>
    </xf>
    <xf numFmtId="164" fontId="12" fillId="0" borderId="6" xfId="6" applyNumberFormat="1" applyFont="1">
      <alignment wrapText="1"/>
    </xf>
    <xf numFmtId="165" fontId="12" fillId="0" borderId="6" xfId="6" applyNumberFormat="1" applyFont="1">
      <alignment wrapText="1"/>
    </xf>
    <xf numFmtId="164" fontId="10" fillId="0" borderId="6" xfId="2" applyNumberFormat="1" applyFont="1" applyBorder="1" applyAlignment="1">
      <alignment horizontal="right" wrapText="1"/>
    </xf>
    <xf numFmtId="165" fontId="10" fillId="0" borderId="6" xfId="2" applyNumberFormat="1" applyFont="1" applyBorder="1" applyAlignment="1">
      <alignment horizontal="right" wrapText="1"/>
    </xf>
    <xf numFmtId="0" fontId="12" fillId="0" borderId="7" xfId="7" applyFont="1">
      <alignment wrapText="1"/>
    </xf>
    <xf numFmtId="164" fontId="12" fillId="0" borderId="7" xfId="2" applyNumberFormat="1" applyFont="1" applyBorder="1" applyAlignment="1">
      <alignment horizontal="right" wrapText="1"/>
    </xf>
    <xf numFmtId="165" fontId="12" fillId="0" borderId="7" xfId="2" applyNumberFormat="1" applyFont="1" applyBorder="1" applyAlignment="1">
      <alignment horizontal="right" wrapText="1"/>
    </xf>
    <xf numFmtId="0" fontId="12" fillId="0" borderId="7" xfId="7" applyFont="1" applyAlignment="1">
      <alignment horizontal="left" wrapText="1" indent="1"/>
    </xf>
    <xf numFmtId="0" fontId="12" fillId="0" borderId="7" xfId="7" applyFont="1" applyAlignment="1">
      <alignment horizontal="left" wrapText="1" indent="2"/>
    </xf>
    <xf numFmtId="0" fontId="0" fillId="0" borderId="0" xfId="0" applyAlignment="1">
      <alignment horizontal="left" indent="1"/>
    </xf>
    <xf numFmtId="0" fontId="12" fillId="0" borderId="7" xfId="7" applyFont="1" applyAlignment="1">
      <alignment horizontal="left" wrapText="1"/>
    </xf>
    <xf numFmtId="0" fontId="10" fillId="0" borderId="6" xfId="6" applyFont="1" applyAlignment="1">
      <alignment horizontal="left" wrapText="1"/>
    </xf>
    <xf numFmtId="3" fontId="12" fillId="0" borderId="0" xfId="0" applyNumberFormat="1" applyFont="1" applyAlignment="1">
      <alignment horizontal="right"/>
    </xf>
    <xf numFmtId="3" fontId="17" fillId="0" borderId="0" xfId="5" applyNumberFormat="1" applyFont="1" applyBorder="1" applyAlignment="1">
      <alignment horizontal="right" wrapText="1"/>
    </xf>
    <xf numFmtId="4" fontId="17" fillId="0" borderId="0" xfId="5" applyNumberFormat="1" applyFont="1" applyBorder="1" applyAlignment="1">
      <alignment horizontal="right" wrapText="1"/>
    </xf>
    <xf numFmtId="3" fontId="17" fillId="0" borderId="0" xfId="5" applyNumberFormat="1" applyFont="1" applyFill="1" applyBorder="1" applyAlignment="1">
      <alignment horizontal="right" wrapText="1"/>
    </xf>
    <xf numFmtId="0" fontId="5" fillId="0" borderId="0" xfId="0" applyFont="1" applyAlignment="1">
      <alignment wrapText="1"/>
    </xf>
    <xf numFmtId="0" fontId="4" fillId="0" borderId="0" xfId="0" applyFont="1"/>
    <xf numFmtId="0" fontId="4" fillId="0" borderId="0" xfId="0" applyFont="1" applyAlignment="1">
      <alignment wrapText="1"/>
    </xf>
    <xf numFmtId="0" fontId="1" fillId="0" borderId="0" xfId="1" applyFont="1" applyAlignment="1"/>
    <xf numFmtId="0" fontId="0" fillId="0" borderId="0" xfId="0" applyFont="1" applyAlignment="1"/>
    <xf numFmtId="3" fontId="17" fillId="2" borderId="0" xfId="5" applyNumberFormat="1" applyFont="1" applyFill="1" applyBorder="1" applyAlignment="1">
      <alignment horizontal="right" wrapText="1"/>
    </xf>
    <xf numFmtId="0" fontId="0" fillId="2" borderId="0" xfId="0" applyFont="1" applyFill="1"/>
    <xf numFmtId="0" fontId="4" fillId="2" borderId="0" xfId="0" applyFont="1" applyFill="1"/>
    <xf numFmtId="0" fontId="5" fillId="0" borderId="0" xfId="0" applyFont="1" applyAlignment="1">
      <alignment horizontal="center"/>
    </xf>
    <xf numFmtId="0" fontId="7" fillId="0" borderId="0" xfId="3" applyAlignment="1">
      <alignment horizontal="left" wrapText="1"/>
    </xf>
    <xf numFmtId="0" fontId="0" fillId="0" borderId="0" xfId="0" applyAlignment="1">
      <alignment wrapText="1"/>
    </xf>
    <xf numFmtId="3" fontId="10" fillId="0" borderId="3" xfId="4" applyNumberFormat="1" applyFont="1" applyBorder="1">
      <alignment horizontal="left" wrapText="1"/>
    </xf>
    <xf numFmtId="3" fontId="10" fillId="0" borderId="4" xfId="4" applyNumberFormat="1" applyFont="1" applyBorder="1">
      <alignment horizontal="left" wrapText="1"/>
    </xf>
    <xf numFmtId="3" fontId="10" fillId="0" borderId="5" xfId="4" applyNumberFormat="1" applyFont="1" applyBorder="1">
      <alignment horizontal="left" wrapText="1"/>
    </xf>
    <xf numFmtId="0" fontId="13" fillId="0" borderId="8" xfId="8" applyAlignment="1">
      <alignment wrapText="1"/>
    </xf>
    <xf numFmtId="0" fontId="0" fillId="0" borderId="0" xfId="0" applyNumberFormat="1"/>
  </cellXfs>
  <cellStyles count="9">
    <cellStyle name="Body: normal cell" xfId="7" xr:uid="{94C00E79-8FC6-4FCC-95AC-BDD77700F3F0}"/>
    <cellStyle name="Comma" xfId="2" builtinId="3"/>
    <cellStyle name="Footnotes: top row" xfId="8" xr:uid="{D0F4D80F-DD84-4482-8D3F-CBA696AB46E8}"/>
    <cellStyle name="Header: bottom row" xfId="5" xr:uid="{6EA6D2AA-C429-4BE7-A7BA-C48EFD1DB32D}"/>
    <cellStyle name="Header: top rows" xfId="4" xr:uid="{8489F48B-F905-4F18-8068-64FAFFDEF8F6}"/>
    <cellStyle name="Hyperlink" xfId="1" builtinId="8"/>
    <cellStyle name="Normal" xfId="0" builtinId="0"/>
    <cellStyle name="Parent row" xfId="6" xr:uid="{D6C76A4E-9608-4C28-B8D4-745E3043E8C7}"/>
    <cellStyle name="Table title" xfId="3" xr:uid="{E24A46A6-BF6F-4779-9FFE-BA4EE9A14AD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to use'!$B$1</c:f>
              <c:strCache>
                <c:ptCount val="1"/>
                <c:pt idx="0">
                  <c:v>Savings_kgCO2_year</c:v>
                </c:pt>
              </c:strCache>
            </c:strRef>
          </c:tx>
          <c:spPr>
            <a:solidFill>
              <a:schemeClr val="accent1"/>
            </a:solidFill>
            <a:ln>
              <a:noFill/>
            </a:ln>
            <a:effectLst/>
          </c:spPr>
          <c:invertIfNegative val="0"/>
          <c:cat>
            <c:strRef>
              <c:f>'data to use'!$A$2:$A$6</c:f>
              <c:strCache>
                <c:ptCount val="5"/>
                <c:pt idx="0">
                  <c:v>No commute</c:v>
                </c:pt>
                <c:pt idx="1">
                  <c:v>Smaller home</c:v>
                </c:pt>
                <c:pt idx="2">
                  <c:v>Chicken, not steak</c:v>
                </c:pt>
                <c:pt idx="3">
                  <c:v>Accord, not F150</c:v>
                </c:pt>
                <c:pt idx="4">
                  <c:v>No NYC-&gt;LHR</c:v>
                </c:pt>
              </c:strCache>
            </c:strRef>
          </c:cat>
          <c:val>
            <c:numRef>
              <c:f>'data to use'!$B$2:$B$6</c:f>
              <c:numCache>
                <c:formatCode>General</c:formatCode>
                <c:ptCount val="5"/>
                <c:pt idx="0">
                  <c:v>6164</c:v>
                </c:pt>
                <c:pt idx="1">
                  <c:v>3216.3849120515952</c:v>
                </c:pt>
                <c:pt idx="2">
                  <c:v>2286.3588255000004</c:v>
                </c:pt>
                <c:pt idx="3">
                  <c:v>1980</c:v>
                </c:pt>
                <c:pt idx="4">
                  <c:v>1669.0272175999999</c:v>
                </c:pt>
              </c:numCache>
            </c:numRef>
          </c:val>
          <c:extLst>
            <c:ext xmlns:c16="http://schemas.microsoft.com/office/drawing/2014/chart" uri="{C3380CC4-5D6E-409C-BE32-E72D297353CC}">
              <c16:uniqueId val="{00000000-796B-AA46-BF29-B149F916399A}"/>
            </c:ext>
          </c:extLst>
        </c:ser>
        <c:dLbls>
          <c:showLegendKey val="0"/>
          <c:showVal val="0"/>
          <c:showCatName val="0"/>
          <c:showSerName val="0"/>
          <c:showPercent val="0"/>
          <c:showBubbleSize val="0"/>
        </c:dLbls>
        <c:gapWidth val="219"/>
        <c:overlap val="-27"/>
        <c:axId val="2052913360"/>
        <c:axId val="771989375"/>
      </c:barChart>
      <c:catAx>
        <c:axId val="205291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989375"/>
        <c:crosses val="autoZero"/>
        <c:auto val="1"/>
        <c:lblAlgn val="ctr"/>
        <c:lblOffset val="100"/>
        <c:noMultiLvlLbl val="0"/>
      </c:catAx>
      <c:valAx>
        <c:axId val="771989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913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654050</xdr:colOff>
      <xdr:row>3</xdr:row>
      <xdr:rowOff>19050</xdr:rowOff>
    </xdr:from>
    <xdr:to>
      <xdr:col>9</xdr:col>
      <xdr:colOff>273050</xdr:colOff>
      <xdr:row>17</xdr:row>
      <xdr:rowOff>95250</xdr:rowOff>
    </xdr:to>
    <xdr:graphicFrame macro="">
      <xdr:nvGraphicFramePr>
        <xdr:cNvPr id="3" name="Chart 2">
          <a:extLst>
            <a:ext uri="{FF2B5EF4-FFF2-40B4-BE49-F238E27FC236}">
              <a16:creationId xmlns:a16="http://schemas.microsoft.com/office/drawing/2014/main" id="{EF60D4B6-8593-E04E-8B4C-4ED81D471A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ourworldindata.org/environmental-impacts-of-food" TargetMode="External"/><Relationship Id="rId7" Type="http://schemas.openxmlformats.org/officeDocument/2006/relationships/hyperlink" Target="https://www.epa.gov/energy/greenhouse-gases-equivalencies-calculator-calculations-and-references" TargetMode="External"/><Relationship Id="rId2" Type="http://schemas.openxmlformats.org/officeDocument/2006/relationships/hyperlink" Target="https://www.fueleconomy.gov/feg/Find.do?action=sbs&amp;id=44565&amp;" TargetMode="External"/><Relationship Id="rId1" Type="http://schemas.openxmlformats.org/officeDocument/2006/relationships/hyperlink" Target="https://www.fueleconomy.gov/feg/Find.do?action=sbs&amp;id=44565&amp;id=44871" TargetMode="External"/><Relationship Id="rId6" Type="http://schemas.openxmlformats.org/officeDocument/2006/relationships/hyperlink" Target="https://ourworldindata.org/travel-carbon-footprint" TargetMode="External"/><Relationship Id="rId5" Type="http://schemas.openxmlformats.org/officeDocument/2006/relationships/hyperlink" Target="https://www.eia.gov/consumption/residential/data/2015/index.php?view=consumption" TargetMode="External"/><Relationship Id="rId4" Type="http://schemas.openxmlformats.org/officeDocument/2006/relationships/hyperlink" Target="https://www.eia.gov/environment/emissions/co2_vol_mass.php"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0DE2F-683C-F446-8E08-7B5A42AE28C1}">
  <dimension ref="A1:B6"/>
  <sheetViews>
    <sheetView workbookViewId="0">
      <selection activeCell="A6" sqref="A6"/>
    </sheetView>
  </sheetViews>
  <sheetFormatPr baseColWidth="10" defaultRowHeight="15" x14ac:dyDescent="0.2"/>
  <cols>
    <col min="1" max="1" width="37.5" bestFit="1" customWidth="1"/>
  </cols>
  <sheetData>
    <row r="1" spans="1:2" x14ac:dyDescent="0.2">
      <c r="A1" t="s">
        <v>192</v>
      </c>
      <c r="B1" t="s">
        <v>193</v>
      </c>
    </row>
    <row r="2" spans="1:2" x14ac:dyDescent="0.2">
      <c r="A2" t="s">
        <v>195</v>
      </c>
      <c r="B2">
        <f>Calculations!B3</f>
        <v>6164</v>
      </c>
    </row>
    <row r="3" spans="1:2" x14ac:dyDescent="0.2">
      <c r="A3" t="s">
        <v>194</v>
      </c>
      <c r="B3">
        <f>Calculations!B4</f>
        <v>3216.3849120515952</v>
      </c>
    </row>
    <row r="4" spans="1:2" x14ac:dyDescent="0.2">
      <c r="A4" t="s">
        <v>196</v>
      </c>
      <c r="B4">
        <f>Calculations!B5</f>
        <v>2286.3588255000004</v>
      </c>
    </row>
    <row r="5" spans="1:2" x14ac:dyDescent="0.2">
      <c r="A5" t="s">
        <v>197</v>
      </c>
      <c r="B5">
        <f>Calculations!B6</f>
        <v>1980</v>
      </c>
    </row>
    <row r="6" spans="1:2" x14ac:dyDescent="0.2">
      <c r="A6" t="s">
        <v>198</v>
      </c>
      <c r="B6">
        <f>Calculations!B7</f>
        <v>1669.0272175999999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61853-88D9-524A-BEA8-40A2AFFA7F25}">
  <dimension ref="A1:B28"/>
  <sheetViews>
    <sheetView tabSelected="1" workbookViewId="0">
      <selection activeCell="A25" sqref="A25"/>
    </sheetView>
  </sheetViews>
  <sheetFormatPr baseColWidth="10" defaultRowHeight="15" x14ac:dyDescent="0.2"/>
  <cols>
    <col min="1" max="1" width="12.1640625" bestFit="1" customWidth="1"/>
  </cols>
  <sheetData>
    <row r="1" spans="1:2" x14ac:dyDescent="0.2">
      <c r="A1" t="s">
        <v>199</v>
      </c>
    </row>
    <row r="3" spans="1:2" x14ac:dyDescent="0.2">
      <c r="A3">
        <v>500</v>
      </c>
      <c r="B3" t="s">
        <v>200</v>
      </c>
    </row>
    <row r="4" spans="1:2" x14ac:dyDescent="0.2">
      <c r="A4">
        <f>A3/10</f>
        <v>50</v>
      </c>
      <c r="B4" t="s">
        <v>201</v>
      </c>
    </row>
    <row r="5" spans="1:2" x14ac:dyDescent="0.2">
      <c r="A5">
        <f>A4*1000</f>
        <v>50000</v>
      </c>
      <c r="B5" t="s">
        <v>202</v>
      </c>
    </row>
    <row r="6" spans="1:2" x14ac:dyDescent="0.2">
      <c r="A6">
        <f>A5*1000000000</f>
        <v>50000000000000</v>
      </c>
      <c r="B6" t="s">
        <v>203</v>
      </c>
    </row>
    <row r="7" spans="1:2" x14ac:dyDescent="0.2">
      <c r="A7">
        <f>A6/1000</f>
        <v>50000000000</v>
      </c>
      <c r="B7" t="s">
        <v>206</v>
      </c>
    </row>
    <row r="9" spans="1:2" x14ac:dyDescent="0.2">
      <c r="A9">
        <v>8</v>
      </c>
      <c r="B9" t="s">
        <v>204</v>
      </c>
    </row>
    <row r="10" spans="1:2" x14ac:dyDescent="0.2">
      <c r="A10">
        <f>A9*1000000000</f>
        <v>8000000000</v>
      </c>
      <c r="B10" t="s">
        <v>205</v>
      </c>
    </row>
    <row r="12" spans="1:2" x14ac:dyDescent="0.2">
      <c r="A12">
        <f>A7/A10</f>
        <v>6.25</v>
      </c>
      <c r="B12" t="s">
        <v>207</v>
      </c>
    </row>
    <row r="20" spans="1:2" x14ac:dyDescent="0.2">
      <c r="A20" t="s">
        <v>209</v>
      </c>
    </row>
    <row r="21" spans="1:2" x14ac:dyDescent="0.2">
      <c r="A21">
        <v>5268</v>
      </c>
      <c r="B21" t="s">
        <v>208</v>
      </c>
    </row>
    <row r="22" spans="1:2" x14ac:dyDescent="0.2">
      <c r="A22">
        <f>A21*1000000</f>
        <v>5268000000</v>
      </c>
      <c r="B22" t="s">
        <v>210</v>
      </c>
    </row>
    <row r="23" spans="1:2" x14ac:dyDescent="0.2">
      <c r="A23">
        <f>A22*1000</f>
        <v>5268000000000</v>
      </c>
      <c r="B23" t="s">
        <v>211</v>
      </c>
    </row>
    <row r="24" spans="1:2" x14ac:dyDescent="0.2">
      <c r="A24">
        <f>A23/1000</f>
        <v>5268000000</v>
      </c>
      <c r="B24" t="s">
        <v>212</v>
      </c>
    </row>
    <row r="26" spans="1:2" x14ac:dyDescent="0.2">
      <c r="A26" s="45">
        <v>327096263</v>
      </c>
      <c r="B26" t="s">
        <v>213</v>
      </c>
    </row>
    <row r="28" spans="1:2" x14ac:dyDescent="0.2">
      <c r="A28">
        <f>A24/A26</f>
        <v>16.105350613559288</v>
      </c>
      <c r="B28" t="s">
        <v>214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61"/>
  <sheetViews>
    <sheetView topLeftCell="A28" workbookViewId="0">
      <selection activeCell="B56" sqref="B56"/>
    </sheetView>
  </sheetViews>
  <sheetFormatPr baseColWidth="10" defaultColWidth="8.83203125" defaultRowHeight="15" x14ac:dyDescent="0.2"/>
  <cols>
    <col min="1" max="1" width="24.5" style="1" customWidth="1"/>
    <col min="2" max="2" width="22.5" style="1" bestFit="1" customWidth="1"/>
    <col min="3" max="3" width="14.1640625" style="1" customWidth="1"/>
    <col min="4" max="4" width="8.83203125" style="1"/>
    <col min="5" max="5" width="12" style="1" customWidth="1"/>
    <col min="6" max="14" width="8.83203125" style="1"/>
    <col min="15" max="15" width="13.6640625" style="1" bestFit="1" customWidth="1"/>
    <col min="16" max="16" width="12.5" style="1" bestFit="1" customWidth="1"/>
    <col min="17" max="16384" width="8.83203125" style="1"/>
  </cols>
  <sheetData>
    <row r="1" spans="1:7" s="31" customFormat="1" x14ac:dyDescent="0.2">
      <c r="A1" s="31" t="s">
        <v>179</v>
      </c>
      <c r="B1" s="31" t="s">
        <v>178</v>
      </c>
    </row>
    <row r="2" spans="1:7" s="31" customFormat="1" x14ac:dyDescent="0.2"/>
    <row r="3" spans="1:7" s="31" customFormat="1" ht="32" x14ac:dyDescent="0.2">
      <c r="A3" s="3" t="s">
        <v>181</v>
      </c>
      <c r="B3" s="1">
        <f>B42</f>
        <v>6164</v>
      </c>
    </row>
    <row r="4" spans="1:7" ht="32" x14ac:dyDescent="0.2">
      <c r="A4" s="3" t="s">
        <v>184</v>
      </c>
      <c r="B4" s="1">
        <f>B23</f>
        <v>3216.3849120515952</v>
      </c>
    </row>
    <row r="5" spans="1:7" ht="48" x14ac:dyDescent="0.2">
      <c r="A5" s="3" t="s">
        <v>182</v>
      </c>
      <c r="B5" s="1">
        <f>B51</f>
        <v>2286.3588255000004</v>
      </c>
    </row>
    <row r="6" spans="1:7" ht="32" x14ac:dyDescent="0.2">
      <c r="A6" s="3" t="s">
        <v>180</v>
      </c>
      <c r="B6" s="1">
        <f>B33</f>
        <v>1980</v>
      </c>
    </row>
    <row r="7" spans="1:7" ht="32" x14ac:dyDescent="0.2">
      <c r="A7" s="3" t="s">
        <v>183</v>
      </c>
      <c r="B7" s="1">
        <f>B58</f>
        <v>1669.0272175999999</v>
      </c>
    </row>
    <row r="9" spans="1:7" x14ac:dyDescent="0.2">
      <c r="A9" s="5" t="s">
        <v>121</v>
      </c>
    </row>
    <row r="11" spans="1:7" x14ac:dyDescent="0.2">
      <c r="B11" s="38" t="s">
        <v>126</v>
      </c>
      <c r="C11" s="38"/>
      <c r="D11" s="38"/>
      <c r="E11" s="38"/>
    </row>
    <row r="12" spans="1:7" ht="30" x14ac:dyDescent="0.2">
      <c r="A12" s="30" t="s">
        <v>122</v>
      </c>
      <c r="B12" s="27" t="s">
        <v>127</v>
      </c>
      <c r="C12" s="27" t="s">
        <v>32</v>
      </c>
      <c r="D12" s="27" t="s">
        <v>128</v>
      </c>
      <c r="E12" s="27" t="s">
        <v>129</v>
      </c>
    </row>
    <row r="13" spans="1:7" x14ac:dyDescent="0.2">
      <c r="A13" s="1">
        <v>1250</v>
      </c>
      <c r="B13" s="1">
        <f>'CE2.1'!I63</f>
        <v>34.200000000000003</v>
      </c>
      <c r="C13" s="1">
        <f>'CE2.1'!J63</f>
        <v>44.4</v>
      </c>
      <c r="D13" s="1">
        <f>'CE2.1'!K63</f>
        <v>20</v>
      </c>
      <c r="E13" s="1">
        <f>'CE2.1'!L63</f>
        <v>41</v>
      </c>
      <c r="G13" s="1" t="s">
        <v>23</v>
      </c>
    </row>
    <row r="14" spans="1:7" x14ac:dyDescent="0.2">
      <c r="A14" s="1">
        <v>2750</v>
      </c>
      <c r="B14" s="1">
        <f>'CE2.1'!I66</f>
        <v>41.9</v>
      </c>
      <c r="C14" s="1">
        <f>'CE2.1'!J66</f>
        <v>74.900000000000006</v>
      </c>
      <c r="D14" s="1">
        <f>'CE2.1'!K66</f>
        <v>30.3</v>
      </c>
      <c r="E14" s="1">
        <f>'CE2.1'!L66</f>
        <v>85.1</v>
      </c>
      <c r="G14" s="6" t="s">
        <v>22</v>
      </c>
    </row>
    <row r="15" spans="1:7" x14ac:dyDescent="0.2">
      <c r="B15" s="34"/>
      <c r="C15" s="34"/>
      <c r="D15" s="34"/>
      <c r="E15" s="34"/>
    </row>
    <row r="16" spans="1:7" x14ac:dyDescent="0.2">
      <c r="B16" s="27" t="s">
        <v>31</v>
      </c>
      <c r="C16" s="27" t="s">
        <v>32</v>
      </c>
      <c r="D16" s="27"/>
      <c r="E16" s="27"/>
    </row>
    <row r="17" spans="1:16" x14ac:dyDescent="0.2">
      <c r="A17" s="1" t="s">
        <v>123</v>
      </c>
      <c r="B17" s="35">
        <f>N23</f>
        <v>208.13375481189547</v>
      </c>
      <c r="C17" s="28">
        <v>52.91</v>
      </c>
      <c r="D17" s="28"/>
      <c r="E17" s="28"/>
      <c r="G17" s="6" t="s">
        <v>21</v>
      </c>
    </row>
    <row r="18" spans="1:16" x14ac:dyDescent="0.2">
      <c r="B18" s="27"/>
      <c r="C18" s="28"/>
      <c r="D18" s="28"/>
      <c r="E18" s="28"/>
    </row>
    <row r="19" spans="1:16" ht="16" x14ac:dyDescent="0.2">
      <c r="A19" s="3" t="s">
        <v>125</v>
      </c>
      <c r="B19" s="27" t="s">
        <v>31</v>
      </c>
      <c r="C19" s="27" t="s">
        <v>32</v>
      </c>
      <c r="D19" s="27"/>
      <c r="E19" s="27"/>
      <c r="F19" s="29" t="s">
        <v>30</v>
      </c>
    </row>
    <row r="20" spans="1:16" x14ac:dyDescent="0.2">
      <c r="A20" s="1" t="s">
        <v>130</v>
      </c>
      <c r="B20" s="36">
        <f>B13*B17</f>
        <v>7118.1744145668254</v>
      </c>
      <c r="C20" s="1">
        <f>C13*C17</f>
        <v>2349.2039999999997</v>
      </c>
      <c r="D20" s="36"/>
      <c r="E20" s="36"/>
      <c r="F20" s="36">
        <f>SUM(B20:E20)</f>
        <v>9467.3784145668251</v>
      </c>
      <c r="N20" s="1">
        <v>1562.4</v>
      </c>
      <c r="O20" s="1" t="s">
        <v>190</v>
      </c>
      <c r="P20" s="6" t="s">
        <v>124</v>
      </c>
    </row>
    <row r="21" spans="1:16" x14ac:dyDescent="0.2">
      <c r="A21" s="1" t="s">
        <v>131</v>
      </c>
      <c r="B21" s="36">
        <f>B14*B17</f>
        <v>8720.8043266184195</v>
      </c>
      <c r="C21" s="1">
        <f>C14*C17</f>
        <v>3962.9589999999998</v>
      </c>
      <c r="D21" s="36"/>
      <c r="E21" s="36"/>
      <c r="F21" s="36">
        <f>SUM(B21:E21)</f>
        <v>12683.76332661842</v>
      </c>
      <c r="N21" s="1">
        <f>N20/2.2</f>
        <v>710.18181818181813</v>
      </c>
      <c r="O21" s="1" t="s">
        <v>186</v>
      </c>
      <c r="P21" s="1" t="s">
        <v>191</v>
      </c>
    </row>
    <row r="22" spans="1:16" x14ac:dyDescent="0.2">
      <c r="N22" s="1">
        <f>N21/3412141.48</f>
        <v>2.0813375481189546E-4</v>
      </c>
      <c r="O22" s="1" t="s">
        <v>188</v>
      </c>
      <c r="P22" s="1" t="s">
        <v>187</v>
      </c>
    </row>
    <row r="23" spans="1:16" ht="16" x14ac:dyDescent="0.2">
      <c r="A23" s="32" t="s">
        <v>20</v>
      </c>
      <c r="B23" s="37">
        <f>F21-F20</f>
        <v>3216.3849120515952</v>
      </c>
      <c r="N23" s="1">
        <f>N22*1000000</f>
        <v>208.13375481189547</v>
      </c>
      <c r="O23" s="1" t="s">
        <v>189</v>
      </c>
    </row>
    <row r="24" spans="1:16" x14ac:dyDescent="0.2">
      <c r="A24" s="32"/>
      <c r="B24" s="31"/>
    </row>
    <row r="25" spans="1:16" x14ac:dyDescent="0.2">
      <c r="A25" s="32"/>
    </row>
    <row r="27" spans="1:16" x14ac:dyDescent="0.2">
      <c r="A27" s="1" t="s">
        <v>4</v>
      </c>
    </row>
    <row r="29" spans="1:16" x14ac:dyDescent="0.2">
      <c r="B29" s="1" t="s">
        <v>2</v>
      </c>
      <c r="C29" s="1" t="s">
        <v>132</v>
      </c>
    </row>
    <row r="30" spans="1:16" x14ac:dyDescent="0.2">
      <c r="A30" s="1" t="s">
        <v>0</v>
      </c>
      <c r="B30" s="1">
        <v>433</v>
      </c>
      <c r="C30" s="1">
        <f>B30*12000</f>
        <v>5196000</v>
      </c>
      <c r="F30" s="2" t="s">
        <v>3</v>
      </c>
    </row>
    <row r="31" spans="1:16" x14ac:dyDescent="0.2">
      <c r="A31" s="1" t="s">
        <v>1</v>
      </c>
      <c r="B31" s="1">
        <v>268</v>
      </c>
      <c r="C31" s="1">
        <f>B31*12000</f>
        <v>3216000</v>
      </c>
    </row>
    <row r="33" spans="1:5" s="31" customFormat="1" ht="16" x14ac:dyDescent="0.2">
      <c r="A33" s="32" t="s">
        <v>20</v>
      </c>
      <c r="B33" s="31">
        <f>(C30-C31)/1000</f>
        <v>1980</v>
      </c>
    </row>
    <row r="35" spans="1:5" x14ac:dyDescent="0.2">
      <c r="A35" s="1" t="s">
        <v>5</v>
      </c>
    </row>
    <row r="37" spans="1:5" ht="32" x14ac:dyDescent="0.2">
      <c r="A37" s="3" t="s">
        <v>7</v>
      </c>
      <c r="B37" s="1">
        <v>100</v>
      </c>
    </row>
    <row r="38" spans="1:5" ht="16" x14ac:dyDescent="0.2">
      <c r="A38" s="3" t="s">
        <v>133</v>
      </c>
      <c r="B38" s="1">
        <f>230*B37</f>
        <v>23000</v>
      </c>
      <c r="E38" s="2" t="s">
        <v>6</v>
      </c>
    </row>
    <row r="39" spans="1:5" ht="16" x14ac:dyDescent="0.2">
      <c r="A39" s="3" t="s">
        <v>2</v>
      </c>
      <c r="B39" s="1">
        <v>268</v>
      </c>
    </row>
    <row r="40" spans="1:5" ht="16" x14ac:dyDescent="0.2">
      <c r="A40" s="3" t="s">
        <v>8</v>
      </c>
      <c r="B40" s="1">
        <f>B39*B38</f>
        <v>6164000</v>
      </c>
    </row>
    <row r="41" spans="1:5" x14ac:dyDescent="0.2">
      <c r="A41" s="3"/>
    </row>
    <row r="42" spans="1:5" s="31" customFormat="1" ht="16" x14ac:dyDescent="0.2">
      <c r="A42" s="32" t="s">
        <v>19</v>
      </c>
      <c r="B42" s="31">
        <f>B40/1000</f>
        <v>6164</v>
      </c>
    </row>
    <row r="44" spans="1:5" x14ac:dyDescent="0.2">
      <c r="A44" s="1" t="s">
        <v>9</v>
      </c>
    </row>
    <row r="46" spans="1:5" ht="16" x14ac:dyDescent="0.2">
      <c r="A46" s="3" t="s">
        <v>13</v>
      </c>
      <c r="B46" s="1">
        <f xml:space="preserve"> 6*0.170097*25</f>
        <v>25.514550000000003</v>
      </c>
    </row>
    <row r="47" spans="1:5" x14ac:dyDescent="0.2">
      <c r="B47" s="1" t="s">
        <v>10</v>
      </c>
      <c r="C47" s="1" t="s">
        <v>14</v>
      </c>
    </row>
    <row r="48" spans="1:5" x14ac:dyDescent="0.2">
      <c r="A48" s="1" t="s">
        <v>11</v>
      </c>
      <c r="B48" s="1">
        <v>99.48</v>
      </c>
      <c r="C48" s="1">
        <f>B48*B46</f>
        <v>2538.1874340000004</v>
      </c>
      <c r="E48" s="2" t="s">
        <v>15</v>
      </c>
    </row>
    <row r="49" spans="1:5" x14ac:dyDescent="0.2">
      <c r="A49" s="1" t="s">
        <v>12</v>
      </c>
      <c r="B49" s="1">
        <v>9.8699999999999992</v>
      </c>
      <c r="C49" s="1">
        <f>B46*B49</f>
        <v>251.8286085</v>
      </c>
    </row>
    <row r="51" spans="1:5" s="31" customFormat="1" ht="16" x14ac:dyDescent="0.2">
      <c r="A51" s="32" t="s">
        <v>19</v>
      </c>
      <c r="B51" s="31">
        <f>C48-C49</f>
        <v>2286.3588255000004</v>
      </c>
    </row>
    <row r="53" spans="1:5" x14ac:dyDescent="0.2">
      <c r="A53" s="4" t="s">
        <v>16</v>
      </c>
    </row>
    <row r="55" spans="1:5" ht="32" x14ac:dyDescent="0.2">
      <c r="A55" s="3" t="s">
        <v>17</v>
      </c>
      <c r="B55" s="1">
        <f>5570.48 * 2</f>
        <v>11140.96</v>
      </c>
      <c r="E55" s="33"/>
    </row>
    <row r="56" spans="1:5" x14ac:dyDescent="0.2">
      <c r="A56" s="1" t="s">
        <v>18</v>
      </c>
      <c r="B56" s="1">
        <f>'carbon-footprint-travel-mode'!D19</f>
        <v>149.81</v>
      </c>
      <c r="D56" s="2"/>
      <c r="E56" s="6" t="s">
        <v>185</v>
      </c>
    </row>
    <row r="57" spans="1:5" x14ac:dyDescent="0.2">
      <c r="D57" s="2"/>
    </row>
    <row r="58" spans="1:5" ht="32" x14ac:dyDescent="0.2">
      <c r="A58" s="32" t="s">
        <v>177</v>
      </c>
      <c r="B58" s="32">
        <f>(B56*B55)/1000</f>
        <v>1669.0272175999999</v>
      </c>
      <c r="D58" s="2"/>
    </row>
    <row r="59" spans="1:5" x14ac:dyDescent="0.2">
      <c r="D59" s="2"/>
    </row>
    <row r="60" spans="1:5" x14ac:dyDescent="0.2">
      <c r="D60" s="2"/>
    </row>
    <row r="61" spans="1:5" x14ac:dyDescent="0.2">
      <c r="A61" s="3"/>
      <c r="D61" s="2"/>
    </row>
  </sheetData>
  <mergeCells count="1">
    <mergeCell ref="B11:E11"/>
  </mergeCells>
  <hyperlinks>
    <hyperlink ref="F30" r:id="rId1" xr:uid="{38654880-5AC3-4587-BCB2-F00FCA70535F}"/>
    <hyperlink ref="E38" r:id="rId2" location="tab2" xr:uid="{8E1748D0-FA2A-42C2-9EEF-238196943DDA}"/>
    <hyperlink ref="E48" r:id="rId3" xr:uid="{41515653-C216-4758-84ED-C4EF195282B5}"/>
    <hyperlink ref="G17" r:id="rId4" xr:uid="{A8CC8AE0-610F-4C6B-B954-C8127DEFB1D2}"/>
    <hyperlink ref="G14" r:id="rId5" location="by%20fuel" xr:uid="{21B06374-8E5B-41F5-BF6F-A4A8F3985241}"/>
    <hyperlink ref="E56" r:id="rId6" xr:uid="{48E6591B-B1A6-453E-ABF2-23A791CA2FEF}"/>
    <hyperlink ref="P20" r:id="rId7" xr:uid="{F8ED662D-8B5F-544F-8FCA-6A12734C6F28}"/>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3D5F7-FB55-47B4-B03F-B2DF1D6BAF62}">
  <sheetPr>
    <pageSetUpPr fitToPage="1"/>
  </sheetPr>
  <dimension ref="A1:L95"/>
  <sheetViews>
    <sheetView showGridLines="0" zoomScale="99" zoomScaleNormal="99" workbookViewId="0">
      <pane ySplit="5" topLeftCell="A60" activePane="bottomLeft" state="frozen"/>
      <selection pane="bottomLeft" activeCell="I66" sqref="I66"/>
    </sheetView>
  </sheetViews>
  <sheetFormatPr baseColWidth="10" defaultColWidth="9.1640625" defaultRowHeight="15" x14ac:dyDescent="0.2"/>
  <cols>
    <col min="1" max="1" width="28.6640625" customWidth="1"/>
    <col min="2" max="12" width="8.5" customWidth="1"/>
  </cols>
  <sheetData>
    <row r="1" spans="1:12" ht="16" x14ac:dyDescent="0.2">
      <c r="A1" s="7" t="s">
        <v>24</v>
      </c>
    </row>
    <row r="2" spans="1:12" ht="24" customHeight="1" x14ac:dyDescent="0.2">
      <c r="A2" s="39" t="s">
        <v>25</v>
      </c>
      <c r="B2" s="40"/>
      <c r="C2" s="40"/>
      <c r="D2" s="40"/>
      <c r="E2" s="40"/>
      <c r="F2" s="40"/>
      <c r="G2" s="40"/>
      <c r="H2" s="40"/>
      <c r="I2" s="40"/>
      <c r="J2" s="40"/>
      <c r="K2" s="40"/>
      <c r="L2" s="40"/>
    </row>
    <row r="3" spans="1:12" s="10" customFormat="1" ht="69.75" customHeight="1" x14ac:dyDescent="0.2">
      <c r="A3" s="8"/>
      <c r="B3" s="9" t="s">
        <v>26</v>
      </c>
      <c r="C3" s="41" t="s">
        <v>27</v>
      </c>
      <c r="D3" s="42"/>
      <c r="E3" s="42"/>
      <c r="F3" s="42"/>
      <c r="G3" s="43"/>
      <c r="H3" s="41" t="s">
        <v>28</v>
      </c>
      <c r="I3" s="42"/>
      <c r="J3" s="42"/>
      <c r="K3" s="42"/>
      <c r="L3" s="43"/>
    </row>
    <row r="4" spans="1:12" ht="46.5" customHeight="1" thickBot="1" x14ac:dyDescent="0.25">
      <c r="A4" s="11"/>
      <c r="B4" s="12" t="s">
        <v>29</v>
      </c>
      <c r="C4" s="12" t="s">
        <v>30</v>
      </c>
      <c r="D4" s="12" t="s">
        <v>31</v>
      </c>
      <c r="E4" s="12" t="s">
        <v>32</v>
      </c>
      <c r="F4" s="12" t="s">
        <v>33</v>
      </c>
      <c r="G4" s="12" t="s">
        <v>34</v>
      </c>
      <c r="H4" s="12" t="s">
        <v>30</v>
      </c>
      <c r="I4" s="12" t="s">
        <v>31</v>
      </c>
      <c r="J4" s="12" t="s">
        <v>32</v>
      </c>
      <c r="K4" s="12" t="s">
        <v>33</v>
      </c>
      <c r="L4" s="12" t="s">
        <v>34</v>
      </c>
    </row>
    <row r="5" spans="1:12" ht="24" customHeight="1" thickTop="1" x14ac:dyDescent="0.2">
      <c r="A5" s="13" t="s">
        <v>35</v>
      </c>
      <c r="B5" s="14">
        <v>118.2</v>
      </c>
      <c r="C5" s="15">
        <v>9114</v>
      </c>
      <c r="D5" s="15">
        <v>4324</v>
      </c>
      <c r="E5" s="15">
        <v>3965</v>
      </c>
      <c r="F5" s="15">
        <v>361</v>
      </c>
      <c r="G5" s="15">
        <v>464</v>
      </c>
      <c r="H5" s="14">
        <v>77.099999999999994</v>
      </c>
      <c r="I5" s="14">
        <v>36.6</v>
      </c>
      <c r="J5" s="14">
        <v>57.8</v>
      </c>
      <c r="K5" s="14">
        <v>31.2</v>
      </c>
      <c r="L5" s="14">
        <v>67.3</v>
      </c>
    </row>
    <row r="6" spans="1:12" ht="24" customHeight="1" x14ac:dyDescent="0.2">
      <c r="A6" s="13" t="s">
        <v>36</v>
      </c>
      <c r="B6" s="16" t="s">
        <v>37</v>
      </c>
      <c r="C6" s="17" t="s">
        <v>37</v>
      </c>
      <c r="D6" s="17" t="s">
        <v>37</v>
      </c>
      <c r="E6" s="17" t="s">
        <v>37</v>
      </c>
      <c r="F6" s="17" t="s">
        <v>37</v>
      </c>
      <c r="G6" s="17" t="s">
        <v>37</v>
      </c>
      <c r="H6" s="16" t="s">
        <v>37</v>
      </c>
      <c r="I6" s="16" t="s">
        <v>37</v>
      </c>
      <c r="J6" s="16" t="s">
        <v>37</v>
      </c>
      <c r="K6" s="16" t="s">
        <v>37</v>
      </c>
      <c r="L6" s="16" t="s">
        <v>37</v>
      </c>
    </row>
    <row r="7" spans="1:12" x14ac:dyDescent="0.2">
      <c r="A7" s="18" t="s">
        <v>38</v>
      </c>
      <c r="B7" s="19">
        <v>21</v>
      </c>
      <c r="C7" s="20">
        <v>1984</v>
      </c>
      <c r="D7" s="20">
        <v>588</v>
      </c>
      <c r="E7" s="20">
        <v>921</v>
      </c>
      <c r="F7" s="20">
        <v>79</v>
      </c>
      <c r="G7" s="20">
        <v>395</v>
      </c>
      <c r="H7" s="19">
        <v>94.4</v>
      </c>
      <c r="I7" s="19">
        <v>28</v>
      </c>
      <c r="J7" s="19">
        <v>68.7</v>
      </c>
      <c r="K7" s="19">
        <v>29.3</v>
      </c>
      <c r="L7" s="19">
        <v>73</v>
      </c>
    </row>
    <row r="8" spans="1:12" x14ac:dyDescent="0.2">
      <c r="A8" s="21" t="s">
        <v>39</v>
      </c>
      <c r="B8" s="19">
        <v>5.6</v>
      </c>
      <c r="C8" s="20">
        <v>547</v>
      </c>
      <c r="D8" s="20">
        <v>144</v>
      </c>
      <c r="E8" s="20">
        <v>161</v>
      </c>
      <c r="F8" s="20">
        <v>33</v>
      </c>
      <c r="G8" s="20">
        <v>209</v>
      </c>
      <c r="H8" s="19">
        <v>97.3</v>
      </c>
      <c r="I8" s="19">
        <v>25.6</v>
      </c>
      <c r="J8" s="19">
        <v>64.8</v>
      </c>
      <c r="K8" s="19">
        <v>24.7</v>
      </c>
      <c r="L8" s="19">
        <v>86.1</v>
      </c>
    </row>
    <row r="9" spans="1:12" x14ac:dyDescent="0.2">
      <c r="A9" s="21" t="s">
        <v>40</v>
      </c>
      <c r="B9" s="19">
        <v>15.4</v>
      </c>
      <c r="C9" s="20">
        <v>1436</v>
      </c>
      <c r="D9" s="20">
        <v>444</v>
      </c>
      <c r="E9" s="20">
        <v>760</v>
      </c>
      <c r="F9" s="20">
        <v>46</v>
      </c>
      <c r="G9" s="20">
        <v>186</v>
      </c>
      <c r="H9" s="19">
        <v>93.4</v>
      </c>
      <c r="I9" s="19">
        <v>28.9</v>
      </c>
      <c r="J9" s="19">
        <v>69.599999999999994</v>
      </c>
      <c r="K9" s="19">
        <v>33.9</v>
      </c>
      <c r="L9" s="19">
        <v>62.4</v>
      </c>
    </row>
    <row r="10" spans="1:12" x14ac:dyDescent="0.2">
      <c r="A10" s="18" t="s">
        <v>41</v>
      </c>
      <c r="B10" s="19">
        <v>26.4</v>
      </c>
      <c r="C10" s="20">
        <v>2486</v>
      </c>
      <c r="D10" s="20">
        <v>861</v>
      </c>
      <c r="E10" s="20">
        <v>1510</v>
      </c>
      <c r="F10" s="20">
        <v>107</v>
      </c>
      <c r="G10" s="20" t="s">
        <v>42</v>
      </c>
      <c r="H10" s="19">
        <v>94.3</v>
      </c>
      <c r="I10" s="19">
        <v>32.6</v>
      </c>
      <c r="J10" s="19">
        <v>76.8</v>
      </c>
      <c r="K10" s="19">
        <v>46.3</v>
      </c>
      <c r="L10" s="19">
        <v>39.4</v>
      </c>
    </row>
    <row r="11" spans="1:12" x14ac:dyDescent="0.2">
      <c r="A11" s="21" t="s">
        <v>43</v>
      </c>
      <c r="B11" s="19">
        <v>18.100000000000001</v>
      </c>
      <c r="C11" s="20">
        <v>1755</v>
      </c>
      <c r="D11" s="20">
        <v>564</v>
      </c>
      <c r="E11" s="20">
        <v>1123</v>
      </c>
      <c r="F11" s="20">
        <v>64</v>
      </c>
      <c r="G11" s="20" t="s">
        <v>42</v>
      </c>
      <c r="H11" s="19">
        <v>97</v>
      </c>
      <c r="I11" s="19">
        <v>31.1</v>
      </c>
      <c r="J11" s="19">
        <v>81.099999999999994</v>
      </c>
      <c r="K11" s="19">
        <v>50.1</v>
      </c>
      <c r="L11" s="19" t="s">
        <v>42</v>
      </c>
    </row>
    <row r="12" spans="1:12" x14ac:dyDescent="0.2">
      <c r="A12" s="21" t="s">
        <v>44</v>
      </c>
      <c r="B12" s="19">
        <v>8.3000000000000007</v>
      </c>
      <c r="C12" s="20">
        <v>731</v>
      </c>
      <c r="D12" s="20">
        <v>297</v>
      </c>
      <c r="E12" s="20">
        <v>387</v>
      </c>
      <c r="F12" s="20">
        <v>43</v>
      </c>
      <c r="G12" s="20" t="s">
        <v>42</v>
      </c>
      <c r="H12" s="19">
        <v>88.3</v>
      </c>
      <c r="I12" s="19">
        <v>35.9</v>
      </c>
      <c r="J12" s="19">
        <v>66.7</v>
      </c>
      <c r="K12" s="19">
        <v>41.6</v>
      </c>
      <c r="L12" s="19" t="s">
        <v>42</v>
      </c>
    </row>
    <row r="13" spans="1:12" x14ac:dyDescent="0.2">
      <c r="A13" s="18" t="s">
        <v>45</v>
      </c>
      <c r="B13" s="19">
        <v>44.4</v>
      </c>
      <c r="C13" s="20">
        <v>3064</v>
      </c>
      <c r="D13" s="20">
        <v>2107</v>
      </c>
      <c r="E13" s="20">
        <v>785</v>
      </c>
      <c r="F13" s="20">
        <v>121</v>
      </c>
      <c r="G13" s="20">
        <v>51</v>
      </c>
      <c r="H13" s="19">
        <v>68.900000000000006</v>
      </c>
      <c r="I13" s="19">
        <v>47.4</v>
      </c>
      <c r="J13" s="19">
        <v>46.9</v>
      </c>
      <c r="K13" s="19">
        <v>26.5</v>
      </c>
      <c r="L13" s="19">
        <v>46</v>
      </c>
    </row>
    <row r="14" spans="1:12" x14ac:dyDescent="0.2">
      <c r="A14" s="21" t="s">
        <v>46</v>
      </c>
      <c r="B14" s="19">
        <v>23.5</v>
      </c>
      <c r="C14" s="20">
        <v>1584</v>
      </c>
      <c r="D14" s="20">
        <v>1077</v>
      </c>
      <c r="E14" s="20">
        <v>391</v>
      </c>
      <c r="F14" s="20">
        <v>68</v>
      </c>
      <c r="G14" s="20">
        <v>49</v>
      </c>
      <c r="H14" s="19">
        <v>67.5</v>
      </c>
      <c r="I14" s="19">
        <v>45.9</v>
      </c>
      <c r="J14" s="19">
        <v>50.1</v>
      </c>
      <c r="K14" s="19">
        <v>28.5</v>
      </c>
      <c r="L14" s="19">
        <v>47.6</v>
      </c>
    </row>
    <row r="15" spans="1:12" x14ac:dyDescent="0.2">
      <c r="A15" s="21" t="s">
        <v>47</v>
      </c>
      <c r="B15" s="19">
        <v>7.2</v>
      </c>
      <c r="C15" s="20">
        <v>498</v>
      </c>
      <c r="D15" s="20">
        <v>357</v>
      </c>
      <c r="E15" s="20">
        <v>119</v>
      </c>
      <c r="F15" s="20">
        <v>20</v>
      </c>
      <c r="G15" s="20" t="s">
        <v>42</v>
      </c>
      <c r="H15" s="19">
        <v>69.2</v>
      </c>
      <c r="I15" s="19">
        <v>49.6</v>
      </c>
      <c r="J15" s="19">
        <v>47</v>
      </c>
      <c r="K15" s="19">
        <v>19.2</v>
      </c>
      <c r="L15" s="19" t="s">
        <v>42</v>
      </c>
    </row>
    <row r="16" spans="1:12" x14ac:dyDescent="0.2">
      <c r="A16" s="21" t="s">
        <v>48</v>
      </c>
      <c r="B16" s="19">
        <v>13.8</v>
      </c>
      <c r="C16" s="20">
        <v>981</v>
      </c>
      <c r="D16" s="20">
        <v>673</v>
      </c>
      <c r="E16" s="20">
        <v>275</v>
      </c>
      <c r="F16" s="20">
        <v>33</v>
      </c>
      <c r="G16" s="20" t="s">
        <v>42</v>
      </c>
      <c r="H16" s="19">
        <v>71.3</v>
      </c>
      <c r="I16" s="19">
        <v>48.9</v>
      </c>
      <c r="J16" s="19">
        <v>42.9</v>
      </c>
      <c r="K16" s="19">
        <v>28.8</v>
      </c>
      <c r="L16" s="19" t="s">
        <v>42</v>
      </c>
    </row>
    <row r="17" spans="1:12" x14ac:dyDescent="0.2">
      <c r="A17" s="18" t="s">
        <v>49</v>
      </c>
      <c r="B17" s="19">
        <v>26.4</v>
      </c>
      <c r="C17" s="20">
        <v>1581</v>
      </c>
      <c r="D17" s="20">
        <v>768</v>
      </c>
      <c r="E17" s="20">
        <v>749</v>
      </c>
      <c r="F17" s="20">
        <v>54</v>
      </c>
      <c r="G17" s="20">
        <v>10</v>
      </c>
      <c r="H17" s="19">
        <v>59.9</v>
      </c>
      <c r="I17" s="19">
        <v>29.1</v>
      </c>
      <c r="J17" s="19">
        <v>39.799999999999997</v>
      </c>
      <c r="K17" s="19">
        <v>27</v>
      </c>
      <c r="L17" s="19">
        <v>59.2</v>
      </c>
    </row>
    <row r="18" spans="1:12" x14ac:dyDescent="0.2">
      <c r="A18" s="21" t="s">
        <v>50</v>
      </c>
      <c r="B18" s="19">
        <v>8.5</v>
      </c>
      <c r="C18" s="20">
        <v>631</v>
      </c>
      <c r="D18" s="20">
        <v>274</v>
      </c>
      <c r="E18" s="20">
        <v>332</v>
      </c>
      <c r="F18" s="20">
        <v>25</v>
      </c>
      <c r="G18" s="20" t="s">
        <v>51</v>
      </c>
      <c r="H18" s="19">
        <v>74.099999999999994</v>
      </c>
      <c r="I18" s="19">
        <v>32.1</v>
      </c>
      <c r="J18" s="19">
        <v>55.8</v>
      </c>
      <c r="K18" s="19">
        <v>31.4</v>
      </c>
      <c r="L18" s="19" t="s">
        <v>51</v>
      </c>
    </row>
    <row r="19" spans="1:12" x14ac:dyDescent="0.2">
      <c r="A19" s="22" t="s">
        <v>52</v>
      </c>
      <c r="B19" s="19">
        <v>4.2</v>
      </c>
      <c r="C19" s="20">
        <v>357</v>
      </c>
      <c r="D19" s="20">
        <v>121</v>
      </c>
      <c r="E19" s="20">
        <v>224</v>
      </c>
      <c r="F19" s="20">
        <v>11</v>
      </c>
      <c r="G19" s="20" t="s">
        <v>51</v>
      </c>
      <c r="H19" s="19">
        <v>84</v>
      </c>
      <c r="I19" s="19">
        <v>28.6</v>
      </c>
      <c r="J19" s="19">
        <v>65.2</v>
      </c>
      <c r="K19" s="19">
        <v>44.6</v>
      </c>
      <c r="L19" s="19" t="s">
        <v>51</v>
      </c>
    </row>
    <row r="20" spans="1:12" x14ac:dyDescent="0.2">
      <c r="A20" s="22" t="s">
        <v>53</v>
      </c>
      <c r="B20" s="19">
        <v>4.3</v>
      </c>
      <c r="C20" s="20">
        <v>274</v>
      </c>
      <c r="D20" s="20">
        <v>152</v>
      </c>
      <c r="E20" s="20">
        <v>108</v>
      </c>
      <c r="F20" s="20">
        <v>14</v>
      </c>
      <c r="G20" s="20" t="s">
        <v>51</v>
      </c>
      <c r="H20" s="19">
        <v>64.3</v>
      </c>
      <c r="I20" s="19">
        <v>35.6</v>
      </c>
      <c r="J20" s="19">
        <v>43</v>
      </c>
      <c r="K20" s="19">
        <v>25.4</v>
      </c>
      <c r="L20" s="19" t="s">
        <v>51</v>
      </c>
    </row>
    <row r="21" spans="1:12" ht="15" customHeight="1" x14ac:dyDescent="0.2">
      <c r="A21" s="21" t="s">
        <v>54</v>
      </c>
      <c r="B21" s="19">
        <v>17.899999999999999</v>
      </c>
      <c r="C21" s="20">
        <v>949</v>
      </c>
      <c r="D21" s="20">
        <v>494</v>
      </c>
      <c r="E21" s="20">
        <v>416</v>
      </c>
      <c r="F21" s="20">
        <v>29</v>
      </c>
      <c r="G21" s="20">
        <v>10</v>
      </c>
      <c r="H21" s="19">
        <v>53.1</v>
      </c>
      <c r="I21" s="19">
        <v>27.6</v>
      </c>
      <c r="J21" s="19">
        <v>32.4</v>
      </c>
      <c r="K21" s="19">
        <v>24</v>
      </c>
      <c r="L21" s="19">
        <v>59.2</v>
      </c>
    </row>
    <row r="22" spans="1:12" ht="24" customHeight="1" x14ac:dyDescent="0.2">
      <c r="A22" s="13" t="s">
        <v>55</v>
      </c>
      <c r="B22" s="16" t="s">
        <v>37</v>
      </c>
      <c r="C22" s="17" t="s">
        <v>37</v>
      </c>
      <c r="D22" s="17" t="s">
        <v>37</v>
      </c>
      <c r="E22" s="17" t="s">
        <v>37</v>
      </c>
      <c r="F22" s="17" t="s">
        <v>37</v>
      </c>
      <c r="G22" s="17" t="s">
        <v>37</v>
      </c>
      <c r="H22" s="16" t="s">
        <v>37</v>
      </c>
      <c r="I22" s="16" t="s">
        <v>37</v>
      </c>
      <c r="J22" s="16" t="s">
        <v>37</v>
      </c>
      <c r="K22" s="16" t="s">
        <v>37</v>
      </c>
      <c r="L22" s="16" t="s">
        <v>37</v>
      </c>
    </row>
    <row r="23" spans="1:12" x14ac:dyDescent="0.2">
      <c r="A23" s="18" t="s">
        <v>56</v>
      </c>
      <c r="B23" s="19">
        <v>94.7</v>
      </c>
      <c r="C23" s="20">
        <v>7181</v>
      </c>
      <c r="D23" s="20">
        <v>3190</v>
      </c>
      <c r="E23" s="20">
        <v>3586</v>
      </c>
      <c r="F23" s="20">
        <v>90</v>
      </c>
      <c r="G23" s="20">
        <v>315</v>
      </c>
      <c r="H23" s="19">
        <v>75.8</v>
      </c>
      <c r="I23" s="19">
        <v>33.700000000000003</v>
      </c>
      <c r="J23" s="19">
        <v>56.9</v>
      </c>
      <c r="K23" s="19">
        <v>24.4</v>
      </c>
      <c r="L23" s="19">
        <v>69</v>
      </c>
    </row>
    <row r="24" spans="1:12" s="23" customFormat="1" x14ac:dyDescent="0.2">
      <c r="A24" s="21" t="s">
        <v>57</v>
      </c>
      <c r="B24" s="19">
        <v>82.2</v>
      </c>
      <c r="C24" s="20">
        <v>6239</v>
      </c>
      <c r="D24" s="20">
        <v>2744</v>
      </c>
      <c r="E24" s="20">
        <v>3159</v>
      </c>
      <c r="F24" s="20">
        <v>72</v>
      </c>
      <c r="G24" s="20">
        <v>264</v>
      </c>
      <c r="H24" s="19">
        <v>75.900000000000006</v>
      </c>
      <c r="I24" s="19">
        <v>33.4</v>
      </c>
      <c r="J24" s="19">
        <v>56.9</v>
      </c>
      <c r="K24" s="19">
        <v>27</v>
      </c>
      <c r="L24" s="19">
        <v>70.599999999999994</v>
      </c>
    </row>
    <row r="25" spans="1:12" s="23" customFormat="1" x14ac:dyDescent="0.2">
      <c r="A25" s="21" t="s">
        <v>58</v>
      </c>
      <c r="B25" s="19">
        <v>12.5</v>
      </c>
      <c r="C25" s="20">
        <v>942</v>
      </c>
      <c r="D25" s="20">
        <v>446</v>
      </c>
      <c r="E25" s="20">
        <v>426</v>
      </c>
      <c r="F25" s="20">
        <v>18</v>
      </c>
      <c r="G25" s="20">
        <v>51</v>
      </c>
      <c r="H25" s="19">
        <v>75.2</v>
      </c>
      <c r="I25" s="19">
        <v>35.700000000000003</v>
      </c>
      <c r="J25" s="19">
        <v>56.6</v>
      </c>
      <c r="K25" s="19">
        <v>17.899999999999999</v>
      </c>
      <c r="L25" s="19">
        <v>61.4</v>
      </c>
    </row>
    <row r="26" spans="1:12" x14ac:dyDescent="0.2">
      <c r="A26" s="18" t="s">
        <v>59</v>
      </c>
      <c r="B26" s="19">
        <v>23.5</v>
      </c>
      <c r="C26" s="20">
        <v>1933</v>
      </c>
      <c r="D26" s="20">
        <v>1134</v>
      </c>
      <c r="E26" s="20">
        <v>379</v>
      </c>
      <c r="F26" s="20">
        <v>271</v>
      </c>
      <c r="G26" s="20">
        <v>149</v>
      </c>
      <c r="H26" s="19">
        <v>82.4</v>
      </c>
      <c r="I26" s="19">
        <v>48.3</v>
      </c>
      <c r="J26" s="19">
        <v>68.099999999999994</v>
      </c>
      <c r="K26" s="19">
        <v>34.299999999999997</v>
      </c>
      <c r="L26" s="19">
        <v>64</v>
      </c>
    </row>
    <row r="27" spans="1:12" ht="34" customHeight="1" x14ac:dyDescent="0.2">
      <c r="A27" s="13" t="s">
        <v>60</v>
      </c>
      <c r="B27" s="16" t="s">
        <v>37</v>
      </c>
      <c r="C27" s="17" t="s">
        <v>37</v>
      </c>
      <c r="D27" s="17" t="s">
        <v>37</v>
      </c>
      <c r="E27" s="17" t="s">
        <v>37</v>
      </c>
      <c r="F27" s="17" t="s">
        <v>37</v>
      </c>
      <c r="G27" s="17" t="s">
        <v>37</v>
      </c>
      <c r="H27" s="16" t="s">
        <v>37</v>
      </c>
      <c r="I27" s="16" t="s">
        <v>37</v>
      </c>
      <c r="J27" s="16" t="s">
        <v>37</v>
      </c>
      <c r="K27" s="16" t="s">
        <v>37</v>
      </c>
      <c r="L27" s="16" t="s">
        <v>37</v>
      </c>
    </row>
    <row r="28" spans="1:12" x14ac:dyDescent="0.2">
      <c r="A28" s="18" t="s">
        <v>61</v>
      </c>
      <c r="B28" s="19">
        <v>98.5</v>
      </c>
      <c r="C28" s="20">
        <v>7577</v>
      </c>
      <c r="D28" s="20">
        <v>3478</v>
      </c>
      <c r="E28" s="20">
        <v>3511</v>
      </c>
      <c r="F28" s="20">
        <v>247</v>
      </c>
      <c r="G28" s="20">
        <v>343</v>
      </c>
      <c r="H28" s="19">
        <v>76.900000000000006</v>
      </c>
      <c r="I28" s="19">
        <v>35.299999999999997</v>
      </c>
      <c r="J28" s="19">
        <v>57.6</v>
      </c>
      <c r="K28" s="19">
        <v>34.1</v>
      </c>
      <c r="L28" s="19">
        <v>67.099999999999994</v>
      </c>
    </row>
    <row r="29" spans="1:12" x14ac:dyDescent="0.2">
      <c r="A29" s="18" t="s">
        <v>62</v>
      </c>
      <c r="B29" s="19">
        <v>12.3</v>
      </c>
      <c r="C29" s="20">
        <v>950</v>
      </c>
      <c r="D29" s="20">
        <v>529</v>
      </c>
      <c r="E29" s="20">
        <v>319</v>
      </c>
      <c r="F29" s="20">
        <v>50</v>
      </c>
      <c r="G29" s="20">
        <v>52</v>
      </c>
      <c r="H29" s="19">
        <v>77.2</v>
      </c>
      <c r="I29" s="19">
        <v>42.9</v>
      </c>
      <c r="J29" s="19">
        <v>59.3</v>
      </c>
      <c r="K29" s="19">
        <v>24.3</v>
      </c>
      <c r="L29" s="19">
        <v>63</v>
      </c>
    </row>
    <row r="30" spans="1:12" ht="30" x14ac:dyDescent="0.2">
      <c r="A30" s="18" t="s">
        <v>63</v>
      </c>
      <c r="B30" s="19">
        <v>7.4</v>
      </c>
      <c r="C30" s="20">
        <v>586</v>
      </c>
      <c r="D30" s="20">
        <v>317</v>
      </c>
      <c r="E30" s="20">
        <v>135</v>
      </c>
      <c r="F30" s="20">
        <v>64</v>
      </c>
      <c r="G30" s="20" t="s">
        <v>42</v>
      </c>
      <c r="H30" s="19">
        <v>79.7</v>
      </c>
      <c r="I30" s="19">
        <v>43.1</v>
      </c>
      <c r="J30" s="19">
        <v>60.1</v>
      </c>
      <c r="K30" s="19">
        <v>28</v>
      </c>
      <c r="L30" s="19">
        <v>71.8</v>
      </c>
    </row>
    <row r="31" spans="1:12" ht="24" customHeight="1" x14ac:dyDescent="0.2">
      <c r="A31" s="13" t="s">
        <v>64</v>
      </c>
      <c r="B31" s="16" t="s">
        <v>37</v>
      </c>
      <c r="C31" s="17" t="s">
        <v>37</v>
      </c>
      <c r="D31" s="17" t="s">
        <v>37</v>
      </c>
      <c r="E31" s="17" t="s">
        <v>37</v>
      </c>
      <c r="F31" s="17" t="s">
        <v>37</v>
      </c>
      <c r="G31" s="17" t="s">
        <v>37</v>
      </c>
      <c r="H31" s="16" t="s">
        <v>37</v>
      </c>
      <c r="I31" s="16" t="s">
        <v>37</v>
      </c>
      <c r="J31" s="16" t="s">
        <v>37</v>
      </c>
      <c r="K31" s="16" t="s">
        <v>37</v>
      </c>
      <c r="L31" s="16" t="s">
        <v>37</v>
      </c>
    </row>
    <row r="32" spans="1:12" x14ac:dyDescent="0.2">
      <c r="A32" s="18" t="s">
        <v>65</v>
      </c>
      <c r="B32" s="19">
        <v>42.5</v>
      </c>
      <c r="C32" s="20">
        <v>4004</v>
      </c>
      <c r="D32" s="20">
        <v>1292</v>
      </c>
      <c r="E32" s="20">
        <v>2235</v>
      </c>
      <c r="F32" s="20">
        <v>175</v>
      </c>
      <c r="G32" s="20">
        <v>302</v>
      </c>
      <c r="H32" s="19">
        <v>94.2</v>
      </c>
      <c r="I32" s="19">
        <v>30.4</v>
      </c>
      <c r="J32" s="19">
        <v>76.2</v>
      </c>
      <c r="K32" s="19">
        <v>35.1</v>
      </c>
      <c r="L32" s="19">
        <v>73.400000000000006</v>
      </c>
    </row>
    <row r="33" spans="1:12" x14ac:dyDescent="0.2">
      <c r="A33" s="18" t="s">
        <v>66</v>
      </c>
      <c r="B33" s="19">
        <v>33.5</v>
      </c>
      <c r="C33" s="20">
        <v>2705</v>
      </c>
      <c r="D33" s="20">
        <v>1407</v>
      </c>
      <c r="E33" s="20">
        <v>1003</v>
      </c>
      <c r="F33" s="20">
        <v>136</v>
      </c>
      <c r="G33" s="20">
        <v>159</v>
      </c>
      <c r="H33" s="19">
        <v>80.7</v>
      </c>
      <c r="I33" s="19">
        <v>42</v>
      </c>
      <c r="J33" s="19">
        <v>57.3</v>
      </c>
      <c r="K33" s="19">
        <v>35.1</v>
      </c>
      <c r="L33" s="19">
        <v>58.8</v>
      </c>
    </row>
    <row r="34" spans="1:12" x14ac:dyDescent="0.2">
      <c r="A34" s="18" t="s">
        <v>67</v>
      </c>
      <c r="B34" s="19">
        <v>12.7</v>
      </c>
      <c r="C34" s="20">
        <v>660</v>
      </c>
      <c r="D34" s="20">
        <v>332</v>
      </c>
      <c r="E34" s="20">
        <v>313</v>
      </c>
      <c r="F34" s="20">
        <v>15</v>
      </c>
      <c r="G34" s="20" t="s">
        <v>42</v>
      </c>
      <c r="H34" s="19">
        <v>51.8</v>
      </c>
      <c r="I34" s="19">
        <v>26.1</v>
      </c>
      <c r="J34" s="19">
        <v>30</v>
      </c>
      <c r="K34" s="19">
        <v>22.9</v>
      </c>
      <c r="L34" s="19" t="s">
        <v>42</v>
      </c>
    </row>
    <row r="35" spans="1:12" x14ac:dyDescent="0.2">
      <c r="A35" s="18" t="s">
        <v>68</v>
      </c>
      <c r="B35" s="19">
        <v>22.8</v>
      </c>
      <c r="C35" s="20">
        <v>1363</v>
      </c>
      <c r="D35" s="20">
        <v>1074</v>
      </c>
      <c r="E35" s="20">
        <v>268</v>
      </c>
      <c r="F35" s="20">
        <v>20</v>
      </c>
      <c r="G35" s="20" t="s">
        <v>42</v>
      </c>
      <c r="H35" s="19">
        <v>59.7</v>
      </c>
      <c r="I35" s="19">
        <v>47.1</v>
      </c>
      <c r="J35" s="19">
        <v>35.6</v>
      </c>
      <c r="K35" s="19">
        <v>13.5</v>
      </c>
      <c r="L35" s="19" t="s">
        <v>42</v>
      </c>
    </row>
    <row r="36" spans="1:12" x14ac:dyDescent="0.2">
      <c r="A36" s="18" t="s">
        <v>69</v>
      </c>
      <c r="B36" s="19">
        <v>6.7</v>
      </c>
      <c r="C36" s="20">
        <v>382</v>
      </c>
      <c r="D36" s="20">
        <v>218</v>
      </c>
      <c r="E36" s="20">
        <v>146</v>
      </c>
      <c r="F36" s="20" t="s">
        <v>42</v>
      </c>
      <c r="G36" s="20" t="s">
        <v>42</v>
      </c>
      <c r="H36" s="19">
        <v>57.3</v>
      </c>
      <c r="I36" s="19">
        <v>32.700000000000003</v>
      </c>
      <c r="J36" s="19">
        <v>37.799999999999997</v>
      </c>
      <c r="K36" s="19">
        <v>25.4</v>
      </c>
      <c r="L36" s="19" t="s">
        <v>42</v>
      </c>
    </row>
    <row r="37" spans="1:12" ht="24" customHeight="1" x14ac:dyDescent="0.2">
      <c r="A37" s="13" t="s">
        <v>70</v>
      </c>
      <c r="B37" s="16" t="s">
        <v>37</v>
      </c>
      <c r="C37" s="17" t="s">
        <v>37</v>
      </c>
      <c r="D37" s="17" t="s">
        <v>37</v>
      </c>
      <c r="E37" s="17" t="s">
        <v>37</v>
      </c>
      <c r="F37" s="17" t="s">
        <v>37</v>
      </c>
      <c r="G37" s="17" t="s">
        <v>37</v>
      </c>
      <c r="H37" s="16" t="s">
        <v>37</v>
      </c>
      <c r="I37" s="16" t="s">
        <v>37</v>
      </c>
      <c r="J37" s="16" t="s">
        <v>37</v>
      </c>
      <c r="K37" s="16" t="s">
        <v>37</v>
      </c>
      <c r="L37" s="16" t="s">
        <v>37</v>
      </c>
    </row>
    <row r="38" spans="1:12" x14ac:dyDescent="0.2">
      <c r="A38" s="18" t="s">
        <v>71</v>
      </c>
      <c r="B38" s="19">
        <v>73.900000000000006</v>
      </c>
      <c r="C38" s="20">
        <v>6991</v>
      </c>
      <c r="D38" s="20">
        <v>3177</v>
      </c>
      <c r="E38" s="20">
        <v>3109</v>
      </c>
      <c r="F38" s="20">
        <v>314</v>
      </c>
      <c r="G38" s="20">
        <v>390</v>
      </c>
      <c r="H38" s="19">
        <v>94.6</v>
      </c>
      <c r="I38" s="19">
        <v>43</v>
      </c>
      <c r="J38" s="19">
        <v>69</v>
      </c>
      <c r="K38" s="19">
        <v>34.700000000000003</v>
      </c>
      <c r="L38" s="19">
        <v>78.400000000000006</v>
      </c>
    </row>
    <row r="39" spans="1:12" x14ac:dyDescent="0.2">
      <c r="A39" s="18" t="s">
        <v>72</v>
      </c>
      <c r="B39" s="19">
        <v>7</v>
      </c>
      <c r="C39" s="20">
        <v>491</v>
      </c>
      <c r="D39" s="20">
        <v>204</v>
      </c>
      <c r="E39" s="20">
        <v>274</v>
      </c>
      <c r="F39" s="20">
        <v>4</v>
      </c>
      <c r="G39" s="20" t="s">
        <v>42</v>
      </c>
      <c r="H39" s="19">
        <v>70</v>
      </c>
      <c r="I39" s="19">
        <v>29.1</v>
      </c>
      <c r="J39" s="19">
        <v>57.1</v>
      </c>
      <c r="K39" s="19">
        <v>28.9</v>
      </c>
      <c r="L39" s="19" t="s">
        <v>42</v>
      </c>
    </row>
    <row r="40" spans="1:12" x14ac:dyDescent="0.2">
      <c r="A40" s="18" t="s">
        <v>73</v>
      </c>
      <c r="B40" s="19">
        <v>9.4</v>
      </c>
      <c r="C40" s="20">
        <v>503</v>
      </c>
      <c r="D40" s="20">
        <v>216</v>
      </c>
      <c r="E40" s="20">
        <v>256</v>
      </c>
      <c r="F40" s="20">
        <v>8</v>
      </c>
      <c r="G40" s="20">
        <v>24</v>
      </c>
      <c r="H40" s="19">
        <v>53.5</v>
      </c>
      <c r="I40" s="19">
        <v>23</v>
      </c>
      <c r="J40" s="19">
        <v>43</v>
      </c>
      <c r="K40" s="19">
        <v>20.5</v>
      </c>
      <c r="L40" s="19">
        <v>44.7</v>
      </c>
    </row>
    <row r="41" spans="1:12" ht="30" x14ac:dyDescent="0.2">
      <c r="A41" s="18" t="s">
        <v>74</v>
      </c>
      <c r="B41" s="19">
        <v>21.1</v>
      </c>
      <c r="C41" s="20">
        <v>724</v>
      </c>
      <c r="D41" s="20">
        <v>436</v>
      </c>
      <c r="E41" s="20">
        <v>251</v>
      </c>
      <c r="F41" s="20">
        <v>6</v>
      </c>
      <c r="G41" s="20">
        <v>31</v>
      </c>
      <c r="H41" s="19">
        <v>34.200000000000003</v>
      </c>
      <c r="I41" s="19">
        <v>20.6</v>
      </c>
      <c r="J41" s="19">
        <v>22.6</v>
      </c>
      <c r="K41" s="19">
        <v>11.5</v>
      </c>
      <c r="L41" s="19">
        <v>31.3</v>
      </c>
    </row>
    <row r="42" spans="1:12" x14ac:dyDescent="0.2">
      <c r="A42" s="18" t="s">
        <v>75</v>
      </c>
      <c r="B42" s="19">
        <v>6.8</v>
      </c>
      <c r="C42" s="20">
        <v>406</v>
      </c>
      <c r="D42" s="20">
        <v>291</v>
      </c>
      <c r="E42" s="20">
        <v>74</v>
      </c>
      <c r="F42" s="20">
        <v>29</v>
      </c>
      <c r="G42" s="20">
        <v>11</v>
      </c>
      <c r="H42" s="19">
        <v>59.8</v>
      </c>
      <c r="I42" s="19">
        <v>42.9</v>
      </c>
      <c r="J42" s="19">
        <v>44.8</v>
      </c>
      <c r="K42" s="19">
        <v>19.399999999999999</v>
      </c>
      <c r="L42" s="19">
        <v>35.700000000000003</v>
      </c>
    </row>
    <row r="43" spans="1:12" ht="24" customHeight="1" x14ac:dyDescent="0.2">
      <c r="A43" s="13" t="s">
        <v>76</v>
      </c>
      <c r="B43" s="16" t="s">
        <v>37</v>
      </c>
      <c r="C43" s="17" t="s">
        <v>37</v>
      </c>
      <c r="D43" s="17" t="s">
        <v>37</v>
      </c>
      <c r="E43" s="17" t="s">
        <v>37</v>
      </c>
      <c r="F43" s="17" t="s">
        <v>37</v>
      </c>
      <c r="G43" s="17" t="s">
        <v>37</v>
      </c>
      <c r="H43" s="16" t="s">
        <v>37</v>
      </c>
      <c r="I43" s="16" t="s">
        <v>37</v>
      </c>
      <c r="J43" s="16" t="s">
        <v>37</v>
      </c>
      <c r="K43" s="16" t="s">
        <v>37</v>
      </c>
      <c r="L43" s="16" t="s">
        <v>37</v>
      </c>
    </row>
    <row r="44" spans="1:12" x14ac:dyDescent="0.2">
      <c r="A44" s="18" t="s">
        <v>77</v>
      </c>
      <c r="B44" s="19">
        <v>74.5</v>
      </c>
      <c r="C44" s="20">
        <v>6825</v>
      </c>
      <c r="D44" s="20">
        <v>3113</v>
      </c>
      <c r="E44" s="20">
        <v>3020</v>
      </c>
      <c r="F44" s="20">
        <v>323</v>
      </c>
      <c r="G44" s="20">
        <v>368</v>
      </c>
      <c r="H44" s="19">
        <v>91.6</v>
      </c>
      <c r="I44" s="19">
        <v>41.8</v>
      </c>
      <c r="J44" s="19">
        <v>67.7</v>
      </c>
      <c r="K44" s="19">
        <v>33.5</v>
      </c>
      <c r="L44" s="19">
        <v>73.400000000000006</v>
      </c>
    </row>
    <row r="45" spans="1:12" x14ac:dyDescent="0.2">
      <c r="A45" s="21" t="s">
        <v>78</v>
      </c>
      <c r="B45" s="19">
        <v>66.2</v>
      </c>
      <c r="C45" s="20">
        <v>6347</v>
      </c>
      <c r="D45" s="20">
        <v>2828</v>
      </c>
      <c r="E45" s="20">
        <v>2865</v>
      </c>
      <c r="F45" s="20">
        <v>302</v>
      </c>
      <c r="G45" s="20">
        <v>352</v>
      </c>
      <c r="H45" s="19">
        <v>95.9</v>
      </c>
      <c r="I45" s="19">
        <v>42.7</v>
      </c>
      <c r="J45" s="19">
        <v>69.599999999999994</v>
      </c>
      <c r="K45" s="19">
        <v>35.799999999999997</v>
      </c>
      <c r="L45" s="19">
        <v>78.2</v>
      </c>
    </row>
    <row r="46" spans="1:12" x14ac:dyDescent="0.2">
      <c r="A46" s="21" t="s">
        <v>79</v>
      </c>
      <c r="B46" s="19">
        <v>3.3</v>
      </c>
      <c r="C46" s="20">
        <v>175</v>
      </c>
      <c r="D46" s="20">
        <v>74</v>
      </c>
      <c r="E46" s="20">
        <v>94</v>
      </c>
      <c r="F46" s="20" t="s">
        <v>42</v>
      </c>
      <c r="G46" s="20" t="s">
        <v>42</v>
      </c>
      <c r="H46" s="19">
        <v>52.4</v>
      </c>
      <c r="I46" s="19">
        <v>22.3</v>
      </c>
      <c r="J46" s="19">
        <v>45.2</v>
      </c>
      <c r="K46" s="19" t="s">
        <v>42</v>
      </c>
      <c r="L46" s="19" t="s">
        <v>42</v>
      </c>
    </row>
    <row r="47" spans="1:12" x14ac:dyDescent="0.2">
      <c r="A47" s="21" t="s">
        <v>75</v>
      </c>
      <c r="B47" s="19">
        <v>5</v>
      </c>
      <c r="C47" s="20">
        <v>304</v>
      </c>
      <c r="D47" s="20">
        <v>211</v>
      </c>
      <c r="E47" s="20">
        <v>61</v>
      </c>
      <c r="F47" s="20">
        <v>20</v>
      </c>
      <c r="G47" s="20">
        <v>11</v>
      </c>
      <c r="H47" s="19">
        <v>61.1</v>
      </c>
      <c r="I47" s="19">
        <v>42.5</v>
      </c>
      <c r="J47" s="19">
        <v>45.3</v>
      </c>
      <c r="K47" s="19">
        <v>18.2</v>
      </c>
      <c r="L47" s="19">
        <v>36.799999999999997</v>
      </c>
    </row>
    <row r="48" spans="1:12" ht="17" x14ac:dyDescent="0.2">
      <c r="A48" s="18" t="s">
        <v>80</v>
      </c>
      <c r="B48" s="19">
        <v>43.7</v>
      </c>
      <c r="C48" s="20">
        <v>2289</v>
      </c>
      <c r="D48" s="20">
        <v>1211</v>
      </c>
      <c r="E48" s="20">
        <v>945</v>
      </c>
      <c r="F48" s="20">
        <v>38</v>
      </c>
      <c r="G48" s="20">
        <v>96</v>
      </c>
      <c r="H48" s="19">
        <v>52.4</v>
      </c>
      <c r="I48" s="19">
        <v>27.7</v>
      </c>
      <c r="J48" s="19">
        <v>39.299999999999997</v>
      </c>
      <c r="K48" s="19">
        <v>19.399999999999999</v>
      </c>
      <c r="L48" s="19">
        <v>51</v>
      </c>
    </row>
    <row r="49" spans="1:12" x14ac:dyDescent="0.2">
      <c r="A49" s="21" t="s">
        <v>78</v>
      </c>
      <c r="B49" s="19">
        <v>14.7</v>
      </c>
      <c r="C49" s="20">
        <v>1135</v>
      </c>
      <c r="D49" s="20">
        <v>553</v>
      </c>
      <c r="E49" s="20">
        <v>518</v>
      </c>
      <c r="F49" s="20">
        <v>17</v>
      </c>
      <c r="G49" s="20">
        <v>47</v>
      </c>
      <c r="H49" s="19">
        <v>77.400000000000006</v>
      </c>
      <c r="I49" s="19">
        <v>37.700000000000003</v>
      </c>
      <c r="J49" s="19">
        <v>59.7</v>
      </c>
      <c r="K49" s="19">
        <v>21.8</v>
      </c>
      <c r="L49" s="19">
        <v>82.2</v>
      </c>
    </row>
    <row r="50" spans="1:12" x14ac:dyDescent="0.2">
      <c r="A50" s="21" t="s">
        <v>79</v>
      </c>
      <c r="B50" s="19">
        <v>27.2</v>
      </c>
      <c r="C50" s="20">
        <v>1052</v>
      </c>
      <c r="D50" s="20">
        <v>577</v>
      </c>
      <c r="E50" s="20">
        <v>413</v>
      </c>
      <c r="F50" s="20">
        <v>12</v>
      </c>
      <c r="G50" s="20">
        <v>49</v>
      </c>
      <c r="H50" s="19">
        <v>38.700000000000003</v>
      </c>
      <c r="I50" s="19">
        <v>21.2</v>
      </c>
      <c r="J50" s="19">
        <v>27.5</v>
      </c>
      <c r="K50" s="19">
        <v>15.3</v>
      </c>
      <c r="L50" s="19">
        <v>37.9</v>
      </c>
    </row>
    <row r="51" spans="1:12" x14ac:dyDescent="0.2">
      <c r="A51" s="21" t="s">
        <v>75</v>
      </c>
      <c r="B51" s="19">
        <v>1.8</v>
      </c>
      <c r="C51" s="20">
        <v>103</v>
      </c>
      <c r="D51" s="20">
        <v>80</v>
      </c>
      <c r="E51" s="20">
        <v>13</v>
      </c>
      <c r="F51" s="20">
        <v>9</v>
      </c>
      <c r="G51" s="20" t="s">
        <v>42</v>
      </c>
      <c r="H51" s="19">
        <v>56.3</v>
      </c>
      <c r="I51" s="19">
        <v>44</v>
      </c>
      <c r="J51" s="19">
        <v>42.6</v>
      </c>
      <c r="K51" s="19">
        <v>23</v>
      </c>
      <c r="L51" s="19" t="s">
        <v>42</v>
      </c>
    </row>
    <row r="52" spans="1:12" ht="24" customHeight="1" x14ac:dyDescent="0.2">
      <c r="A52" s="13" t="s">
        <v>81</v>
      </c>
      <c r="B52" s="16" t="s">
        <v>37</v>
      </c>
      <c r="C52" s="17" t="s">
        <v>37</v>
      </c>
      <c r="D52" s="17" t="s">
        <v>37</v>
      </c>
      <c r="E52" s="17" t="s">
        <v>37</v>
      </c>
      <c r="F52" s="17" t="s">
        <v>37</v>
      </c>
      <c r="G52" s="17" t="s">
        <v>37</v>
      </c>
      <c r="H52" s="16" t="s">
        <v>37</v>
      </c>
      <c r="I52" s="16" t="s">
        <v>37</v>
      </c>
      <c r="J52" s="16" t="s">
        <v>37</v>
      </c>
      <c r="K52" s="16" t="s">
        <v>37</v>
      </c>
      <c r="L52" s="16" t="s">
        <v>37</v>
      </c>
    </row>
    <row r="53" spans="1:12" x14ac:dyDescent="0.2">
      <c r="A53" s="18" t="s">
        <v>82</v>
      </c>
      <c r="B53" s="19">
        <v>20.8</v>
      </c>
      <c r="C53" s="20">
        <v>1842</v>
      </c>
      <c r="D53" s="20">
        <v>624</v>
      </c>
      <c r="E53" s="20">
        <v>1009</v>
      </c>
      <c r="F53" s="20">
        <v>61</v>
      </c>
      <c r="G53" s="20">
        <v>147</v>
      </c>
      <c r="H53" s="19">
        <v>88.7</v>
      </c>
      <c r="I53" s="19">
        <v>30.1</v>
      </c>
      <c r="J53" s="19">
        <v>65.3</v>
      </c>
      <c r="K53" s="19">
        <v>34.5</v>
      </c>
      <c r="L53" s="19">
        <v>68.7</v>
      </c>
    </row>
    <row r="54" spans="1:12" x14ac:dyDescent="0.2">
      <c r="A54" s="18" t="s">
        <v>83</v>
      </c>
      <c r="B54" s="19">
        <v>12.6</v>
      </c>
      <c r="C54" s="20">
        <v>1067</v>
      </c>
      <c r="D54" s="20">
        <v>401</v>
      </c>
      <c r="E54" s="20">
        <v>549</v>
      </c>
      <c r="F54" s="20">
        <v>24</v>
      </c>
      <c r="G54" s="20">
        <v>93</v>
      </c>
      <c r="H54" s="19">
        <v>84.4</v>
      </c>
      <c r="I54" s="19">
        <v>31.7</v>
      </c>
      <c r="J54" s="19">
        <v>60.3</v>
      </c>
      <c r="K54" s="19">
        <v>26.9</v>
      </c>
      <c r="L54" s="19">
        <v>79.900000000000006</v>
      </c>
    </row>
    <row r="55" spans="1:12" x14ac:dyDescent="0.2">
      <c r="A55" s="18" t="s">
        <v>84</v>
      </c>
      <c r="B55" s="19">
        <v>12.8</v>
      </c>
      <c r="C55" s="20">
        <v>961</v>
      </c>
      <c r="D55" s="20">
        <v>417</v>
      </c>
      <c r="E55" s="20">
        <v>447</v>
      </c>
      <c r="F55" s="20">
        <v>34</v>
      </c>
      <c r="G55" s="20">
        <v>63</v>
      </c>
      <c r="H55" s="19">
        <v>75</v>
      </c>
      <c r="I55" s="19">
        <v>32.5</v>
      </c>
      <c r="J55" s="19">
        <v>53.9</v>
      </c>
      <c r="K55" s="19">
        <v>26.3</v>
      </c>
      <c r="L55" s="19">
        <v>63.2</v>
      </c>
    </row>
    <row r="56" spans="1:12" x14ac:dyDescent="0.2">
      <c r="A56" s="18" t="s">
        <v>85</v>
      </c>
      <c r="B56" s="19">
        <v>18.3</v>
      </c>
      <c r="C56" s="20">
        <v>1290</v>
      </c>
      <c r="D56" s="20">
        <v>673</v>
      </c>
      <c r="E56" s="20">
        <v>515</v>
      </c>
      <c r="F56" s="20">
        <v>40</v>
      </c>
      <c r="G56" s="20">
        <v>62</v>
      </c>
      <c r="H56" s="19">
        <v>70.3</v>
      </c>
      <c r="I56" s="19">
        <v>36.700000000000003</v>
      </c>
      <c r="J56" s="19">
        <v>52.2</v>
      </c>
      <c r="K56" s="19">
        <v>28</v>
      </c>
      <c r="L56" s="19">
        <v>64.3</v>
      </c>
    </row>
    <row r="57" spans="1:12" x14ac:dyDescent="0.2">
      <c r="A57" s="18" t="s">
        <v>86</v>
      </c>
      <c r="B57" s="19">
        <v>16</v>
      </c>
      <c r="C57" s="20">
        <v>1053</v>
      </c>
      <c r="D57" s="20">
        <v>601</v>
      </c>
      <c r="E57" s="20">
        <v>362</v>
      </c>
      <c r="F57" s="20">
        <v>39</v>
      </c>
      <c r="G57" s="20">
        <v>51</v>
      </c>
      <c r="H57" s="19">
        <v>65.7</v>
      </c>
      <c r="I57" s="19">
        <v>37.5</v>
      </c>
      <c r="J57" s="19">
        <v>48</v>
      </c>
      <c r="K57" s="19">
        <v>25.8</v>
      </c>
      <c r="L57" s="19">
        <v>58.6</v>
      </c>
    </row>
    <row r="58" spans="1:12" x14ac:dyDescent="0.2">
      <c r="A58" s="18" t="s">
        <v>87</v>
      </c>
      <c r="B58" s="19">
        <v>16.8</v>
      </c>
      <c r="C58" s="20">
        <v>1317</v>
      </c>
      <c r="D58" s="20">
        <v>712</v>
      </c>
      <c r="E58" s="20">
        <v>518</v>
      </c>
      <c r="F58" s="20">
        <v>63</v>
      </c>
      <c r="G58" s="20">
        <v>23</v>
      </c>
      <c r="H58" s="19">
        <v>78.3</v>
      </c>
      <c r="I58" s="19">
        <v>42.3</v>
      </c>
      <c r="J58" s="19">
        <v>60.2</v>
      </c>
      <c r="K58" s="19">
        <v>29.8</v>
      </c>
      <c r="L58" s="19">
        <v>62</v>
      </c>
    </row>
    <row r="59" spans="1:12" x14ac:dyDescent="0.2">
      <c r="A59" s="18" t="s">
        <v>88</v>
      </c>
      <c r="B59" s="19">
        <v>17</v>
      </c>
      <c r="C59" s="20">
        <v>1328</v>
      </c>
      <c r="D59" s="20">
        <v>744</v>
      </c>
      <c r="E59" s="20">
        <v>479</v>
      </c>
      <c r="F59" s="20">
        <v>83</v>
      </c>
      <c r="G59" s="20">
        <v>22</v>
      </c>
      <c r="H59" s="19">
        <v>78.2</v>
      </c>
      <c r="I59" s="19">
        <v>43.8</v>
      </c>
      <c r="J59" s="19">
        <v>59.1</v>
      </c>
      <c r="K59" s="19">
        <v>40.9</v>
      </c>
      <c r="L59" s="19">
        <v>63.6</v>
      </c>
    </row>
    <row r="60" spans="1:12" x14ac:dyDescent="0.2">
      <c r="A60" s="18" t="s">
        <v>89</v>
      </c>
      <c r="B60" s="19">
        <v>3.8</v>
      </c>
      <c r="C60" s="20">
        <v>257</v>
      </c>
      <c r="D60" s="20">
        <v>153</v>
      </c>
      <c r="E60" s="20">
        <v>85</v>
      </c>
      <c r="F60" s="20">
        <v>17</v>
      </c>
      <c r="G60" s="20" t="s">
        <v>42</v>
      </c>
      <c r="H60" s="19">
        <v>67</v>
      </c>
      <c r="I60" s="19">
        <v>39.799999999999997</v>
      </c>
      <c r="J60" s="19">
        <v>51.7</v>
      </c>
      <c r="K60" s="19">
        <v>31.2</v>
      </c>
      <c r="L60" s="19" t="s">
        <v>42</v>
      </c>
    </row>
    <row r="61" spans="1:12" ht="24" customHeight="1" x14ac:dyDescent="0.2">
      <c r="A61" s="13" t="s">
        <v>90</v>
      </c>
      <c r="B61" s="16" t="s">
        <v>37</v>
      </c>
      <c r="C61" s="17" t="s">
        <v>37</v>
      </c>
      <c r="D61" s="17" t="s">
        <v>37</v>
      </c>
      <c r="E61" s="17" t="s">
        <v>37</v>
      </c>
      <c r="F61" s="17" t="s">
        <v>37</v>
      </c>
      <c r="G61" s="17" t="s">
        <v>37</v>
      </c>
      <c r="H61" s="16" t="s">
        <v>37</v>
      </c>
      <c r="I61" s="16" t="s">
        <v>37</v>
      </c>
      <c r="J61" s="16" t="s">
        <v>37</v>
      </c>
      <c r="K61" s="16" t="s">
        <v>37</v>
      </c>
      <c r="L61" s="16" t="s">
        <v>37</v>
      </c>
    </row>
    <row r="62" spans="1:12" x14ac:dyDescent="0.2">
      <c r="A62" s="18" t="s">
        <v>91</v>
      </c>
      <c r="B62" s="19">
        <v>26.6</v>
      </c>
      <c r="C62" s="20">
        <v>1072</v>
      </c>
      <c r="D62" s="20">
        <v>601</v>
      </c>
      <c r="E62" s="20">
        <v>406</v>
      </c>
      <c r="F62" s="20">
        <v>25</v>
      </c>
      <c r="G62" s="20">
        <v>39</v>
      </c>
      <c r="H62" s="19">
        <v>40.299999999999997</v>
      </c>
      <c r="I62" s="19">
        <v>22.6</v>
      </c>
      <c r="J62" s="19">
        <v>27.5</v>
      </c>
      <c r="K62" s="19">
        <v>16.5</v>
      </c>
      <c r="L62" s="19">
        <v>33.299999999999997</v>
      </c>
    </row>
    <row r="63" spans="1:12" x14ac:dyDescent="0.2">
      <c r="A63" s="24" t="s">
        <v>92</v>
      </c>
      <c r="B63" s="19">
        <v>26.1</v>
      </c>
      <c r="C63" s="20">
        <v>1542</v>
      </c>
      <c r="D63" s="20">
        <v>893</v>
      </c>
      <c r="E63" s="20">
        <v>575</v>
      </c>
      <c r="F63" s="20">
        <v>39</v>
      </c>
      <c r="G63" s="20">
        <v>35</v>
      </c>
      <c r="H63" s="19">
        <v>59</v>
      </c>
      <c r="I63" s="19">
        <v>34.200000000000003</v>
      </c>
      <c r="J63" s="19">
        <v>44.4</v>
      </c>
      <c r="K63" s="19">
        <v>20</v>
      </c>
      <c r="L63" s="19">
        <v>41</v>
      </c>
    </row>
    <row r="64" spans="1:12" x14ac:dyDescent="0.2">
      <c r="A64" s="24" t="s">
        <v>93</v>
      </c>
      <c r="B64" s="19">
        <v>17.5</v>
      </c>
      <c r="C64" s="20">
        <v>1359</v>
      </c>
      <c r="D64" s="20">
        <v>699</v>
      </c>
      <c r="E64" s="20">
        <v>558</v>
      </c>
      <c r="F64" s="20">
        <v>45</v>
      </c>
      <c r="G64" s="20">
        <v>57</v>
      </c>
      <c r="H64" s="19">
        <v>77.8</v>
      </c>
      <c r="I64" s="19">
        <v>40</v>
      </c>
      <c r="J64" s="19">
        <v>56.3</v>
      </c>
      <c r="K64" s="19">
        <v>25.8</v>
      </c>
      <c r="L64" s="19">
        <v>60.4</v>
      </c>
    </row>
    <row r="65" spans="1:12" x14ac:dyDescent="0.2">
      <c r="A65" s="18" t="s">
        <v>94</v>
      </c>
      <c r="B65" s="19">
        <v>14.1</v>
      </c>
      <c r="C65" s="20">
        <v>1268</v>
      </c>
      <c r="D65" s="20">
        <v>559</v>
      </c>
      <c r="E65" s="20">
        <v>584</v>
      </c>
      <c r="F65" s="20">
        <v>70</v>
      </c>
      <c r="G65" s="20">
        <v>55</v>
      </c>
      <c r="H65" s="19">
        <v>89.8</v>
      </c>
      <c r="I65" s="19">
        <v>39.6</v>
      </c>
      <c r="J65" s="19">
        <v>68.3</v>
      </c>
      <c r="K65" s="19">
        <v>38.9</v>
      </c>
      <c r="L65" s="19">
        <v>68.099999999999994</v>
      </c>
    </row>
    <row r="66" spans="1:12" x14ac:dyDescent="0.2">
      <c r="A66" s="18" t="s">
        <v>95</v>
      </c>
      <c r="B66" s="19">
        <v>10.8</v>
      </c>
      <c r="C66" s="20">
        <v>1111</v>
      </c>
      <c r="D66" s="20">
        <v>452</v>
      </c>
      <c r="E66" s="20">
        <v>537</v>
      </c>
      <c r="F66" s="20">
        <v>37</v>
      </c>
      <c r="G66" s="20">
        <v>85</v>
      </c>
      <c r="H66" s="19">
        <v>102.9</v>
      </c>
      <c r="I66" s="19">
        <v>41.9</v>
      </c>
      <c r="J66" s="19">
        <v>74.900000000000006</v>
      </c>
      <c r="K66" s="19">
        <v>30.3</v>
      </c>
      <c r="L66" s="19">
        <v>85.1</v>
      </c>
    </row>
    <row r="67" spans="1:12" x14ac:dyDescent="0.2">
      <c r="A67" s="24" t="s">
        <v>96</v>
      </c>
      <c r="B67" s="19">
        <v>23.1</v>
      </c>
      <c r="C67" s="20">
        <v>2762</v>
      </c>
      <c r="D67" s="20">
        <v>1120</v>
      </c>
      <c r="E67" s="20">
        <v>1305</v>
      </c>
      <c r="F67" s="20">
        <v>145</v>
      </c>
      <c r="G67" s="20">
        <v>192</v>
      </c>
      <c r="H67" s="19">
        <v>119.6</v>
      </c>
      <c r="I67" s="19">
        <v>48.5</v>
      </c>
      <c r="J67" s="19">
        <v>85.3</v>
      </c>
      <c r="K67" s="19">
        <v>43.3</v>
      </c>
      <c r="L67" s="19">
        <v>91.3</v>
      </c>
    </row>
    <row r="68" spans="1:12" ht="24" customHeight="1" x14ac:dyDescent="0.2">
      <c r="A68" s="13" t="s">
        <v>97</v>
      </c>
      <c r="B68" s="16" t="s">
        <v>37</v>
      </c>
      <c r="C68" s="17" t="s">
        <v>37</v>
      </c>
      <c r="D68" s="17" t="s">
        <v>37</v>
      </c>
      <c r="E68" s="17" t="s">
        <v>37</v>
      </c>
      <c r="F68" s="17" t="s">
        <v>37</v>
      </c>
      <c r="G68" s="17" t="s">
        <v>37</v>
      </c>
      <c r="H68" s="16" t="s">
        <v>37</v>
      </c>
      <c r="I68" s="16" t="s">
        <v>37</v>
      </c>
      <c r="J68" s="16" t="s">
        <v>37</v>
      </c>
      <c r="K68" s="16" t="s">
        <v>37</v>
      </c>
      <c r="L68" s="16" t="s">
        <v>37</v>
      </c>
    </row>
    <row r="69" spans="1:12" x14ac:dyDescent="0.2">
      <c r="A69" s="18" t="s">
        <v>98</v>
      </c>
      <c r="B69" s="19">
        <v>28.7</v>
      </c>
      <c r="C69" s="20">
        <v>1591</v>
      </c>
      <c r="D69" s="20">
        <v>720</v>
      </c>
      <c r="E69" s="20">
        <v>747</v>
      </c>
      <c r="F69" s="20">
        <v>49</v>
      </c>
      <c r="G69" s="20">
        <v>75</v>
      </c>
      <c r="H69" s="19">
        <v>55.3</v>
      </c>
      <c r="I69" s="19">
        <v>25</v>
      </c>
      <c r="J69" s="19">
        <v>44.8</v>
      </c>
      <c r="K69" s="19">
        <v>20.399999999999999</v>
      </c>
      <c r="L69" s="19">
        <v>51.3</v>
      </c>
    </row>
    <row r="70" spans="1:12" x14ac:dyDescent="0.2">
      <c r="A70" s="24" t="s">
        <v>99</v>
      </c>
      <c r="B70" s="19">
        <v>42.7</v>
      </c>
      <c r="C70" s="20">
        <v>3229</v>
      </c>
      <c r="D70" s="20">
        <v>1558</v>
      </c>
      <c r="E70" s="20">
        <v>1340</v>
      </c>
      <c r="F70" s="20">
        <v>161</v>
      </c>
      <c r="G70" s="20">
        <v>171</v>
      </c>
      <c r="H70" s="19">
        <v>75.599999999999994</v>
      </c>
      <c r="I70" s="19">
        <v>36.5</v>
      </c>
      <c r="J70" s="19">
        <v>56.9</v>
      </c>
      <c r="K70" s="19">
        <v>30.4</v>
      </c>
      <c r="L70" s="19">
        <v>66.400000000000006</v>
      </c>
    </row>
    <row r="71" spans="1:12" x14ac:dyDescent="0.2">
      <c r="A71" s="24" t="s">
        <v>100</v>
      </c>
      <c r="B71" s="19">
        <v>19.399999999999999</v>
      </c>
      <c r="C71" s="20">
        <v>1643</v>
      </c>
      <c r="D71" s="20">
        <v>754</v>
      </c>
      <c r="E71" s="20">
        <v>729</v>
      </c>
      <c r="F71" s="20">
        <v>63</v>
      </c>
      <c r="G71" s="20">
        <v>96</v>
      </c>
      <c r="H71" s="19">
        <v>84.6</v>
      </c>
      <c r="I71" s="19">
        <v>38.799999999999997</v>
      </c>
      <c r="J71" s="19">
        <v>61.2</v>
      </c>
      <c r="K71" s="19">
        <v>34.6</v>
      </c>
      <c r="L71" s="19">
        <v>75.599999999999994</v>
      </c>
    </row>
    <row r="72" spans="1:12" x14ac:dyDescent="0.2">
      <c r="A72" s="18" t="s">
        <v>101</v>
      </c>
      <c r="B72" s="19">
        <v>15.5</v>
      </c>
      <c r="C72" s="20">
        <v>1472</v>
      </c>
      <c r="D72" s="20">
        <v>707</v>
      </c>
      <c r="E72" s="20">
        <v>638</v>
      </c>
      <c r="F72" s="20">
        <v>51</v>
      </c>
      <c r="G72" s="20">
        <v>77</v>
      </c>
      <c r="H72" s="19">
        <v>94.9</v>
      </c>
      <c r="I72" s="19">
        <v>45.6</v>
      </c>
      <c r="J72" s="19">
        <v>67.3</v>
      </c>
      <c r="K72" s="19">
        <v>42.6</v>
      </c>
      <c r="L72" s="19">
        <v>75.7</v>
      </c>
    </row>
    <row r="73" spans="1:12" x14ac:dyDescent="0.2">
      <c r="A73" s="24" t="s">
        <v>102</v>
      </c>
      <c r="B73" s="19">
        <v>7.2</v>
      </c>
      <c r="C73" s="20">
        <v>698</v>
      </c>
      <c r="D73" s="20">
        <v>357</v>
      </c>
      <c r="E73" s="20">
        <v>296</v>
      </c>
      <c r="F73" s="20">
        <v>25</v>
      </c>
      <c r="G73" s="20">
        <v>20</v>
      </c>
      <c r="H73" s="19">
        <v>97.1</v>
      </c>
      <c r="I73" s="19">
        <v>49.6</v>
      </c>
      <c r="J73" s="19">
        <v>71.2</v>
      </c>
      <c r="K73" s="19">
        <v>56.3</v>
      </c>
      <c r="L73" s="19">
        <v>61.6</v>
      </c>
    </row>
    <row r="74" spans="1:12" x14ac:dyDescent="0.2">
      <c r="A74" s="24" t="s">
        <v>103</v>
      </c>
      <c r="B74" s="19">
        <v>4.5999999999999996</v>
      </c>
      <c r="C74" s="20">
        <v>481</v>
      </c>
      <c r="D74" s="20">
        <v>228</v>
      </c>
      <c r="E74" s="20">
        <v>215</v>
      </c>
      <c r="F74" s="20">
        <v>12</v>
      </c>
      <c r="G74" s="20">
        <v>26</v>
      </c>
      <c r="H74" s="19">
        <v>103.8</v>
      </c>
      <c r="I74" s="19">
        <v>49.2</v>
      </c>
      <c r="J74" s="19">
        <v>74.8</v>
      </c>
      <c r="K74" s="19">
        <v>28.2</v>
      </c>
      <c r="L74" s="19">
        <v>99.3</v>
      </c>
    </row>
    <row r="75" spans="1:12" ht="24" customHeight="1" x14ac:dyDescent="0.2">
      <c r="A75" s="13" t="s">
        <v>104</v>
      </c>
      <c r="B75" s="16" t="s">
        <v>37</v>
      </c>
      <c r="C75" s="17" t="s">
        <v>37</v>
      </c>
      <c r="D75" s="17" t="s">
        <v>37</v>
      </c>
      <c r="E75" s="17" t="s">
        <v>37</v>
      </c>
      <c r="F75" s="17" t="s">
        <v>37</v>
      </c>
      <c r="G75" s="17" t="s">
        <v>37</v>
      </c>
      <c r="H75" s="16" t="s">
        <v>37</v>
      </c>
      <c r="I75" s="16" t="s">
        <v>37</v>
      </c>
      <c r="J75" s="16" t="s">
        <v>37</v>
      </c>
      <c r="K75" s="16" t="s">
        <v>37</v>
      </c>
      <c r="L75" s="16" t="s">
        <v>37</v>
      </c>
    </row>
    <row r="76" spans="1:12" x14ac:dyDescent="0.2">
      <c r="A76" s="18" t="s">
        <v>105</v>
      </c>
      <c r="B76" s="19">
        <v>22.9</v>
      </c>
      <c r="C76" s="20">
        <v>1303</v>
      </c>
      <c r="D76" s="20">
        <v>667</v>
      </c>
      <c r="E76" s="20">
        <v>520</v>
      </c>
      <c r="F76" s="20">
        <v>41</v>
      </c>
      <c r="G76" s="20">
        <v>75</v>
      </c>
      <c r="H76" s="19">
        <v>57</v>
      </c>
      <c r="I76" s="19">
        <v>29.2</v>
      </c>
      <c r="J76" s="19">
        <v>43.2</v>
      </c>
      <c r="K76" s="19">
        <v>19.8</v>
      </c>
      <c r="L76" s="19">
        <v>53.9</v>
      </c>
    </row>
    <row r="77" spans="1:12" x14ac:dyDescent="0.2">
      <c r="A77" s="18" t="s">
        <v>106</v>
      </c>
      <c r="B77" s="19">
        <v>27.3</v>
      </c>
      <c r="C77" s="20">
        <v>1882</v>
      </c>
      <c r="D77" s="20">
        <v>905</v>
      </c>
      <c r="E77" s="20">
        <v>835</v>
      </c>
      <c r="F77" s="20">
        <v>63</v>
      </c>
      <c r="G77" s="20">
        <v>78</v>
      </c>
      <c r="H77" s="19">
        <v>68.900000000000006</v>
      </c>
      <c r="I77" s="19">
        <v>33.200000000000003</v>
      </c>
      <c r="J77" s="19">
        <v>54.2</v>
      </c>
      <c r="K77" s="19">
        <v>27</v>
      </c>
      <c r="L77" s="19">
        <v>64.8</v>
      </c>
    </row>
    <row r="78" spans="1:12" x14ac:dyDescent="0.2">
      <c r="A78" s="18" t="s">
        <v>107</v>
      </c>
      <c r="B78" s="19">
        <v>18.399999999999999</v>
      </c>
      <c r="C78" s="20">
        <v>1354</v>
      </c>
      <c r="D78" s="20">
        <v>675</v>
      </c>
      <c r="E78" s="20">
        <v>564</v>
      </c>
      <c r="F78" s="20">
        <v>46</v>
      </c>
      <c r="G78" s="20">
        <v>69</v>
      </c>
      <c r="H78" s="19">
        <v>73.599999999999994</v>
      </c>
      <c r="I78" s="19">
        <v>36.700000000000003</v>
      </c>
      <c r="J78" s="19">
        <v>56.4</v>
      </c>
      <c r="K78" s="19">
        <v>28.9</v>
      </c>
      <c r="L78" s="19">
        <v>63.6</v>
      </c>
    </row>
    <row r="79" spans="1:12" x14ac:dyDescent="0.2">
      <c r="A79" s="18" t="s">
        <v>108</v>
      </c>
      <c r="B79" s="19">
        <v>15.2</v>
      </c>
      <c r="C79" s="20">
        <v>1218</v>
      </c>
      <c r="D79" s="20">
        <v>583</v>
      </c>
      <c r="E79" s="20">
        <v>499</v>
      </c>
      <c r="F79" s="20">
        <v>57</v>
      </c>
      <c r="G79" s="20">
        <v>79</v>
      </c>
      <c r="H79" s="19">
        <v>80</v>
      </c>
      <c r="I79" s="19">
        <v>38.299999999999997</v>
      </c>
      <c r="J79" s="19">
        <v>59.1</v>
      </c>
      <c r="K79" s="19">
        <v>33.6</v>
      </c>
      <c r="L79" s="19">
        <v>72.400000000000006</v>
      </c>
    </row>
    <row r="80" spans="1:12" x14ac:dyDescent="0.2">
      <c r="A80" s="18" t="s">
        <v>109</v>
      </c>
      <c r="B80" s="19">
        <v>9.6999999999999993</v>
      </c>
      <c r="C80" s="20">
        <v>827</v>
      </c>
      <c r="D80" s="20">
        <v>379</v>
      </c>
      <c r="E80" s="20">
        <v>379</v>
      </c>
      <c r="F80" s="20">
        <v>33</v>
      </c>
      <c r="G80" s="20">
        <v>36</v>
      </c>
      <c r="H80" s="19">
        <v>85.4</v>
      </c>
      <c r="I80" s="19">
        <v>39.1</v>
      </c>
      <c r="J80" s="19">
        <v>62.7</v>
      </c>
      <c r="K80" s="19">
        <v>44.1</v>
      </c>
      <c r="L80" s="19">
        <v>68.5</v>
      </c>
    </row>
    <row r="81" spans="1:12" x14ac:dyDescent="0.2">
      <c r="A81" s="18" t="s">
        <v>110</v>
      </c>
      <c r="B81" s="19">
        <v>8.1</v>
      </c>
      <c r="C81" s="20">
        <v>733</v>
      </c>
      <c r="D81" s="20">
        <v>338</v>
      </c>
      <c r="E81" s="20">
        <v>334</v>
      </c>
      <c r="F81" s="20">
        <v>30</v>
      </c>
      <c r="G81" s="20">
        <v>31</v>
      </c>
      <c r="H81" s="19">
        <v>90.4</v>
      </c>
      <c r="I81" s="19">
        <v>41.7</v>
      </c>
      <c r="J81" s="19">
        <v>66</v>
      </c>
      <c r="K81" s="19">
        <v>29.7</v>
      </c>
      <c r="L81" s="19">
        <v>78.3</v>
      </c>
    </row>
    <row r="82" spans="1:12" x14ac:dyDescent="0.2">
      <c r="A82" s="18" t="s">
        <v>111</v>
      </c>
      <c r="B82" s="19">
        <v>5.4</v>
      </c>
      <c r="C82" s="20">
        <v>552</v>
      </c>
      <c r="D82" s="20">
        <v>240</v>
      </c>
      <c r="E82" s="20">
        <v>256</v>
      </c>
      <c r="F82" s="20">
        <v>25</v>
      </c>
      <c r="G82" s="20">
        <v>31</v>
      </c>
      <c r="H82" s="19">
        <v>101.7</v>
      </c>
      <c r="I82" s="19">
        <v>44.2</v>
      </c>
      <c r="J82" s="19">
        <v>73.400000000000006</v>
      </c>
      <c r="K82" s="19">
        <v>35</v>
      </c>
      <c r="L82" s="19">
        <v>77.8</v>
      </c>
    </row>
    <row r="83" spans="1:12" x14ac:dyDescent="0.2">
      <c r="A83" s="18" t="s">
        <v>112</v>
      </c>
      <c r="B83" s="19">
        <v>11.2</v>
      </c>
      <c r="C83" s="20">
        <v>1244</v>
      </c>
      <c r="D83" s="20">
        <v>537</v>
      </c>
      <c r="E83" s="20">
        <v>578</v>
      </c>
      <c r="F83" s="20">
        <v>66</v>
      </c>
      <c r="G83" s="20">
        <v>64</v>
      </c>
      <c r="H83" s="19">
        <v>111.2</v>
      </c>
      <c r="I83" s="19">
        <v>47.9</v>
      </c>
      <c r="J83" s="19">
        <v>71.099999999999994</v>
      </c>
      <c r="K83" s="19">
        <v>46.9</v>
      </c>
      <c r="L83" s="19">
        <v>81.5</v>
      </c>
    </row>
    <row r="84" spans="1:12" ht="24" customHeight="1" x14ac:dyDescent="0.2">
      <c r="A84" s="13" t="s">
        <v>113</v>
      </c>
      <c r="B84" s="16" t="s">
        <v>37</v>
      </c>
      <c r="C84" s="17" t="s">
        <v>37</v>
      </c>
      <c r="D84" s="17" t="s">
        <v>37</v>
      </c>
      <c r="E84" s="17" t="s">
        <v>37</v>
      </c>
      <c r="F84" s="17" t="s">
        <v>37</v>
      </c>
      <c r="G84" s="17" t="s">
        <v>37</v>
      </c>
      <c r="H84" s="16" t="s">
        <v>37</v>
      </c>
      <c r="I84" s="16" t="s">
        <v>37</v>
      </c>
      <c r="J84" s="16" t="s">
        <v>37</v>
      </c>
      <c r="K84" s="16" t="s">
        <v>37</v>
      </c>
      <c r="L84" s="16" t="s">
        <v>37</v>
      </c>
    </row>
    <row r="85" spans="1:12" x14ac:dyDescent="0.2">
      <c r="A85" s="18" t="s">
        <v>114</v>
      </c>
      <c r="B85" s="19">
        <v>105.8</v>
      </c>
      <c r="C85" s="20">
        <v>8540</v>
      </c>
      <c r="D85" s="20">
        <v>4082</v>
      </c>
      <c r="E85" s="20">
        <v>3699</v>
      </c>
      <c r="F85" s="20">
        <v>348</v>
      </c>
      <c r="G85" s="20">
        <v>411</v>
      </c>
      <c r="H85" s="19">
        <v>80.7</v>
      </c>
      <c r="I85" s="19">
        <v>38.6</v>
      </c>
      <c r="J85" s="19">
        <v>61.8</v>
      </c>
      <c r="K85" s="19">
        <v>32.5</v>
      </c>
      <c r="L85" s="19">
        <v>73.3</v>
      </c>
    </row>
    <row r="86" spans="1:12" ht="30" x14ac:dyDescent="0.2">
      <c r="A86" s="18" t="s">
        <v>115</v>
      </c>
      <c r="B86" s="19">
        <v>6.1</v>
      </c>
      <c r="C86" s="20">
        <v>283</v>
      </c>
      <c r="D86" s="20">
        <v>100</v>
      </c>
      <c r="E86" s="20">
        <v>131</v>
      </c>
      <c r="F86" s="20">
        <v>7</v>
      </c>
      <c r="G86" s="20">
        <v>45</v>
      </c>
      <c r="H86" s="19">
        <v>46.4</v>
      </c>
      <c r="I86" s="19">
        <v>16.399999999999999</v>
      </c>
      <c r="J86" s="19">
        <v>26.6</v>
      </c>
      <c r="K86" s="19">
        <v>16.899999999999999</v>
      </c>
      <c r="L86" s="19">
        <v>44.1</v>
      </c>
    </row>
    <row r="87" spans="1:12" x14ac:dyDescent="0.2">
      <c r="A87" s="18" t="s">
        <v>116</v>
      </c>
      <c r="B87" s="19">
        <v>5.5</v>
      </c>
      <c r="C87" s="20">
        <v>241</v>
      </c>
      <c r="D87" s="20">
        <v>117</v>
      </c>
      <c r="E87" s="20">
        <v>114</v>
      </c>
      <c r="F87" s="20">
        <v>3</v>
      </c>
      <c r="G87" s="20" t="s">
        <v>42</v>
      </c>
      <c r="H87" s="19">
        <v>44</v>
      </c>
      <c r="I87" s="19">
        <v>21.4</v>
      </c>
      <c r="J87" s="19">
        <v>33.9</v>
      </c>
      <c r="K87" s="19">
        <v>10.3</v>
      </c>
      <c r="L87" s="19" t="s">
        <v>42</v>
      </c>
    </row>
    <row r="88" spans="1:12" x14ac:dyDescent="0.2">
      <c r="A88" s="18" t="s">
        <v>117</v>
      </c>
      <c r="B88" s="19">
        <v>0.9</v>
      </c>
      <c r="C88" s="20">
        <v>50</v>
      </c>
      <c r="D88" s="20">
        <v>25</v>
      </c>
      <c r="E88" s="20">
        <v>21</v>
      </c>
      <c r="F88" s="20" t="s">
        <v>42</v>
      </c>
      <c r="G88" s="20" t="s">
        <v>42</v>
      </c>
      <c r="H88" s="19">
        <v>58.4</v>
      </c>
      <c r="I88" s="19">
        <v>29.1</v>
      </c>
      <c r="J88" s="19">
        <v>48</v>
      </c>
      <c r="K88" s="19" t="s">
        <v>42</v>
      </c>
      <c r="L88" s="19" t="s">
        <v>42</v>
      </c>
    </row>
    <row r="89" spans="1:12" ht="24" customHeight="1" x14ac:dyDescent="0.2">
      <c r="A89" s="25" t="s">
        <v>118</v>
      </c>
      <c r="B89" s="16" t="s">
        <v>37</v>
      </c>
      <c r="C89" s="17" t="s">
        <v>37</v>
      </c>
      <c r="D89" s="17" t="s">
        <v>37</v>
      </c>
      <c r="E89" s="17" t="s">
        <v>37</v>
      </c>
      <c r="F89" s="17" t="s">
        <v>37</v>
      </c>
      <c r="G89" s="17" t="s">
        <v>37</v>
      </c>
      <c r="H89" s="16" t="s">
        <v>37</v>
      </c>
      <c r="I89" s="16" t="s">
        <v>37</v>
      </c>
      <c r="J89" s="16" t="s">
        <v>37</v>
      </c>
      <c r="K89" s="16" t="s">
        <v>37</v>
      </c>
      <c r="L89" s="16" t="s">
        <v>37</v>
      </c>
    </row>
    <row r="90" spans="1:12" x14ac:dyDescent="0.2">
      <c r="A90" s="24" t="s">
        <v>32</v>
      </c>
      <c r="B90" s="19">
        <v>57.7</v>
      </c>
      <c r="C90" s="20">
        <v>5517</v>
      </c>
      <c r="D90" s="20">
        <v>1753</v>
      </c>
      <c r="E90" s="20">
        <v>3758</v>
      </c>
      <c r="F90" s="20">
        <v>3</v>
      </c>
      <c r="G90" s="20">
        <v>3</v>
      </c>
      <c r="H90" s="19">
        <v>95.7</v>
      </c>
      <c r="I90" s="19">
        <v>30.4</v>
      </c>
      <c r="J90" s="19">
        <v>65.2</v>
      </c>
      <c r="K90" s="19">
        <v>8.9</v>
      </c>
      <c r="L90" s="19">
        <v>10.3</v>
      </c>
    </row>
    <row r="91" spans="1:12" x14ac:dyDescent="0.2">
      <c r="A91" s="24" t="s">
        <v>31</v>
      </c>
      <c r="B91" s="19">
        <v>40.9</v>
      </c>
      <c r="C91" s="20">
        <v>2096</v>
      </c>
      <c r="D91" s="20">
        <v>1902</v>
      </c>
      <c r="E91" s="20">
        <v>133</v>
      </c>
      <c r="F91" s="20">
        <v>57</v>
      </c>
      <c r="G91" s="20" t="s">
        <v>42</v>
      </c>
      <c r="H91" s="19">
        <v>51.2</v>
      </c>
      <c r="I91" s="19">
        <v>46.5</v>
      </c>
      <c r="J91" s="19">
        <v>19.7</v>
      </c>
      <c r="K91" s="19">
        <v>16</v>
      </c>
      <c r="L91" s="19">
        <v>20.2</v>
      </c>
    </row>
    <row r="92" spans="1:12" x14ac:dyDescent="0.2">
      <c r="A92" s="24" t="s">
        <v>119</v>
      </c>
      <c r="B92" s="19">
        <v>5.8</v>
      </c>
      <c r="C92" s="20">
        <v>645</v>
      </c>
      <c r="D92" s="20">
        <v>175</v>
      </c>
      <c r="E92" s="20">
        <v>16</v>
      </c>
      <c r="F92" s="20">
        <v>12</v>
      </c>
      <c r="G92" s="20">
        <v>443</v>
      </c>
      <c r="H92" s="19">
        <v>111.2</v>
      </c>
      <c r="I92" s="19">
        <v>30.2</v>
      </c>
      <c r="J92" s="19">
        <v>15.7</v>
      </c>
      <c r="K92" s="19">
        <v>10.6</v>
      </c>
      <c r="L92" s="19">
        <v>76.2</v>
      </c>
    </row>
    <row r="93" spans="1:12" x14ac:dyDescent="0.2">
      <c r="A93" s="24" t="s">
        <v>33</v>
      </c>
      <c r="B93" s="19">
        <v>5</v>
      </c>
      <c r="C93" s="20">
        <v>468</v>
      </c>
      <c r="D93" s="20">
        <v>206</v>
      </c>
      <c r="E93" s="20" t="s">
        <v>42</v>
      </c>
      <c r="F93" s="20">
        <v>259</v>
      </c>
      <c r="G93" s="20" t="s">
        <v>42</v>
      </c>
      <c r="H93" s="19">
        <v>93.4</v>
      </c>
      <c r="I93" s="19">
        <v>41.1</v>
      </c>
      <c r="J93" s="19" t="s">
        <v>42</v>
      </c>
      <c r="K93" s="19">
        <v>51.6</v>
      </c>
      <c r="L93" s="19" t="s">
        <v>42</v>
      </c>
    </row>
    <row r="94" spans="1:12" ht="16" thickBot="1" x14ac:dyDescent="0.25">
      <c r="A94" s="26"/>
      <c r="B94" s="26"/>
      <c r="C94" s="26"/>
      <c r="D94" s="26"/>
      <c r="E94" s="26"/>
      <c r="F94" s="26"/>
      <c r="G94" s="26"/>
      <c r="H94" s="26"/>
      <c r="I94" s="26"/>
      <c r="J94" s="26"/>
      <c r="K94" s="26"/>
      <c r="L94" s="26"/>
    </row>
    <row r="95" spans="1:12" ht="242.25" customHeight="1" x14ac:dyDescent="0.2">
      <c r="A95" s="44" t="s">
        <v>120</v>
      </c>
      <c r="B95" s="44"/>
      <c r="C95" s="44"/>
      <c r="D95" s="44"/>
      <c r="E95" s="44"/>
      <c r="F95" s="44"/>
      <c r="G95" s="44"/>
      <c r="H95" s="44"/>
      <c r="I95" s="44"/>
      <c r="J95" s="44"/>
      <c r="K95" s="44"/>
      <c r="L95" s="44"/>
    </row>
  </sheetData>
  <mergeCells count="4">
    <mergeCell ref="A2:L2"/>
    <mergeCell ref="C3:G3"/>
    <mergeCell ref="H3:L3"/>
    <mergeCell ref="A95:L95"/>
  </mergeCells>
  <pageMargins left="0.7" right="0.7" top="0.6" bottom="0.6" header="0.3" footer="0.3"/>
  <pageSetup fitToHeight="0" orientation="landscape" r:id="rId1"/>
  <headerFooter>
    <oddFooter>&amp;C&amp;10U.S. Energy Information Administration
2015 Residential Energy Consumption Survey:  Energy Consumption and Expenditures Tables</oddFooter>
  </headerFooter>
  <rowBreaks count="2" manualBreakCount="2">
    <brk id="42" max="16383" man="1"/>
    <brk id="60"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1F935-6AF7-4560-8983-9226C844D06C}">
  <dimension ref="A1:D40"/>
  <sheetViews>
    <sheetView workbookViewId="0"/>
  </sheetViews>
  <sheetFormatPr baseColWidth="10" defaultColWidth="8.83203125" defaultRowHeight="15" x14ac:dyDescent="0.2"/>
  <sheetData>
    <row r="1" spans="1:4" x14ac:dyDescent="0.2">
      <c r="A1" t="s">
        <v>134</v>
      </c>
      <c r="B1" t="s">
        <v>135</v>
      </c>
      <c r="C1" t="s">
        <v>136</v>
      </c>
      <c r="D1" t="s">
        <v>137</v>
      </c>
    </row>
    <row r="2" spans="1:4" x14ac:dyDescent="0.2">
      <c r="A2" t="s">
        <v>138</v>
      </c>
      <c r="C2">
        <v>2018</v>
      </c>
      <c r="D2">
        <v>211.76</v>
      </c>
    </row>
    <row r="3" spans="1:4" x14ac:dyDescent="0.2">
      <c r="A3" t="s">
        <v>139</v>
      </c>
      <c r="C3">
        <v>2018</v>
      </c>
      <c r="D3">
        <v>104.71</v>
      </c>
    </row>
    <row r="4" spans="1:4" x14ac:dyDescent="0.2">
      <c r="A4" t="s">
        <v>140</v>
      </c>
      <c r="C4">
        <v>2018</v>
      </c>
      <c r="D4">
        <v>27.79</v>
      </c>
    </row>
    <row r="5" spans="1:4" x14ac:dyDescent="0.2">
      <c r="A5" t="s">
        <v>141</v>
      </c>
      <c r="C5">
        <v>2018</v>
      </c>
      <c r="D5">
        <v>85.305000000000007</v>
      </c>
    </row>
    <row r="6" spans="1:4" x14ac:dyDescent="0.2">
      <c r="A6" t="s">
        <v>142</v>
      </c>
      <c r="C6">
        <v>2018</v>
      </c>
      <c r="D6">
        <v>42.652500000000003</v>
      </c>
    </row>
    <row r="7" spans="1:4" x14ac:dyDescent="0.2">
      <c r="A7" t="s">
        <v>143</v>
      </c>
      <c r="C7">
        <v>2018</v>
      </c>
      <c r="D7">
        <v>254.93</v>
      </c>
    </row>
    <row r="8" spans="1:4" x14ac:dyDescent="0.2">
      <c r="A8" t="s">
        <v>144</v>
      </c>
      <c r="C8">
        <v>2018</v>
      </c>
      <c r="D8">
        <v>5.97</v>
      </c>
    </row>
    <row r="9" spans="1:4" x14ac:dyDescent="0.2">
      <c r="A9" t="s">
        <v>145</v>
      </c>
      <c r="C9">
        <v>2018</v>
      </c>
      <c r="D9">
        <v>129.518</v>
      </c>
    </row>
    <row r="10" spans="1:4" x14ac:dyDescent="0.2">
      <c r="A10" t="s">
        <v>146</v>
      </c>
      <c r="C10">
        <v>2018</v>
      </c>
      <c r="D10">
        <v>18.738</v>
      </c>
    </row>
    <row r="11" spans="1:4" x14ac:dyDescent="0.2">
      <c r="A11" t="s">
        <v>147</v>
      </c>
      <c r="C11">
        <v>2018</v>
      </c>
      <c r="D11">
        <v>209.47</v>
      </c>
    </row>
    <row r="12" spans="1:4" x14ac:dyDescent="0.2">
      <c r="A12" t="s">
        <v>148</v>
      </c>
      <c r="C12">
        <v>2018</v>
      </c>
      <c r="D12">
        <v>131.77000000000001</v>
      </c>
    </row>
    <row r="13" spans="1:4" x14ac:dyDescent="0.2">
      <c r="A13" t="s">
        <v>149</v>
      </c>
      <c r="C13">
        <v>2018</v>
      </c>
      <c r="D13">
        <v>282.95</v>
      </c>
    </row>
    <row r="14" spans="1:4" x14ac:dyDescent="0.2">
      <c r="A14" t="s">
        <v>150</v>
      </c>
      <c r="C14">
        <v>2018</v>
      </c>
      <c r="D14">
        <v>77.31</v>
      </c>
    </row>
    <row r="15" spans="1:4" x14ac:dyDescent="0.2">
      <c r="A15" t="s">
        <v>151</v>
      </c>
      <c r="C15">
        <v>2018</v>
      </c>
      <c r="D15">
        <v>66.88</v>
      </c>
    </row>
    <row r="16" spans="1:4" x14ac:dyDescent="0.2">
      <c r="A16" t="s">
        <v>152</v>
      </c>
      <c r="C16">
        <v>2018</v>
      </c>
      <c r="D16">
        <v>35.08</v>
      </c>
    </row>
    <row r="17" spans="1:4" x14ac:dyDescent="0.2">
      <c r="A17" t="s">
        <v>153</v>
      </c>
      <c r="C17">
        <v>2018</v>
      </c>
      <c r="D17">
        <v>30.84</v>
      </c>
    </row>
    <row r="18" spans="1:4" x14ac:dyDescent="0.2">
      <c r="A18" t="s">
        <v>154</v>
      </c>
      <c r="C18">
        <v>2018</v>
      </c>
      <c r="D18">
        <v>434.46</v>
      </c>
    </row>
    <row r="19" spans="1:4" x14ac:dyDescent="0.2">
      <c r="A19" t="s">
        <v>155</v>
      </c>
      <c r="C19">
        <v>2018</v>
      </c>
      <c r="D19">
        <v>149.81</v>
      </c>
    </row>
    <row r="20" spans="1:4" x14ac:dyDescent="0.2">
      <c r="A20" t="s">
        <v>156</v>
      </c>
      <c r="C20">
        <v>2018</v>
      </c>
      <c r="D20">
        <v>239.7</v>
      </c>
    </row>
    <row r="21" spans="1:4" x14ac:dyDescent="0.2">
      <c r="A21" t="s">
        <v>157</v>
      </c>
      <c r="C21">
        <v>2018</v>
      </c>
      <c r="D21">
        <v>599.25</v>
      </c>
    </row>
    <row r="22" spans="1:4" x14ac:dyDescent="0.2">
      <c r="A22" t="s">
        <v>158</v>
      </c>
      <c r="C22">
        <v>2018</v>
      </c>
      <c r="D22">
        <v>170.61</v>
      </c>
    </row>
    <row r="23" spans="1:4" x14ac:dyDescent="0.2">
      <c r="A23" t="s">
        <v>159</v>
      </c>
      <c r="C23">
        <v>2018</v>
      </c>
      <c r="D23">
        <v>108.95</v>
      </c>
    </row>
    <row r="24" spans="1:4" x14ac:dyDescent="0.2">
      <c r="A24" t="s">
        <v>160</v>
      </c>
      <c r="C24">
        <v>2018</v>
      </c>
      <c r="D24">
        <v>192.28</v>
      </c>
    </row>
    <row r="25" spans="1:4" x14ac:dyDescent="0.2">
      <c r="A25" t="s">
        <v>161</v>
      </c>
      <c r="C25">
        <v>2018</v>
      </c>
      <c r="D25">
        <v>70.83</v>
      </c>
    </row>
    <row r="26" spans="1:4" x14ac:dyDescent="0.2">
      <c r="A26" t="s">
        <v>162</v>
      </c>
      <c r="C26">
        <v>2018</v>
      </c>
      <c r="D26">
        <v>53.17</v>
      </c>
    </row>
    <row r="27" spans="1:4" x14ac:dyDescent="0.2">
      <c r="A27" t="s">
        <v>163</v>
      </c>
      <c r="C27">
        <v>2018</v>
      </c>
      <c r="D27">
        <v>135.01</v>
      </c>
    </row>
    <row r="28" spans="1:4" x14ac:dyDescent="0.2">
      <c r="A28" t="s">
        <v>164</v>
      </c>
      <c r="C28">
        <v>2018</v>
      </c>
      <c r="D28">
        <v>102.89</v>
      </c>
    </row>
    <row r="29" spans="1:4" x14ac:dyDescent="0.2">
      <c r="A29" t="s">
        <v>165</v>
      </c>
      <c r="C29">
        <v>2018</v>
      </c>
      <c r="D29">
        <v>84.45</v>
      </c>
    </row>
    <row r="30" spans="1:4" x14ac:dyDescent="0.2">
      <c r="A30" t="s">
        <v>166</v>
      </c>
      <c r="C30">
        <v>2018</v>
      </c>
      <c r="D30">
        <v>41.15</v>
      </c>
    </row>
    <row r="31" spans="1:4" x14ac:dyDescent="0.2">
      <c r="A31" t="s">
        <v>167</v>
      </c>
      <c r="C31">
        <v>2018</v>
      </c>
      <c r="D31">
        <v>96.14</v>
      </c>
    </row>
    <row r="32" spans="1:4" x14ac:dyDescent="0.2">
      <c r="A32" t="s">
        <v>168</v>
      </c>
      <c r="C32">
        <v>2018</v>
      </c>
      <c r="D32">
        <v>48.07</v>
      </c>
    </row>
    <row r="33" spans="1:4" x14ac:dyDescent="0.2">
      <c r="A33" t="s">
        <v>169</v>
      </c>
      <c r="C33">
        <v>2018</v>
      </c>
      <c r="D33">
        <v>233.6</v>
      </c>
    </row>
    <row r="34" spans="1:4" x14ac:dyDescent="0.2">
      <c r="A34" t="s">
        <v>170</v>
      </c>
      <c r="C34">
        <v>2018</v>
      </c>
      <c r="D34">
        <v>155.72999999999999</v>
      </c>
    </row>
    <row r="35" spans="1:4" x14ac:dyDescent="0.2">
      <c r="A35" t="s">
        <v>171</v>
      </c>
      <c r="C35">
        <v>2018</v>
      </c>
      <c r="D35">
        <v>142.08000000000001</v>
      </c>
    </row>
    <row r="36" spans="1:4" x14ac:dyDescent="0.2">
      <c r="A36" t="s">
        <v>172</v>
      </c>
      <c r="C36">
        <v>2018</v>
      </c>
      <c r="D36">
        <v>105.2</v>
      </c>
    </row>
    <row r="37" spans="1:4" x14ac:dyDescent="0.2">
      <c r="A37" t="s">
        <v>173</v>
      </c>
      <c r="C37">
        <v>2018</v>
      </c>
      <c r="D37">
        <v>153.71</v>
      </c>
    </row>
    <row r="38" spans="1:4" x14ac:dyDescent="0.2">
      <c r="A38" t="s">
        <v>174</v>
      </c>
      <c r="C38">
        <v>2018</v>
      </c>
      <c r="D38">
        <v>29.35</v>
      </c>
    </row>
    <row r="39" spans="1:4" x14ac:dyDescent="0.2">
      <c r="A39" t="s">
        <v>175</v>
      </c>
      <c r="C39">
        <v>2018</v>
      </c>
      <c r="D39">
        <v>45.67</v>
      </c>
    </row>
    <row r="40" spans="1:4" x14ac:dyDescent="0.2">
      <c r="A40" t="s">
        <v>176</v>
      </c>
      <c r="C40">
        <v>2018</v>
      </c>
      <c r="D40">
        <v>150.18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data to use</vt:lpstr>
      <vt:lpstr>CO2 budgets</vt:lpstr>
      <vt:lpstr>Calculations</vt:lpstr>
      <vt:lpstr>CE2.1</vt:lpstr>
      <vt:lpstr>carbon-footprint-travel-mode</vt:lpstr>
      <vt:lpstr>CE2.1!Print_Titles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Anjana Sainju</dc:creator>
  <cp:lastModifiedBy>Matthew Heun</cp:lastModifiedBy>
  <dcterms:created xsi:type="dcterms:W3CDTF">2015-06-05T18:17:20Z</dcterms:created>
  <dcterms:modified xsi:type="dcterms:W3CDTF">2022-01-18T00:38:43Z</dcterms:modified>
</cp:coreProperties>
</file>