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erinschuman/Documents/github/MaterialExergyPaper/MaterialExergyPaper2025/data/"/>
    </mc:Choice>
  </mc:AlternateContent>
  <xr:revisionPtr revIDLastSave="0" documentId="13_ncr:1_{E00261FD-310E-C044-9203-978432C72670}" xr6:coauthVersionLast="47" xr6:coauthVersionMax="47" xr10:uidLastSave="{00000000-0000-0000-0000-000000000000}"/>
  <bookViews>
    <workbookView xWindow="1180" yWindow="720" windowWidth="37680" windowHeight="27380" activeTab="3" xr2:uid="{60ED9AA8-3852-9842-B346-E2FD5CB3AA75}"/>
  </bookViews>
  <sheets>
    <sheet name="h  kJ per mol " sheetId="2" r:id="rId1"/>
    <sheet name="MW" sheetId="5" r:id="rId2"/>
    <sheet name="M" sheetId="1" r:id="rId3"/>
    <sheet name="hM" sheetId="4" r:id="rId4"/>
  </sheets>
  <externalReferences>
    <externalReference r:id="rId5"/>
  </externalReferences>
  <definedNames>
    <definedName name="Beneficiation_CoalWaste">'[1]Ore-&gt;PI'!$CV$217</definedName>
    <definedName name="Beneficiation_Iron_waste">'[1]Ore-&gt;PI'!$BZ$55</definedName>
    <definedName name="BF_SolidWaste">'[1]Ore-&gt;PI'!$FL$104</definedName>
    <definedName name="Kiln_SolidWaste">'[1]Ore-&gt;PI'!$CV$114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U11" i="4" l="1"/>
  <c r="K80" i="4"/>
  <c r="K100" i="4"/>
  <c r="K101" i="4"/>
  <c r="K102" i="4"/>
  <c r="K103" i="4"/>
  <c r="K104" i="4"/>
  <c r="K105" i="4"/>
  <c r="K106" i="4"/>
  <c r="K107" i="4"/>
  <c r="K108" i="4"/>
  <c r="K109" i="4"/>
  <c r="K110" i="4"/>
  <c r="K111" i="4"/>
  <c r="K112" i="4"/>
  <c r="K113" i="4"/>
  <c r="K114" i="4"/>
  <c r="K115" i="4"/>
  <c r="K116" i="4"/>
  <c r="K117" i="4"/>
  <c r="K118" i="4"/>
  <c r="K119" i="4"/>
  <c r="K120" i="4"/>
  <c r="K121" i="4"/>
  <c r="K122" i="4"/>
  <c r="K123" i="4"/>
  <c r="K124" i="4"/>
  <c r="K125" i="4"/>
  <c r="K126" i="4"/>
  <c r="K127" i="4"/>
  <c r="K128" i="4"/>
  <c r="K129" i="4"/>
  <c r="K130" i="4"/>
  <c r="K131" i="4"/>
  <c r="K132" i="4"/>
  <c r="K133" i="4"/>
  <c r="K134" i="4"/>
  <c r="K99" i="4"/>
  <c r="I100" i="4"/>
  <c r="I101" i="4"/>
  <c r="I102" i="4"/>
  <c r="I103" i="4"/>
  <c r="I104" i="4"/>
  <c r="I106" i="4"/>
  <c r="I107" i="4"/>
  <c r="I108" i="4"/>
  <c r="I109" i="4"/>
  <c r="I110" i="4"/>
  <c r="I111" i="4"/>
  <c r="I112" i="4"/>
  <c r="I113" i="4"/>
  <c r="I114" i="4"/>
  <c r="I115" i="4"/>
  <c r="I116" i="4"/>
  <c r="I117" i="4"/>
  <c r="I118" i="4"/>
  <c r="I119" i="4"/>
  <c r="I120" i="4"/>
  <c r="I121" i="4"/>
  <c r="I122" i="4"/>
  <c r="I123" i="4"/>
  <c r="I124" i="4"/>
  <c r="I125" i="4"/>
  <c r="I126" i="4"/>
  <c r="I127" i="4"/>
  <c r="I128" i="4"/>
  <c r="I129" i="4"/>
  <c r="I130" i="4"/>
  <c r="I131" i="4"/>
  <c r="I132" i="4"/>
  <c r="I133" i="4"/>
  <c r="I134" i="4"/>
  <c r="I99" i="4"/>
  <c r="AW10" i="4"/>
  <c r="AX10" i="4"/>
  <c r="AY10" i="4"/>
  <c r="AZ10" i="4"/>
  <c r="BA10" i="4"/>
  <c r="BB10" i="4"/>
  <c r="BC10" i="4"/>
  <c r="BD10" i="4"/>
  <c r="BE10" i="4"/>
  <c r="BF10" i="4"/>
  <c r="BG10" i="4"/>
  <c r="BN38" i="4"/>
  <c r="BN36" i="4"/>
  <c r="BO17" i="4"/>
  <c r="BO19" i="4"/>
  <c r="BO24" i="4"/>
  <c r="BO28" i="4"/>
  <c r="BO29" i="4"/>
  <c r="BO32" i="4"/>
  <c r="BO33" i="4"/>
  <c r="BO34" i="4"/>
  <c r="BO39" i="4"/>
  <c r="BO40" i="4"/>
  <c r="BO15" i="4"/>
  <c r="BG39" i="4"/>
  <c r="BH39" i="4"/>
  <c r="BG40" i="4"/>
  <c r="BH40" i="4"/>
  <c r="BH38" i="4"/>
  <c r="BE37" i="4"/>
  <c r="BF37" i="4"/>
  <c r="BG37" i="4"/>
  <c r="BE38" i="4"/>
  <c r="BF38" i="4"/>
  <c r="BG38" i="4"/>
  <c r="BE39" i="4"/>
  <c r="BF39" i="4"/>
  <c r="BE40" i="4"/>
  <c r="BF40" i="4"/>
  <c r="BF36" i="4"/>
  <c r="BG36" i="4"/>
  <c r="BD36" i="4"/>
  <c r="BE36" i="4"/>
  <c r="BD37" i="4"/>
  <c r="BD38" i="4"/>
  <c r="BD39" i="4"/>
  <c r="BD40" i="4"/>
  <c r="BE35" i="4"/>
  <c r="BD33" i="4"/>
  <c r="BE33" i="4"/>
  <c r="BF33" i="4"/>
  <c r="BG33" i="4"/>
  <c r="BD34" i="4"/>
  <c r="BE34" i="4"/>
  <c r="BF34" i="4"/>
  <c r="BG34" i="4"/>
  <c r="BE32" i="4"/>
  <c r="BF32" i="4"/>
  <c r="BG32" i="4"/>
  <c r="BD31" i="4"/>
  <c r="BD32" i="4"/>
  <c r="BD35" i="4"/>
  <c r="BC28" i="4"/>
  <c r="BD28" i="4"/>
  <c r="BE28" i="4"/>
  <c r="BF28" i="4"/>
  <c r="BC29" i="4"/>
  <c r="BD29" i="4"/>
  <c r="BE29" i="4"/>
  <c r="BF29" i="4"/>
  <c r="BC30" i="4"/>
  <c r="BD30" i="4"/>
  <c r="BE30" i="4"/>
  <c r="BF30" i="4"/>
  <c r="BF27" i="4"/>
  <c r="BD27" i="4"/>
  <c r="BE27" i="4"/>
  <c r="BB27" i="4"/>
  <c r="BC27" i="4"/>
  <c r="BB28" i="4"/>
  <c r="BB29" i="4"/>
  <c r="BB30" i="4"/>
  <c r="BB31" i="4"/>
  <c r="BC31" i="4"/>
  <c r="BB32" i="4"/>
  <c r="BC32" i="4"/>
  <c r="BB33" i="4"/>
  <c r="BC33" i="4"/>
  <c r="BB34" i="4"/>
  <c r="BC34" i="4"/>
  <c r="BB35" i="4"/>
  <c r="BC35" i="4"/>
  <c r="BB36" i="4"/>
  <c r="BC36" i="4"/>
  <c r="BB37" i="4"/>
  <c r="BC37" i="4"/>
  <c r="BB38" i="4"/>
  <c r="BC38" i="4"/>
  <c r="BB39" i="4"/>
  <c r="BC39" i="4"/>
  <c r="BB40" i="4"/>
  <c r="BC40" i="4"/>
  <c r="BC26" i="4"/>
  <c r="BH23" i="4"/>
  <c r="BH24" i="4"/>
  <c r="BH25" i="4"/>
  <c r="BH26" i="4"/>
  <c r="BH27" i="4"/>
  <c r="BH28" i="4"/>
  <c r="BH29" i="4"/>
  <c r="BH30" i="4"/>
  <c r="BH31" i="4"/>
  <c r="BH32" i="4"/>
  <c r="BH33" i="4"/>
  <c r="BH34" i="4"/>
  <c r="BH35" i="4"/>
  <c r="BH21" i="4"/>
  <c r="BH22" i="4"/>
  <c r="BG22" i="4"/>
  <c r="BG23" i="4"/>
  <c r="BD26" i="4"/>
  <c r="BG27" i="4"/>
  <c r="BG30" i="4"/>
  <c r="BE31" i="4"/>
  <c r="BF35" i="4"/>
  <c r="BH36" i="4"/>
  <c r="BH37" i="4"/>
  <c r="BC25" i="4"/>
  <c r="BH12" i="4"/>
  <c r="BH9" i="4"/>
  <c r="BD8" i="4"/>
  <c r="BD9" i="4"/>
  <c r="BC9" i="4"/>
  <c r="BC8" i="4"/>
  <c r="BB22" i="4"/>
  <c r="BA21" i="4"/>
  <c r="AZ20" i="4"/>
  <c r="AY18" i="4"/>
  <c r="AX16" i="4"/>
  <c r="AW14" i="4"/>
  <c r="AU6" i="4"/>
  <c r="AV7" i="4"/>
  <c r="AU8" i="4"/>
  <c r="AV8" i="4"/>
  <c r="AU10" i="4"/>
  <c r="AV10" i="4"/>
  <c r="AT8" i="4"/>
  <c r="AT10" i="4"/>
  <c r="AT5" i="4"/>
  <c r="M47" i="4"/>
  <c r="N47" i="4"/>
  <c r="O47" i="4"/>
  <c r="M48" i="4"/>
  <c r="N48" i="4"/>
  <c r="O48" i="4"/>
  <c r="M49" i="4"/>
  <c r="N49" i="4"/>
  <c r="O49" i="4"/>
  <c r="M50" i="4"/>
  <c r="N50" i="4"/>
  <c r="O50" i="4"/>
  <c r="M51" i="4"/>
  <c r="N51" i="4"/>
  <c r="O51" i="4"/>
  <c r="M52" i="4"/>
  <c r="N52" i="4"/>
  <c r="O52" i="4"/>
  <c r="M53" i="4"/>
  <c r="N53" i="4"/>
  <c r="O53" i="4"/>
  <c r="M54" i="4"/>
  <c r="N54" i="4"/>
  <c r="O54" i="4"/>
  <c r="M55" i="4"/>
  <c r="N55" i="4"/>
  <c r="O55" i="4"/>
  <c r="M56" i="4"/>
  <c r="N56" i="4"/>
  <c r="O56" i="4"/>
  <c r="M57" i="4"/>
  <c r="N57" i="4"/>
  <c r="O57" i="4"/>
  <c r="M58" i="4"/>
  <c r="N58" i="4"/>
  <c r="O58" i="4"/>
  <c r="M59" i="4"/>
  <c r="N59" i="4"/>
  <c r="O59" i="4"/>
  <c r="N46" i="4"/>
  <c r="O46" i="4"/>
  <c r="P46" i="4"/>
  <c r="Q46" i="4"/>
  <c r="R47" i="4"/>
  <c r="S47" i="4"/>
  <c r="T48" i="4"/>
  <c r="U49" i="4"/>
  <c r="V50" i="4"/>
  <c r="W51" i="4"/>
  <c r="X51" i="4"/>
  <c r="Y52" i="4"/>
  <c r="Z53" i="4"/>
  <c r="AA54" i="4"/>
  <c r="AB54" i="4"/>
  <c r="AC54" i="4"/>
  <c r="AD55" i="4"/>
  <c r="AE55" i="4"/>
  <c r="AF55" i="4"/>
  <c r="AG55" i="4"/>
  <c r="AH55" i="4"/>
  <c r="AI56" i="4"/>
  <c r="AJ57" i="4"/>
  <c r="AK58" i="4"/>
  <c r="AM59" i="4"/>
  <c r="AN59" i="4"/>
  <c r="O45" i="4"/>
  <c r="N45" i="4"/>
  <c r="F75" i="4"/>
  <c r="G76" i="4"/>
  <c r="H77" i="4"/>
  <c r="I78" i="4"/>
  <c r="J79" i="4"/>
  <c r="L81" i="4"/>
  <c r="E74" i="4"/>
  <c r="BN6" i="5"/>
  <c r="BN7" i="5"/>
  <c r="BN8" i="5"/>
  <c r="BN9" i="5"/>
  <c r="BN10" i="5"/>
  <c r="BN11" i="5"/>
  <c r="BN12" i="5"/>
  <c r="BN13" i="5"/>
  <c r="BN14" i="5"/>
  <c r="BN15" i="5"/>
  <c r="BN16" i="5"/>
  <c r="BN17" i="5"/>
  <c r="BN18" i="5"/>
  <c r="BN19" i="5"/>
  <c r="BN20" i="5"/>
  <c r="BN21" i="5"/>
  <c r="BN22" i="5"/>
  <c r="BN23" i="5"/>
  <c r="BN24" i="5"/>
  <c r="BN25" i="5"/>
  <c r="BN26" i="5"/>
  <c r="BN27" i="5"/>
  <c r="BN28" i="5"/>
  <c r="BN29" i="5"/>
  <c r="BN30" i="5"/>
  <c r="BN31" i="5"/>
  <c r="BN32" i="5"/>
  <c r="BN33" i="5"/>
  <c r="BN34" i="5"/>
  <c r="BN35" i="5"/>
  <c r="BN36" i="5"/>
  <c r="BN37" i="5"/>
  <c r="BN38" i="5"/>
  <c r="BN39" i="5"/>
  <c r="BN40" i="5"/>
  <c r="BN5" i="5"/>
  <c r="BG6" i="5"/>
  <c r="BG7" i="5"/>
  <c r="BG8" i="5"/>
  <c r="BG9" i="5"/>
  <c r="BG10" i="5"/>
  <c r="BG11" i="5"/>
  <c r="BG12" i="5"/>
  <c r="BG13" i="5"/>
  <c r="BG14" i="5"/>
  <c r="BG15" i="5"/>
  <c r="BG16" i="5"/>
  <c r="BG17" i="5"/>
  <c r="BG18" i="5"/>
  <c r="BG19" i="5"/>
  <c r="BG20" i="5"/>
  <c r="BG21" i="5"/>
  <c r="BG22" i="5"/>
  <c r="BG23" i="5"/>
  <c r="BG24" i="5"/>
  <c r="BG25" i="5"/>
  <c r="BG26" i="5"/>
  <c r="BG27" i="5"/>
  <c r="BG28" i="5"/>
  <c r="BG29" i="5"/>
  <c r="BG30" i="5"/>
  <c r="BG31" i="5"/>
  <c r="BG32" i="5"/>
  <c r="BG33" i="5"/>
  <c r="BG34" i="5"/>
  <c r="BG35" i="5"/>
  <c r="BG36" i="5"/>
  <c r="BG37" i="5"/>
  <c r="BG38" i="5"/>
  <c r="BG39" i="5"/>
  <c r="BG40" i="5"/>
  <c r="BG5" i="5"/>
  <c r="AS42" i="5"/>
  <c r="AT42" i="5"/>
  <c r="AU42" i="5"/>
  <c r="AV42" i="5"/>
  <c r="AW42" i="5"/>
  <c r="AX42" i="5"/>
  <c r="AY42" i="5"/>
  <c r="AZ42" i="5"/>
  <c r="BA42" i="5"/>
  <c r="BB42" i="5"/>
  <c r="BC42" i="5"/>
  <c r="BD42" i="5"/>
  <c r="BE42" i="5"/>
  <c r="BF42" i="5"/>
  <c r="E81" i="2"/>
  <c r="F81" i="2"/>
  <c r="G81" i="2"/>
  <c r="H81" i="2"/>
  <c r="I81" i="2"/>
  <c r="J81" i="2"/>
  <c r="K81" i="2"/>
  <c r="D81" i="2"/>
  <c r="AN45" i="5"/>
  <c r="AN46" i="5"/>
  <c r="AN47" i="5"/>
  <c r="AN48" i="5"/>
  <c r="AN49" i="5"/>
  <c r="AN50" i="5"/>
  <c r="AN51" i="5"/>
  <c r="AN52" i="5"/>
  <c r="AN53" i="5"/>
  <c r="AN54" i="5"/>
  <c r="AN55" i="5"/>
  <c r="AN56" i="5"/>
  <c r="AN57" i="5"/>
  <c r="AN58" i="5"/>
  <c r="AN44" i="5"/>
  <c r="E81" i="5"/>
  <c r="F81" i="5"/>
  <c r="G81" i="5"/>
  <c r="H81" i="5"/>
  <c r="I81" i="5"/>
  <c r="J81" i="5"/>
  <c r="K81" i="5"/>
  <c r="L81" i="5"/>
  <c r="D81" i="5"/>
  <c r="E60" i="5"/>
  <c r="F60" i="5"/>
  <c r="G60" i="5"/>
  <c r="H60" i="5"/>
  <c r="I60" i="5"/>
  <c r="J60" i="5"/>
  <c r="K60" i="5"/>
  <c r="L60" i="5"/>
  <c r="M60" i="5"/>
  <c r="N60" i="5"/>
  <c r="O60" i="5"/>
  <c r="P60" i="5"/>
  <c r="Q60" i="5"/>
  <c r="R60" i="5"/>
  <c r="S60" i="5"/>
  <c r="T60" i="5"/>
  <c r="U60" i="5"/>
  <c r="V60" i="5"/>
  <c r="W60" i="5"/>
  <c r="X60" i="5"/>
  <c r="Y60" i="5"/>
  <c r="Z60" i="5"/>
  <c r="AA60" i="5"/>
  <c r="AB60" i="5"/>
  <c r="AC60" i="5"/>
  <c r="AD60" i="5"/>
  <c r="AE60" i="5"/>
  <c r="AF60" i="5"/>
  <c r="AG60" i="5"/>
  <c r="AH60" i="5"/>
  <c r="AI60" i="5"/>
  <c r="AJ60" i="5"/>
  <c r="AK60" i="5"/>
  <c r="AL60" i="5"/>
  <c r="AM60" i="5"/>
  <c r="D60" i="5"/>
  <c r="AR42" i="5"/>
  <c r="BN32" i="4"/>
  <c r="AU31" i="4"/>
  <c r="AV31" i="4"/>
  <c r="AW31" i="4"/>
  <c r="AX31" i="4"/>
  <c r="AY31" i="4"/>
  <c r="AZ31" i="4"/>
  <c r="BA31" i="4"/>
  <c r="AU32" i="4"/>
  <c r="AV32" i="4"/>
  <c r="AW32" i="4"/>
  <c r="AX32" i="4"/>
  <c r="AY32" i="4"/>
  <c r="AZ32" i="4"/>
  <c r="BA32" i="4"/>
  <c r="AT32" i="4"/>
  <c r="AR118" i="1"/>
  <c r="AS118" i="1"/>
  <c r="AT118" i="1"/>
  <c r="AU118" i="1"/>
  <c r="AV118" i="1"/>
  <c r="AW118" i="1"/>
  <c r="AX118" i="1"/>
  <c r="AY118" i="1"/>
  <c r="AZ118" i="1"/>
  <c r="BA118" i="1"/>
  <c r="BB118" i="1"/>
  <c r="BC118" i="1"/>
  <c r="BD118" i="1"/>
  <c r="BE118" i="1"/>
  <c r="AQ118" i="1"/>
  <c r="BL116" i="1"/>
  <c r="BM116" i="1" s="1"/>
  <c r="BM40" i="2"/>
  <c r="BE42" i="2"/>
  <c r="BD42" i="2"/>
  <c r="BC42" i="2"/>
  <c r="BB42" i="2"/>
  <c r="BA42" i="2"/>
  <c r="AZ42" i="2"/>
  <c r="AY42" i="2"/>
  <c r="AX42" i="2"/>
  <c r="AW42" i="2"/>
  <c r="AV42" i="2"/>
  <c r="AU42" i="2"/>
  <c r="AT42" i="2"/>
  <c r="AS42" i="2"/>
  <c r="AR42" i="2"/>
  <c r="AQ42" i="2"/>
  <c r="E45" i="4"/>
  <c r="F45" i="4"/>
  <c r="G45" i="4"/>
  <c r="H45" i="4"/>
  <c r="I45" i="4"/>
  <c r="J45" i="4"/>
  <c r="K45" i="4"/>
  <c r="L45" i="4"/>
  <c r="M45" i="4"/>
  <c r="E46" i="4"/>
  <c r="F46" i="4"/>
  <c r="G46" i="4"/>
  <c r="H46" i="4"/>
  <c r="I46" i="4"/>
  <c r="J46" i="4"/>
  <c r="K46" i="4"/>
  <c r="L46" i="4"/>
  <c r="M46" i="4"/>
  <c r="E47" i="4"/>
  <c r="F47" i="4"/>
  <c r="G47" i="4"/>
  <c r="H47" i="4"/>
  <c r="I47" i="4"/>
  <c r="J47" i="4"/>
  <c r="K47" i="4"/>
  <c r="L47" i="4"/>
  <c r="E48" i="4"/>
  <c r="F48" i="4"/>
  <c r="G48" i="4"/>
  <c r="H48" i="4"/>
  <c r="I48" i="4"/>
  <c r="J48" i="4"/>
  <c r="K48" i="4"/>
  <c r="L48" i="4"/>
  <c r="E49" i="4"/>
  <c r="F49" i="4"/>
  <c r="G49" i="4"/>
  <c r="H49" i="4"/>
  <c r="I49" i="4"/>
  <c r="J49" i="4"/>
  <c r="K49" i="4"/>
  <c r="L49" i="4"/>
  <c r="E50" i="4"/>
  <c r="F50" i="4"/>
  <c r="G50" i="4"/>
  <c r="H50" i="4"/>
  <c r="I50" i="4"/>
  <c r="J50" i="4"/>
  <c r="K50" i="4"/>
  <c r="L50" i="4"/>
  <c r="E51" i="4"/>
  <c r="F51" i="4"/>
  <c r="G51" i="4"/>
  <c r="H51" i="4"/>
  <c r="I51" i="4"/>
  <c r="J51" i="4"/>
  <c r="K51" i="4"/>
  <c r="L51" i="4"/>
  <c r="E52" i="4"/>
  <c r="F52" i="4"/>
  <c r="G52" i="4"/>
  <c r="H52" i="4"/>
  <c r="I52" i="4"/>
  <c r="J52" i="4"/>
  <c r="K52" i="4"/>
  <c r="L52" i="4"/>
  <c r="E53" i="4"/>
  <c r="F53" i="4"/>
  <c r="G53" i="4"/>
  <c r="H53" i="4"/>
  <c r="I53" i="4"/>
  <c r="J53" i="4"/>
  <c r="K53" i="4"/>
  <c r="L53" i="4"/>
  <c r="E54" i="4"/>
  <c r="F54" i="4"/>
  <c r="G54" i="4"/>
  <c r="H54" i="4"/>
  <c r="I54" i="4"/>
  <c r="J54" i="4"/>
  <c r="K54" i="4"/>
  <c r="L54" i="4"/>
  <c r="E55" i="4"/>
  <c r="F55" i="4"/>
  <c r="G55" i="4"/>
  <c r="H55" i="4"/>
  <c r="I55" i="4"/>
  <c r="J55" i="4"/>
  <c r="K55" i="4"/>
  <c r="L55" i="4"/>
  <c r="E56" i="4"/>
  <c r="F56" i="4"/>
  <c r="G56" i="4"/>
  <c r="H56" i="4"/>
  <c r="I56" i="4"/>
  <c r="J56" i="4"/>
  <c r="K56" i="4"/>
  <c r="L56" i="4"/>
  <c r="E57" i="4"/>
  <c r="F57" i="4"/>
  <c r="G57" i="4"/>
  <c r="H57" i="4"/>
  <c r="I57" i="4"/>
  <c r="J57" i="4"/>
  <c r="K57" i="4"/>
  <c r="L57" i="4"/>
  <c r="E58" i="4"/>
  <c r="F58" i="4"/>
  <c r="G58" i="4"/>
  <c r="H58" i="4"/>
  <c r="I58" i="4"/>
  <c r="J58" i="4"/>
  <c r="K58" i="4"/>
  <c r="L58" i="4"/>
  <c r="E59" i="4"/>
  <c r="F59" i="4"/>
  <c r="G59" i="4"/>
  <c r="H59" i="4"/>
  <c r="I59" i="4"/>
  <c r="J59" i="4"/>
  <c r="K59" i="4"/>
  <c r="L59" i="4"/>
  <c r="AW5" i="4"/>
  <c r="AX5" i="4"/>
  <c r="AY5" i="4"/>
  <c r="AZ5" i="4"/>
  <c r="BA5" i="4"/>
  <c r="BB5" i="4"/>
  <c r="BC5" i="4"/>
  <c r="BD5" i="4"/>
  <c r="BE5" i="4"/>
  <c r="BF5" i="4"/>
  <c r="BG5" i="4"/>
  <c r="BH5" i="4"/>
  <c r="BN5" i="4"/>
  <c r="BO5" i="4"/>
  <c r="AW6" i="4"/>
  <c r="AX6" i="4"/>
  <c r="AY6" i="4"/>
  <c r="AZ6" i="4"/>
  <c r="BA6" i="4"/>
  <c r="BB6" i="4"/>
  <c r="BC6" i="4"/>
  <c r="BD6" i="4"/>
  <c r="BE6" i="4"/>
  <c r="BF6" i="4"/>
  <c r="BG6" i="4"/>
  <c r="BH6" i="4"/>
  <c r="BN6" i="4"/>
  <c r="BO6" i="4"/>
  <c r="AW7" i="4"/>
  <c r="AX7" i="4"/>
  <c r="AY7" i="4"/>
  <c r="AZ7" i="4"/>
  <c r="BA7" i="4"/>
  <c r="BB7" i="4"/>
  <c r="BC7" i="4"/>
  <c r="BD7" i="4"/>
  <c r="BE7" i="4"/>
  <c r="BF7" i="4"/>
  <c r="BG7" i="4"/>
  <c r="BH7" i="4"/>
  <c r="BN7" i="4"/>
  <c r="BO7" i="4"/>
  <c r="AW8" i="4"/>
  <c r="AX8" i="4"/>
  <c r="AY8" i="4"/>
  <c r="AZ8" i="4"/>
  <c r="BA8" i="4"/>
  <c r="BB8" i="4"/>
  <c r="BE8" i="4"/>
  <c r="BF8" i="4"/>
  <c r="BG8" i="4"/>
  <c r="BH8" i="4"/>
  <c r="BN8" i="4"/>
  <c r="BO8" i="4"/>
  <c r="BP8" i="4" s="1"/>
  <c r="AW9" i="4"/>
  <c r="AX9" i="4"/>
  <c r="AY9" i="4"/>
  <c r="AZ9" i="4"/>
  <c r="BA9" i="4"/>
  <c r="BB9" i="4"/>
  <c r="BE9" i="4"/>
  <c r="BF9" i="4"/>
  <c r="BG9" i="4"/>
  <c r="BN9" i="4"/>
  <c r="BO9" i="4"/>
  <c r="BN10" i="4"/>
  <c r="BO10" i="4"/>
  <c r="AW11" i="4"/>
  <c r="AX11" i="4"/>
  <c r="AY11" i="4"/>
  <c r="AZ11" i="4"/>
  <c r="BA11" i="4"/>
  <c r="BB11" i="4"/>
  <c r="BC11" i="4"/>
  <c r="BD11" i="4"/>
  <c r="BE11" i="4"/>
  <c r="BF11" i="4"/>
  <c r="BG11" i="4"/>
  <c r="BN11" i="4"/>
  <c r="BO11" i="4"/>
  <c r="AW12" i="4"/>
  <c r="AX12" i="4"/>
  <c r="AY12" i="4"/>
  <c r="AZ12" i="4"/>
  <c r="BA12" i="4"/>
  <c r="BB12" i="4"/>
  <c r="BC12" i="4"/>
  <c r="BD12" i="4"/>
  <c r="BE12" i="4"/>
  <c r="BF12" i="4"/>
  <c r="BG12" i="4"/>
  <c r="BN12" i="4"/>
  <c r="BO12" i="4"/>
  <c r="AW13" i="4"/>
  <c r="AX13" i="4"/>
  <c r="AY13" i="4"/>
  <c r="AZ13" i="4"/>
  <c r="BA13" i="4"/>
  <c r="BB13" i="4"/>
  <c r="BC13" i="4"/>
  <c r="BD13" i="4"/>
  <c r="BE13" i="4"/>
  <c r="BF13" i="4"/>
  <c r="BG13" i="4"/>
  <c r="BH13" i="4"/>
  <c r="BN13" i="4"/>
  <c r="BO13" i="4"/>
  <c r="AT14" i="4"/>
  <c r="AU14" i="4"/>
  <c r="AV14" i="4"/>
  <c r="AX14" i="4"/>
  <c r="AY14" i="4"/>
  <c r="AZ14" i="4"/>
  <c r="BA14" i="4"/>
  <c r="BB14" i="4"/>
  <c r="BC14" i="4"/>
  <c r="BD14" i="4"/>
  <c r="BE14" i="4"/>
  <c r="BF14" i="4"/>
  <c r="BG14" i="4"/>
  <c r="BH14" i="4"/>
  <c r="BN14" i="4"/>
  <c r="BO14" i="4"/>
  <c r="AT15" i="4"/>
  <c r="AU15" i="4"/>
  <c r="AV15" i="4"/>
  <c r="AW15" i="4"/>
  <c r="AX15" i="4"/>
  <c r="AY15" i="4"/>
  <c r="AZ15" i="4"/>
  <c r="BA15" i="4"/>
  <c r="BB15" i="4"/>
  <c r="BC15" i="4"/>
  <c r="BD15" i="4"/>
  <c r="BE15" i="4"/>
  <c r="BF15" i="4"/>
  <c r="BG15" i="4"/>
  <c r="BH15" i="4"/>
  <c r="BN15" i="4"/>
  <c r="AT16" i="4"/>
  <c r="AU16" i="4"/>
  <c r="AV16" i="4"/>
  <c r="AW16" i="4"/>
  <c r="AY16" i="4"/>
  <c r="AZ16" i="4"/>
  <c r="BA16" i="4"/>
  <c r="BB16" i="4"/>
  <c r="BC16" i="4"/>
  <c r="BD16" i="4"/>
  <c r="BE16" i="4"/>
  <c r="BF16" i="4"/>
  <c r="BG16" i="4"/>
  <c r="BH16" i="4"/>
  <c r="BN16" i="4"/>
  <c r="AT17" i="4"/>
  <c r="AU17" i="4"/>
  <c r="AV17" i="4"/>
  <c r="AW17" i="4"/>
  <c r="AX17" i="4"/>
  <c r="AY17" i="4"/>
  <c r="AZ17" i="4"/>
  <c r="BA17" i="4"/>
  <c r="BB17" i="4"/>
  <c r="BC17" i="4"/>
  <c r="BD17" i="4"/>
  <c r="BE17" i="4"/>
  <c r="BF17" i="4"/>
  <c r="BG17" i="4"/>
  <c r="BH17" i="4"/>
  <c r="BN17" i="4"/>
  <c r="AT18" i="4"/>
  <c r="AU18" i="4"/>
  <c r="AV18" i="4"/>
  <c r="AW18" i="4"/>
  <c r="AX18" i="4"/>
  <c r="AZ18" i="4"/>
  <c r="BA18" i="4"/>
  <c r="BB18" i="4"/>
  <c r="BC18" i="4"/>
  <c r="BD18" i="4"/>
  <c r="BE18" i="4"/>
  <c r="BF18" i="4"/>
  <c r="BG18" i="4"/>
  <c r="BH18" i="4"/>
  <c r="BN18" i="4"/>
  <c r="AT19" i="4"/>
  <c r="AU19" i="4"/>
  <c r="AV19" i="4"/>
  <c r="AW19" i="4"/>
  <c r="AX19" i="4"/>
  <c r="AY19" i="4"/>
  <c r="AZ19" i="4"/>
  <c r="BA19" i="4"/>
  <c r="BB19" i="4"/>
  <c r="BC19" i="4"/>
  <c r="BD19" i="4"/>
  <c r="BE19" i="4"/>
  <c r="BF19" i="4"/>
  <c r="BG19" i="4"/>
  <c r="BH19" i="4"/>
  <c r="BN19" i="4"/>
  <c r="AT20" i="4"/>
  <c r="AU20" i="4"/>
  <c r="AV20" i="4"/>
  <c r="AW20" i="4"/>
  <c r="AX20" i="4"/>
  <c r="AY20" i="4"/>
  <c r="BA20" i="4"/>
  <c r="BB20" i="4"/>
  <c r="BC20" i="4"/>
  <c r="BD20" i="4"/>
  <c r="BE20" i="4"/>
  <c r="BF20" i="4"/>
  <c r="BG20" i="4"/>
  <c r="BH20" i="4"/>
  <c r="BN20" i="4"/>
  <c r="AT21" i="4"/>
  <c r="AU21" i="4"/>
  <c r="AV21" i="4"/>
  <c r="AW21" i="4"/>
  <c r="AX21" i="4"/>
  <c r="AY21" i="4"/>
  <c r="AZ21" i="4"/>
  <c r="BB21" i="4"/>
  <c r="BC21" i="4"/>
  <c r="BD21" i="4"/>
  <c r="BE21" i="4"/>
  <c r="BF21" i="4"/>
  <c r="BG21" i="4"/>
  <c r="BN21" i="4"/>
  <c r="AT22" i="4"/>
  <c r="AU22" i="4"/>
  <c r="AV22" i="4"/>
  <c r="AW22" i="4"/>
  <c r="AX22" i="4"/>
  <c r="AY22" i="4"/>
  <c r="AZ22" i="4"/>
  <c r="BA22" i="4"/>
  <c r="BN22" i="4"/>
  <c r="AT23" i="4"/>
  <c r="AU23" i="4"/>
  <c r="AV23" i="4"/>
  <c r="AW23" i="4"/>
  <c r="AX23" i="4"/>
  <c r="AY23" i="4"/>
  <c r="AZ23" i="4"/>
  <c r="BA23" i="4"/>
  <c r="BN23" i="4"/>
  <c r="AT24" i="4"/>
  <c r="AU24" i="4"/>
  <c r="AV24" i="4"/>
  <c r="AW24" i="4"/>
  <c r="AX24" i="4"/>
  <c r="AY24" i="4"/>
  <c r="AZ24" i="4"/>
  <c r="BA24" i="4"/>
  <c r="BN24" i="4"/>
  <c r="AT25" i="4"/>
  <c r="AU25" i="4"/>
  <c r="AV25" i="4"/>
  <c r="AW25" i="4"/>
  <c r="AX25" i="4"/>
  <c r="AY25" i="4"/>
  <c r="AZ25" i="4"/>
  <c r="BA25" i="4"/>
  <c r="BB25" i="4"/>
  <c r="BN25" i="4"/>
  <c r="AT26" i="4"/>
  <c r="AU26" i="4"/>
  <c r="AV26" i="4"/>
  <c r="AW26" i="4"/>
  <c r="AX26" i="4"/>
  <c r="AY26" i="4"/>
  <c r="AZ26" i="4"/>
  <c r="BA26" i="4"/>
  <c r="BB26" i="4"/>
  <c r="BN26" i="4"/>
  <c r="AT27" i="4"/>
  <c r="AU27" i="4"/>
  <c r="AV27" i="4"/>
  <c r="AW27" i="4"/>
  <c r="AX27" i="4"/>
  <c r="AY27" i="4"/>
  <c r="AZ27" i="4"/>
  <c r="BA27" i="4"/>
  <c r="BN27" i="4"/>
  <c r="AT28" i="4"/>
  <c r="AU28" i="4"/>
  <c r="AV28" i="4"/>
  <c r="AW28" i="4"/>
  <c r="AX28" i="4"/>
  <c r="AY28" i="4"/>
  <c r="AZ28" i="4"/>
  <c r="BA28" i="4"/>
  <c r="BN28" i="4"/>
  <c r="AT29" i="4"/>
  <c r="AU29" i="4"/>
  <c r="AV29" i="4"/>
  <c r="AW29" i="4"/>
  <c r="AX29" i="4"/>
  <c r="AY29" i="4"/>
  <c r="AZ29" i="4"/>
  <c r="BA29" i="4"/>
  <c r="BN29" i="4"/>
  <c r="AT30" i="4"/>
  <c r="AU30" i="4"/>
  <c r="AV30" i="4"/>
  <c r="AW30" i="4"/>
  <c r="AX30" i="4"/>
  <c r="AY30" i="4"/>
  <c r="AZ30" i="4"/>
  <c r="BA30" i="4"/>
  <c r="BN30" i="4"/>
  <c r="AT31" i="4"/>
  <c r="BN31" i="4"/>
  <c r="AT33" i="4"/>
  <c r="AU33" i="4"/>
  <c r="AV33" i="4"/>
  <c r="AW33" i="4"/>
  <c r="AX33" i="4"/>
  <c r="AY33" i="4"/>
  <c r="AZ33" i="4"/>
  <c r="BA33" i="4"/>
  <c r="BN33" i="4"/>
  <c r="AT34" i="4"/>
  <c r="AU34" i="4"/>
  <c r="AV34" i="4"/>
  <c r="AW34" i="4"/>
  <c r="AX34" i="4"/>
  <c r="AY34" i="4"/>
  <c r="AZ34" i="4"/>
  <c r="BA34" i="4"/>
  <c r="BN34" i="4"/>
  <c r="AT35" i="4"/>
  <c r="AU35" i="4"/>
  <c r="AV35" i="4"/>
  <c r="AW35" i="4"/>
  <c r="AX35" i="4"/>
  <c r="AY35" i="4"/>
  <c r="AZ35" i="4"/>
  <c r="BA35" i="4"/>
  <c r="BN35" i="4"/>
  <c r="AT36" i="4"/>
  <c r="AU36" i="4"/>
  <c r="AV36" i="4"/>
  <c r="AW36" i="4"/>
  <c r="AX36" i="4"/>
  <c r="AY36" i="4"/>
  <c r="AZ36" i="4"/>
  <c r="BA36" i="4"/>
  <c r="AT37" i="4"/>
  <c r="AU37" i="4"/>
  <c r="AV37" i="4"/>
  <c r="AW37" i="4"/>
  <c r="AX37" i="4"/>
  <c r="AY37" i="4"/>
  <c r="AZ37" i="4"/>
  <c r="BA37" i="4"/>
  <c r="AT38" i="4"/>
  <c r="AU38" i="4"/>
  <c r="AV38" i="4"/>
  <c r="AW38" i="4"/>
  <c r="AX38" i="4"/>
  <c r="AY38" i="4"/>
  <c r="AZ38" i="4"/>
  <c r="BA38" i="4"/>
  <c r="AT39" i="4"/>
  <c r="AU39" i="4"/>
  <c r="AV39" i="4"/>
  <c r="AW39" i="4"/>
  <c r="AX39" i="4"/>
  <c r="AY39" i="4"/>
  <c r="AZ39" i="4"/>
  <c r="BA39" i="4"/>
  <c r="AT40" i="4"/>
  <c r="AU40" i="4"/>
  <c r="AV40" i="4"/>
  <c r="AW40" i="4"/>
  <c r="AX40" i="4"/>
  <c r="AY40" i="4"/>
  <c r="AZ40" i="4"/>
  <c r="BA40" i="4"/>
  <c r="I155" i="4"/>
  <c r="G202" i="1"/>
  <c r="G192" i="1"/>
  <c r="G182" i="1"/>
  <c r="E222" i="1"/>
  <c r="E221" i="1"/>
  <c r="E220" i="1"/>
  <c r="E212" i="1"/>
  <c r="G201" i="1"/>
  <c r="G200" i="1"/>
  <c r="G196" i="1"/>
  <c r="G195" i="1"/>
  <c r="G194" i="1"/>
  <c r="G193" i="1"/>
  <c r="G191" i="1"/>
  <c r="G190" i="1"/>
  <c r="G189" i="1"/>
  <c r="G187" i="1"/>
  <c r="G185" i="1"/>
  <c r="G183" i="1"/>
  <c r="G181" i="1"/>
  <c r="G180" i="1"/>
  <c r="G179" i="1"/>
  <c r="G178" i="1"/>
  <c r="G177" i="1"/>
  <c r="G176" i="1"/>
  <c r="G174" i="1"/>
  <c r="G170" i="1"/>
  <c r="BP28" i="4" l="1"/>
  <c r="BP32" i="4"/>
  <c r="BI32" i="4"/>
  <c r="AF61" i="4"/>
  <c r="AF84" i="4"/>
  <c r="BP25" i="4"/>
  <c r="BP5" i="4"/>
  <c r="BP6" i="4"/>
  <c r="BP38" i="4"/>
  <c r="BP35" i="4"/>
  <c r="BP15" i="4"/>
  <c r="BP13" i="4"/>
  <c r="BP21" i="4"/>
  <c r="BP29" i="4"/>
  <c r="BP30" i="4"/>
  <c r="BP39" i="4"/>
  <c r="BP24" i="4"/>
  <c r="BP17" i="4"/>
  <c r="BP7" i="4"/>
  <c r="BP27" i="4"/>
  <c r="W61" i="4"/>
  <c r="BI21" i="4"/>
  <c r="V61" i="4"/>
  <c r="AO54" i="4"/>
  <c r="X61" i="4"/>
  <c r="AE84" i="4"/>
  <c r="K84" i="4"/>
  <c r="E99" i="4" s="1" a="1"/>
  <c r="AO59" i="4"/>
  <c r="J84" i="4"/>
  <c r="N61" i="4"/>
  <c r="AI84" i="4"/>
  <c r="N84" i="4"/>
  <c r="M84" i="4"/>
  <c r="AI61" i="4"/>
  <c r="AG84" i="4"/>
  <c r="L84" i="4"/>
  <c r="AC84" i="4"/>
  <c r="AG61" i="4"/>
  <c r="K61" i="4"/>
  <c r="AJ61" i="4"/>
  <c r="S61" i="4"/>
  <c r="BP12" i="4"/>
  <c r="AD84" i="4"/>
  <c r="T84" i="4"/>
  <c r="AJ84" i="4"/>
  <c r="O84" i="4"/>
  <c r="Y84" i="4"/>
  <c r="E84" i="4"/>
  <c r="AH61" i="4"/>
  <c r="M61" i="4"/>
  <c r="AA61" i="4"/>
  <c r="BP11" i="4"/>
  <c r="W84" i="4"/>
  <c r="P61" i="4"/>
  <c r="BP19" i="4"/>
  <c r="AA84" i="4"/>
  <c r="F84" i="4"/>
  <c r="BP36" i="4"/>
  <c r="BP20" i="4"/>
  <c r="O61" i="4"/>
  <c r="AO50" i="4"/>
  <c r="I145" i="4" s="1"/>
  <c r="I84" i="4"/>
  <c r="AB84" i="4"/>
  <c r="Z61" i="4"/>
  <c r="BI23" i="4"/>
  <c r="V84" i="4"/>
  <c r="AO51" i="4"/>
  <c r="AO47" i="4"/>
  <c r="I142" i="4" s="1"/>
  <c r="J61" i="4"/>
  <c r="BP14" i="4"/>
  <c r="U84" i="4"/>
  <c r="BP18" i="4"/>
  <c r="L61" i="4"/>
  <c r="AO45" i="4"/>
  <c r="G84" i="4"/>
  <c r="P84" i="4"/>
  <c r="AN61" i="4"/>
  <c r="BP22" i="4"/>
  <c r="U61" i="4"/>
  <c r="AO56" i="4"/>
  <c r="I151" i="4" s="1"/>
  <c r="AM61" i="4"/>
  <c r="R61" i="4"/>
  <c r="E61" i="4"/>
  <c r="Z84" i="4"/>
  <c r="AC61" i="4"/>
  <c r="BI24" i="4"/>
  <c r="AN84" i="4"/>
  <c r="S84" i="4"/>
  <c r="AL61" i="4"/>
  <c r="Q61" i="4"/>
  <c r="Y61" i="4"/>
  <c r="BI22" i="4"/>
  <c r="AM84" i="4"/>
  <c r="R84" i="4"/>
  <c r="BH42" i="4"/>
  <c r="H84" i="4"/>
  <c r="AO58" i="4"/>
  <c r="I153" i="4" s="1"/>
  <c r="AD61" i="4"/>
  <c r="AK84" i="4"/>
  <c r="I61" i="4"/>
  <c r="BI25" i="4"/>
  <c r="BP23" i="4"/>
  <c r="AO52" i="4"/>
  <c r="I147" i="4" s="1"/>
  <c r="AO48" i="4"/>
  <c r="I143" i="4" s="1"/>
  <c r="H61" i="4"/>
  <c r="BP34" i="4"/>
  <c r="G61" i="4"/>
  <c r="AH84" i="4"/>
  <c r="AK61" i="4"/>
  <c r="BI13" i="4"/>
  <c r="AL84" i="4"/>
  <c r="BP26" i="4"/>
  <c r="BP31" i="4"/>
  <c r="BP9" i="4"/>
  <c r="AO55" i="4"/>
  <c r="AB61" i="4"/>
  <c r="X84" i="4"/>
  <c r="AE61" i="4"/>
  <c r="T61" i="4"/>
  <c r="BP40" i="4"/>
  <c r="AO57" i="4"/>
  <c r="F61" i="4"/>
  <c r="Q84" i="4"/>
  <c r="BP10" i="4"/>
  <c r="AO53" i="4"/>
  <c r="I148" i="4" s="1"/>
  <c r="BI34" i="4"/>
  <c r="BG42" i="4"/>
  <c r="BP33" i="4"/>
  <c r="BI14" i="4"/>
  <c r="BI36" i="4"/>
  <c r="BI26" i="4"/>
  <c r="BI15" i="4"/>
  <c r="AT42" i="4"/>
  <c r="AU42" i="4"/>
  <c r="BI37" i="4"/>
  <c r="BI27" i="4"/>
  <c r="BI16" i="4"/>
  <c r="AV42" i="4"/>
  <c r="BI7" i="4"/>
  <c r="AW42" i="4"/>
  <c r="BI28" i="4"/>
  <c r="AX42" i="4"/>
  <c r="BI8" i="4"/>
  <c r="BI5" i="4"/>
  <c r="BI38" i="4"/>
  <c r="BI17" i="4"/>
  <c r="AY42" i="4"/>
  <c r="BI9" i="4"/>
  <c r="BI29" i="4"/>
  <c r="BI18" i="4"/>
  <c r="BP16" i="4"/>
  <c r="AZ42" i="4"/>
  <c r="BI39" i="4"/>
  <c r="BA42" i="4"/>
  <c r="BI10" i="4"/>
  <c r="BP37" i="4"/>
  <c r="BI40" i="4"/>
  <c r="BI30" i="4"/>
  <c r="BI19" i="4"/>
  <c r="BB42" i="4"/>
  <c r="BF42" i="4"/>
  <c r="BI31" i="4"/>
  <c r="BI20" i="4"/>
  <c r="BC42" i="4"/>
  <c r="BI11" i="4"/>
  <c r="I105" i="4" s="1"/>
  <c r="BD42" i="4"/>
  <c r="BI33" i="4"/>
  <c r="BI12" i="4"/>
  <c r="BI35" i="4"/>
  <c r="BE42" i="4"/>
  <c r="AO49" i="4"/>
  <c r="I144" i="4" s="1"/>
  <c r="AO46" i="4"/>
  <c r="I141" i="4" s="1"/>
  <c r="BI6" i="4"/>
  <c r="G171" i="1"/>
  <c r="G197" i="1"/>
  <c r="G188" i="1"/>
  <c r="E218" i="1"/>
  <c r="E210" i="1"/>
  <c r="E216" i="1"/>
  <c r="G186" i="1"/>
  <c r="E217" i="1"/>
  <c r="E219" i="1"/>
  <c r="E209" i="1"/>
  <c r="G173" i="1"/>
  <c r="G168" i="1"/>
  <c r="E223" i="1"/>
  <c r="I168" i="1" a="1"/>
  <c r="I168" i="1" s="1"/>
  <c r="G184" i="1"/>
  <c r="E211" i="1"/>
  <c r="G172" i="1"/>
  <c r="G198" i="1"/>
  <c r="E213" i="1"/>
  <c r="G169" i="1"/>
  <c r="G199" i="1"/>
  <c r="E214" i="1"/>
  <c r="E215" i="1"/>
  <c r="G175" i="1"/>
  <c r="E99" i="4" l="1"/>
  <c r="M104" i="4"/>
  <c r="I152" i="4"/>
  <c r="I146" i="4"/>
  <c r="I154" i="4"/>
  <c r="I149" i="4"/>
  <c r="C168" i="1" a="1"/>
  <c r="C168" i="1" s="1"/>
  <c r="I150" i="4"/>
  <c r="C209" i="1" a="1"/>
  <c r="G212" i="1" s="1"/>
  <c r="E168" i="1" a="1"/>
  <c r="K188" i="1" s="1"/>
  <c r="G213" i="1" l="1"/>
  <c r="G217" i="1"/>
  <c r="K172" i="1"/>
  <c r="G214" i="1"/>
  <c r="G215" i="1"/>
  <c r="G216" i="1"/>
  <c r="G210" i="1"/>
  <c r="K182" i="1"/>
  <c r="K192" i="1"/>
  <c r="K194" i="1"/>
  <c r="K183" i="1"/>
  <c r="K174" i="1"/>
  <c r="K178" i="1"/>
  <c r="G223" i="1"/>
  <c r="K184" i="1"/>
  <c r="E168" i="1"/>
  <c r="K168" i="1" s="1"/>
  <c r="K195" i="1"/>
  <c r="K180" i="1"/>
  <c r="C209" i="1"/>
  <c r="G209" i="1" s="1"/>
  <c r="K176" i="1"/>
  <c r="G218" i="1"/>
  <c r="K173" i="1"/>
  <c r="G219" i="1"/>
  <c r="K193" i="1"/>
  <c r="K199" i="1"/>
  <c r="G220" i="1"/>
  <c r="K179" i="1"/>
  <c r="G211" i="1"/>
  <c r="K190" i="1"/>
  <c r="G222" i="1"/>
  <c r="K186" i="1"/>
  <c r="K201" i="1"/>
  <c r="K196" i="1"/>
  <c r="K171" i="1"/>
  <c r="K177" i="1"/>
  <c r="K169" i="1"/>
  <c r="K181" i="1"/>
  <c r="K187" i="1"/>
  <c r="K185" i="1"/>
  <c r="K189" i="1"/>
  <c r="K175" i="1"/>
  <c r="K191" i="1"/>
  <c r="K200" i="1"/>
  <c r="K197" i="1"/>
  <c r="K202" i="1"/>
  <c r="K170" i="1"/>
  <c r="K203" i="1" l="1"/>
  <c r="G99" i="4" a="1"/>
  <c r="G99" i="4" s="1"/>
  <c r="I140" i="4"/>
  <c r="E140" i="4" l="1" a="1"/>
  <c r="M99" i="4" l="1"/>
  <c r="M109" i="4"/>
  <c r="M124" i="4" s="1"/>
  <c r="M110" i="4"/>
  <c r="M125" i="4" s="1"/>
  <c r="M111" i="4"/>
  <c r="M126" i="4" s="1"/>
  <c r="M112" i="4"/>
  <c r="M127" i="4" s="1"/>
  <c r="M113" i="4"/>
  <c r="M128" i="4" s="1"/>
  <c r="M119" i="4"/>
  <c r="M108" i="4"/>
  <c r="M123" i="4" s="1"/>
  <c r="M106" i="4"/>
  <c r="M121" i="4" s="1"/>
  <c r="M102" i="4"/>
  <c r="M107" i="4"/>
  <c r="M122" i="4" s="1"/>
  <c r="M100" i="4"/>
  <c r="M101" i="4"/>
  <c r="M103" i="4"/>
  <c r="M105" i="4"/>
  <c r="M120" i="4" s="1"/>
  <c r="E140" i="4"/>
  <c r="K140" i="4" s="1"/>
  <c r="K141" i="4"/>
  <c r="K142" i="4"/>
  <c r="K143" i="4"/>
  <c r="K144" i="4"/>
  <c r="K145" i="4"/>
  <c r="K146" i="4"/>
  <c r="K148" i="4"/>
  <c r="K147" i="4"/>
  <c r="K149" i="4"/>
  <c r="K150" i="4"/>
  <c r="K151" i="4"/>
  <c r="K152" i="4"/>
  <c r="K154" i="4"/>
  <c r="K153" i="4"/>
  <c r="M118" i="4" l="1"/>
  <c r="M133" i="4" s="1"/>
  <c r="M116" i="4"/>
  <c r="M131" i="4" s="1"/>
  <c r="M115" i="4"/>
  <c r="M130" i="4" s="1"/>
  <c r="M117" i="4"/>
  <c r="M132" i="4" s="1"/>
  <c r="M114" i="4"/>
  <c r="M129" i="4" s="1"/>
  <c r="M135" i="4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<sst xmlns="http://schemas.openxmlformats.org/spreadsheetml/2006/main" count="946" uniqueCount="95">
  <si>
    <t>Iron ore extraction</t>
  </si>
  <si>
    <t>Limestone extraction</t>
  </si>
  <si>
    <t>Coal extraction</t>
  </si>
  <si>
    <t>Iron ore hauling</t>
  </si>
  <si>
    <t>Limestone hauling</t>
  </si>
  <si>
    <t>Coal hauling</t>
  </si>
  <si>
    <t>Iron ore beneficiation</t>
  </si>
  <si>
    <t>Limestone beneficiation</t>
  </si>
  <si>
    <t>Coal beneficiation</t>
  </si>
  <si>
    <t>Rotary kiln</t>
  </si>
  <si>
    <t>Coke oven</t>
  </si>
  <si>
    <t>Mixer</t>
  </si>
  <si>
    <t>Blast furnace</t>
  </si>
  <si>
    <t>Iron and steel</t>
  </si>
  <si>
    <t>Waste</t>
  </si>
  <si>
    <t>Iron ore [from Resources]</t>
  </si>
  <si>
    <t>Limestone [from Resources]</t>
  </si>
  <si>
    <t>Coal [from Resources]</t>
  </si>
  <si>
    <t>Combustion Air [from Resources]</t>
  </si>
  <si>
    <t>Natural gas [from Supply]</t>
  </si>
  <si>
    <t>Gas/diesel oil excl. biofuels [from Supply]</t>
  </si>
  <si>
    <t>Motor gasoline excl. biofuels [from Supply]</t>
  </si>
  <si>
    <t>Fuel oil [from Supply]</t>
  </si>
  <si>
    <t>Electricity [from Supply]</t>
  </si>
  <si>
    <t>Iron ore [from Iron ore extraction]</t>
  </si>
  <si>
    <t>Combustion emissions [from Iron ore extraction]</t>
  </si>
  <si>
    <t>Limestone [from Limestone extraction]</t>
  </si>
  <si>
    <t>Combustion emissions [from Limestone extraction]</t>
  </si>
  <si>
    <t>Coal [from Coal extraction]</t>
  </si>
  <si>
    <t>Combustion emissions [from Coal extraction]</t>
  </si>
  <si>
    <t>Iron ore [from Iron ore hauling]</t>
  </si>
  <si>
    <t>Limestone [from Limestone hauling]</t>
  </si>
  <si>
    <t>Coal [from Coal hauling]</t>
  </si>
  <si>
    <t>Iron ore [from Iron ore beneficiation]</t>
  </si>
  <si>
    <t>Iron ore impurities [from Iron ore beneficiation]</t>
  </si>
  <si>
    <t>Limestone [from Limestone beneficiation]</t>
  </si>
  <si>
    <t>Coal [from Coal beneficiation]</t>
  </si>
  <si>
    <t>Quicklime [from Rotary kiln]</t>
  </si>
  <si>
    <t>Magnesium oxide [from Rotary kiln]</t>
  </si>
  <si>
    <t>Kiln emissions [from Rotary kiln]</t>
  </si>
  <si>
    <t>Anthracite [from Coke oven]</t>
  </si>
  <si>
    <t>Coke oven gas [from Coke oven]</t>
  </si>
  <si>
    <t>Ash [from Coke oven]</t>
  </si>
  <si>
    <t>Combustion emissions [from Coke oven]</t>
  </si>
  <si>
    <t>Treated coke oven gas [from CO gas treatment]</t>
  </si>
  <si>
    <t>Blast furnace mixture [from Mixer]</t>
  </si>
  <si>
    <t>Pig iron [from Blast furnace]</t>
  </si>
  <si>
    <t>Blast furnace gas [from Blast furnace]</t>
  </si>
  <si>
    <t>Pig iron slag [from Blast furnace]</t>
  </si>
  <si>
    <t>U</t>
  </si>
  <si>
    <t>Ui</t>
  </si>
  <si>
    <t>Y</t>
  </si>
  <si>
    <t>y = Yi</t>
  </si>
  <si>
    <t>iU</t>
  </si>
  <si>
    <t>Diesel [from Supply]</t>
  </si>
  <si>
    <t>V</t>
  </si>
  <si>
    <t>Vi</t>
  </si>
  <si>
    <t>iV</t>
  </si>
  <si>
    <t>Resources [of Iron ore]</t>
  </si>
  <si>
    <t>Resources [of Limestone]</t>
  </si>
  <si>
    <t>Resources [of Coal]</t>
  </si>
  <si>
    <t>Resources [of Combustion air]</t>
  </si>
  <si>
    <t>Supply [of Natural gas]</t>
  </si>
  <si>
    <t>Supply [of Gas/diesel oil excl. biofuels]</t>
  </si>
  <si>
    <t>Supply [of Motor gasoline excl. biofuels]</t>
  </si>
  <si>
    <t>Supply [of Fuel oil]</t>
  </si>
  <si>
    <t>Supply [of Electricity]</t>
  </si>
  <si>
    <t>R</t>
  </si>
  <si>
    <t>iR</t>
  </si>
  <si>
    <r>
      <t>Resources [of Limestone</t>
    </r>
    <r>
      <rPr>
        <sz val="12"/>
        <color rgb="FF000000"/>
        <rFont val="Aptos Narrow (Body)"/>
      </rPr>
      <t>]</t>
    </r>
  </si>
  <si>
    <t>h</t>
  </si>
  <si>
    <t>Gasoline [from Supply]</t>
  </si>
  <si>
    <t>+</t>
  </si>
  <si>
    <t>–</t>
  </si>
  <si>
    <t>=</t>
  </si>
  <si>
    <r>
      <t>(</t>
    </r>
    <r>
      <rPr>
        <b/>
        <sz val="11"/>
        <color rgb="FF000000"/>
        <rFont val="Aptos Narrow"/>
      </rPr>
      <t>iR</t>
    </r>
    <r>
      <rPr>
        <sz val="12"/>
        <color theme="1"/>
        <rFont val="Aptos Narrow"/>
        <family val="2"/>
        <scheme val="minor"/>
      </rPr>
      <t>)</t>
    </r>
    <r>
      <rPr>
        <vertAlign val="superscript"/>
        <sz val="11"/>
        <color rgb="FF000000"/>
        <rFont val="Aptos Narrow (Body)"/>
      </rPr>
      <t>T</t>
    </r>
  </si>
  <si>
    <r>
      <t>(</t>
    </r>
    <r>
      <rPr>
        <b/>
        <sz val="11"/>
        <color rgb="FF000000"/>
        <rFont val="Aptos Narrow"/>
      </rPr>
      <t>iV</t>
    </r>
    <r>
      <rPr>
        <sz val="12"/>
        <color theme="1"/>
        <rFont val="Aptos Narrow"/>
        <family val="2"/>
        <scheme val="minor"/>
      </rPr>
      <t>)</t>
    </r>
    <r>
      <rPr>
        <vertAlign val="superscript"/>
        <sz val="11"/>
        <color rgb="FF000000"/>
        <rFont val="Aptos Narrow (Body)"/>
      </rPr>
      <t>T</t>
    </r>
  </si>
  <si>
    <t>y</t>
  </si>
  <si>
    <t>Mass balance across industries</t>
  </si>
  <si>
    <t>-</t>
  </si>
  <si>
    <t>Q_loss</t>
  </si>
  <si>
    <t>Energy balance across industries</t>
  </si>
  <si>
    <t>Energy balance between industries</t>
  </si>
  <si>
    <t>Elect</t>
  </si>
  <si>
    <t>Treated coke oven gas [from COG treatment]</t>
  </si>
  <si>
    <t>Treated coke oven gas [from COG distribution]</t>
  </si>
  <si>
    <t>COG treatment</t>
  </si>
  <si>
    <t>COG distribution</t>
  </si>
  <si>
    <t>kg</t>
  </si>
  <si>
    <t>S_units</t>
  </si>
  <si>
    <t>Mass balance between industries</t>
  </si>
  <si>
    <r>
      <t>(</t>
    </r>
    <r>
      <rPr>
        <b/>
        <sz val="11"/>
        <color theme="1"/>
        <rFont val="Aptos Narrow"/>
        <scheme val="minor"/>
      </rPr>
      <t>iR</t>
    </r>
    <r>
      <rPr>
        <sz val="12"/>
        <color theme="1"/>
        <rFont val="Aptos Narrow"/>
        <family val="2"/>
        <scheme val="minor"/>
      </rPr>
      <t>)</t>
    </r>
    <r>
      <rPr>
        <vertAlign val="superscript"/>
        <sz val="11"/>
        <color theme="1"/>
        <rFont val="Aptos Narrow (Body)"/>
      </rPr>
      <t>T</t>
    </r>
  </si>
  <si>
    <r>
      <t>(</t>
    </r>
    <r>
      <rPr>
        <b/>
        <sz val="11"/>
        <color theme="1"/>
        <rFont val="Aptos Narrow"/>
        <scheme val="minor"/>
      </rPr>
      <t>iV</t>
    </r>
    <r>
      <rPr>
        <sz val="12"/>
        <color theme="1"/>
        <rFont val="Aptos Narrow"/>
        <family val="2"/>
        <scheme val="minor"/>
      </rPr>
      <t>)</t>
    </r>
    <r>
      <rPr>
        <vertAlign val="superscript"/>
        <sz val="11"/>
        <color theme="1"/>
        <rFont val="Aptos Narrow (Body)"/>
      </rPr>
      <t>T</t>
    </r>
  </si>
  <si>
    <r>
      <t>(</t>
    </r>
    <r>
      <rPr>
        <b/>
        <sz val="11"/>
        <color rgb="FF000000"/>
        <rFont val="Aptos Narrow"/>
      </rPr>
      <t>iU</t>
    </r>
    <r>
      <rPr>
        <sz val="12"/>
        <color theme="1"/>
        <rFont val="Aptos Narrow"/>
        <family val="2"/>
        <scheme val="minor"/>
      </rPr>
      <t>)</t>
    </r>
    <r>
      <rPr>
        <vertAlign val="superscript"/>
        <sz val="11"/>
        <color rgb="FF000000"/>
        <rFont val="Aptos Narrow (Body)"/>
      </rPr>
      <t>T</t>
    </r>
  </si>
  <si>
    <t>Tar [from Coke oven]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</si>
</sst>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Aptos Narrow"/>
      <family val="2"/>
      <scheme val="minor"/>
    </font>
    <font>
      <sz val="11"/>
      <color theme="1"/>
      <name val="Aptos Narrow"/>
      <family val="2"/>
    </font>
    <font>
      <sz val="11"/>
      <color rgb="FFFF0000"/>
      <name val="Aptos Narrow"/>
      <family val="2"/>
    </font>
    <font>
      <sz val="12"/>
      <color rgb="FF000000"/>
      <name val="Aptos Narrow"/>
      <family val="2"/>
    </font>
    <font>
      <sz val="11"/>
      <color rgb="FF000000"/>
      <name val="Calibri"/>
      <family val="2"/>
    </font>
    <font>
      <b/>
      <sz val="11"/>
      <color rgb="FF000000"/>
      <name val="Aptos Narrow"/>
      <family val="2"/>
    </font>
    <font>
      <sz val="12"/>
      <color rgb="FF000000"/>
      <name val="Calibri"/>
      <family val="2"/>
    </font>
    <font>
      <i/>
      <sz val="11"/>
      <color rgb="FF000000"/>
      <name val="Aptos Narrow"/>
      <family val="2"/>
    </font>
    <font>
      <sz val="12"/>
      <color rgb="FF000000"/>
      <name val="Aptos Narrow (Body)"/>
    </font>
    <font>
      <b/>
      <sz val="11"/>
      <color theme="1"/>
      <name val="Aptos Narrow"/>
      <family val="2"/>
      <scheme val="minor"/>
    </font>
    <font>
      <b/>
      <sz val="11"/>
      <color rgb="FF000000"/>
      <name val="Aptos Narrow"/>
    </font>
    <font>
      <vertAlign val="superscript"/>
      <sz val="11"/>
      <color rgb="FF000000"/>
      <name val="Aptos Narrow (Body)"/>
    </font>
    <font>
      <sz val="11"/>
      <name val="Aptos Narrow"/>
      <family val="2"/>
    </font>
    <font>
      <b/>
      <sz val="12"/>
      <color theme="1"/>
      <name val="Aptos Narrow"/>
      <scheme val="minor"/>
    </font>
    <font>
      <sz val="11"/>
      <color rgb="FF000000"/>
      <name val="Aptos Narrow"/>
    </font>
    <font>
      <b/>
      <sz val="11"/>
      <color theme="1"/>
      <name val="Aptos Narrow"/>
    </font>
    <font>
      <sz val="11"/>
      <color theme="1"/>
      <name val="Aptos Narrow"/>
    </font>
    <font>
      <sz val="12"/>
      <color rgb="FF000000"/>
      <name val="Aptos Narrow"/>
      <family val="2"/>
      <scheme val="minor"/>
    </font>
    <font>
      <b/>
      <sz val="11"/>
      <color theme="1"/>
      <name val="Aptos Narrow"/>
      <scheme val="minor"/>
    </font>
    <font>
      <sz val="11"/>
      <color rgb="FFFF0000"/>
      <name val="Aptos Narrow"/>
      <family val="2"/>
      <scheme val="minor"/>
    </font>
    <font>
      <i/>
      <sz val="11"/>
      <color theme="1"/>
      <name val="Aptos Narrow"/>
      <family val="2"/>
      <scheme val="minor"/>
    </font>
    <font>
      <vertAlign val="superscript"/>
      <sz val="11"/>
      <color theme="1"/>
      <name val="Aptos Narrow (Body)"/>
    </font>
    <font>
      <sz val="11"/>
      <color theme="1"/>
      <name val="Aptos Narrow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FFF6CE"/>
        <bgColor rgb="FF000000"/>
      </patternFill>
    </fill>
    <fill>
      <patternFill patternType="solid">
        <fgColor rgb="FFD9D9D9"/>
        <bgColor rgb="FF000000"/>
      </patternFill>
    </fill>
    <fill>
      <patternFill patternType="solid">
        <fgColor rgb="FFBE5014"/>
        <bgColor rgb="FF000000"/>
      </patternFill>
    </fill>
    <fill>
      <patternFill patternType="solid">
        <fgColor rgb="FFFFF6CE"/>
        <bgColor indexed="64"/>
      </patternFill>
    </fill>
    <fill>
      <patternFill patternType="solid">
        <fgColor rgb="FFFBE2D5"/>
        <bgColor rgb="FF000000"/>
      </patternFill>
    </fill>
    <fill>
      <patternFill patternType="solid">
        <fgColor rgb="FFFFF7CE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7CE"/>
        <bgColor rgb="FF000000"/>
      </patternFill>
    </fill>
    <fill>
      <patternFill patternType="solid">
        <fgColor theme="5" tint="-0.249977111117893"/>
        <bgColor rgb="FF000000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6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textRotation="90"/>
    </xf>
    <xf numFmtId="0" fontId="1" fillId="0" borderId="0" xfId="0" applyFont="1" applyAlignment="1">
      <alignment horizontal="right"/>
    </xf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2" fontId="1" fillId="2" borderId="0" xfId="0" applyNumberFormat="1" applyFont="1" applyFill="1" applyAlignment="1">
      <alignment horizontal="center"/>
    </xf>
    <xf numFmtId="0" fontId="2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4" fillId="0" borderId="0" xfId="0" applyFont="1" applyAlignment="1">
      <alignment horizontal="right"/>
    </xf>
    <xf numFmtId="0" fontId="6" fillId="0" borderId="0" xfId="0" applyFont="1" applyAlignment="1">
      <alignment horizontal="right"/>
    </xf>
    <xf numFmtId="0" fontId="5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textRotation="90"/>
    </xf>
    <xf numFmtId="0" fontId="4" fillId="0" borderId="0" xfId="0" applyFont="1" applyAlignment="1">
      <alignment horizontal="center" textRotation="90"/>
    </xf>
    <xf numFmtId="0" fontId="6" fillId="0" borderId="0" xfId="0" applyFont="1" applyAlignment="1">
      <alignment horizontal="center" textRotation="90"/>
    </xf>
    <xf numFmtId="0" fontId="5" fillId="2" borderId="0" xfId="0" applyFont="1" applyFill="1" applyAlignment="1">
      <alignment horizontal="center"/>
    </xf>
    <xf numFmtId="2" fontId="1" fillId="4" borderId="0" xfId="0" applyNumberFormat="1" applyFont="1" applyFill="1" applyAlignment="1">
      <alignment horizontal="center"/>
    </xf>
    <xf numFmtId="0" fontId="0" fillId="5" borderId="0" xfId="0" applyFill="1" applyAlignment="1">
      <alignment horizontal="center"/>
    </xf>
    <xf numFmtId="2" fontId="0" fillId="5" borderId="0" xfId="0" applyNumberFormat="1" applyFill="1" applyAlignment="1">
      <alignment horizontal="center"/>
    </xf>
    <xf numFmtId="0" fontId="9" fillId="5" borderId="0" xfId="0" applyFont="1" applyFill="1" applyAlignment="1">
      <alignment horizontal="center"/>
    </xf>
    <xf numFmtId="0" fontId="1" fillId="6" borderId="0" xfId="0" applyFont="1" applyFill="1" applyAlignment="1">
      <alignment horizontal="center"/>
    </xf>
    <xf numFmtId="0" fontId="10" fillId="0" borderId="0" xfId="0" quotePrefix="1" applyFont="1" applyAlignment="1">
      <alignment horizontal="center"/>
    </xf>
    <xf numFmtId="0" fontId="10" fillId="0" borderId="0" xfId="0" applyFont="1" applyAlignment="1">
      <alignment horizontal="center"/>
    </xf>
    <xf numFmtId="0" fontId="1" fillId="0" borderId="0" xfId="0" quotePrefix="1" applyFont="1" applyAlignment="1">
      <alignment horizontal="center"/>
    </xf>
    <xf numFmtId="0" fontId="5" fillId="0" borderId="0" xfId="0" applyFont="1"/>
    <xf numFmtId="0" fontId="12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5" fillId="7" borderId="0" xfId="0" applyFont="1" applyFill="1"/>
    <xf numFmtId="0" fontId="15" fillId="0" borderId="0" xfId="0" applyFont="1" applyAlignment="1">
      <alignment horizontal="center"/>
    </xf>
    <xf numFmtId="0" fontId="1" fillId="8" borderId="0" xfId="0" applyFont="1" applyFill="1" applyAlignment="1">
      <alignment horizontal="center"/>
    </xf>
    <xf numFmtId="0" fontId="5" fillId="8" borderId="0" xfId="0" applyFont="1" applyFill="1" applyAlignment="1">
      <alignment horizontal="center"/>
    </xf>
    <xf numFmtId="0" fontId="1" fillId="9" borderId="0" xfId="0" applyFont="1" applyFill="1" applyAlignment="1">
      <alignment horizontal="center"/>
    </xf>
    <xf numFmtId="0" fontId="5" fillId="7" borderId="0" xfId="0" applyFont="1" applyFill="1" applyAlignment="1">
      <alignment horizontal="center"/>
    </xf>
    <xf numFmtId="0" fontId="14" fillId="8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14" fillId="0" borderId="0" xfId="0" applyFont="1" applyAlignment="1">
      <alignment horizontal="right"/>
    </xf>
    <xf numFmtId="0" fontId="16" fillId="10" borderId="0" xfId="0" applyFont="1" applyFill="1" applyAlignment="1">
      <alignment horizontal="center"/>
    </xf>
    <xf numFmtId="0" fontId="14" fillId="10" borderId="0" xfId="0" applyFont="1" applyFill="1" applyAlignment="1">
      <alignment horizontal="center"/>
    </xf>
    <xf numFmtId="0" fontId="14" fillId="11" borderId="0" xfId="0" applyFont="1" applyFill="1"/>
    <xf numFmtId="0" fontId="0" fillId="8" borderId="0" xfId="0" applyFill="1" applyAlignment="1">
      <alignment horizontal="center"/>
    </xf>
    <xf numFmtId="0" fontId="0" fillId="0" borderId="0" xfId="0" applyAlignment="1">
      <alignment horizontal="center" textRotation="90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right"/>
    </xf>
    <xf numFmtId="0" fontId="0" fillId="12" borderId="0" xfId="0" applyFill="1" applyAlignment="1">
      <alignment horizontal="center"/>
    </xf>
    <xf numFmtId="0" fontId="17" fillId="0" borderId="0" xfId="0" applyFont="1" applyAlignment="1">
      <alignment horizontal="right"/>
    </xf>
    <xf numFmtId="0" fontId="18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0" fillId="13" borderId="0" xfId="0" applyFill="1" applyAlignment="1">
      <alignment horizontal="center"/>
    </xf>
    <xf numFmtId="0" fontId="0" fillId="11" borderId="0" xfId="0" applyFill="1" applyAlignment="1">
      <alignment horizontal="center"/>
    </xf>
    <xf numFmtId="0" fontId="19" fillId="0" borderId="0" xfId="0" applyFont="1" applyAlignment="1">
      <alignment horizontal="right"/>
    </xf>
    <xf numFmtId="0" fontId="9" fillId="11" borderId="0" xfId="0" applyFont="1" applyFill="1" applyAlignment="1">
      <alignment horizontal="center"/>
    </xf>
    <xf numFmtId="0" fontId="20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17" fillId="0" borderId="0" xfId="0" applyFont="1" applyAlignment="1">
      <alignment horizontal="center" textRotation="90"/>
    </xf>
    <xf numFmtId="2" fontId="0" fillId="11" borderId="0" xfId="0" applyNumberFormat="1" applyFill="1" applyAlignment="1">
      <alignment horizontal="center"/>
    </xf>
    <xf numFmtId="0" fontId="9" fillId="0" borderId="0" xfId="0" applyFont="1"/>
    <xf numFmtId="0" fontId="0" fillId="14" borderId="0" xfId="0" applyFill="1" applyAlignment="1">
      <alignment horizontal="center"/>
    </xf>
    <xf numFmtId="0" fontId="18" fillId="0" borderId="0" xfId="0" quotePrefix="1" applyFont="1" applyAlignment="1">
      <alignment horizontal="center"/>
    </xf>
    <xf numFmtId="0" fontId="0" fillId="0" borderId="0" xfId="0" quotePrefix="1" applyAlignment="1">
      <alignment horizontal="center"/>
    </xf>
    <xf numFmtId="0" fontId="15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20" fillId="0" borderId="0" xfId="0" applyFont="1" applyAlignment="1">
      <alignment horizontal="center"/>
    </xf>
    <xf numFmtId="2" fontId="1" fillId="9" borderId="0" xfId="0" applyNumberFormat="1" applyFont="1" applyFill="1" applyAlignment="1">
      <alignment horizontal="center"/>
    </xf>
    <xf numFmtId="0" fontId="0" fillId="7" borderId="0" xfId="0" applyFill="1"/>
    <xf numFmtId="0" fontId="16" fillId="0" borderId="0" xfId="0" applyFont="1" applyAlignment="1">
      <alignment horizontal="center"/>
    </xf>
    <xf numFmtId="0" fontId="0" fillId="8" borderId="0" xfId="0" applyFill="1"/>
    <xf numFmtId="0" fontId="0" fillId="7" borderId="0" xfId="0" applyFill="1" applyAlignment="1">
      <alignment horizontal="center"/>
    </xf>
    <xf numFmtId="0" fontId="22" fillId="8" borderId="0" xfId="0" applyFont="1" applyFill="1" applyAlignment="1">
      <alignment horizontal="center"/>
    </xf>
    <xf numFmtId="0" fontId="22" fillId="0" borderId="0" xfId="0" applyFont="1" applyAlignment="1">
      <alignment horizontal="center"/>
    </xf>
    <xf numFmtId="0" fontId="22" fillId="8" borderId="0" xfId="0" applyFont="1" applyFill="1" applyAlignment="1"/>
    <xf numFmtId="0" fontId="0" fillId="0" borderId="0" xfId="0" applyFill="1" applyAlignment="1">
      <alignment horizontal="center" textRotation="90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center" wrapText="1"/>
    </xf>
    <xf numFmtId="0" fontId="0" fillId="0" borderId="0" xfId="0" applyFill="1" applyAlignment="1">
      <alignment horizontal="right"/>
    </xf>
    <xf numFmtId="0" fontId="17" fillId="0" borderId="0" xfId="0" applyFont="1" applyFill="1" applyAlignment="1">
      <alignment horizontal="right"/>
    </xf>
    <xf numFmtId="0" fontId="4" fillId="0" borderId="0" xfId="0" applyFont="1" applyFill="1" applyAlignment="1">
      <alignment horizontal="right"/>
    </xf>
    <xf numFmtId="0" fontId="6" fillId="0" borderId="0" xfId="0" applyFont="1" applyFill="1" applyAlignment="1">
      <alignment horizontal="right"/>
    </xf>
    <xf numFmtId="0" fontId="9" fillId="0" borderId="0" xfId="0" applyFont="1" applyFill="1" applyAlignment="1"/>
    <xf numFmtId="0" fontId="6" fillId="11" borderId="0" xfId="0" applyFont="1" applyFill="1" applyAlignment="1">
      <alignment horizontal="center"/>
    </xf>
    <xf numFmtId="0" fontId="0" fillId="14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9D9D9"/>
      <color rgb="FFFFF7C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calvincollege-my.sharepoint.com/personal/ees44_calvin_edu/Documents/Paper%20Examples%203.xlsx" TargetMode="External"/><Relationship Id="rId1" Type="http://schemas.openxmlformats.org/officeDocument/2006/relationships/externalLinkPath" Target="https://calvincollege-my.sharepoint.com/personal/ees44_calvin_edu/Documents/Paper%20Examples%203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Constants"/>
      <sheetName val="Calculators"/>
      <sheetName val="Fuel Exergy"/>
      <sheetName val="Ore-&gt;PI"/>
      <sheetName val="Energy X"/>
      <sheetName val="MCC_B_RUVY_matrices_mat_level"/>
      <sheetName val="MCC_M_RUVY_matrices_mat_level"/>
      <sheetName val="MCC_h_RUVY_matrices_mat_level"/>
      <sheetName val="Energy RUVY matrices"/>
      <sheetName val="Efficiencies"/>
      <sheetName val="Waste"/>
      <sheetName val="Methane Combustion - EES"/>
      <sheetName val="Tables for Paper"/>
    </sheetNames>
    <sheetDataSet>
      <sheetData sheetId="0" refreshError="1"/>
      <sheetData sheetId="1" refreshError="1"/>
      <sheetData sheetId="2" refreshError="1"/>
      <sheetData sheetId="3" refreshError="1">
        <row r="42">
          <cell r="U42">
            <v>1011.7674660019052</v>
          </cell>
        </row>
        <row r="55">
          <cell r="BZ55">
            <v>11.767466001905108</v>
          </cell>
        </row>
        <row r="104">
          <cell r="FL104">
            <v>229.94813284002646</v>
          </cell>
        </row>
        <row r="114">
          <cell r="CV114">
            <v>4.9847525450981189</v>
          </cell>
        </row>
        <row r="217">
          <cell r="CV217">
            <v>18.493734420766422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AE18B6-B8F5-6345-9BBC-83B29165D6F4}">
  <dimension ref="A1:BM84"/>
  <sheetViews>
    <sheetView topLeftCell="AI1" zoomScale="110" zoomScaleNormal="30" workbookViewId="0">
      <selection activeCell="D70" sqref="D70:K70"/>
    </sheetView>
  </sheetViews>
  <sheetFormatPr baseColWidth="10" defaultRowHeight="16" x14ac:dyDescent="0.2"/>
  <sheetData>
    <row r="1" spans="1:65" x14ac:dyDescent="0.2">
      <c r="A1" t="s">
        <v>70</v>
      </c>
    </row>
    <row r="4" spans="1:65" ht="119" x14ac:dyDescent="0.2"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2"/>
      <c r="AQ4" s="3" t="s">
        <v>0</v>
      </c>
      <c r="AR4" s="3" t="s">
        <v>1</v>
      </c>
      <c r="AS4" s="3" t="s">
        <v>2</v>
      </c>
      <c r="AT4" s="3" t="s">
        <v>3</v>
      </c>
      <c r="AU4" s="3" t="s">
        <v>4</v>
      </c>
      <c r="AV4" s="3" t="s">
        <v>5</v>
      </c>
      <c r="AW4" s="3" t="s">
        <v>6</v>
      </c>
      <c r="AX4" s="3" t="s">
        <v>7</v>
      </c>
      <c r="AY4" s="3" t="s">
        <v>8</v>
      </c>
      <c r="AZ4" s="3" t="s">
        <v>9</v>
      </c>
      <c r="BA4" s="3" t="s">
        <v>10</v>
      </c>
      <c r="BB4" s="3" t="s">
        <v>86</v>
      </c>
      <c r="BC4" s="3" t="s">
        <v>87</v>
      </c>
      <c r="BD4" s="3" t="s">
        <v>11</v>
      </c>
      <c r="BE4" s="3" t="s">
        <v>12</v>
      </c>
      <c r="BF4" s="1"/>
      <c r="BG4" s="1"/>
      <c r="BH4" s="1"/>
      <c r="BI4" s="3"/>
      <c r="BJ4" s="3"/>
      <c r="BK4" s="3" t="s">
        <v>13</v>
      </c>
      <c r="BL4" s="3" t="s">
        <v>14</v>
      </c>
    </row>
    <row r="5" spans="1:65" x14ac:dyDescent="0.2"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4"/>
      <c r="AH5" s="1"/>
      <c r="AI5" s="1"/>
      <c r="AJ5" s="1"/>
      <c r="AK5" s="1"/>
      <c r="AL5" s="1"/>
      <c r="AM5" s="1"/>
      <c r="AN5" s="1"/>
      <c r="AO5" s="1"/>
      <c r="AP5" s="4" t="s">
        <v>15</v>
      </c>
      <c r="AQ5" s="5">
        <v>-841.69623437072971</v>
      </c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  <c r="BE5" s="35"/>
      <c r="BF5" s="33">
        <v>-841.69623437072971</v>
      </c>
      <c r="BG5" s="1"/>
      <c r="BH5" s="1"/>
      <c r="BI5" s="4"/>
      <c r="BJ5" s="4" t="s">
        <v>15</v>
      </c>
      <c r="BK5" s="40"/>
      <c r="BL5" s="40"/>
      <c r="BM5" s="43">
        <v>0</v>
      </c>
    </row>
    <row r="6" spans="1:65" x14ac:dyDescent="0.2"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4"/>
      <c r="AH6" s="1"/>
      <c r="AI6" s="1"/>
      <c r="AJ6" s="1"/>
      <c r="AK6" s="1"/>
      <c r="AL6" s="1"/>
      <c r="AM6" s="1"/>
      <c r="AN6" s="1"/>
      <c r="AO6" s="1"/>
      <c r="AP6" s="4" t="s">
        <v>16</v>
      </c>
      <c r="AQ6" s="5"/>
      <c r="AR6" s="5">
        <v>-1202.01</v>
      </c>
      <c r="AS6" s="5"/>
      <c r="AT6" s="5"/>
      <c r="AU6" s="5"/>
      <c r="AV6" s="5"/>
      <c r="AW6" s="5"/>
      <c r="AX6" s="5"/>
      <c r="AY6" s="5"/>
      <c r="AZ6" s="5"/>
      <c r="BA6" s="5"/>
      <c r="BB6" s="5"/>
      <c r="BC6" s="5"/>
      <c r="BD6" s="5"/>
      <c r="BE6" s="35"/>
      <c r="BF6" s="33">
        <v>-1202.01</v>
      </c>
      <c r="BG6" s="1"/>
      <c r="BH6" s="1"/>
      <c r="BI6" s="4"/>
      <c r="BJ6" s="4" t="s">
        <v>16</v>
      </c>
      <c r="BK6" s="40"/>
      <c r="BL6" s="40"/>
      <c r="BM6" s="43">
        <v>0</v>
      </c>
    </row>
    <row r="7" spans="1:65" x14ac:dyDescent="0.2"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4"/>
      <c r="AH7" s="1"/>
      <c r="AI7" s="1"/>
      <c r="AJ7" s="1"/>
      <c r="AK7" s="1"/>
      <c r="AL7" s="1"/>
      <c r="AM7" s="1"/>
      <c r="AN7" s="1"/>
      <c r="AO7" s="1"/>
      <c r="AP7" s="4" t="s">
        <v>17</v>
      </c>
      <c r="AQ7" s="5"/>
      <c r="AR7" s="5"/>
      <c r="AS7" s="5">
        <v>23054812.906863328</v>
      </c>
      <c r="AT7" s="5"/>
      <c r="AU7" s="5"/>
      <c r="AV7" s="5"/>
      <c r="AW7" s="5"/>
      <c r="AX7" s="5"/>
      <c r="AY7" s="5"/>
      <c r="AZ7" s="5"/>
      <c r="BA7" s="5"/>
      <c r="BB7" s="5"/>
      <c r="BC7" s="5"/>
      <c r="BD7" s="5"/>
      <c r="BE7" s="35"/>
      <c r="BF7" s="33">
        <v>27444.041076111029</v>
      </c>
      <c r="BG7" s="1"/>
      <c r="BH7" s="1"/>
      <c r="BI7" s="4"/>
      <c r="BJ7" s="4" t="s">
        <v>17</v>
      </c>
      <c r="BK7" s="40"/>
      <c r="BL7" s="40"/>
      <c r="BM7" s="43">
        <v>0</v>
      </c>
    </row>
    <row r="8" spans="1:65" x14ac:dyDescent="0.2"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4"/>
      <c r="AH8" s="1"/>
      <c r="AI8" s="1"/>
      <c r="AJ8" s="1"/>
      <c r="AK8" s="1"/>
      <c r="AL8" s="1"/>
      <c r="AM8" s="1"/>
      <c r="AN8" s="1"/>
      <c r="AO8" s="1"/>
      <c r="AP8" s="4" t="s">
        <v>18</v>
      </c>
      <c r="AQ8" s="5">
        <v>0</v>
      </c>
      <c r="AR8" s="5">
        <v>0</v>
      </c>
      <c r="AS8" s="5">
        <v>0</v>
      </c>
      <c r="AT8" s="5"/>
      <c r="AU8" s="5"/>
      <c r="AV8" s="5"/>
      <c r="AW8" s="5"/>
      <c r="AX8" s="5"/>
      <c r="AY8" s="5"/>
      <c r="AZ8" s="5">
        <v>0</v>
      </c>
      <c r="BA8" s="5">
        <v>0</v>
      </c>
      <c r="BB8" s="5"/>
      <c r="BC8" s="5"/>
      <c r="BD8" s="5"/>
      <c r="BE8" s="68">
        <v>0</v>
      </c>
      <c r="BF8" s="33">
        <v>0</v>
      </c>
      <c r="BG8" s="1"/>
      <c r="BH8" s="1"/>
      <c r="BI8" s="4"/>
      <c r="BJ8" s="4" t="s">
        <v>18</v>
      </c>
      <c r="BK8" s="40"/>
      <c r="BL8" s="40"/>
      <c r="BM8" s="43">
        <v>0</v>
      </c>
    </row>
    <row r="9" spans="1:65" x14ac:dyDescent="0.2"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4"/>
      <c r="AH9" s="1"/>
      <c r="AI9" s="1"/>
      <c r="AJ9" s="1"/>
      <c r="AK9" s="1"/>
      <c r="AL9" s="1"/>
      <c r="AM9" s="1"/>
      <c r="AN9" s="1"/>
      <c r="AO9" s="1"/>
      <c r="AP9" s="4" t="s">
        <v>19</v>
      </c>
      <c r="AQ9" s="5"/>
      <c r="AR9" s="5"/>
      <c r="AS9" s="5"/>
      <c r="AT9" s="5"/>
      <c r="AU9" s="5"/>
      <c r="AV9" s="5"/>
      <c r="AW9" s="5"/>
      <c r="AX9" s="5"/>
      <c r="AY9" s="5"/>
      <c r="AZ9" s="5">
        <v>-74.599999999999994</v>
      </c>
      <c r="BA9" s="5">
        <v>-74.599999999999994</v>
      </c>
      <c r="BB9" s="5"/>
      <c r="BC9" s="5"/>
      <c r="BD9" s="5"/>
      <c r="BE9" s="35">
        <v>-74.599999999999994</v>
      </c>
      <c r="BF9" s="33">
        <v>-223.79999999999998</v>
      </c>
      <c r="BG9" s="1"/>
      <c r="BH9" s="1"/>
      <c r="BI9" s="4"/>
      <c r="BJ9" s="4" t="s">
        <v>19</v>
      </c>
      <c r="BK9" s="40"/>
      <c r="BL9" s="40"/>
      <c r="BM9" s="43">
        <v>0</v>
      </c>
    </row>
    <row r="10" spans="1:65" x14ac:dyDescent="0.2"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4"/>
      <c r="AH10" s="1"/>
      <c r="AI10" s="1"/>
      <c r="AJ10" s="1"/>
      <c r="AK10" s="1"/>
      <c r="AL10" s="1"/>
      <c r="AM10" s="1"/>
      <c r="AN10" s="1"/>
      <c r="AO10" s="1"/>
      <c r="AP10" s="4" t="s">
        <v>20</v>
      </c>
      <c r="AQ10" s="5">
        <v>7127.6028120000001</v>
      </c>
      <c r="AR10" s="5">
        <v>7127.6028120000001</v>
      </c>
      <c r="AS10" s="5">
        <v>7127.6028120000001</v>
      </c>
      <c r="AT10" s="5"/>
      <c r="AU10" s="5"/>
      <c r="AV10" s="5"/>
      <c r="AW10" s="5"/>
      <c r="AX10" s="5"/>
      <c r="AY10" s="5"/>
      <c r="AZ10" s="5"/>
      <c r="BA10" s="5"/>
      <c r="BB10" s="5"/>
      <c r="BC10" s="5"/>
      <c r="BD10" s="5"/>
      <c r="BE10" s="35"/>
      <c r="BF10" s="33">
        <v>21382.808435999999</v>
      </c>
      <c r="BG10" s="1"/>
      <c r="BH10" s="1"/>
      <c r="BI10" s="4"/>
      <c r="BJ10" s="4" t="s">
        <v>20</v>
      </c>
      <c r="BK10" s="40"/>
      <c r="BL10" s="40"/>
      <c r="BM10" s="43">
        <v>0</v>
      </c>
    </row>
    <row r="11" spans="1:65" x14ac:dyDescent="0.2"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4"/>
      <c r="AH11" s="1"/>
      <c r="AI11" s="1"/>
      <c r="AJ11" s="1"/>
      <c r="AK11" s="1"/>
      <c r="AL11" s="1"/>
      <c r="AM11" s="1"/>
      <c r="AN11" s="1"/>
      <c r="AO11" s="1"/>
      <c r="AP11" s="4" t="s">
        <v>21</v>
      </c>
      <c r="AQ11" s="5"/>
      <c r="AR11" s="5">
        <v>-250.1</v>
      </c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35"/>
      <c r="BF11" s="33">
        <v>-250.1</v>
      </c>
      <c r="BG11" s="1"/>
      <c r="BH11" s="1"/>
      <c r="BI11" s="4"/>
      <c r="BJ11" s="4" t="s">
        <v>21</v>
      </c>
      <c r="BK11" s="40"/>
      <c r="BL11" s="40"/>
      <c r="BM11" s="43">
        <v>0</v>
      </c>
    </row>
    <row r="12" spans="1:65" x14ac:dyDescent="0.2"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4"/>
      <c r="AH12" s="1"/>
      <c r="AI12" s="1"/>
      <c r="AJ12" s="1"/>
      <c r="AK12" s="1"/>
      <c r="AL12" s="1"/>
      <c r="AM12" s="1"/>
      <c r="AN12" s="1"/>
      <c r="AO12" s="1"/>
      <c r="AP12" s="4" t="s">
        <v>22</v>
      </c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5"/>
      <c r="BD12" s="5"/>
      <c r="BE12" s="35">
        <v>5540.6175999999996</v>
      </c>
      <c r="BF12" s="33">
        <v>5540.6175999999996</v>
      </c>
      <c r="BG12" s="1"/>
      <c r="BH12" s="1"/>
      <c r="BI12" s="4"/>
      <c r="BJ12" s="4" t="s">
        <v>22</v>
      </c>
      <c r="BK12" s="40"/>
      <c r="BL12" s="40"/>
      <c r="BM12" s="43">
        <v>0</v>
      </c>
    </row>
    <row r="13" spans="1:65" x14ac:dyDescent="0.2"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4"/>
      <c r="AH13" s="1"/>
      <c r="AI13" s="1"/>
      <c r="AJ13" s="1"/>
      <c r="AK13" s="1"/>
      <c r="AL13" s="1"/>
      <c r="AM13" s="1"/>
      <c r="AN13" s="1"/>
      <c r="AO13" s="1"/>
      <c r="AP13" s="4" t="s">
        <v>23</v>
      </c>
      <c r="AQ13" s="5"/>
      <c r="AR13" s="5"/>
      <c r="AS13" s="5">
        <v>0</v>
      </c>
      <c r="AT13" s="5">
        <v>0</v>
      </c>
      <c r="AU13" s="5">
        <v>0</v>
      </c>
      <c r="AV13" s="5">
        <v>0</v>
      </c>
      <c r="AW13" s="5">
        <v>0</v>
      </c>
      <c r="AX13" s="5">
        <v>0</v>
      </c>
      <c r="AY13" s="5">
        <v>0</v>
      </c>
      <c r="AZ13" s="5"/>
      <c r="BA13" s="5"/>
      <c r="BB13" s="5">
        <v>0</v>
      </c>
      <c r="BC13" s="5"/>
      <c r="BD13" s="5"/>
      <c r="BE13" s="35">
        <v>0</v>
      </c>
      <c r="BF13" s="33">
        <v>0</v>
      </c>
      <c r="BG13" s="1"/>
      <c r="BH13" s="1"/>
      <c r="BI13" s="4"/>
      <c r="BJ13" s="4" t="s">
        <v>23</v>
      </c>
      <c r="BK13" s="40"/>
      <c r="BL13" s="40"/>
      <c r="BM13" s="43">
        <v>0</v>
      </c>
    </row>
    <row r="14" spans="1:65" x14ac:dyDescent="0.2"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9"/>
      <c r="AH14" s="1"/>
      <c r="AI14" s="1"/>
      <c r="AJ14" s="1"/>
      <c r="AK14" s="1"/>
      <c r="AL14" s="1"/>
      <c r="AM14" s="1"/>
      <c r="AN14" s="1"/>
      <c r="AO14" s="1"/>
      <c r="AP14" s="10" t="s">
        <v>24</v>
      </c>
      <c r="AQ14" s="5"/>
      <c r="AR14" s="5"/>
      <c r="AS14" s="5"/>
      <c r="AT14" s="5">
        <v>-841.69623437072971</v>
      </c>
      <c r="AU14" s="5"/>
      <c r="AV14" s="5"/>
      <c r="AW14" s="5"/>
      <c r="AX14" s="5"/>
      <c r="AY14" s="5"/>
      <c r="AZ14" s="5"/>
      <c r="BA14" s="5"/>
      <c r="BB14" s="5"/>
      <c r="BC14" s="5"/>
      <c r="BD14" s="5"/>
      <c r="BE14" s="35"/>
      <c r="BF14" s="33">
        <v>-841.69623437072971</v>
      </c>
      <c r="BG14" s="1"/>
      <c r="BH14" s="1"/>
      <c r="BI14" s="10"/>
      <c r="BJ14" s="4" t="s">
        <v>24</v>
      </c>
      <c r="BK14" s="40"/>
      <c r="BL14" s="40"/>
      <c r="BM14" s="43">
        <v>0</v>
      </c>
    </row>
    <row r="15" spans="1:65" x14ac:dyDescent="0.2"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0"/>
      <c r="AH15" s="1"/>
      <c r="AI15" s="1"/>
      <c r="AJ15" s="1"/>
      <c r="AK15" s="1"/>
      <c r="AL15" s="1"/>
      <c r="AM15" s="1"/>
      <c r="AN15" s="1"/>
      <c r="AO15" s="1"/>
      <c r="AP15" s="4" t="s">
        <v>25</v>
      </c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  <c r="BC15" s="5"/>
      <c r="BD15" s="5"/>
      <c r="BE15" s="35"/>
      <c r="BF15" s="33">
        <v>0</v>
      </c>
      <c r="BG15" s="1"/>
      <c r="BH15" s="1"/>
      <c r="BI15" s="4"/>
      <c r="BJ15" s="4" t="s">
        <v>25</v>
      </c>
      <c r="BK15" s="40"/>
      <c r="BL15" s="40">
        <v>-99.008821849873215</v>
      </c>
      <c r="BM15" s="43">
        <v>-99.008821849873215</v>
      </c>
    </row>
    <row r="16" spans="1:65" x14ac:dyDescent="0.2"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1"/>
      <c r="AH16" s="1"/>
      <c r="AI16" s="1"/>
      <c r="AJ16" s="1"/>
      <c r="AK16" s="1"/>
      <c r="AL16" s="1"/>
      <c r="AM16" s="1"/>
      <c r="AN16" s="1"/>
      <c r="AO16" s="1"/>
      <c r="AP16" s="10" t="s">
        <v>26</v>
      </c>
      <c r="AQ16" s="5"/>
      <c r="AR16" s="5"/>
      <c r="AS16" s="5"/>
      <c r="AT16" s="5"/>
      <c r="AU16" s="5">
        <v>-1202.01</v>
      </c>
      <c r="AV16" s="5"/>
      <c r="AW16" s="5"/>
      <c r="AX16" s="5"/>
      <c r="AY16" s="5"/>
      <c r="AZ16" s="5"/>
      <c r="BA16" s="5"/>
      <c r="BB16" s="5"/>
      <c r="BC16" s="5"/>
      <c r="BD16" s="5"/>
      <c r="BE16" s="35"/>
      <c r="BF16" s="33">
        <v>-1202.01</v>
      </c>
      <c r="BG16" s="1"/>
      <c r="BH16" s="1"/>
      <c r="BI16" s="10"/>
      <c r="BJ16" s="4" t="s">
        <v>26</v>
      </c>
      <c r="BK16" s="41"/>
      <c r="BL16" s="40"/>
      <c r="BM16" s="43">
        <v>0</v>
      </c>
    </row>
    <row r="17" spans="3:65" x14ac:dyDescent="0.2"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1"/>
      <c r="AH17" s="1"/>
      <c r="AI17" s="1"/>
      <c r="AJ17" s="1"/>
      <c r="AK17" s="1"/>
      <c r="AL17" s="1"/>
      <c r="AM17" s="1"/>
      <c r="AN17" s="1"/>
      <c r="AO17" s="1"/>
      <c r="AP17" s="4" t="s">
        <v>27</v>
      </c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  <c r="BC17" s="5"/>
      <c r="BD17" s="8"/>
      <c r="BE17" s="35"/>
      <c r="BF17" s="33">
        <v>0</v>
      </c>
      <c r="BG17" s="1"/>
      <c r="BH17" s="1"/>
      <c r="BI17" s="4"/>
      <c r="BJ17" s="4" t="s">
        <v>27</v>
      </c>
      <c r="BK17" s="40"/>
      <c r="BL17" s="40">
        <v>-98.84370786785361</v>
      </c>
      <c r="BM17" s="43">
        <v>-98.84370786785361</v>
      </c>
    </row>
    <row r="18" spans="3:65" x14ac:dyDescent="0.2"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1"/>
      <c r="AH18" s="1"/>
      <c r="AI18" s="1"/>
      <c r="AJ18" s="1"/>
      <c r="AK18" s="1"/>
      <c r="AL18" s="1"/>
      <c r="AM18" s="1"/>
      <c r="AN18" s="1"/>
      <c r="AO18" s="1"/>
      <c r="AP18" s="11" t="s">
        <v>28</v>
      </c>
      <c r="AQ18" s="5"/>
      <c r="AR18" s="5"/>
      <c r="AS18" s="5"/>
      <c r="AT18" s="5"/>
      <c r="AU18" s="5"/>
      <c r="AV18" s="5">
        <v>-284.89999999999998</v>
      </c>
      <c r="AW18" s="5"/>
      <c r="AX18" s="5"/>
      <c r="AY18" s="5"/>
      <c r="AZ18" s="5"/>
      <c r="BA18" s="5"/>
      <c r="BB18" s="5"/>
      <c r="BC18" s="5"/>
      <c r="BD18" s="5"/>
      <c r="BE18" s="68"/>
      <c r="BF18" s="33">
        <v>-284.89999999999998</v>
      </c>
      <c r="BG18" s="1"/>
      <c r="BH18" s="1"/>
      <c r="BI18" s="11"/>
      <c r="BJ18" s="4" t="s">
        <v>28</v>
      </c>
      <c r="BK18" s="40"/>
      <c r="BL18" s="40"/>
      <c r="BM18" s="43">
        <v>0</v>
      </c>
    </row>
    <row r="19" spans="3:65" x14ac:dyDescent="0.2"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1"/>
      <c r="AH19" s="1"/>
      <c r="AI19" s="1"/>
      <c r="AJ19" s="1"/>
      <c r="AK19" s="1"/>
      <c r="AL19" s="1"/>
      <c r="AM19" s="1"/>
      <c r="AN19" s="1"/>
      <c r="AO19" s="1"/>
      <c r="AP19" s="4" t="s">
        <v>29</v>
      </c>
      <c r="AQ19" s="5"/>
      <c r="AR19" s="5"/>
      <c r="AS19" s="5"/>
      <c r="AT19" s="5"/>
      <c r="AU19" s="5"/>
      <c r="AV19" s="5"/>
      <c r="AW19" s="5"/>
      <c r="AX19" s="5"/>
      <c r="AY19" s="5"/>
      <c r="AZ19" s="5"/>
      <c r="BA19" s="5"/>
      <c r="BB19" s="5"/>
      <c r="BC19" s="5"/>
      <c r="BD19" s="5"/>
      <c r="BE19" s="35"/>
      <c r="BF19" s="33">
        <v>0</v>
      </c>
      <c r="BG19" s="1"/>
      <c r="BH19" s="1"/>
      <c r="BI19" s="4"/>
      <c r="BJ19" s="4" t="s">
        <v>29</v>
      </c>
      <c r="BK19" s="40"/>
      <c r="BL19" s="40">
        <v>-99.008821849873215</v>
      </c>
      <c r="BM19" s="43">
        <v>-99.008821849873215</v>
      </c>
    </row>
    <row r="20" spans="3:65" x14ac:dyDescent="0.2"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1"/>
      <c r="AH20" s="1"/>
      <c r="AI20" s="1"/>
      <c r="AJ20" s="1"/>
      <c r="AK20" s="1"/>
      <c r="AL20" s="1"/>
      <c r="AM20" s="1"/>
      <c r="AN20" s="1"/>
      <c r="AO20" s="1"/>
      <c r="AP20" s="10" t="s">
        <v>30</v>
      </c>
      <c r="AQ20" s="5"/>
      <c r="AR20" s="5"/>
      <c r="AS20" s="5"/>
      <c r="AT20" s="5"/>
      <c r="AU20" s="5"/>
      <c r="AV20" s="5"/>
      <c r="AW20" s="5">
        <v>-841.69623437072971</v>
      </c>
      <c r="AX20" s="5"/>
      <c r="AY20" s="5"/>
      <c r="AZ20" s="5"/>
      <c r="BA20" s="5"/>
      <c r="BB20" s="5"/>
      <c r="BC20" s="5"/>
      <c r="BD20" s="5"/>
      <c r="BE20" s="35"/>
      <c r="BF20" s="33">
        <v>-841.69623437072971</v>
      </c>
      <c r="BG20" s="1"/>
      <c r="BH20" s="1"/>
      <c r="BI20" s="10"/>
      <c r="BJ20" s="4" t="s">
        <v>30</v>
      </c>
      <c r="BK20" s="40"/>
      <c r="BL20" s="40"/>
      <c r="BM20" s="43">
        <v>0</v>
      </c>
    </row>
    <row r="21" spans="3:65" x14ac:dyDescent="0.2"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1"/>
      <c r="AH21" s="1"/>
      <c r="AI21" s="1"/>
      <c r="AJ21" s="1"/>
      <c r="AK21" s="1"/>
      <c r="AL21" s="1"/>
      <c r="AM21" s="1"/>
      <c r="AN21" s="1"/>
      <c r="AO21" s="1"/>
      <c r="AP21" s="10" t="s">
        <v>31</v>
      </c>
      <c r="AQ21" s="5"/>
      <c r="AR21" s="5"/>
      <c r="AS21" s="5"/>
      <c r="AT21" s="5"/>
      <c r="AU21" s="5"/>
      <c r="AV21" s="5"/>
      <c r="AW21" s="5"/>
      <c r="AX21" s="5">
        <v>-1202.01</v>
      </c>
      <c r="AY21" s="5"/>
      <c r="AZ21" s="5"/>
      <c r="BA21" s="5"/>
      <c r="BB21" s="5"/>
      <c r="BC21" s="5"/>
      <c r="BD21" s="5"/>
      <c r="BE21" s="35"/>
      <c r="BF21" s="33">
        <v>-1202.01</v>
      </c>
      <c r="BG21" s="1"/>
      <c r="BH21" s="1"/>
      <c r="BI21" s="10"/>
      <c r="BJ21" s="4" t="s">
        <v>31</v>
      </c>
      <c r="BK21" s="40"/>
      <c r="BL21" s="40"/>
      <c r="BM21" s="43">
        <v>0</v>
      </c>
    </row>
    <row r="22" spans="3:65" x14ac:dyDescent="0.2"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1"/>
      <c r="AH22" s="1"/>
      <c r="AI22" s="1"/>
      <c r="AJ22" s="1"/>
      <c r="AK22" s="1"/>
      <c r="AL22" s="1"/>
      <c r="AM22" s="1"/>
      <c r="AN22" s="1"/>
      <c r="AO22" s="1"/>
      <c r="AP22" s="10" t="s">
        <v>32</v>
      </c>
      <c r="AQ22" s="5"/>
      <c r="AR22" s="5"/>
      <c r="AS22" s="5"/>
      <c r="AT22" s="5"/>
      <c r="AU22" s="5"/>
      <c r="AV22" s="5"/>
      <c r="AW22" s="5"/>
      <c r="AX22" s="5"/>
      <c r="AY22" s="5">
        <v>-284.89999999999998</v>
      </c>
      <c r="AZ22" s="5"/>
      <c r="BA22" s="5"/>
      <c r="BB22" s="5"/>
      <c r="BC22" s="5"/>
      <c r="BD22" s="5"/>
      <c r="BE22" s="35"/>
      <c r="BF22" s="33">
        <v>-284.89999999999998</v>
      </c>
      <c r="BG22" s="1"/>
      <c r="BH22" s="1"/>
      <c r="BI22" s="10"/>
      <c r="BJ22" s="4" t="s">
        <v>32</v>
      </c>
      <c r="BK22" s="40"/>
      <c r="BL22" s="40"/>
      <c r="BM22" s="43">
        <v>0</v>
      </c>
    </row>
    <row r="23" spans="3:65" x14ac:dyDescent="0.2"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2"/>
      <c r="AH23" s="1"/>
      <c r="AI23" s="1"/>
      <c r="AJ23" s="1"/>
      <c r="AK23" s="1"/>
      <c r="AL23" s="1"/>
      <c r="AM23" s="1"/>
      <c r="AN23" s="1"/>
      <c r="AO23" s="1"/>
      <c r="AP23" s="10" t="s">
        <v>33</v>
      </c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  <c r="BC23" s="5"/>
      <c r="BD23" s="5">
        <v>-834.48831000000007</v>
      </c>
      <c r="BE23" s="35"/>
      <c r="BF23" s="33">
        <v>-834.48831000000007</v>
      </c>
      <c r="BG23" s="1"/>
      <c r="BH23" s="1"/>
      <c r="BI23" s="10"/>
      <c r="BJ23" s="4" t="s">
        <v>33</v>
      </c>
      <c r="BK23" s="40"/>
      <c r="BL23" s="40"/>
      <c r="BM23" s="43">
        <v>0</v>
      </c>
    </row>
    <row r="24" spans="3:65" x14ac:dyDescent="0.2"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1"/>
      <c r="AH24" s="1"/>
      <c r="AI24" s="1"/>
      <c r="AJ24" s="1"/>
      <c r="AK24" s="1"/>
      <c r="AL24" s="1"/>
      <c r="AM24" s="1"/>
      <c r="AN24" s="1"/>
      <c r="AO24" s="1"/>
      <c r="AP24" s="11" t="s">
        <v>34</v>
      </c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5"/>
      <c r="BB24" s="5"/>
      <c r="BC24" s="5"/>
      <c r="BD24" s="5"/>
      <c r="BE24" s="68"/>
      <c r="BF24" s="34">
        <v>0</v>
      </c>
      <c r="BG24" s="13"/>
      <c r="BH24" s="1"/>
      <c r="BI24" s="11"/>
      <c r="BJ24" s="4" t="s">
        <v>34</v>
      </c>
      <c r="BK24" s="40"/>
      <c r="BL24" s="40">
        <v>-1454.2261001517452</v>
      </c>
      <c r="BM24" s="43">
        <v>-1454.2261001517452</v>
      </c>
    </row>
    <row r="25" spans="3:65" x14ac:dyDescent="0.2"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1"/>
      <c r="AH25" s="1"/>
      <c r="AI25" s="1"/>
      <c r="AJ25" s="1"/>
      <c r="AK25" s="1"/>
      <c r="AL25" s="1"/>
      <c r="AM25" s="1"/>
      <c r="AN25" s="1"/>
      <c r="AO25" s="1"/>
      <c r="AP25" s="11" t="s">
        <v>35</v>
      </c>
      <c r="AQ25" s="5"/>
      <c r="AR25" s="5"/>
      <c r="AS25" s="5"/>
      <c r="AT25" s="5"/>
      <c r="AU25" s="5"/>
      <c r="AV25" s="5"/>
      <c r="AW25" s="5"/>
      <c r="AX25" s="5"/>
      <c r="AY25" s="5"/>
      <c r="AZ25" s="5">
        <v>-1202.01</v>
      </c>
      <c r="BA25" s="5"/>
      <c r="BB25" s="5"/>
      <c r="BC25" s="5"/>
      <c r="BD25" s="5"/>
      <c r="BE25" s="35"/>
      <c r="BF25" s="33">
        <v>-1202.01</v>
      </c>
      <c r="BG25" s="1"/>
      <c r="BH25" s="1"/>
      <c r="BI25" s="11"/>
      <c r="BJ25" s="4" t="s">
        <v>35</v>
      </c>
      <c r="BK25" s="40"/>
      <c r="BL25" s="40"/>
      <c r="BM25" s="43">
        <v>0</v>
      </c>
    </row>
    <row r="26" spans="3:65" x14ac:dyDescent="0.2"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1"/>
      <c r="AH26" s="1"/>
      <c r="AI26" s="1"/>
      <c r="AJ26" s="1"/>
      <c r="AK26" s="1"/>
      <c r="AL26" s="1"/>
      <c r="AM26" s="1"/>
      <c r="AN26" s="1"/>
      <c r="AO26" s="1"/>
      <c r="AP26" s="11" t="s">
        <v>36</v>
      </c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5">
        <v>-284.89999999999998</v>
      </c>
      <c r="BB26" s="5"/>
      <c r="BC26" s="5"/>
      <c r="BD26" s="5"/>
      <c r="BE26" s="35"/>
      <c r="BF26" s="33">
        <v>-284.89999999999998</v>
      </c>
      <c r="BG26" s="1"/>
      <c r="BH26" s="1"/>
      <c r="BI26" s="11"/>
      <c r="BJ26" s="4" t="s">
        <v>36</v>
      </c>
      <c r="BK26" s="40"/>
      <c r="BL26" s="40"/>
      <c r="BM26" s="43">
        <v>0</v>
      </c>
    </row>
    <row r="27" spans="3:65" x14ac:dyDescent="0.2"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1"/>
      <c r="AH27" s="1"/>
      <c r="AI27" s="1"/>
      <c r="AJ27" s="1"/>
      <c r="AK27" s="1"/>
      <c r="AL27" s="1"/>
      <c r="AM27" s="1"/>
      <c r="AN27" s="1"/>
      <c r="AO27" s="1"/>
      <c r="AP27" s="11" t="s">
        <v>37</v>
      </c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5"/>
      <c r="BB27" s="5"/>
      <c r="BC27" s="5"/>
      <c r="BD27" s="5">
        <v>-634.9</v>
      </c>
      <c r="BE27" s="35"/>
      <c r="BF27" s="33">
        <v>-634.9</v>
      </c>
      <c r="BG27" s="1"/>
      <c r="BH27" s="1"/>
      <c r="BI27" s="11"/>
      <c r="BJ27" s="4" t="s">
        <v>37</v>
      </c>
      <c r="BK27" s="40"/>
      <c r="BL27" s="40"/>
      <c r="BM27" s="43">
        <v>0</v>
      </c>
    </row>
    <row r="28" spans="3:65" x14ac:dyDescent="0.2"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1"/>
      <c r="AH28" s="1"/>
      <c r="AI28" s="1"/>
      <c r="AJ28" s="1"/>
      <c r="AK28" s="1"/>
      <c r="AL28" s="1"/>
      <c r="AM28" s="1"/>
      <c r="AN28" s="1"/>
      <c r="AO28" s="1"/>
      <c r="AP28" s="11" t="s">
        <v>38</v>
      </c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5"/>
      <c r="BB28" s="5"/>
      <c r="BC28" s="5"/>
      <c r="BD28" s="5"/>
      <c r="BE28" s="68"/>
      <c r="BF28" s="33">
        <v>0</v>
      </c>
      <c r="BG28" s="1"/>
      <c r="BH28" s="1"/>
      <c r="BI28" s="11"/>
      <c r="BJ28" s="4" t="s">
        <v>38</v>
      </c>
      <c r="BK28" s="40"/>
      <c r="BL28" s="40">
        <v>-601.6</v>
      </c>
      <c r="BM28" s="43">
        <v>-601.6</v>
      </c>
    </row>
    <row r="29" spans="3:65" x14ac:dyDescent="0.2"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1"/>
      <c r="AH29" s="1"/>
      <c r="AI29" s="1"/>
      <c r="AJ29" s="1"/>
      <c r="AK29" s="1"/>
      <c r="AL29" s="1"/>
      <c r="AM29" s="1"/>
      <c r="AN29" s="1"/>
      <c r="AO29" s="1"/>
      <c r="AP29" s="11" t="s">
        <v>39</v>
      </c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5"/>
      <c r="BB29" s="5"/>
      <c r="BC29" s="5"/>
      <c r="BD29" s="5"/>
      <c r="BE29" s="35"/>
      <c r="BF29" s="33">
        <v>0</v>
      </c>
      <c r="BG29" s="1"/>
      <c r="BH29" s="1"/>
      <c r="BI29" s="11"/>
      <c r="BJ29" s="4" t="s">
        <v>39</v>
      </c>
      <c r="BK29" s="40"/>
      <c r="BL29" s="40">
        <v>-89.61674376121961</v>
      </c>
      <c r="BM29" s="43">
        <v>-89.61674376121961</v>
      </c>
    </row>
    <row r="30" spans="3:65" x14ac:dyDescent="0.2"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1"/>
      <c r="AH30" s="1"/>
      <c r="AI30" s="1"/>
      <c r="AJ30" s="1"/>
      <c r="AK30" s="1"/>
      <c r="AL30" s="1"/>
      <c r="AM30" s="1"/>
      <c r="AN30" s="1"/>
      <c r="AO30" s="1"/>
      <c r="AP30" s="11" t="s">
        <v>40</v>
      </c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5"/>
      <c r="BB30" s="5"/>
      <c r="BC30" s="5"/>
      <c r="BD30" s="5">
        <v>6546468.5968566798</v>
      </c>
      <c r="BE30" s="35"/>
      <c r="BF30" s="33">
        <v>6546468.5968566798</v>
      </c>
      <c r="BG30" s="1"/>
      <c r="BH30" s="1"/>
      <c r="BI30" s="11"/>
      <c r="BJ30" s="4" t="s">
        <v>40</v>
      </c>
      <c r="BK30" s="40"/>
      <c r="BL30" s="40"/>
      <c r="BM30" s="43">
        <v>0</v>
      </c>
    </row>
    <row r="31" spans="3:65" x14ac:dyDescent="0.2"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1"/>
      <c r="AH31" s="1"/>
      <c r="AI31" s="1"/>
      <c r="AJ31" s="1"/>
      <c r="AK31" s="1"/>
      <c r="AL31" s="1"/>
      <c r="AM31" s="1"/>
      <c r="AN31" s="1"/>
      <c r="AO31" s="1"/>
      <c r="AP31" s="12" t="s">
        <v>41</v>
      </c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5"/>
      <c r="BB31" s="5">
        <v>-37.006500000000003</v>
      </c>
      <c r="BC31" s="5"/>
      <c r="BD31" s="5"/>
      <c r="BE31" s="35"/>
      <c r="BF31" s="33">
        <v>-37.006500000000003</v>
      </c>
      <c r="BG31" s="1"/>
      <c r="BH31" s="1"/>
      <c r="BI31" s="12"/>
      <c r="BJ31" s="4" t="s">
        <v>41</v>
      </c>
      <c r="BK31" s="40"/>
      <c r="BL31" s="40"/>
      <c r="BM31" s="43">
        <v>0</v>
      </c>
    </row>
    <row r="32" spans="3:65" x14ac:dyDescent="0.2"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1"/>
      <c r="AH32" s="1"/>
      <c r="AI32" s="1"/>
      <c r="AJ32" s="1"/>
      <c r="AK32" s="1"/>
      <c r="AL32" s="1"/>
      <c r="AM32" s="1"/>
      <c r="AN32" s="1"/>
      <c r="AO32" s="1"/>
      <c r="AP32" s="11" t="s">
        <v>94</v>
      </c>
      <c r="AQ32" s="5"/>
      <c r="AR32" s="5"/>
      <c r="AS32" s="5"/>
      <c r="AT32" s="5"/>
      <c r="AU32" s="5"/>
      <c r="AV32" s="5"/>
      <c r="AW32" s="5"/>
      <c r="AX32" s="5"/>
      <c r="AY32" s="5"/>
      <c r="AZ32" s="5"/>
      <c r="BA32" s="5"/>
      <c r="BB32" s="5"/>
      <c r="BC32" s="5"/>
      <c r="BD32" s="5"/>
      <c r="BE32" s="35"/>
      <c r="BF32" s="33">
        <v>0</v>
      </c>
      <c r="BG32" s="1"/>
      <c r="BH32" s="1"/>
      <c r="BI32" s="11"/>
      <c r="BJ32" s="4" t="s">
        <v>94</v>
      </c>
      <c r="BK32" s="40"/>
      <c r="BL32" s="40">
        <v>-221.69899000000004</v>
      </c>
      <c r="BM32" s="43">
        <v>-221.69899000000004</v>
      </c>
    </row>
    <row r="33" spans="3:65" x14ac:dyDescent="0.2"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1"/>
      <c r="AH33" s="1"/>
      <c r="AI33" s="1"/>
      <c r="AJ33" s="1"/>
      <c r="AK33" s="1"/>
      <c r="AL33" s="1"/>
      <c r="AM33" s="1"/>
      <c r="AN33" s="1"/>
      <c r="AO33" s="1"/>
      <c r="AP33" s="4" t="s">
        <v>42</v>
      </c>
      <c r="AQ33" s="5"/>
      <c r="AR33" s="5"/>
      <c r="AS33" s="5"/>
      <c r="AT33" s="5"/>
      <c r="AU33" s="5"/>
      <c r="AV33" s="5"/>
      <c r="AW33" s="5"/>
      <c r="AX33" s="5"/>
      <c r="AY33" s="5"/>
      <c r="AZ33" s="5"/>
      <c r="BA33" s="5"/>
      <c r="BB33" s="5"/>
      <c r="BC33" s="5"/>
      <c r="BD33" s="5"/>
      <c r="BE33" s="35"/>
      <c r="BF33" s="33">
        <v>0</v>
      </c>
      <c r="BG33" s="1"/>
      <c r="BH33" s="1"/>
      <c r="BI33" s="4"/>
      <c r="BJ33" s="4" t="s">
        <v>42</v>
      </c>
      <c r="BK33" s="40"/>
      <c r="BL33" s="40">
        <v>-284.89999999999998</v>
      </c>
      <c r="BM33" s="43">
        <v>-284.89999999999998</v>
      </c>
    </row>
    <row r="34" spans="3:65" x14ac:dyDescent="0.2"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1"/>
      <c r="AH34" s="1"/>
      <c r="AI34" s="1"/>
      <c r="AJ34" s="1"/>
      <c r="AK34" s="1"/>
      <c r="AL34" s="1"/>
      <c r="AM34" s="1"/>
      <c r="AN34" s="1"/>
      <c r="AO34" s="1"/>
      <c r="AP34" s="11" t="s">
        <v>43</v>
      </c>
      <c r="AQ34" s="5"/>
      <c r="AR34" s="5"/>
      <c r="AS34" s="5"/>
      <c r="AT34" s="5"/>
      <c r="AU34" s="5"/>
      <c r="AV34" s="5"/>
      <c r="AW34" s="5"/>
      <c r="AX34" s="5"/>
      <c r="AY34" s="5"/>
      <c r="AZ34" s="5"/>
      <c r="BA34" s="5"/>
      <c r="BB34" s="5"/>
      <c r="BC34" s="5"/>
      <c r="BD34" s="5"/>
      <c r="BE34" s="35"/>
      <c r="BF34" s="33">
        <v>0</v>
      </c>
      <c r="BG34" s="1"/>
      <c r="BH34" s="1"/>
      <c r="BI34" s="11"/>
      <c r="BJ34" s="4" t="s">
        <v>43</v>
      </c>
      <c r="BK34" s="40"/>
      <c r="BL34" s="40">
        <v>-89.542108138870873</v>
      </c>
      <c r="BM34" s="43">
        <v>-89.542108138870873</v>
      </c>
    </row>
    <row r="35" spans="3:65" x14ac:dyDescent="0.2"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1"/>
      <c r="AH35" s="1"/>
      <c r="AI35" s="1"/>
      <c r="AJ35" s="1"/>
      <c r="AK35" s="1"/>
      <c r="AL35" s="1"/>
      <c r="AM35" s="1"/>
      <c r="AN35" s="1"/>
      <c r="AO35" s="1"/>
      <c r="AP35" s="11" t="s">
        <v>84</v>
      </c>
      <c r="AQ35" s="5"/>
      <c r="AR35" s="5"/>
      <c r="AS35" s="5"/>
      <c r="AT35" s="5"/>
      <c r="AU35" s="5"/>
      <c r="AV35" s="5"/>
      <c r="AW35" s="5"/>
      <c r="AX35" s="5"/>
      <c r="AY35" s="5"/>
      <c r="AZ35" s="5"/>
      <c r="BA35" s="5"/>
      <c r="BB35" s="5"/>
      <c r="BC35" s="5">
        <v>-23.917987170512152</v>
      </c>
      <c r="BD35" s="5"/>
      <c r="BE35" s="68"/>
      <c r="BF35" s="33">
        <v>-23.917987170512152</v>
      </c>
      <c r="BG35" s="1"/>
      <c r="BH35" s="1"/>
      <c r="BI35" s="11"/>
      <c r="BJ35" s="4" t="s">
        <v>84</v>
      </c>
      <c r="BK35" s="40"/>
      <c r="BL35" s="40"/>
      <c r="BM35" s="43">
        <v>0</v>
      </c>
    </row>
    <row r="36" spans="3:65" x14ac:dyDescent="0.2"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1"/>
      <c r="AH36" s="1"/>
      <c r="AI36" s="1"/>
      <c r="AJ36" s="1"/>
      <c r="AK36" s="1"/>
      <c r="AL36" s="1"/>
      <c r="AM36" s="1"/>
      <c r="AN36" s="1"/>
      <c r="AO36" s="1"/>
      <c r="AP36" s="11" t="s">
        <v>85</v>
      </c>
      <c r="AQ36" s="5"/>
      <c r="AR36" s="5"/>
      <c r="AS36" s="5"/>
      <c r="AT36" s="5"/>
      <c r="AU36" s="5"/>
      <c r="AV36" s="5"/>
      <c r="AW36" s="5"/>
      <c r="AX36" s="5"/>
      <c r="AY36" s="5"/>
      <c r="AZ36" s="5"/>
      <c r="BA36" s="5"/>
      <c r="BB36" s="5"/>
      <c r="BC36" s="5"/>
      <c r="BD36" s="5"/>
      <c r="BE36" s="68">
        <v>-23.917987170512156</v>
      </c>
      <c r="BF36" s="33">
        <v>-23.917987170512156</v>
      </c>
      <c r="BG36" s="1"/>
      <c r="BH36" s="1"/>
      <c r="BI36" s="11"/>
      <c r="BJ36" s="4" t="s">
        <v>85</v>
      </c>
      <c r="BK36" s="40">
        <v>-23.917987170512156</v>
      </c>
      <c r="BL36" s="40"/>
      <c r="BM36" s="43">
        <v>-23.917987170512156</v>
      </c>
    </row>
    <row r="37" spans="3:65" x14ac:dyDescent="0.2"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1"/>
      <c r="AH37" s="1"/>
      <c r="AI37" s="1"/>
      <c r="AJ37" s="1"/>
      <c r="AK37" s="1"/>
      <c r="AL37" s="1"/>
      <c r="AM37" s="1"/>
      <c r="AN37" s="1"/>
      <c r="AO37" s="1"/>
      <c r="AP37" s="11" t="s">
        <v>45</v>
      </c>
      <c r="AQ37" s="5"/>
      <c r="AR37" s="5"/>
      <c r="AS37" s="5"/>
      <c r="AT37" s="5"/>
      <c r="AU37" s="5"/>
      <c r="AV37" s="5"/>
      <c r="AW37" s="5"/>
      <c r="AX37" s="5"/>
      <c r="AY37" s="5"/>
      <c r="AZ37" s="5"/>
      <c r="BA37" s="5"/>
      <c r="BB37" s="5"/>
      <c r="BC37" s="5"/>
      <c r="BD37" s="5"/>
      <c r="BE37" s="68">
        <v>3963.8871338071585</v>
      </c>
      <c r="BF37" s="33">
        <v>3963.8871338071585</v>
      </c>
      <c r="BG37" s="1"/>
      <c r="BH37" s="1"/>
      <c r="BI37" s="11"/>
      <c r="BJ37" s="4" t="s">
        <v>45</v>
      </c>
      <c r="BK37" s="40"/>
      <c r="BL37" s="40"/>
      <c r="BM37" s="43">
        <v>0</v>
      </c>
    </row>
    <row r="38" spans="3:65" x14ac:dyDescent="0.2"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1"/>
      <c r="AH38" s="1"/>
      <c r="AI38" s="1"/>
      <c r="AJ38" s="1"/>
      <c r="AK38" s="1"/>
      <c r="AL38" s="1"/>
      <c r="AM38" s="1"/>
      <c r="AN38" s="1"/>
      <c r="AO38" s="1"/>
      <c r="AP38" s="11" t="s">
        <v>46</v>
      </c>
      <c r="AQ38" s="35"/>
      <c r="AR38" s="35"/>
      <c r="AS38" s="35"/>
      <c r="AT38" s="35"/>
      <c r="AU38" s="35"/>
      <c r="AV38" s="35"/>
      <c r="AW38" s="35"/>
      <c r="AX38" s="35"/>
      <c r="AY38" s="35"/>
      <c r="AZ38" s="35"/>
      <c r="BA38" s="35"/>
      <c r="BB38" s="35"/>
      <c r="BC38" s="35"/>
      <c r="BD38" s="35"/>
      <c r="BE38" s="35"/>
      <c r="BF38" s="33">
        <v>0</v>
      </c>
      <c r="BG38" s="1"/>
      <c r="BH38" s="1"/>
      <c r="BI38" s="11"/>
      <c r="BJ38" s="4" t="s">
        <v>46</v>
      </c>
      <c r="BK38" s="40">
        <v>0</v>
      </c>
      <c r="BL38" s="40"/>
      <c r="BM38" s="43">
        <v>0</v>
      </c>
    </row>
    <row r="39" spans="3:65" x14ac:dyDescent="0.2"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1"/>
      <c r="AH39" s="1"/>
      <c r="AI39" s="1"/>
      <c r="AJ39" s="1"/>
      <c r="AK39" s="1"/>
      <c r="AL39" s="1"/>
      <c r="AM39" s="1"/>
      <c r="AN39" s="1"/>
      <c r="AO39" s="1"/>
      <c r="AP39" s="11" t="s">
        <v>47</v>
      </c>
      <c r="AQ39" s="31"/>
      <c r="AR39" s="31"/>
      <c r="AS39" s="31"/>
      <c r="AT39" s="31"/>
      <c r="AU39" s="31"/>
      <c r="AV39" s="31"/>
      <c r="AW39" s="31"/>
      <c r="AX39" s="31"/>
      <c r="AY39" s="31"/>
      <c r="AZ39" s="31"/>
      <c r="BA39" s="31"/>
      <c r="BB39" s="31"/>
      <c r="BC39" s="31"/>
      <c r="BD39" s="31"/>
      <c r="BE39" s="36"/>
      <c r="BF39" s="33">
        <v>0</v>
      </c>
      <c r="BG39" s="1"/>
      <c r="BH39" s="1"/>
      <c r="BI39" s="1"/>
      <c r="BJ39" s="39" t="s">
        <v>47</v>
      </c>
      <c r="BK39" s="42"/>
      <c r="BL39" s="52">
        <v>-126.30390709179704</v>
      </c>
      <c r="BM39" s="43">
        <v>-126.30390709179704</v>
      </c>
    </row>
    <row r="40" spans="3:65" x14ac:dyDescent="0.2"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1"/>
      <c r="AH40" s="1"/>
      <c r="AI40" s="1"/>
      <c r="AJ40" s="1"/>
      <c r="AK40" s="1"/>
      <c r="AL40" s="1"/>
      <c r="AM40" s="1"/>
      <c r="AN40" s="1"/>
      <c r="AO40" s="1"/>
      <c r="AP40" s="11" t="s">
        <v>48</v>
      </c>
      <c r="AQ40" s="69"/>
      <c r="AR40" s="69"/>
      <c r="AS40" s="69"/>
      <c r="AT40" s="69"/>
      <c r="AU40" s="69"/>
      <c r="AV40" s="69"/>
      <c r="AW40" s="69"/>
      <c r="AX40" s="69"/>
      <c r="AY40" s="69"/>
      <c r="AZ40" s="69"/>
      <c r="BA40" s="69"/>
      <c r="BB40" s="69"/>
      <c r="BC40" s="69"/>
      <c r="BD40" s="69"/>
      <c r="BE40" s="69"/>
      <c r="BF40" s="33">
        <v>0</v>
      </c>
      <c r="BG40" s="1"/>
      <c r="BH40" s="1"/>
      <c r="BI40" s="1"/>
      <c r="BJ40" s="39" t="s">
        <v>48</v>
      </c>
      <c r="BK40" s="42"/>
      <c r="BL40" s="52">
        <v>-89.61</v>
      </c>
      <c r="BM40" s="43">
        <f>BL40</f>
        <v>-89.61</v>
      </c>
    </row>
    <row r="41" spans="3:65" x14ac:dyDescent="0.2">
      <c r="C41" s="1"/>
      <c r="D41" s="65"/>
      <c r="E41" s="65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  <c r="AA41" s="14"/>
      <c r="AB41" s="14"/>
      <c r="AC41" s="14"/>
      <c r="AD41" s="14"/>
      <c r="AE41" s="14"/>
      <c r="AF41" s="14"/>
      <c r="AG41" s="11"/>
      <c r="AH41" s="14"/>
      <c r="AI41" s="14"/>
      <c r="AJ41" s="14"/>
      <c r="AK41" s="14"/>
      <c r="AL41" s="14"/>
      <c r="AM41" s="14"/>
      <c r="AN41" s="14"/>
      <c r="AO41" s="1"/>
      <c r="AP41" s="1"/>
      <c r="AQ41" s="63" t="s">
        <v>49</v>
      </c>
      <c r="AR41" s="70"/>
      <c r="AS41" s="70"/>
      <c r="AT41" s="70"/>
      <c r="AU41" s="70"/>
      <c r="AV41" s="70"/>
      <c r="AW41" s="70"/>
      <c r="AX41" s="70"/>
      <c r="AY41" s="70"/>
      <c r="AZ41" s="70"/>
      <c r="BA41" s="70"/>
      <c r="BB41" s="70"/>
      <c r="BC41" s="70"/>
      <c r="BD41" s="70"/>
      <c r="BE41" s="70"/>
      <c r="BF41" s="32" t="s">
        <v>50</v>
      </c>
      <c r="BG41" s="1"/>
      <c r="BH41" s="1"/>
      <c r="BI41" s="1"/>
      <c r="BJ41" s="13"/>
      <c r="BK41" s="64" t="s">
        <v>51</v>
      </c>
      <c r="BL41" s="64">
        <v>-89.61</v>
      </c>
      <c r="BM41" s="30" t="s">
        <v>52</v>
      </c>
    </row>
    <row r="42" spans="3:65" x14ac:dyDescent="0.2">
      <c r="AN42" s="1"/>
      <c r="AO42" s="1"/>
      <c r="AP42" s="1"/>
      <c r="AQ42" s="37">
        <f>SUM(AQ5:AQ40)</f>
        <v>6285.90657762927</v>
      </c>
      <c r="AR42" s="37">
        <f>SUM(AR5:AR40)</f>
        <v>5675.4928119999995</v>
      </c>
      <c r="AS42" s="37">
        <f>SUM(AS5:AS40)</f>
        <v>23061940.509675328</v>
      </c>
      <c r="AT42" s="37">
        <f>SUM(AT5:AT40)</f>
        <v>-841.69623437072971</v>
      </c>
      <c r="AU42" s="37">
        <f>SUM(AU5:AU40)</f>
        <v>-1202.01</v>
      </c>
      <c r="AV42" s="37">
        <f>SUM(AV5:AV40)</f>
        <v>-284.89999999999998</v>
      </c>
      <c r="AW42" s="37">
        <f>SUM(AW5:AW40)</f>
        <v>-841.69623437072971</v>
      </c>
      <c r="AX42" s="37">
        <f>SUM(AX5:AX40)</f>
        <v>-1202.01</v>
      </c>
      <c r="AY42" s="37">
        <f>SUM(AY5:AY40)</f>
        <v>-284.89999999999998</v>
      </c>
      <c r="AZ42" s="37">
        <f>SUM(AZ5:AZ40)</f>
        <v>-1276.6099999999999</v>
      </c>
      <c r="BA42" s="37">
        <f>SUM(BA5:BA40)</f>
        <v>-359.5</v>
      </c>
      <c r="BB42" s="37">
        <f>SUM(BB5:BB40)</f>
        <v>-37.006500000000003</v>
      </c>
      <c r="BC42" s="37">
        <f>SUM(BC5:BC40)</f>
        <v>-23.917987170512152</v>
      </c>
      <c r="BD42" s="37">
        <f>SUM(BD5:BD40)</f>
        <v>6544999.2085466795</v>
      </c>
      <c r="BE42" s="37">
        <f>SUM(BE5:BE40)</f>
        <v>9405.986746636645</v>
      </c>
      <c r="BG42" s="1"/>
      <c r="BH42" s="1"/>
      <c r="BI42" s="1"/>
      <c r="BJ42" s="1"/>
      <c r="BK42" s="13"/>
      <c r="BL42" s="1"/>
    </row>
    <row r="43" spans="3:65" ht="236" x14ac:dyDescent="0.2">
      <c r="C43" s="15"/>
      <c r="D43" s="44" t="s">
        <v>15</v>
      </c>
      <c r="E43" s="44" t="s">
        <v>16</v>
      </c>
      <c r="F43" s="44" t="s">
        <v>17</v>
      </c>
      <c r="G43" s="44" t="s">
        <v>18</v>
      </c>
      <c r="H43" s="44" t="s">
        <v>19</v>
      </c>
      <c r="I43" s="44" t="s">
        <v>20</v>
      </c>
      <c r="J43" s="44" t="s">
        <v>21</v>
      </c>
      <c r="K43" s="44" t="s">
        <v>22</v>
      </c>
      <c r="L43" s="44" t="s">
        <v>23</v>
      </c>
      <c r="M43" s="16" t="s">
        <v>24</v>
      </c>
      <c r="N43" s="3" t="s">
        <v>25</v>
      </c>
      <c r="O43" s="16" t="s">
        <v>26</v>
      </c>
      <c r="P43" s="3" t="s">
        <v>27</v>
      </c>
      <c r="Q43" s="17" t="s">
        <v>28</v>
      </c>
      <c r="R43" s="3" t="s">
        <v>29</v>
      </c>
      <c r="S43" s="16" t="s">
        <v>30</v>
      </c>
      <c r="T43" s="16" t="s">
        <v>31</v>
      </c>
      <c r="U43" s="16" t="s">
        <v>32</v>
      </c>
      <c r="V43" s="16" t="s">
        <v>33</v>
      </c>
      <c r="W43" s="17" t="s">
        <v>34</v>
      </c>
      <c r="X43" s="17" t="s">
        <v>35</v>
      </c>
      <c r="Y43" s="17" t="s">
        <v>36</v>
      </c>
      <c r="Z43" s="17" t="s">
        <v>37</v>
      </c>
      <c r="AA43" s="17" t="s">
        <v>38</v>
      </c>
      <c r="AB43" s="17" t="s">
        <v>39</v>
      </c>
      <c r="AC43" s="17" t="s">
        <v>40</v>
      </c>
      <c r="AD43" s="18" t="s">
        <v>41</v>
      </c>
      <c r="AE43" s="18" t="s">
        <v>94</v>
      </c>
      <c r="AF43" s="17" t="s">
        <v>42</v>
      </c>
      <c r="AG43" s="44" t="s">
        <v>43</v>
      </c>
      <c r="AH43" s="17" t="s">
        <v>84</v>
      </c>
      <c r="AI43" s="17" t="s">
        <v>85</v>
      </c>
      <c r="AJ43" s="17" t="s">
        <v>45</v>
      </c>
      <c r="AK43" s="17" t="s">
        <v>46</v>
      </c>
      <c r="AL43" s="17" t="s">
        <v>47</v>
      </c>
      <c r="AM43" s="17" t="s">
        <v>48</v>
      </c>
      <c r="AN43" s="38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</row>
    <row r="44" spans="3:65" x14ac:dyDescent="0.2">
      <c r="C44" s="4" t="s">
        <v>0</v>
      </c>
      <c r="D44" s="21"/>
      <c r="E44" s="21"/>
      <c r="F44" s="21"/>
      <c r="G44" s="21"/>
      <c r="H44" s="21"/>
      <c r="I44" s="21"/>
      <c r="J44" s="21"/>
      <c r="K44" s="21"/>
      <c r="L44" s="21"/>
      <c r="M44" s="5">
        <v>-841.69623437072971</v>
      </c>
      <c r="N44" s="5">
        <v>-99.008821849873215</v>
      </c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21"/>
      <c r="AN44" s="51">
        <v>-940.70505622060296</v>
      </c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</row>
    <row r="45" spans="3:65" x14ac:dyDescent="0.2">
      <c r="C45" s="4" t="s">
        <v>1</v>
      </c>
      <c r="D45" s="21"/>
      <c r="E45" s="21"/>
      <c r="F45" s="21"/>
      <c r="G45" s="21"/>
      <c r="H45" s="21"/>
      <c r="I45" s="21"/>
      <c r="J45" s="21"/>
      <c r="K45" s="21"/>
      <c r="L45" s="21"/>
      <c r="M45" s="5"/>
      <c r="N45" s="5"/>
      <c r="O45" s="5">
        <v>-1202.01</v>
      </c>
      <c r="P45" s="5">
        <v>-98.84370786785361</v>
      </c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21"/>
      <c r="AN45" s="51">
        <v>-1300.8537078678537</v>
      </c>
      <c r="AO45" s="1"/>
      <c r="AP45" s="1"/>
      <c r="AQ45" s="13"/>
      <c r="AR45" s="13"/>
      <c r="AS45" s="13"/>
      <c r="AT45" s="13"/>
      <c r="AU45" s="13"/>
      <c r="AV45" s="13"/>
      <c r="AW45" s="13"/>
      <c r="AX45" s="13"/>
      <c r="AY45" s="13"/>
      <c r="AZ45" s="13"/>
      <c r="BA45" s="13"/>
      <c r="BB45" s="13"/>
      <c r="BC45" s="13"/>
      <c r="BD45" s="13"/>
      <c r="BE45" s="1"/>
      <c r="BF45" s="1"/>
      <c r="BG45" s="1"/>
      <c r="BH45" s="1"/>
      <c r="BI45" s="1"/>
      <c r="BJ45" s="13"/>
      <c r="BK45" s="13"/>
      <c r="BL45" s="1"/>
    </row>
    <row r="46" spans="3:65" x14ac:dyDescent="0.2">
      <c r="C46" s="4" t="s">
        <v>2</v>
      </c>
      <c r="D46" s="21"/>
      <c r="E46" s="21"/>
      <c r="F46" s="21"/>
      <c r="G46" s="21"/>
      <c r="H46" s="21"/>
      <c r="I46" s="21"/>
      <c r="J46" s="21"/>
      <c r="K46" s="21"/>
      <c r="L46" s="21"/>
      <c r="M46" s="5"/>
      <c r="N46" s="5"/>
      <c r="O46" s="5"/>
      <c r="P46" s="5"/>
      <c r="Q46" s="5">
        <v>-284.89999999999998</v>
      </c>
      <c r="R46" s="5">
        <v>-99.008821849873215</v>
      </c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21"/>
      <c r="AN46" s="51">
        <v>-383.90882184987322</v>
      </c>
      <c r="AO46" s="1"/>
      <c r="AP46" s="1"/>
      <c r="AQ46" s="13"/>
      <c r="AR46" s="13"/>
      <c r="AS46" s="13"/>
      <c r="AT46" s="13"/>
      <c r="AU46" s="13"/>
      <c r="AV46" s="13"/>
      <c r="AW46" s="13"/>
      <c r="AX46" s="13"/>
      <c r="AY46" s="13"/>
      <c r="AZ46" s="13"/>
      <c r="BA46" s="13"/>
      <c r="BB46" s="13"/>
      <c r="BC46" s="13"/>
      <c r="BD46" s="13"/>
      <c r="BE46" s="1"/>
      <c r="BF46" s="1"/>
      <c r="BG46" s="1"/>
      <c r="BH46" s="1"/>
      <c r="BI46" s="1"/>
      <c r="BJ46" s="13"/>
      <c r="BK46" s="13"/>
      <c r="BL46" s="1"/>
    </row>
    <row r="47" spans="3:65" x14ac:dyDescent="0.2">
      <c r="C47" s="4" t="s">
        <v>3</v>
      </c>
      <c r="D47" s="21"/>
      <c r="E47" s="21"/>
      <c r="F47" s="21"/>
      <c r="G47" s="21"/>
      <c r="H47" s="21"/>
      <c r="I47" s="21"/>
      <c r="J47" s="21"/>
      <c r="K47" s="21"/>
      <c r="L47" s="21"/>
      <c r="M47" s="5"/>
      <c r="N47" s="5"/>
      <c r="O47" s="5"/>
      <c r="P47" s="5"/>
      <c r="Q47" s="5"/>
      <c r="R47" s="5"/>
      <c r="S47" s="5">
        <v>-841.69623437072971</v>
      </c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21"/>
      <c r="AN47" s="51">
        <v>-841.69623437072971</v>
      </c>
      <c r="AO47" s="1"/>
      <c r="AP47" s="1"/>
      <c r="AQ47" s="13"/>
      <c r="AR47" s="13"/>
      <c r="AS47" s="13"/>
      <c r="AT47" s="13"/>
      <c r="AU47" s="13"/>
      <c r="AV47" s="13"/>
      <c r="AW47" s="13"/>
      <c r="AX47" s="13"/>
      <c r="AY47" s="13"/>
      <c r="AZ47" s="13"/>
      <c r="BA47" s="13"/>
      <c r="BB47" s="13"/>
      <c r="BC47" s="13"/>
      <c r="BD47" s="13"/>
      <c r="BE47" s="1"/>
      <c r="BF47" s="1"/>
      <c r="BG47" s="1"/>
      <c r="BH47" s="1"/>
      <c r="BI47" s="1"/>
      <c r="BJ47" s="13"/>
      <c r="BK47" s="13"/>
      <c r="BL47" s="1"/>
    </row>
    <row r="48" spans="3:65" x14ac:dyDescent="0.2">
      <c r="C48" s="4" t="s">
        <v>4</v>
      </c>
      <c r="D48" s="21"/>
      <c r="E48" s="21"/>
      <c r="F48" s="21"/>
      <c r="G48" s="21"/>
      <c r="H48" s="21"/>
      <c r="I48" s="21"/>
      <c r="J48" s="21"/>
      <c r="K48" s="21"/>
      <c r="L48" s="21"/>
      <c r="M48" s="5"/>
      <c r="N48" s="5"/>
      <c r="O48" s="5"/>
      <c r="P48" s="5"/>
      <c r="Q48" s="5"/>
      <c r="R48" s="5"/>
      <c r="S48" s="5"/>
      <c r="T48" s="5">
        <v>-1202.01</v>
      </c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21"/>
      <c r="AN48" s="51">
        <v>-1202.01</v>
      </c>
      <c r="AO48" s="1"/>
      <c r="AP48" s="1"/>
      <c r="AQ48" s="13"/>
      <c r="AR48" s="13"/>
      <c r="AS48" s="13"/>
      <c r="AT48" s="13"/>
      <c r="AU48" s="13"/>
      <c r="AV48" s="13"/>
      <c r="AW48" s="13"/>
      <c r="AX48" s="13"/>
      <c r="AY48" s="13"/>
      <c r="AZ48" s="13"/>
      <c r="BA48" s="13"/>
      <c r="BB48" s="13"/>
      <c r="BC48" s="13"/>
      <c r="BD48" s="13"/>
      <c r="BE48" s="1"/>
      <c r="BF48" s="1"/>
      <c r="BG48" s="1"/>
      <c r="BH48" s="1"/>
      <c r="BI48" s="1"/>
      <c r="BJ48" s="13"/>
      <c r="BK48" s="13"/>
      <c r="BL48" s="1"/>
    </row>
    <row r="49" spans="3:64" x14ac:dyDescent="0.2">
      <c r="C49" s="4" t="s">
        <v>5</v>
      </c>
      <c r="D49" s="21"/>
      <c r="E49" s="21"/>
      <c r="F49" s="21"/>
      <c r="G49" s="21"/>
      <c r="H49" s="21"/>
      <c r="I49" s="21"/>
      <c r="J49" s="21"/>
      <c r="K49" s="21"/>
      <c r="L49" s="21"/>
      <c r="M49" s="5"/>
      <c r="N49" s="5"/>
      <c r="O49" s="5"/>
      <c r="P49" s="5"/>
      <c r="Q49" s="5"/>
      <c r="R49" s="5"/>
      <c r="S49" s="5"/>
      <c r="T49" s="5"/>
      <c r="U49" s="5">
        <v>-284.89999999999998</v>
      </c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21"/>
      <c r="AN49" s="51">
        <v>-284.89999999999998</v>
      </c>
      <c r="AO49" s="1"/>
      <c r="AP49" s="1"/>
      <c r="AQ49" s="13"/>
      <c r="AR49" s="13"/>
      <c r="AS49" s="13"/>
      <c r="AT49" s="13"/>
      <c r="AU49" s="13"/>
      <c r="AV49" s="13"/>
      <c r="AW49" s="13"/>
      <c r="AX49" s="13"/>
      <c r="AY49" s="13"/>
      <c r="AZ49" s="13"/>
      <c r="BA49" s="13"/>
      <c r="BB49" s="13"/>
      <c r="BC49" s="13"/>
      <c r="BD49" s="13"/>
      <c r="BE49" s="1"/>
      <c r="BF49" s="1"/>
      <c r="BG49" s="1"/>
      <c r="BH49" s="1"/>
      <c r="BI49" s="1"/>
      <c r="BJ49" s="13"/>
      <c r="BK49" s="13"/>
      <c r="BL49" s="1"/>
    </row>
    <row r="50" spans="3:64" x14ac:dyDescent="0.2">
      <c r="C50" s="4" t="s">
        <v>6</v>
      </c>
      <c r="D50" s="21"/>
      <c r="E50" s="21"/>
      <c r="F50" s="21"/>
      <c r="G50" s="21"/>
      <c r="H50" s="21"/>
      <c r="I50" s="21"/>
      <c r="J50" s="21"/>
      <c r="K50" s="21"/>
      <c r="L50" s="21"/>
      <c r="M50" s="5"/>
      <c r="N50" s="5"/>
      <c r="O50" s="5"/>
      <c r="P50" s="5"/>
      <c r="Q50" s="5"/>
      <c r="R50" s="5"/>
      <c r="S50" s="5"/>
      <c r="T50" s="5"/>
      <c r="U50" s="5"/>
      <c r="V50" s="5">
        <v>-834.48831000000007</v>
      </c>
      <c r="W50" s="5">
        <v>-1454.2261001517452</v>
      </c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21"/>
      <c r="AN50" s="51">
        <v>-2288.7144101517451</v>
      </c>
      <c r="AO50" s="1"/>
      <c r="AP50" s="1"/>
      <c r="AQ50" s="13"/>
      <c r="AR50" s="13"/>
      <c r="AS50" s="13"/>
      <c r="AT50" s="13"/>
      <c r="AU50" s="13"/>
      <c r="AV50" s="13"/>
      <c r="AW50" s="13"/>
      <c r="AX50" s="13"/>
      <c r="AY50" s="13"/>
      <c r="AZ50" s="13"/>
      <c r="BA50" s="13"/>
      <c r="BB50" s="13"/>
      <c r="BC50" s="13"/>
      <c r="BD50" s="13"/>
      <c r="BE50" s="1"/>
      <c r="BF50" s="1"/>
      <c r="BG50" s="1"/>
      <c r="BH50" s="1"/>
      <c r="BI50" s="1"/>
      <c r="BJ50" s="13"/>
      <c r="BK50" s="13"/>
      <c r="BL50" s="1"/>
    </row>
    <row r="51" spans="3:64" x14ac:dyDescent="0.2">
      <c r="C51" s="4" t="s">
        <v>7</v>
      </c>
      <c r="D51" s="21"/>
      <c r="E51" s="21"/>
      <c r="F51" s="21"/>
      <c r="G51" s="21"/>
      <c r="H51" s="21"/>
      <c r="I51" s="21"/>
      <c r="J51" s="21"/>
      <c r="K51" s="21"/>
      <c r="L51" s="21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>
        <v>-1202.01</v>
      </c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21"/>
      <c r="AN51" s="51">
        <v>-1202.01</v>
      </c>
      <c r="AO51" s="1"/>
      <c r="AP51" s="1"/>
      <c r="AQ51" s="13"/>
      <c r="AR51" s="13"/>
      <c r="AS51" s="13"/>
      <c r="AT51" s="13"/>
      <c r="AU51" s="13"/>
      <c r="AV51" s="13"/>
      <c r="AW51" s="13"/>
      <c r="AX51" s="13"/>
      <c r="AY51" s="13"/>
      <c r="AZ51" s="13"/>
      <c r="BA51" s="13"/>
      <c r="BB51" s="13"/>
      <c r="BC51" s="13"/>
      <c r="BD51" s="13"/>
      <c r="BE51" s="1"/>
      <c r="BF51" s="1"/>
      <c r="BG51" s="1"/>
      <c r="BH51" s="1"/>
      <c r="BI51" s="1"/>
      <c r="BJ51" s="13"/>
      <c r="BK51" s="13"/>
      <c r="BL51" s="1"/>
    </row>
    <row r="52" spans="3:64" x14ac:dyDescent="0.2">
      <c r="C52" s="4" t="s">
        <v>8</v>
      </c>
      <c r="D52" s="21"/>
      <c r="E52" s="21"/>
      <c r="F52" s="21"/>
      <c r="G52" s="21"/>
      <c r="H52" s="21"/>
      <c r="I52" s="21"/>
      <c r="J52" s="21"/>
      <c r="K52" s="21"/>
      <c r="L52" s="21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>
        <v>-284.89999999999998</v>
      </c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21"/>
      <c r="AN52" s="51">
        <v>-284.89999999999998</v>
      </c>
      <c r="AO52" s="1"/>
      <c r="AP52" s="1"/>
      <c r="AQ52" s="13"/>
      <c r="AR52" s="13"/>
      <c r="AS52" s="13"/>
      <c r="AT52" s="13"/>
      <c r="AU52" s="13"/>
      <c r="AV52" s="13"/>
      <c r="AW52" s="13"/>
      <c r="AX52" s="13"/>
      <c r="AY52" s="13"/>
      <c r="AZ52" s="13"/>
      <c r="BA52" s="13"/>
      <c r="BB52" s="13"/>
      <c r="BC52" s="13"/>
      <c r="BD52" s="13"/>
      <c r="BE52" s="1"/>
      <c r="BF52" s="1"/>
      <c r="BG52" s="1"/>
      <c r="BH52" s="1"/>
      <c r="BI52" s="1"/>
      <c r="BJ52" s="13"/>
      <c r="BK52" s="13"/>
      <c r="BL52" s="1"/>
    </row>
    <row r="53" spans="3:64" x14ac:dyDescent="0.2">
      <c r="C53" s="4" t="s">
        <v>9</v>
      </c>
      <c r="D53" s="21"/>
      <c r="E53" s="21"/>
      <c r="F53" s="21"/>
      <c r="G53" s="21"/>
      <c r="H53" s="21"/>
      <c r="I53" s="21"/>
      <c r="J53" s="21"/>
      <c r="K53" s="21"/>
      <c r="L53" s="21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>
        <v>-634.9</v>
      </c>
      <c r="AA53" s="5">
        <v>-601.6</v>
      </c>
      <c r="AB53" s="5">
        <v>-89.61674376121961</v>
      </c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21"/>
      <c r="AN53" s="51">
        <v>-1326.1167437612196</v>
      </c>
      <c r="AO53" s="1"/>
      <c r="AP53" s="1"/>
      <c r="AQ53" s="13"/>
      <c r="AR53" s="13"/>
      <c r="AS53" s="13"/>
      <c r="AT53" s="13"/>
      <c r="AU53" s="13"/>
      <c r="AV53" s="13"/>
      <c r="AW53" s="13"/>
      <c r="AX53" s="13"/>
      <c r="AY53" s="13"/>
      <c r="AZ53" s="13"/>
      <c r="BA53" s="13"/>
      <c r="BB53" s="13"/>
      <c r="BC53" s="13"/>
      <c r="BD53" s="13"/>
      <c r="BE53" s="1"/>
      <c r="BF53" s="1"/>
      <c r="BG53" s="1"/>
      <c r="BH53" s="1"/>
      <c r="BI53" s="1"/>
      <c r="BJ53" s="13"/>
      <c r="BK53" s="13"/>
      <c r="BL53" s="1"/>
    </row>
    <row r="54" spans="3:64" x14ac:dyDescent="0.2">
      <c r="C54" s="4" t="s">
        <v>10</v>
      </c>
      <c r="D54" s="21"/>
      <c r="E54" s="21"/>
      <c r="F54" s="21"/>
      <c r="G54" s="21"/>
      <c r="H54" s="21"/>
      <c r="I54" s="21"/>
      <c r="J54" s="21"/>
      <c r="K54" s="21"/>
      <c r="L54" s="21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>
        <v>6546468.5968566798</v>
      </c>
      <c r="AD54" s="5">
        <v>-37.006500000000003</v>
      </c>
      <c r="AE54" s="5">
        <v>-221.69899000000004</v>
      </c>
      <c r="AF54" s="5">
        <v>-284.89999999999998</v>
      </c>
      <c r="AG54" s="5">
        <v>-89.542108138870873</v>
      </c>
      <c r="AH54" s="5"/>
      <c r="AI54" s="5"/>
      <c r="AJ54" s="5"/>
      <c r="AK54" s="5"/>
      <c r="AL54" s="5"/>
      <c r="AM54" s="21"/>
      <c r="AN54" s="51">
        <v>6545835.4492585398</v>
      </c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</row>
    <row r="55" spans="3:64" x14ac:dyDescent="0.2">
      <c r="C55" s="4" t="s">
        <v>86</v>
      </c>
      <c r="D55" s="21"/>
      <c r="E55" s="21"/>
      <c r="F55" s="21"/>
      <c r="G55" s="21"/>
      <c r="H55" s="21"/>
      <c r="I55" s="21"/>
      <c r="J55" s="21"/>
      <c r="K55" s="21"/>
      <c r="L55" s="21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>
        <v>-23.917987170512152</v>
      </c>
      <c r="AI55" s="5"/>
      <c r="AJ55" s="5"/>
      <c r="AK55" s="5"/>
      <c r="AL55" s="5"/>
      <c r="AM55" s="21"/>
      <c r="AN55" s="51">
        <v>-23.917987170512152</v>
      </c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</row>
    <row r="56" spans="3:64" x14ac:dyDescent="0.2">
      <c r="C56" s="4" t="s">
        <v>87</v>
      </c>
      <c r="D56" s="21"/>
      <c r="E56" s="21"/>
      <c r="F56" s="21"/>
      <c r="G56" s="21"/>
      <c r="H56" s="21"/>
      <c r="I56" s="21"/>
      <c r="J56" s="21"/>
      <c r="K56" s="21"/>
      <c r="L56" s="21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>
        <v>-23.917987170512152</v>
      </c>
      <c r="AJ56" s="5"/>
      <c r="AK56" s="5"/>
      <c r="AL56" s="5"/>
      <c r="AM56" s="21"/>
      <c r="AN56" s="51">
        <v>-23.917987170512152</v>
      </c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</row>
    <row r="57" spans="3:64" x14ac:dyDescent="0.2">
      <c r="C57" s="4" t="s">
        <v>11</v>
      </c>
      <c r="D57" s="21"/>
      <c r="E57" s="21"/>
      <c r="F57" s="21"/>
      <c r="G57" s="21"/>
      <c r="H57" s="21"/>
      <c r="I57" s="21"/>
      <c r="J57" s="21"/>
      <c r="K57" s="21"/>
      <c r="L57" s="21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8"/>
      <c r="AG57" s="5"/>
      <c r="AH57" s="5"/>
      <c r="AI57" s="8"/>
      <c r="AJ57" s="5">
        <v>3963.8871338071585</v>
      </c>
      <c r="AK57" s="5"/>
      <c r="AL57" s="5"/>
      <c r="AM57" s="21"/>
      <c r="AN57" s="51">
        <v>3963.8871338071585</v>
      </c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</row>
    <row r="58" spans="3:64" x14ac:dyDescent="0.2">
      <c r="C58" s="4" t="s">
        <v>12</v>
      </c>
      <c r="D58" s="21"/>
      <c r="E58" s="21"/>
      <c r="F58" s="21"/>
      <c r="G58" s="22"/>
      <c r="H58" s="21"/>
      <c r="I58" s="21"/>
      <c r="J58" s="21"/>
      <c r="K58" s="21"/>
      <c r="L58" s="21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19"/>
      <c r="AC58" s="5"/>
      <c r="AD58" s="5"/>
      <c r="AE58" s="5"/>
      <c r="AF58" s="5"/>
      <c r="AG58" s="5"/>
      <c r="AH58" s="5"/>
      <c r="AI58" s="5"/>
      <c r="AJ58" s="5"/>
      <c r="AK58" s="5">
        <v>0</v>
      </c>
      <c r="AL58" s="5">
        <v>-126.30390709179704</v>
      </c>
      <c r="AM58" s="21">
        <v>-89.61</v>
      </c>
      <c r="AN58" s="51">
        <v>-215.91390709179706</v>
      </c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</row>
    <row r="59" spans="3:64" x14ac:dyDescent="0.2">
      <c r="C59" s="4"/>
      <c r="D59" s="64" t="s">
        <v>55</v>
      </c>
      <c r="E59" s="64"/>
      <c r="F59" s="64"/>
      <c r="G59" s="64"/>
      <c r="H59" s="64"/>
      <c r="I59" s="64"/>
      <c r="J59" s="64"/>
      <c r="K59" s="64"/>
      <c r="L59" s="64"/>
      <c r="M59" s="64"/>
      <c r="N59" s="64"/>
      <c r="O59" s="64"/>
      <c r="P59" s="64"/>
      <c r="Q59" s="64"/>
      <c r="R59" s="64"/>
      <c r="S59" s="64"/>
      <c r="T59" s="64"/>
      <c r="U59" s="64"/>
      <c r="V59" s="64"/>
      <c r="W59" s="64"/>
      <c r="X59" s="64"/>
      <c r="Y59" s="64"/>
      <c r="Z59" s="64"/>
      <c r="AA59" s="64"/>
      <c r="AB59" s="64"/>
      <c r="AC59" s="64"/>
      <c r="AD59" s="64"/>
      <c r="AE59" s="64"/>
      <c r="AF59" s="64"/>
      <c r="AG59" s="64"/>
      <c r="AH59" s="64"/>
      <c r="AI59" s="64"/>
      <c r="AJ59" s="64"/>
      <c r="AK59" s="64"/>
      <c r="AL59" s="64"/>
      <c r="AM59" s="64"/>
      <c r="AN59" s="32" t="s">
        <v>56</v>
      </c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</row>
    <row r="60" spans="3:64" x14ac:dyDescent="0.2">
      <c r="C60" s="4"/>
      <c r="D60" s="6">
        <v>0</v>
      </c>
      <c r="E60" s="6">
        <v>0</v>
      </c>
      <c r="F60" s="6">
        <v>0</v>
      </c>
      <c r="G60" s="6">
        <v>0</v>
      </c>
      <c r="H60" s="6">
        <v>0</v>
      </c>
      <c r="I60" s="6">
        <v>0</v>
      </c>
      <c r="J60" s="6">
        <v>0</v>
      </c>
      <c r="K60" s="6">
        <v>0</v>
      </c>
      <c r="L60" s="6">
        <v>0</v>
      </c>
      <c r="M60" s="6">
        <v>-841.69623437072971</v>
      </c>
      <c r="N60" s="6">
        <v>-99.008821849873215</v>
      </c>
      <c r="O60" s="6">
        <v>-1202.01</v>
      </c>
      <c r="P60" s="6">
        <v>-98.84370786785361</v>
      </c>
      <c r="Q60" s="6">
        <v>-284.89999999999998</v>
      </c>
      <c r="R60" s="6">
        <v>-99.008821849873215</v>
      </c>
      <c r="S60" s="6">
        <v>-841.69623437072971</v>
      </c>
      <c r="T60" s="6">
        <v>-1202.01</v>
      </c>
      <c r="U60" s="6">
        <v>-284.89999999999998</v>
      </c>
      <c r="V60" s="6">
        <v>-834.48831000000007</v>
      </c>
      <c r="W60" s="6">
        <v>-1454.2261001517452</v>
      </c>
      <c r="X60" s="6">
        <v>-1202.01</v>
      </c>
      <c r="Y60" s="6">
        <v>-284.89999999999998</v>
      </c>
      <c r="Z60" s="6">
        <v>-634.9</v>
      </c>
      <c r="AA60" s="6">
        <v>-601.6</v>
      </c>
      <c r="AB60" s="6">
        <v>-89.61674376121961</v>
      </c>
      <c r="AC60" s="6">
        <v>6546468.5968566798</v>
      </c>
      <c r="AD60" s="6">
        <v>-37.006500000000003</v>
      </c>
      <c r="AE60" s="6">
        <v>-221.69899000000004</v>
      </c>
      <c r="AF60" s="6">
        <v>-284.89999999999998</v>
      </c>
      <c r="AG60" s="6">
        <v>-89.542108138870873</v>
      </c>
      <c r="AH60" s="6">
        <v>-23.917987170512152</v>
      </c>
      <c r="AI60" s="6">
        <v>-23.917987170512152</v>
      </c>
      <c r="AJ60" s="6">
        <v>3963.8871338071585</v>
      </c>
      <c r="AK60" s="6">
        <v>0</v>
      </c>
      <c r="AL60" s="6">
        <v>-126.30390709179704</v>
      </c>
      <c r="AM60" s="1">
        <v>-89.61</v>
      </c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</row>
    <row r="61" spans="3:64" x14ac:dyDescent="0.2">
      <c r="C61" s="4"/>
      <c r="D61" s="64" t="s">
        <v>57</v>
      </c>
      <c r="E61" s="64"/>
      <c r="F61" s="64"/>
      <c r="G61" s="64"/>
      <c r="H61" s="64"/>
      <c r="I61" s="64"/>
      <c r="J61" s="64"/>
      <c r="K61" s="64"/>
      <c r="L61" s="64"/>
      <c r="M61" s="64"/>
      <c r="N61" s="64"/>
      <c r="O61" s="64"/>
      <c r="P61" s="64"/>
      <c r="Q61" s="64"/>
      <c r="R61" s="64"/>
      <c r="S61" s="64"/>
      <c r="T61" s="64"/>
      <c r="U61" s="64"/>
      <c r="V61" s="64"/>
      <c r="W61" s="64"/>
      <c r="X61" s="64"/>
      <c r="Y61" s="64"/>
      <c r="Z61" s="64"/>
      <c r="AA61" s="64"/>
      <c r="AB61" s="64"/>
      <c r="AC61" s="64"/>
      <c r="AD61" s="64"/>
      <c r="AE61" s="64"/>
      <c r="AF61" s="64"/>
      <c r="AG61" s="64"/>
      <c r="AH61" s="64"/>
      <c r="AI61" s="64"/>
      <c r="AJ61" s="64"/>
      <c r="AK61" s="64"/>
      <c r="AL61" s="64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</row>
    <row r="62" spans="3:64" x14ac:dyDescent="0.2">
      <c r="C62" s="4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</row>
    <row r="63" spans="3:64" x14ac:dyDescent="0.2">
      <c r="C63" s="4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</row>
    <row r="64" spans="3:64" x14ac:dyDescent="0.2">
      <c r="C64" s="4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</row>
    <row r="65" spans="3:64" x14ac:dyDescent="0.2">
      <c r="C65" s="4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</row>
    <row r="66" spans="3:64" x14ac:dyDescent="0.2">
      <c r="C66" s="4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</row>
    <row r="67" spans="3:64" x14ac:dyDescent="0.2">
      <c r="C67" s="4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</row>
    <row r="68" spans="3:64" x14ac:dyDescent="0.2">
      <c r="C68" s="4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</row>
    <row r="69" spans="3:64" x14ac:dyDescent="0.2">
      <c r="C69" s="4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</row>
    <row r="70" spans="3:64" ht="235" x14ac:dyDescent="0.2">
      <c r="C70" s="4"/>
      <c r="D70" s="3" t="s">
        <v>15</v>
      </c>
      <c r="E70" s="3" t="s">
        <v>16</v>
      </c>
      <c r="F70" s="3" t="s">
        <v>17</v>
      </c>
      <c r="G70" s="3" t="s">
        <v>18</v>
      </c>
      <c r="H70" s="3" t="s">
        <v>19</v>
      </c>
      <c r="I70" s="3" t="s">
        <v>20</v>
      </c>
      <c r="J70" s="3" t="s">
        <v>21</v>
      </c>
      <c r="K70" s="3" t="s">
        <v>22</v>
      </c>
      <c r="L70" s="16" t="s">
        <v>24</v>
      </c>
      <c r="M70" s="3" t="s">
        <v>25</v>
      </c>
      <c r="N70" s="16" t="s">
        <v>26</v>
      </c>
      <c r="O70" s="3" t="s">
        <v>27</v>
      </c>
      <c r="P70" s="17" t="s">
        <v>28</v>
      </c>
      <c r="Q70" s="3" t="s">
        <v>29</v>
      </c>
      <c r="R70" s="16" t="s">
        <v>30</v>
      </c>
      <c r="S70" s="16" t="s">
        <v>31</v>
      </c>
      <c r="T70" s="16" t="s">
        <v>32</v>
      </c>
      <c r="U70" s="16" t="s">
        <v>33</v>
      </c>
      <c r="V70" s="17" t="s">
        <v>34</v>
      </c>
      <c r="W70" s="17" t="s">
        <v>35</v>
      </c>
      <c r="X70" s="17" t="s">
        <v>36</v>
      </c>
      <c r="Y70" s="17" t="s">
        <v>37</v>
      </c>
      <c r="Z70" s="17" t="s">
        <v>38</v>
      </c>
      <c r="AA70" s="17" t="s">
        <v>39</v>
      </c>
      <c r="AB70" s="17" t="s">
        <v>40</v>
      </c>
      <c r="AC70" s="18" t="s">
        <v>41</v>
      </c>
      <c r="AD70" s="17" t="s">
        <v>42</v>
      </c>
      <c r="AE70" s="3" t="s">
        <v>43</v>
      </c>
      <c r="AF70" s="17" t="s">
        <v>84</v>
      </c>
      <c r="AG70" s="17" t="s">
        <v>85</v>
      </c>
      <c r="AH70" s="17" t="s">
        <v>45</v>
      </c>
      <c r="AI70" s="17" t="s">
        <v>46</v>
      </c>
      <c r="AJ70" s="17" t="s">
        <v>47</v>
      </c>
      <c r="AK70" s="17" t="s">
        <v>48</v>
      </c>
      <c r="AM70" s="17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</row>
    <row r="71" spans="3:64" x14ac:dyDescent="0.2">
      <c r="C71" s="4" t="s">
        <v>58</v>
      </c>
      <c r="D71" s="7">
        <v>-841.69623437072971</v>
      </c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  <c r="AB71" s="7"/>
      <c r="AC71" s="7"/>
      <c r="AD71" s="7"/>
      <c r="AE71" s="7"/>
      <c r="AF71" s="7"/>
      <c r="AG71" s="7"/>
      <c r="AH71" s="7"/>
      <c r="AI71" s="7"/>
      <c r="AJ71" s="7"/>
      <c r="AK71" s="7"/>
      <c r="AL71" s="7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</row>
    <row r="72" spans="3:64" x14ac:dyDescent="0.2">
      <c r="C72" s="10" t="s">
        <v>59</v>
      </c>
      <c r="D72" s="7"/>
      <c r="E72" s="7">
        <v>-1202.01</v>
      </c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  <c r="AC72" s="7"/>
      <c r="AD72" s="7"/>
      <c r="AE72" s="7"/>
      <c r="AF72" s="7"/>
      <c r="AG72" s="7"/>
      <c r="AH72" s="7"/>
      <c r="AI72" s="7"/>
      <c r="AJ72" s="7"/>
      <c r="AK72" s="7"/>
      <c r="AL72" s="7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</row>
    <row r="73" spans="3:64" x14ac:dyDescent="0.2">
      <c r="C73" s="11" t="s">
        <v>60</v>
      </c>
      <c r="D73" s="7"/>
      <c r="E73" s="7"/>
      <c r="F73" s="7">
        <v>23054812.906863328</v>
      </c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  <c r="AB73" s="7"/>
      <c r="AC73" s="7"/>
      <c r="AD73" s="7"/>
      <c r="AE73" s="7"/>
      <c r="AF73" s="7"/>
      <c r="AG73" s="7"/>
      <c r="AH73" s="7"/>
      <c r="AI73" s="7"/>
      <c r="AJ73" s="7"/>
      <c r="AK73" s="7"/>
      <c r="AL73" s="7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</row>
    <row r="74" spans="3:64" x14ac:dyDescent="0.2">
      <c r="C74" s="4" t="s">
        <v>61</v>
      </c>
      <c r="D74" s="7"/>
      <c r="E74" s="7"/>
      <c r="F74" s="7"/>
      <c r="G74" s="20">
        <v>0</v>
      </c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  <c r="AC74" s="7"/>
      <c r="AD74" s="7"/>
      <c r="AE74" s="7"/>
      <c r="AF74" s="7"/>
      <c r="AG74" s="7"/>
      <c r="AH74" s="7"/>
      <c r="AI74" s="7"/>
      <c r="AJ74" s="7"/>
      <c r="AK74" s="7"/>
      <c r="AL74" s="7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</row>
    <row r="75" spans="3:64" x14ac:dyDescent="0.2">
      <c r="C75" s="4" t="s">
        <v>62</v>
      </c>
      <c r="D75" s="7"/>
      <c r="E75" s="7"/>
      <c r="F75" s="7"/>
      <c r="G75" s="7"/>
      <c r="H75" s="7">
        <v>-74.599999999999994</v>
      </c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  <c r="AB75" s="7"/>
      <c r="AC75" s="7"/>
      <c r="AD75" s="7"/>
      <c r="AE75" s="7"/>
      <c r="AF75" s="7"/>
      <c r="AG75" s="7"/>
      <c r="AH75" s="7"/>
      <c r="AI75" s="7"/>
      <c r="AJ75" s="7"/>
      <c r="AK75" s="7"/>
      <c r="AL75" s="7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</row>
    <row r="76" spans="3:64" x14ac:dyDescent="0.2">
      <c r="C76" s="4" t="s">
        <v>63</v>
      </c>
      <c r="D76" s="7"/>
      <c r="E76" s="7"/>
      <c r="F76" s="7"/>
      <c r="G76" s="7"/>
      <c r="H76" s="7"/>
      <c r="I76" s="7">
        <v>7127.6028120000001</v>
      </c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  <c r="AC76" s="7"/>
      <c r="AD76" s="7"/>
      <c r="AE76" s="7"/>
      <c r="AF76" s="7"/>
      <c r="AG76" s="7"/>
      <c r="AH76" s="7"/>
      <c r="AI76" s="7"/>
      <c r="AJ76" s="7"/>
      <c r="AK76" s="7"/>
      <c r="AL76" s="7"/>
      <c r="AM76" s="1"/>
      <c r="AN76" s="1"/>
      <c r="AO76" s="1"/>
      <c r="AP76" s="1"/>
      <c r="AQ76" s="18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</row>
    <row r="77" spans="3:64" x14ac:dyDescent="0.2">
      <c r="C77" s="4" t="s">
        <v>64</v>
      </c>
      <c r="D77" s="7"/>
      <c r="E77" s="7"/>
      <c r="F77" s="7"/>
      <c r="G77" s="7"/>
      <c r="H77" s="7"/>
      <c r="I77" s="7"/>
      <c r="J77" s="7">
        <v>-250.1</v>
      </c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  <c r="AB77" s="7"/>
      <c r="AC77" s="7"/>
      <c r="AD77" s="7"/>
      <c r="AE77" s="7"/>
      <c r="AF77" s="7"/>
      <c r="AG77" s="7"/>
      <c r="AH77" s="7"/>
      <c r="AI77" s="7"/>
      <c r="AJ77" s="7"/>
      <c r="AK77" s="7"/>
      <c r="AL77" s="7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</row>
    <row r="78" spans="3:64" x14ac:dyDescent="0.2">
      <c r="C78" s="4" t="s">
        <v>65</v>
      </c>
      <c r="D78" s="7"/>
      <c r="E78" s="7"/>
      <c r="F78" s="7"/>
      <c r="G78" s="7"/>
      <c r="H78" s="7"/>
      <c r="I78" s="7"/>
      <c r="J78" s="7"/>
      <c r="K78" s="7">
        <v>5540.6175999999996</v>
      </c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  <c r="AD78" s="7"/>
      <c r="AE78" s="7"/>
      <c r="AF78" s="7"/>
      <c r="AG78" s="7"/>
      <c r="AH78" s="7"/>
      <c r="AI78" s="7"/>
      <c r="AJ78" s="7"/>
      <c r="AK78" s="7"/>
      <c r="AL78" s="7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</row>
    <row r="79" spans="3:64" x14ac:dyDescent="0.2">
      <c r="C79" s="4" t="s">
        <v>66</v>
      </c>
      <c r="D79" s="7"/>
      <c r="E79" s="7"/>
      <c r="F79" s="7"/>
      <c r="G79" s="7"/>
      <c r="H79" s="7"/>
      <c r="I79" s="7"/>
      <c r="J79" s="7"/>
      <c r="K79" s="7"/>
      <c r="L79" s="7">
        <v>0</v>
      </c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  <c r="AB79" s="7"/>
      <c r="AC79" s="7"/>
      <c r="AD79" s="7"/>
      <c r="AE79" s="7"/>
      <c r="AF79" s="7"/>
      <c r="AG79" s="7"/>
      <c r="AH79" s="7"/>
      <c r="AI79" s="7"/>
      <c r="AJ79" s="7"/>
      <c r="AK79" s="7"/>
      <c r="AL79" s="7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</row>
    <row r="80" spans="3:64" x14ac:dyDescent="0.2">
      <c r="C80" s="1"/>
      <c r="D80" s="64" t="s">
        <v>67</v>
      </c>
      <c r="E80" s="64"/>
      <c r="F80" s="64"/>
      <c r="G80" s="64"/>
      <c r="H80" s="64"/>
      <c r="I80" s="64"/>
      <c r="J80" s="64"/>
      <c r="K80" s="64"/>
      <c r="L80" s="64"/>
      <c r="M80" s="64"/>
      <c r="N80" s="64"/>
      <c r="O80" s="64"/>
      <c r="P80" s="64"/>
      <c r="Q80" s="64"/>
      <c r="R80" s="64"/>
      <c r="S80" s="64"/>
      <c r="T80" s="64"/>
      <c r="U80" s="64"/>
      <c r="V80" s="64"/>
      <c r="W80" s="64"/>
      <c r="X80" s="64"/>
      <c r="Y80" s="64"/>
      <c r="Z80" s="64"/>
      <c r="AA80" s="64"/>
      <c r="AB80" s="64"/>
      <c r="AC80" s="64"/>
      <c r="AD80" s="64"/>
      <c r="AE80" s="64"/>
      <c r="AF80" s="64"/>
      <c r="AG80" s="64"/>
      <c r="AH80" s="64"/>
      <c r="AI80" s="64"/>
      <c r="AJ80" s="64"/>
      <c r="AK80" s="64"/>
      <c r="AL80" s="64"/>
      <c r="AM80" s="13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</row>
    <row r="81" spans="3:64" x14ac:dyDescent="0.2">
      <c r="C81" s="1"/>
      <c r="D81" s="6">
        <f>SUM(D71:D79)</f>
        <v>-841.69623437072971</v>
      </c>
      <c r="E81" s="6">
        <f t="shared" ref="E81:K81" si="0">SUM(E71:E79)</f>
        <v>-1202.01</v>
      </c>
      <c r="F81" s="6">
        <f t="shared" si="0"/>
        <v>23054812.906863328</v>
      </c>
      <c r="G81" s="6">
        <f t="shared" si="0"/>
        <v>0</v>
      </c>
      <c r="H81" s="6">
        <f t="shared" si="0"/>
        <v>-74.599999999999994</v>
      </c>
      <c r="I81" s="6">
        <f t="shared" si="0"/>
        <v>7127.6028120000001</v>
      </c>
      <c r="J81" s="6">
        <f t="shared" si="0"/>
        <v>-250.1</v>
      </c>
      <c r="K81" s="6">
        <f t="shared" si="0"/>
        <v>5540.6175999999996</v>
      </c>
      <c r="L81" s="6">
        <v>0</v>
      </c>
      <c r="M81" s="6">
        <v>0</v>
      </c>
      <c r="N81" s="6">
        <v>0</v>
      </c>
      <c r="O81" s="6">
        <v>0</v>
      </c>
      <c r="P81" s="6">
        <v>0</v>
      </c>
      <c r="Q81" s="6">
        <v>0</v>
      </c>
      <c r="R81" s="6">
        <v>0</v>
      </c>
      <c r="S81" s="6">
        <v>0</v>
      </c>
      <c r="T81" s="6">
        <v>0</v>
      </c>
      <c r="U81" s="6">
        <v>0</v>
      </c>
      <c r="V81" s="6">
        <v>0</v>
      </c>
      <c r="W81" s="6">
        <v>0</v>
      </c>
      <c r="X81" s="6">
        <v>0</v>
      </c>
      <c r="Y81" s="6">
        <v>0</v>
      </c>
      <c r="Z81" s="6">
        <v>0</v>
      </c>
      <c r="AA81" s="6">
        <v>0</v>
      </c>
      <c r="AB81" s="6">
        <v>0</v>
      </c>
      <c r="AC81" s="6">
        <v>0</v>
      </c>
      <c r="AD81" s="6">
        <v>0</v>
      </c>
      <c r="AE81" s="6">
        <v>0</v>
      </c>
      <c r="AF81" s="6">
        <v>0</v>
      </c>
      <c r="AG81" s="6">
        <v>0</v>
      </c>
      <c r="AH81" s="6">
        <v>0</v>
      </c>
      <c r="AI81" s="6">
        <v>0</v>
      </c>
      <c r="AJ81" s="6">
        <v>0</v>
      </c>
      <c r="AK81" s="6">
        <v>0</v>
      </c>
      <c r="AL81" s="6">
        <v>0</v>
      </c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</row>
    <row r="82" spans="3:64" x14ac:dyDescent="0.2">
      <c r="C82" s="1"/>
      <c r="D82" s="64" t="s">
        <v>68</v>
      </c>
      <c r="E82" s="64"/>
      <c r="F82" s="64"/>
      <c r="G82" s="64"/>
      <c r="H82" s="64"/>
      <c r="I82" s="64"/>
      <c r="J82" s="64"/>
      <c r="K82" s="64"/>
      <c r="L82" s="64"/>
      <c r="M82" s="64"/>
      <c r="N82" s="64"/>
      <c r="O82" s="64"/>
      <c r="P82" s="64"/>
      <c r="Q82" s="64"/>
      <c r="R82" s="64"/>
      <c r="S82" s="64"/>
      <c r="T82" s="64"/>
      <c r="U82" s="64"/>
      <c r="V82" s="64"/>
      <c r="W82" s="64"/>
      <c r="X82" s="64"/>
      <c r="Y82" s="64"/>
      <c r="Z82" s="64"/>
      <c r="AA82" s="64"/>
      <c r="AB82" s="64"/>
      <c r="AC82" s="64"/>
      <c r="AD82" s="64"/>
      <c r="AE82" s="64"/>
      <c r="AF82" s="64"/>
      <c r="AG82" s="64"/>
      <c r="AH82" s="64"/>
      <c r="AI82" s="64"/>
      <c r="AJ82" s="64"/>
      <c r="AK82" s="64"/>
      <c r="AL82" s="64"/>
      <c r="AM82" s="13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</row>
    <row r="83" spans="3:64" x14ac:dyDescent="0.2"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</row>
    <row r="84" spans="3:64" x14ac:dyDescent="0.2"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</row>
  </sheetData>
  <mergeCells count="7">
    <mergeCell ref="AQ41:BE41"/>
    <mergeCell ref="BK41:BL41"/>
    <mergeCell ref="D80:AL80"/>
    <mergeCell ref="D82:AL82"/>
    <mergeCell ref="D61:AL61"/>
    <mergeCell ref="D41:E41"/>
    <mergeCell ref="D59:AM5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B9DBED-4BBC-4E45-97CE-DAD54E6ACD2D}">
  <dimension ref="A1:BN84"/>
  <sheetViews>
    <sheetView topLeftCell="AA1" zoomScale="86" zoomScaleNormal="30" workbookViewId="0">
      <selection activeCell="AV43" sqref="AV43"/>
    </sheetView>
  </sheetViews>
  <sheetFormatPr baseColWidth="10" defaultRowHeight="16" x14ac:dyDescent="0.2"/>
  <sheetData>
    <row r="1" spans="1:66" x14ac:dyDescent="0.2">
      <c r="A1" t="s">
        <v>70</v>
      </c>
    </row>
    <row r="4" spans="1:66" ht="113" x14ac:dyDescent="0.2"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2"/>
      <c r="AR4" s="3" t="s">
        <v>0</v>
      </c>
      <c r="AS4" s="3" t="s">
        <v>1</v>
      </c>
      <c r="AT4" s="3" t="s">
        <v>2</v>
      </c>
      <c r="AU4" s="3" t="s">
        <v>3</v>
      </c>
      <c r="AV4" s="3" t="s">
        <v>4</v>
      </c>
      <c r="AW4" s="3" t="s">
        <v>5</v>
      </c>
      <c r="AX4" s="3" t="s">
        <v>6</v>
      </c>
      <c r="AY4" s="3" t="s">
        <v>7</v>
      </c>
      <c r="AZ4" s="3" t="s">
        <v>8</v>
      </c>
      <c r="BA4" s="3" t="s">
        <v>9</v>
      </c>
      <c r="BB4" s="3" t="s">
        <v>10</v>
      </c>
      <c r="BC4" s="3" t="s">
        <v>86</v>
      </c>
      <c r="BD4" s="3" t="s">
        <v>87</v>
      </c>
      <c r="BE4" s="3" t="s">
        <v>11</v>
      </c>
      <c r="BF4" s="3" t="s">
        <v>12</v>
      </c>
      <c r="BG4" s="1"/>
      <c r="BH4" s="1"/>
      <c r="BI4" s="1"/>
      <c r="BJ4" s="3"/>
      <c r="BK4" s="3"/>
      <c r="BL4" s="3" t="s">
        <v>13</v>
      </c>
      <c r="BM4" s="3" t="s">
        <v>14</v>
      </c>
    </row>
    <row r="5" spans="1:66" x14ac:dyDescent="0.2"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4"/>
      <c r="AI5" s="1"/>
      <c r="AJ5" s="1"/>
      <c r="AK5" s="1"/>
      <c r="AL5" s="1"/>
      <c r="AM5" s="1"/>
      <c r="AN5" s="1"/>
      <c r="AO5" s="1"/>
      <c r="AP5" s="1"/>
      <c r="AQ5" s="4" t="s">
        <v>15</v>
      </c>
      <c r="AR5" s="5">
        <v>0.47896953999999997</v>
      </c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  <c r="BE5" s="5"/>
      <c r="BF5" s="35"/>
      <c r="BG5" s="33">
        <f>SUM(AR5:BF5)</f>
        <v>0.47896953999999997</v>
      </c>
      <c r="BH5" s="1"/>
      <c r="BI5" s="1"/>
      <c r="BJ5" s="4"/>
      <c r="BK5" s="4" t="s">
        <v>15</v>
      </c>
      <c r="BL5" s="40"/>
      <c r="BM5" s="40"/>
      <c r="BN5" s="43">
        <f>SUM(BL5:BM5)</f>
        <v>0</v>
      </c>
    </row>
    <row r="6" spans="1:66" x14ac:dyDescent="0.2"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4"/>
      <c r="AI6" s="1"/>
      <c r="AJ6" s="1"/>
      <c r="AK6" s="1"/>
      <c r="AL6" s="1"/>
      <c r="AM6" s="1"/>
      <c r="AN6" s="1"/>
      <c r="AO6" s="1"/>
      <c r="AP6" s="1"/>
      <c r="AQ6" s="4" t="s">
        <v>16</v>
      </c>
      <c r="AR6" s="5"/>
      <c r="AS6" s="5">
        <v>0.18440139999999999</v>
      </c>
      <c r="AT6" s="5"/>
      <c r="AU6" s="5"/>
      <c r="AV6" s="5"/>
      <c r="AW6" s="5"/>
      <c r="AX6" s="5"/>
      <c r="AY6" s="5"/>
      <c r="AZ6" s="5"/>
      <c r="BA6" s="5"/>
      <c r="BB6" s="5"/>
      <c r="BC6" s="5"/>
      <c r="BD6" s="5"/>
      <c r="BE6" s="5"/>
      <c r="BF6" s="35"/>
      <c r="BG6" s="33">
        <f t="shared" ref="BG6:BG40" si="0">SUM(AR6:BF6)</f>
        <v>0.18440139999999999</v>
      </c>
      <c r="BH6" s="1"/>
      <c r="BI6" s="1"/>
      <c r="BJ6" s="4"/>
      <c r="BK6" s="4" t="s">
        <v>16</v>
      </c>
      <c r="BL6" s="40"/>
      <c r="BM6" s="40"/>
      <c r="BN6" s="43">
        <f t="shared" ref="BN6:BN40" si="1">SUM(BL6:BM6)</f>
        <v>0</v>
      </c>
    </row>
    <row r="7" spans="1:66" x14ac:dyDescent="0.2"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4"/>
      <c r="AI7" s="1"/>
      <c r="AJ7" s="1"/>
      <c r="AK7" s="1"/>
      <c r="AL7" s="1"/>
      <c r="AM7" s="1"/>
      <c r="AN7" s="1"/>
      <c r="AO7" s="1"/>
      <c r="AP7" s="1"/>
      <c r="AQ7" s="4" t="s">
        <v>17</v>
      </c>
      <c r="AR7" s="5"/>
      <c r="AS7" s="5"/>
      <c r="AT7" s="5">
        <v>754.33705407660659</v>
      </c>
      <c r="AU7" s="5"/>
      <c r="AV7" s="5"/>
      <c r="AW7" s="5"/>
      <c r="AX7" s="5"/>
      <c r="AY7" s="5"/>
      <c r="AZ7" s="5"/>
      <c r="BA7" s="5"/>
      <c r="BB7" s="5"/>
      <c r="BC7" s="5"/>
      <c r="BD7" s="5"/>
      <c r="BE7" s="5"/>
      <c r="BF7" s="35"/>
      <c r="BG7" s="33">
        <f t="shared" si="0"/>
        <v>754.33705407660659</v>
      </c>
      <c r="BH7" s="1"/>
      <c r="BI7" s="1"/>
      <c r="BJ7" s="4"/>
      <c r="BK7" s="4" t="s">
        <v>17</v>
      </c>
      <c r="BL7" s="40"/>
      <c r="BM7" s="40"/>
      <c r="BN7" s="43">
        <f t="shared" si="1"/>
        <v>0</v>
      </c>
    </row>
    <row r="8" spans="1:66" x14ac:dyDescent="0.2"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4"/>
      <c r="AI8" s="1"/>
      <c r="AJ8" s="1"/>
      <c r="AK8" s="1"/>
      <c r="AL8" s="1"/>
      <c r="AM8" s="1"/>
      <c r="AN8" s="1"/>
      <c r="AO8" s="1"/>
      <c r="AP8" s="1"/>
      <c r="AQ8" s="4" t="s">
        <v>18</v>
      </c>
      <c r="AR8" s="5">
        <v>6.0012280000000001E-2</v>
      </c>
      <c r="AS8" s="5">
        <v>6.0012280000000001E-2</v>
      </c>
      <c r="AT8" s="5">
        <v>6.0012280000000001E-2</v>
      </c>
      <c r="AU8" s="5"/>
      <c r="AV8" s="5"/>
      <c r="AW8" s="5"/>
      <c r="AX8" s="5"/>
      <c r="AY8" s="5"/>
      <c r="AZ8" s="5"/>
      <c r="BA8" s="5">
        <v>6.0012280000000001E-2</v>
      </c>
      <c r="BB8" s="5">
        <v>6.0012280000000001E-2</v>
      </c>
      <c r="BC8" s="5"/>
      <c r="BD8" s="5"/>
      <c r="BE8" s="5"/>
      <c r="BF8" s="5">
        <v>6.0012280000000001E-2</v>
      </c>
      <c r="BG8" s="33">
        <f t="shared" si="0"/>
        <v>0.36007368000000006</v>
      </c>
      <c r="BH8" s="1"/>
      <c r="BI8" s="1"/>
      <c r="BJ8" s="4"/>
      <c r="BK8" s="4" t="s">
        <v>18</v>
      </c>
      <c r="BL8" s="40"/>
      <c r="BM8" s="40"/>
      <c r="BN8" s="43">
        <f t="shared" si="1"/>
        <v>0</v>
      </c>
    </row>
    <row r="9" spans="1:66" x14ac:dyDescent="0.2"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4"/>
      <c r="AI9" s="1"/>
      <c r="AJ9" s="1"/>
      <c r="AK9" s="1"/>
      <c r="AL9" s="1"/>
      <c r="AM9" s="1"/>
      <c r="AN9" s="1"/>
      <c r="AO9" s="1"/>
      <c r="AP9" s="1"/>
      <c r="AQ9" s="4" t="s">
        <v>19</v>
      </c>
      <c r="AR9" s="5"/>
      <c r="AS9" s="5"/>
      <c r="AT9" s="5"/>
      <c r="AU9" s="5"/>
      <c r="AV9" s="5"/>
      <c r="AW9" s="5"/>
      <c r="AX9" s="5"/>
      <c r="AY9" s="5"/>
      <c r="AZ9" s="5"/>
      <c r="BA9" s="5">
        <v>1.604276E-2</v>
      </c>
      <c r="BB9" s="5">
        <v>1.604276E-2</v>
      </c>
      <c r="BC9" s="5"/>
      <c r="BD9" s="5"/>
      <c r="BE9" s="5"/>
      <c r="BF9" s="5">
        <v>1.604276E-2</v>
      </c>
      <c r="BG9" s="33">
        <f t="shared" si="0"/>
        <v>4.8128279999999996E-2</v>
      </c>
      <c r="BH9" s="1"/>
      <c r="BI9" s="1"/>
      <c r="BJ9" s="4"/>
      <c r="BK9" s="4" t="s">
        <v>19</v>
      </c>
      <c r="BL9" s="40"/>
      <c r="BM9" s="40"/>
      <c r="BN9" s="43">
        <f t="shared" si="1"/>
        <v>0</v>
      </c>
    </row>
    <row r="10" spans="1:66" x14ac:dyDescent="0.2"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4"/>
      <c r="AI10" s="1"/>
      <c r="AJ10" s="1"/>
      <c r="AK10" s="1"/>
      <c r="AL10" s="1"/>
      <c r="AM10" s="1"/>
      <c r="AN10" s="1"/>
      <c r="AO10" s="1"/>
      <c r="AP10" s="1"/>
      <c r="AQ10" s="4" t="s">
        <v>20</v>
      </c>
      <c r="AR10" s="5">
        <v>0.16731462</v>
      </c>
      <c r="AS10" s="5">
        <v>0.16731462</v>
      </c>
      <c r="AT10" s="5">
        <v>0.16731462</v>
      </c>
      <c r="AU10" s="5"/>
      <c r="AV10" s="5"/>
      <c r="AW10" s="5"/>
      <c r="AX10" s="5"/>
      <c r="AY10" s="5"/>
      <c r="AZ10" s="5"/>
      <c r="BA10" s="5"/>
      <c r="BB10" s="5"/>
      <c r="BC10" s="5"/>
      <c r="BD10" s="5"/>
      <c r="BE10" s="5"/>
      <c r="BF10" s="35"/>
      <c r="BG10" s="33">
        <f t="shared" si="0"/>
        <v>0.50194386000000002</v>
      </c>
      <c r="BH10" s="1"/>
      <c r="BI10" s="1"/>
      <c r="BJ10" s="4"/>
      <c r="BK10" s="4" t="s">
        <v>20</v>
      </c>
      <c r="BL10" s="40"/>
      <c r="BM10" s="40"/>
      <c r="BN10" s="43">
        <f t="shared" si="1"/>
        <v>0</v>
      </c>
    </row>
    <row r="11" spans="1:66" x14ac:dyDescent="0.2"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4"/>
      <c r="AI11" s="1"/>
      <c r="AJ11" s="1"/>
      <c r="AK11" s="1"/>
      <c r="AL11" s="1"/>
      <c r="AM11" s="1"/>
      <c r="AN11" s="1"/>
      <c r="AO11" s="1"/>
      <c r="AP11" s="1"/>
      <c r="AQ11" s="4" t="s">
        <v>21</v>
      </c>
      <c r="AR11" s="5"/>
      <c r="AS11" s="5">
        <v>0.11423092</v>
      </c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  <c r="BF11" s="35"/>
      <c r="BG11" s="33">
        <f t="shared" si="0"/>
        <v>0.11423092</v>
      </c>
      <c r="BH11" s="1"/>
      <c r="BI11" s="1"/>
      <c r="BJ11" s="4"/>
      <c r="BK11" s="4" t="s">
        <v>21</v>
      </c>
      <c r="BL11" s="40"/>
      <c r="BM11" s="40"/>
      <c r="BN11" s="43">
        <f t="shared" si="1"/>
        <v>0</v>
      </c>
    </row>
    <row r="12" spans="1:66" x14ac:dyDescent="0.2"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4"/>
      <c r="AI12" s="1"/>
      <c r="AJ12" s="1"/>
      <c r="AK12" s="1"/>
      <c r="AL12" s="1"/>
      <c r="AM12" s="1"/>
      <c r="AN12" s="1"/>
      <c r="AO12" s="1"/>
      <c r="AP12" s="1"/>
      <c r="AQ12" s="4" t="s">
        <v>22</v>
      </c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5"/>
      <c r="BD12" s="5"/>
      <c r="BE12" s="5"/>
      <c r="BF12" s="35">
        <v>0.1402688</v>
      </c>
      <c r="BG12" s="33">
        <f t="shared" si="0"/>
        <v>0.1402688</v>
      </c>
      <c r="BH12" s="1"/>
      <c r="BI12" s="1"/>
      <c r="BJ12" s="4"/>
      <c r="BK12" s="4" t="s">
        <v>22</v>
      </c>
      <c r="BL12" s="40"/>
      <c r="BM12" s="40"/>
      <c r="BN12" s="43">
        <f t="shared" si="1"/>
        <v>0</v>
      </c>
    </row>
    <row r="13" spans="1:66" x14ac:dyDescent="0.2"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4"/>
      <c r="AI13" s="1"/>
      <c r="AJ13" s="1"/>
      <c r="AK13" s="1"/>
      <c r="AL13" s="1"/>
      <c r="AM13" s="1"/>
      <c r="AN13" s="1"/>
      <c r="AO13" s="1"/>
      <c r="AP13" s="1"/>
      <c r="AQ13" s="4" t="s">
        <v>23</v>
      </c>
      <c r="AR13" s="5"/>
      <c r="AS13" s="5"/>
      <c r="AT13" s="5">
        <v>0</v>
      </c>
      <c r="AU13" s="5">
        <v>0</v>
      </c>
      <c r="AV13" s="5">
        <v>0</v>
      </c>
      <c r="AW13" s="5">
        <v>0</v>
      </c>
      <c r="AX13" s="5">
        <v>0</v>
      </c>
      <c r="AY13" s="5">
        <v>0</v>
      </c>
      <c r="AZ13" s="5">
        <v>0</v>
      </c>
      <c r="BA13" s="5"/>
      <c r="BB13" s="5"/>
      <c r="BC13" s="5">
        <v>0</v>
      </c>
      <c r="BD13" s="5"/>
      <c r="BE13" s="5"/>
      <c r="BF13" s="35">
        <v>0</v>
      </c>
      <c r="BG13" s="33">
        <f t="shared" si="0"/>
        <v>0</v>
      </c>
      <c r="BH13" s="1"/>
      <c r="BI13" s="1"/>
      <c r="BJ13" s="4"/>
      <c r="BK13" s="4" t="s">
        <v>23</v>
      </c>
      <c r="BL13" s="40"/>
      <c r="BM13" s="40"/>
      <c r="BN13" s="43">
        <f t="shared" si="1"/>
        <v>0</v>
      </c>
    </row>
    <row r="14" spans="1:66" x14ac:dyDescent="0.2"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9"/>
      <c r="AI14" s="1"/>
      <c r="AJ14" s="1"/>
      <c r="AK14" s="1"/>
      <c r="AL14" s="1"/>
      <c r="AM14" s="1"/>
      <c r="AN14" s="1"/>
      <c r="AO14" s="1"/>
      <c r="AP14" s="1"/>
      <c r="AQ14" s="10" t="s">
        <v>24</v>
      </c>
      <c r="AR14" s="5"/>
      <c r="AS14" s="5"/>
      <c r="AT14" s="5"/>
      <c r="AU14" s="5">
        <v>0.47896953999999997</v>
      </c>
      <c r="AV14" s="5"/>
      <c r="AW14" s="5"/>
      <c r="AX14" s="5"/>
      <c r="AY14" s="5"/>
      <c r="AZ14" s="5"/>
      <c r="BA14" s="5"/>
      <c r="BB14" s="5"/>
      <c r="BC14" s="5"/>
      <c r="BD14" s="5"/>
      <c r="BE14" s="5"/>
      <c r="BF14" s="35"/>
      <c r="BG14" s="33">
        <f t="shared" si="0"/>
        <v>0.47896953999999997</v>
      </c>
      <c r="BH14" s="1"/>
      <c r="BI14" s="1"/>
      <c r="BJ14" s="10"/>
      <c r="BK14" s="4" t="s">
        <v>24</v>
      </c>
      <c r="BL14" s="40"/>
      <c r="BM14" s="40"/>
      <c r="BN14" s="43">
        <f t="shared" si="1"/>
        <v>0</v>
      </c>
    </row>
    <row r="15" spans="1:66" x14ac:dyDescent="0.2"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0"/>
      <c r="AI15" s="1"/>
      <c r="AJ15" s="1"/>
      <c r="AK15" s="1"/>
      <c r="AL15" s="1"/>
      <c r="AM15" s="1"/>
      <c r="AN15" s="1"/>
      <c r="AO15" s="1"/>
      <c r="AP15" s="1"/>
      <c r="AQ15" s="4" t="s">
        <v>25</v>
      </c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  <c r="BC15" s="5"/>
      <c r="BD15" s="5"/>
      <c r="BE15" s="5"/>
      <c r="BF15" s="35"/>
      <c r="BG15" s="33">
        <f t="shared" si="0"/>
        <v>0</v>
      </c>
      <c r="BH15" s="1"/>
      <c r="BI15" s="1"/>
      <c r="BJ15" s="4"/>
      <c r="BK15" s="4" t="s">
        <v>25</v>
      </c>
      <c r="BL15" s="40"/>
      <c r="BM15" s="40">
        <v>9.0038560000000004E-2</v>
      </c>
      <c r="BN15" s="43">
        <f t="shared" si="1"/>
        <v>9.0038560000000004E-2</v>
      </c>
    </row>
    <row r="16" spans="1:66" x14ac:dyDescent="0.2"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1"/>
      <c r="AI16" s="1"/>
      <c r="AJ16" s="1"/>
      <c r="AK16" s="1"/>
      <c r="AL16" s="1"/>
      <c r="AM16" s="1"/>
      <c r="AN16" s="1"/>
      <c r="AO16" s="1"/>
      <c r="AP16" s="1"/>
      <c r="AQ16" s="10" t="s">
        <v>26</v>
      </c>
      <c r="AR16" s="5"/>
      <c r="AS16" s="5"/>
      <c r="AT16" s="5"/>
      <c r="AU16" s="5"/>
      <c r="AV16" s="5">
        <v>0.18440139999999999</v>
      </c>
      <c r="AW16" s="5"/>
      <c r="AX16" s="5"/>
      <c r="AY16" s="5"/>
      <c r="AZ16" s="5"/>
      <c r="BA16" s="5"/>
      <c r="BB16" s="5"/>
      <c r="BC16" s="5"/>
      <c r="BD16" s="5"/>
      <c r="BE16" s="5"/>
      <c r="BF16" s="35"/>
      <c r="BG16" s="33">
        <f t="shared" si="0"/>
        <v>0.18440139999999999</v>
      </c>
      <c r="BH16" s="1"/>
      <c r="BI16" s="1"/>
      <c r="BJ16" s="10"/>
      <c r="BK16" s="4" t="s">
        <v>26</v>
      </c>
      <c r="BL16" s="41"/>
      <c r="BM16" s="40"/>
      <c r="BN16" s="43">
        <f t="shared" si="1"/>
        <v>0</v>
      </c>
    </row>
    <row r="17" spans="3:66" x14ac:dyDescent="0.2"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1"/>
      <c r="AI17" s="1"/>
      <c r="AJ17" s="1"/>
      <c r="AK17" s="1"/>
      <c r="AL17" s="1"/>
      <c r="AM17" s="1"/>
      <c r="AN17" s="1"/>
      <c r="AO17" s="1"/>
      <c r="AP17" s="1"/>
      <c r="AQ17" s="4" t="s">
        <v>27</v>
      </c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  <c r="BC17" s="5"/>
      <c r="BD17" s="5"/>
      <c r="BE17" s="8"/>
      <c r="BF17" s="35"/>
      <c r="BG17" s="33">
        <f t="shared" si="0"/>
        <v>0</v>
      </c>
      <c r="BH17" s="1"/>
      <c r="BI17" s="1"/>
      <c r="BJ17" s="4"/>
      <c r="BK17" s="4" t="s">
        <v>27</v>
      </c>
      <c r="BL17" s="40"/>
      <c r="BM17" s="40">
        <v>9.0038560000000004E-2</v>
      </c>
      <c r="BN17" s="43">
        <f t="shared" si="1"/>
        <v>9.0038560000000004E-2</v>
      </c>
    </row>
    <row r="18" spans="3:66" x14ac:dyDescent="0.2"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1"/>
      <c r="AI18" s="1"/>
      <c r="AJ18" s="1"/>
      <c r="AK18" s="1"/>
      <c r="AL18" s="1"/>
      <c r="AM18" s="1"/>
      <c r="AN18" s="1"/>
      <c r="AO18" s="1"/>
      <c r="AP18" s="1"/>
      <c r="AQ18" s="11" t="s">
        <v>28</v>
      </c>
      <c r="AR18" s="5"/>
      <c r="AS18" s="5"/>
      <c r="AT18" s="5"/>
      <c r="AU18" s="5"/>
      <c r="AV18" s="5"/>
      <c r="AW18" s="5">
        <v>754.33705407660659</v>
      </c>
      <c r="AX18" s="5"/>
      <c r="AY18" s="5"/>
      <c r="AZ18" s="5"/>
      <c r="BA18" s="5"/>
      <c r="BB18" s="5"/>
      <c r="BC18" s="5"/>
      <c r="BD18" s="5"/>
      <c r="BE18" s="5"/>
      <c r="BF18" s="68"/>
      <c r="BG18" s="33">
        <f t="shared" si="0"/>
        <v>754.33705407660659</v>
      </c>
      <c r="BH18" s="1"/>
      <c r="BI18" s="1"/>
      <c r="BJ18" s="11"/>
      <c r="BK18" s="4" t="s">
        <v>28</v>
      </c>
      <c r="BL18" s="40"/>
      <c r="BM18" s="40"/>
      <c r="BN18" s="43">
        <f t="shared" si="1"/>
        <v>0</v>
      </c>
    </row>
    <row r="19" spans="3:66" x14ac:dyDescent="0.2"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1"/>
      <c r="AI19" s="1"/>
      <c r="AJ19" s="1"/>
      <c r="AK19" s="1"/>
      <c r="AL19" s="1"/>
      <c r="AM19" s="1"/>
      <c r="AN19" s="1"/>
      <c r="AO19" s="1"/>
      <c r="AP19" s="1"/>
      <c r="AQ19" s="4" t="s">
        <v>29</v>
      </c>
      <c r="AR19" s="5"/>
      <c r="AS19" s="5"/>
      <c r="AT19" s="5"/>
      <c r="AU19" s="5"/>
      <c r="AV19" s="5"/>
      <c r="AW19" s="5"/>
      <c r="AX19" s="5"/>
      <c r="AY19" s="5"/>
      <c r="AZ19" s="5"/>
      <c r="BA19" s="5"/>
      <c r="BB19" s="5"/>
      <c r="BC19" s="5"/>
      <c r="BD19" s="5"/>
      <c r="BE19" s="5"/>
      <c r="BF19" s="35"/>
      <c r="BG19" s="33">
        <f t="shared" si="0"/>
        <v>0</v>
      </c>
      <c r="BH19" s="1"/>
      <c r="BI19" s="1"/>
      <c r="BJ19" s="4"/>
      <c r="BK19" s="4" t="s">
        <v>29</v>
      </c>
      <c r="BL19" s="40"/>
      <c r="BM19" s="40">
        <v>9.0038560000000004E-2</v>
      </c>
      <c r="BN19" s="43">
        <f t="shared" si="1"/>
        <v>9.0038560000000004E-2</v>
      </c>
    </row>
    <row r="20" spans="3:66" x14ac:dyDescent="0.2"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1"/>
      <c r="AI20" s="1"/>
      <c r="AJ20" s="1"/>
      <c r="AK20" s="1"/>
      <c r="AL20" s="1"/>
      <c r="AM20" s="1"/>
      <c r="AN20" s="1"/>
      <c r="AO20" s="1"/>
      <c r="AP20" s="1"/>
      <c r="AQ20" s="10" t="s">
        <v>30</v>
      </c>
      <c r="AR20" s="5"/>
      <c r="AS20" s="5"/>
      <c r="AT20" s="5"/>
      <c r="AU20" s="5"/>
      <c r="AV20" s="5"/>
      <c r="AW20" s="5"/>
      <c r="AX20" s="5">
        <v>0.47896953999999997</v>
      </c>
      <c r="AY20" s="5"/>
      <c r="AZ20" s="5"/>
      <c r="BA20" s="5"/>
      <c r="BB20" s="5"/>
      <c r="BC20" s="5"/>
      <c r="BD20" s="5"/>
      <c r="BE20" s="5"/>
      <c r="BF20" s="35"/>
      <c r="BG20" s="33">
        <f t="shared" si="0"/>
        <v>0.47896953999999997</v>
      </c>
      <c r="BH20" s="1"/>
      <c r="BI20" s="1"/>
      <c r="BJ20" s="10"/>
      <c r="BK20" s="4" t="s">
        <v>30</v>
      </c>
      <c r="BL20" s="40"/>
      <c r="BM20" s="40"/>
      <c r="BN20" s="43">
        <f t="shared" si="1"/>
        <v>0</v>
      </c>
    </row>
    <row r="21" spans="3:66" x14ac:dyDescent="0.2"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1"/>
      <c r="AI21" s="1"/>
      <c r="AJ21" s="1"/>
      <c r="AK21" s="1"/>
      <c r="AL21" s="1"/>
      <c r="AM21" s="1"/>
      <c r="AN21" s="1"/>
      <c r="AO21" s="1"/>
      <c r="AP21" s="1"/>
      <c r="AQ21" s="10" t="s">
        <v>31</v>
      </c>
      <c r="AR21" s="5"/>
      <c r="AS21" s="5"/>
      <c r="AT21" s="5"/>
      <c r="AU21" s="5"/>
      <c r="AV21" s="5"/>
      <c r="AW21" s="5"/>
      <c r="AX21" s="5"/>
      <c r="AY21" s="5">
        <v>0.18440139999999999</v>
      </c>
      <c r="AZ21" s="5"/>
      <c r="BA21" s="5"/>
      <c r="BB21" s="5"/>
      <c r="BC21" s="5"/>
      <c r="BD21" s="5"/>
      <c r="BE21" s="5"/>
      <c r="BF21" s="35"/>
      <c r="BG21" s="33">
        <f t="shared" si="0"/>
        <v>0.18440139999999999</v>
      </c>
      <c r="BH21" s="1"/>
      <c r="BI21" s="1"/>
      <c r="BJ21" s="10"/>
      <c r="BK21" s="4" t="s">
        <v>31</v>
      </c>
      <c r="BL21" s="40"/>
      <c r="BM21" s="40"/>
      <c r="BN21" s="43">
        <f t="shared" si="1"/>
        <v>0</v>
      </c>
    </row>
    <row r="22" spans="3:66" x14ac:dyDescent="0.2"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1"/>
      <c r="AI22" s="1"/>
      <c r="AJ22" s="1"/>
      <c r="AK22" s="1"/>
      <c r="AL22" s="1"/>
      <c r="AM22" s="1"/>
      <c r="AN22" s="1"/>
      <c r="AO22" s="1"/>
      <c r="AP22" s="1"/>
      <c r="AQ22" s="10" t="s">
        <v>32</v>
      </c>
      <c r="AR22" s="5"/>
      <c r="AS22" s="5"/>
      <c r="AT22" s="5"/>
      <c r="AU22" s="5"/>
      <c r="AV22" s="5"/>
      <c r="AW22" s="5"/>
      <c r="AX22" s="5"/>
      <c r="AY22" s="5"/>
      <c r="AZ22" s="5">
        <v>754.33705407660659</v>
      </c>
      <c r="BA22" s="5"/>
      <c r="BB22" s="5"/>
      <c r="BC22" s="5"/>
      <c r="BD22" s="5"/>
      <c r="BE22" s="5"/>
      <c r="BF22" s="35"/>
      <c r="BG22" s="33">
        <f t="shared" si="0"/>
        <v>754.33705407660659</v>
      </c>
      <c r="BH22" s="1"/>
      <c r="BI22" s="1"/>
      <c r="BJ22" s="10"/>
      <c r="BK22" s="4" t="s">
        <v>32</v>
      </c>
      <c r="BL22" s="40"/>
      <c r="BM22" s="40"/>
      <c r="BN22" s="43">
        <f t="shared" si="1"/>
        <v>0</v>
      </c>
    </row>
    <row r="23" spans="3:66" x14ac:dyDescent="0.2"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2"/>
      <c r="AI23" s="1"/>
      <c r="AJ23" s="1"/>
      <c r="AK23" s="1"/>
      <c r="AL23" s="1"/>
      <c r="AM23" s="1"/>
      <c r="AN23" s="1"/>
      <c r="AO23" s="1"/>
      <c r="AP23" s="1"/>
      <c r="AQ23" s="10" t="s">
        <v>33</v>
      </c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  <c r="BC23" s="5"/>
      <c r="BD23" s="5"/>
      <c r="BE23" s="5">
        <v>0.21977250000000001</v>
      </c>
      <c r="BF23" s="35"/>
      <c r="BG23" s="33">
        <f t="shared" si="0"/>
        <v>0.21977250000000001</v>
      </c>
      <c r="BH23" s="1"/>
      <c r="BI23" s="1"/>
      <c r="BJ23" s="10"/>
      <c r="BK23" s="4" t="s">
        <v>33</v>
      </c>
      <c r="BL23" s="40"/>
      <c r="BM23" s="40"/>
      <c r="BN23" s="43">
        <f t="shared" si="1"/>
        <v>0</v>
      </c>
    </row>
    <row r="24" spans="3:66" x14ac:dyDescent="0.2"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1"/>
      <c r="AI24" s="1"/>
      <c r="AJ24" s="1"/>
      <c r="AK24" s="1"/>
      <c r="AL24" s="1"/>
      <c r="AM24" s="1"/>
      <c r="AN24" s="1"/>
      <c r="AO24" s="1"/>
      <c r="AP24" s="1"/>
      <c r="AQ24" s="11" t="s">
        <v>34</v>
      </c>
      <c r="AR24" s="5"/>
      <c r="AS24" s="5"/>
      <c r="AT24" s="5"/>
      <c r="AU24" s="5"/>
      <c r="AV24" s="5"/>
      <c r="AW24" s="5"/>
      <c r="AX24" s="5"/>
      <c r="AY24" s="5"/>
      <c r="AZ24" s="5"/>
      <c r="BA24" s="5"/>
      <c r="BB24" s="5"/>
      <c r="BC24" s="5"/>
      <c r="BD24" s="5"/>
      <c r="BE24" s="5"/>
      <c r="BF24" s="68"/>
      <c r="BG24" s="33">
        <f t="shared" si="0"/>
        <v>0</v>
      </c>
      <c r="BH24" s="13"/>
      <c r="BI24" s="1"/>
      <c r="BJ24" s="11"/>
      <c r="BK24" s="4" t="s">
        <v>34</v>
      </c>
      <c r="BL24" s="40"/>
      <c r="BM24" s="40">
        <v>0.25919703999999999</v>
      </c>
      <c r="BN24" s="43">
        <f t="shared" si="1"/>
        <v>0.25919703999999999</v>
      </c>
    </row>
    <row r="25" spans="3:66" x14ac:dyDescent="0.2"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1"/>
      <c r="AI25" s="1"/>
      <c r="AJ25" s="1"/>
      <c r="AK25" s="1"/>
      <c r="AL25" s="1"/>
      <c r="AM25" s="1"/>
      <c r="AN25" s="1"/>
      <c r="AO25" s="1"/>
      <c r="AP25" s="1"/>
      <c r="AQ25" s="11" t="s">
        <v>35</v>
      </c>
      <c r="AR25" s="5"/>
      <c r="AS25" s="5"/>
      <c r="AT25" s="5"/>
      <c r="AU25" s="5"/>
      <c r="AV25" s="5"/>
      <c r="AW25" s="5"/>
      <c r="AX25" s="5"/>
      <c r="AY25" s="5"/>
      <c r="AZ25" s="5"/>
      <c r="BA25" s="5">
        <v>0.18440139999999999</v>
      </c>
      <c r="BB25" s="5"/>
      <c r="BC25" s="5"/>
      <c r="BD25" s="5"/>
      <c r="BE25" s="5"/>
      <c r="BF25" s="35"/>
      <c r="BG25" s="33">
        <f t="shared" si="0"/>
        <v>0.18440139999999999</v>
      </c>
      <c r="BH25" s="1"/>
      <c r="BI25" s="1"/>
      <c r="BJ25" s="11"/>
      <c r="BK25" s="4" t="s">
        <v>35</v>
      </c>
      <c r="BL25" s="40"/>
      <c r="BM25" s="40"/>
      <c r="BN25" s="43">
        <f t="shared" si="1"/>
        <v>0</v>
      </c>
    </row>
    <row r="26" spans="3:66" x14ac:dyDescent="0.2"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1"/>
      <c r="AI26" s="1"/>
      <c r="AJ26" s="1"/>
      <c r="AK26" s="1"/>
      <c r="AL26" s="1"/>
      <c r="AM26" s="1"/>
      <c r="AN26" s="1"/>
      <c r="AO26" s="1"/>
      <c r="AP26" s="1"/>
      <c r="AQ26" s="11" t="s">
        <v>36</v>
      </c>
      <c r="AR26" s="5"/>
      <c r="AS26" s="5"/>
      <c r="AT26" s="5"/>
      <c r="AU26" s="5"/>
      <c r="AV26" s="5"/>
      <c r="AW26" s="5"/>
      <c r="AX26" s="5"/>
      <c r="AY26" s="5"/>
      <c r="AZ26" s="5"/>
      <c r="BA26" s="5"/>
      <c r="BB26" s="5">
        <v>754.33705407660659</v>
      </c>
      <c r="BC26" s="5"/>
      <c r="BD26" s="5"/>
      <c r="BE26" s="5"/>
      <c r="BF26" s="35"/>
      <c r="BG26" s="33">
        <f t="shared" si="0"/>
        <v>754.33705407660659</v>
      </c>
      <c r="BH26" s="1"/>
      <c r="BI26" s="1"/>
      <c r="BJ26" s="11"/>
      <c r="BK26" s="4" t="s">
        <v>36</v>
      </c>
      <c r="BL26" s="40"/>
      <c r="BM26" s="40"/>
      <c r="BN26" s="43">
        <f t="shared" si="1"/>
        <v>0</v>
      </c>
    </row>
    <row r="27" spans="3:66" x14ac:dyDescent="0.2"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1"/>
      <c r="AI27" s="1"/>
      <c r="AJ27" s="1"/>
      <c r="AK27" s="1"/>
      <c r="AL27" s="1"/>
      <c r="AM27" s="1"/>
      <c r="AN27" s="1"/>
      <c r="AO27" s="1"/>
      <c r="AP27" s="1"/>
      <c r="AQ27" s="11" t="s">
        <v>37</v>
      </c>
      <c r="AR27" s="5"/>
      <c r="AS27" s="5"/>
      <c r="AT27" s="5"/>
      <c r="AU27" s="5"/>
      <c r="AV27" s="5"/>
      <c r="AW27" s="5"/>
      <c r="AX27" s="5"/>
      <c r="AY27" s="5"/>
      <c r="AZ27" s="5"/>
      <c r="BA27" s="5"/>
      <c r="BB27" s="5"/>
      <c r="BC27" s="5"/>
      <c r="BD27" s="5"/>
      <c r="BE27" s="5">
        <v>5.6077400000000006E-2</v>
      </c>
      <c r="BF27" s="35"/>
      <c r="BG27" s="33">
        <f t="shared" si="0"/>
        <v>5.6077400000000006E-2</v>
      </c>
      <c r="BH27" s="1"/>
      <c r="BI27" s="1"/>
      <c r="BJ27" s="11"/>
      <c r="BK27" s="4" t="s">
        <v>37</v>
      </c>
      <c r="BL27" s="40"/>
      <c r="BM27" s="40"/>
      <c r="BN27" s="43">
        <f t="shared" si="1"/>
        <v>0</v>
      </c>
    </row>
    <row r="28" spans="3:66" x14ac:dyDescent="0.2"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1"/>
      <c r="AI28" s="1"/>
      <c r="AJ28" s="1"/>
      <c r="AK28" s="1"/>
      <c r="AL28" s="1"/>
      <c r="AM28" s="1"/>
      <c r="AN28" s="1"/>
      <c r="AO28" s="1"/>
      <c r="AP28" s="1"/>
      <c r="AQ28" s="11" t="s">
        <v>38</v>
      </c>
      <c r="AR28" s="5"/>
      <c r="AS28" s="5"/>
      <c r="AT28" s="5"/>
      <c r="AU28" s="5"/>
      <c r="AV28" s="5"/>
      <c r="AW28" s="5"/>
      <c r="AX28" s="5"/>
      <c r="AY28" s="5"/>
      <c r="AZ28" s="5"/>
      <c r="BA28" s="5"/>
      <c r="BB28" s="5"/>
      <c r="BC28" s="5"/>
      <c r="BD28" s="5"/>
      <c r="BE28" s="5"/>
      <c r="BF28" s="68"/>
      <c r="BG28" s="33">
        <f t="shared" si="0"/>
        <v>0</v>
      </c>
      <c r="BH28" s="1"/>
      <c r="BI28" s="1"/>
      <c r="BJ28" s="11"/>
      <c r="BK28" s="4" t="s">
        <v>38</v>
      </c>
      <c r="BL28" s="40"/>
      <c r="BM28" s="40">
        <v>4.0304400000000004E-2</v>
      </c>
      <c r="BN28" s="43">
        <f t="shared" si="1"/>
        <v>4.0304400000000004E-2</v>
      </c>
    </row>
    <row r="29" spans="3:66" x14ac:dyDescent="0.2"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1"/>
      <c r="AI29" s="1"/>
      <c r="AJ29" s="1"/>
      <c r="AK29" s="1"/>
      <c r="AL29" s="1"/>
      <c r="AM29" s="1"/>
      <c r="AN29" s="1"/>
      <c r="AO29" s="1"/>
      <c r="AP29" s="1"/>
      <c r="AQ29" s="11" t="s">
        <v>39</v>
      </c>
      <c r="AR29" s="5"/>
      <c r="AS29" s="5"/>
      <c r="AT29" s="5"/>
      <c r="AU29" s="5"/>
      <c r="AV29" s="5"/>
      <c r="AW29" s="5"/>
      <c r="AX29" s="5"/>
      <c r="AY29" s="5"/>
      <c r="AZ29" s="5"/>
      <c r="BA29" s="5"/>
      <c r="BB29" s="5"/>
      <c r="BC29" s="5"/>
      <c r="BD29" s="5"/>
      <c r="BE29" s="5"/>
      <c r="BF29" s="35"/>
      <c r="BG29" s="33">
        <f t="shared" si="0"/>
        <v>0</v>
      </c>
      <c r="BH29" s="1"/>
      <c r="BI29" s="1"/>
      <c r="BJ29" s="11"/>
      <c r="BK29" s="4" t="s">
        <v>39</v>
      </c>
      <c r="BL29" s="40"/>
      <c r="BM29" s="40">
        <v>9.0038560000000004E-2</v>
      </c>
      <c r="BN29" s="43">
        <f t="shared" si="1"/>
        <v>9.0038560000000004E-2</v>
      </c>
    </row>
    <row r="30" spans="3:66" x14ac:dyDescent="0.2"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1"/>
      <c r="AI30" s="1"/>
      <c r="AJ30" s="1"/>
      <c r="AK30" s="1"/>
      <c r="AL30" s="1"/>
      <c r="AM30" s="1"/>
      <c r="AN30" s="1"/>
      <c r="AO30" s="1"/>
      <c r="AP30" s="1"/>
      <c r="AQ30" s="11" t="s">
        <v>40</v>
      </c>
      <c r="AR30" s="5"/>
      <c r="AS30" s="5"/>
      <c r="AT30" s="5"/>
      <c r="AU30" s="5"/>
      <c r="AV30" s="5"/>
      <c r="AW30" s="5"/>
      <c r="AX30" s="5"/>
      <c r="AY30" s="5"/>
      <c r="AZ30" s="5"/>
      <c r="BA30" s="5"/>
      <c r="BB30" s="5"/>
      <c r="BC30" s="5"/>
      <c r="BD30" s="5"/>
      <c r="BE30" s="5">
        <v>217.63525920401193</v>
      </c>
      <c r="BF30" s="35"/>
      <c r="BG30" s="33">
        <f t="shared" si="0"/>
        <v>217.63525920401193</v>
      </c>
      <c r="BH30" s="1"/>
      <c r="BI30" s="1"/>
      <c r="BJ30" s="11"/>
      <c r="BK30" s="4" t="s">
        <v>40</v>
      </c>
      <c r="BL30" s="40"/>
      <c r="BM30" s="40"/>
      <c r="BN30" s="43">
        <f t="shared" si="1"/>
        <v>0</v>
      </c>
    </row>
    <row r="31" spans="3:66" x14ac:dyDescent="0.2"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1"/>
      <c r="AI31" s="1"/>
      <c r="AJ31" s="1"/>
      <c r="AK31" s="1"/>
      <c r="AL31" s="1"/>
      <c r="AM31" s="1"/>
      <c r="AN31" s="1"/>
      <c r="AO31" s="1"/>
      <c r="AP31" s="1"/>
      <c r="AQ31" s="12" t="s">
        <v>41</v>
      </c>
      <c r="AR31" s="5"/>
      <c r="AS31" s="5"/>
      <c r="AT31" s="5"/>
      <c r="AU31" s="5"/>
      <c r="AV31" s="5"/>
      <c r="AW31" s="5"/>
      <c r="AX31" s="5"/>
      <c r="AY31" s="5"/>
      <c r="AZ31" s="5"/>
      <c r="BA31" s="5"/>
      <c r="BB31" s="5"/>
      <c r="BC31" s="5">
        <v>0.12416072</v>
      </c>
      <c r="BD31" s="5"/>
      <c r="BE31" s="5"/>
      <c r="BF31" s="35"/>
      <c r="BG31" s="33">
        <f t="shared" si="0"/>
        <v>0.12416072</v>
      </c>
      <c r="BH31" s="1"/>
      <c r="BI31" s="1"/>
      <c r="BJ31" s="12"/>
      <c r="BK31" s="4" t="s">
        <v>41</v>
      </c>
      <c r="BL31" s="40"/>
      <c r="BM31" s="40"/>
      <c r="BN31" s="43">
        <f t="shared" si="1"/>
        <v>0</v>
      </c>
    </row>
    <row r="32" spans="3:66" x14ac:dyDescent="0.2"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1"/>
      <c r="AI32" s="1"/>
      <c r="AJ32" s="1"/>
      <c r="AK32" s="1"/>
      <c r="AL32" s="1"/>
      <c r="AM32" s="1"/>
      <c r="AN32" s="1"/>
      <c r="AO32" s="1"/>
      <c r="AP32" s="1"/>
      <c r="AQ32" s="11" t="s">
        <v>94</v>
      </c>
      <c r="AR32" s="5"/>
      <c r="AS32" s="5"/>
      <c r="AT32" s="5"/>
      <c r="AU32" s="5"/>
      <c r="AV32" s="5"/>
      <c r="AW32" s="5"/>
      <c r="AX32" s="5"/>
      <c r="AY32" s="5"/>
      <c r="AZ32" s="5"/>
      <c r="BA32" s="5"/>
      <c r="BB32" s="5"/>
      <c r="BC32" s="5"/>
      <c r="BD32" s="5"/>
      <c r="BE32" s="5"/>
      <c r="BF32" s="35"/>
      <c r="BG32" s="33">
        <f t="shared" si="0"/>
        <v>0</v>
      </c>
      <c r="BH32" s="1"/>
      <c r="BI32" s="1"/>
      <c r="BJ32" s="11"/>
      <c r="BK32" s="4" t="s">
        <v>94</v>
      </c>
      <c r="BL32" s="40"/>
      <c r="BM32" s="40">
        <v>1.445899</v>
      </c>
      <c r="BN32" s="43">
        <f t="shared" si="1"/>
        <v>1.445899</v>
      </c>
    </row>
    <row r="33" spans="3:66" x14ac:dyDescent="0.2"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1"/>
      <c r="AI33" s="1"/>
      <c r="AJ33" s="1"/>
      <c r="AK33" s="1"/>
      <c r="AL33" s="1"/>
      <c r="AM33" s="1"/>
      <c r="AN33" s="1"/>
      <c r="AO33" s="1"/>
      <c r="AP33" s="1"/>
      <c r="AQ33" s="4" t="s">
        <v>42</v>
      </c>
      <c r="AR33" s="5"/>
      <c r="AS33" s="5"/>
      <c r="AT33" s="5"/>
      <c r="AU33" s="5"/>
      <c r="AV33" s="5"/>
      <c r="AW33" s="5"/>
      <c r="AX33" s="5"/>
      <c r="AY33" s="5"/>
      <c r="AZ33" s="5"/>
      <c r="BA33" s="5"/>
      <c r="BB33" s="5"/>
      <c r="BC33" s="5"/>
      <c r="BD33" s="5"/>
      <c r="BE33" s="5"/>
      <c r="BF33" s="35"/>
      <c r="BG33" s="33">
        <f t="shared" si="0"/>
        <v>0</v>
      </c>
      <c r="BH33" s="1"/>
      <c r="BI33" s="1"/>
      <c r="BJ33" s="4"/>
      <c r="BK33" s="4" t="s">
        <v>42</v>
      </c>
      <c r="BL33" s="40"/>
      <c r="BM33" s="40">
        <v>0.57429051399999997</v>
      </c>
      <c r="BN33" s="43">
        <f t="shared" si="1"/>
        <v>0.57429051399999997</v>
      </c>
    </row>
    <row r="34" spans="3:66" x14ac:dyDescent="0.2"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1"/>
      <c r="AI34" s="1"/>
      <c r="AJ34" s="1"/>
      <c r="AK34" s="1"/>
      <c r="AL34" s="1"/>
      <c r="AM34" s="1"/>
      <c r="AN34" s="1"/>
      <c r="AO34" s="1"/>
      <c r="AP34" s="1"/>
      <c r="AQ34" s="11" t="s">
        <v>43</v>
      </c>
      <c r="AR34" s="5"/>
      <c r="AS34" s="5"/>
      <c r="AT34" s="5"/>
      <c r="AU34" s="5"/>
      <c r="AV34" s="5"/>
      <c r="AW34" s="5"/>
      <c r="AX34" s="5"/>
      <c r="AY34" s="5"/>
      <c r="AZ34" s="5"/>
      <c r="BA34" s="5"/>
      <c r="BB34" s="5"/>
      <c r="BC34" s="5"/>
      <c r="BD34" s="5"/>
      <c r="BE34" s="5"/>
      <c r="BF34" s="35"/>
      <c r="BG34" s="33">
        <f t="shared" si="0"/>
        <v>0</v>
      </c>
      <c r="BH34" s="1"/>
      <c r="BI34" s="1"/>
      <c r="BJ34" s="11"/>
      <c r="BK34" s="4" t="s">
        <v>43</v>
      </c>
      <c r="BL34" s="40"/>
      <c r="BM34" s="40">
        <v>9.0038560000000004E-2</v>
      </c>
      <c r="BN34" s="43">
        <f t="shared" si="1"/>
        <v>9.0038560000000004E-2</v>
      </c>
    </row>
    <row r="35" spans="3:66" x14ac:dyDescent="0.2"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1"/>
      <c r="AI35" s="1"/>
      <c r="AJ35" s="1"/>
      <c r="AK35" s="1"/>
      <c r="AL35" s="1"/>
      <c r="AM35" s="1"/>
      <c r="AN35" s="1"/>
      <c r="AO35" s="1"/>
      <c r="AP35" s="1"/>
      <c r="AQ35" s="11" t="s">
        <v>84</v>
      </c>
      <c r="AR35" s="5"/>
      <c r="AS35" s="5"/>
      <c r="AT35" s="5"/>
      <c r="AU35" s="5"/>
      <c r="AV35" s="5"/>
      <c r="AW35" s="5"/>
      <c r="AX35" s="5"/>
      <c r="AY35" s="5"/>
      <c r="AZ35" s="5"/>
      <c r="BA35" s="5"/>
      <c r="BB35" s="5"/>
      <c r="BC35" s="5"/>
      <c r="BD35" s="5">
        <v>8.4139320000000004E-2</v>
      </c>
      <c r="BE35" s="5"/>
      <c r="BF35" s="68"/>
      <c r="BG35" s="33">
        <f t="shared" si="0"/>
        <v>8.4139320000000004E-2</v>
      </c>
      <c r="BH35" s="1"/>
      <c r="BI35" s="1"/>
      <c r="BJ35" s="11"/>
      <c r="BK35" s="4" t="s">
        <v>84</v>
      </c>
      <c r="BL35" s="40"/>
      <c r="BM35" s="40"/>
      <c r="BN35" s="43">
        <f t="shared" si="1"/>
        <v>0</v>
      </c>
    </row>
    <row r="36" spans="3:66" x14ac:dyDescent="0.2"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1"/>
      <c r="AI36" s="1"/>
      <c r="AJ36" s="1"/>
      <c r="AK36" s="1"/>
      <c r="AL36" s="1"/>
      <c r="AM36" s="1"/>
      <c r="AN36" s="1"/>
      <c r="AO36" s="1"/>
      <c r="AP36" s="1"/>
      <c r="AQ36" s="11" t="s">
        <v>85</v>
      </c>
      <c r="AR36" s="5"/>
      <c r="AS36" s="5"/>
      <c r="AT36" s="5"/>
      <c r="AU36" s="5"/>
      <c r="AV36" s="5"/>
      <c r="AW36" s="5"/>
      <c r="AX36" s="5"/>
      <c r="AY36" s="5"/>
      <c r="AZ36" s="5"/>
      <c r="BA36" s="5"/>
      <c r="BB36" s="5"/>
      <c r="BC36" s="5"/>
      <c r="BD36" s="5"/>
      <c r="BE36" s="5"/>
      <c r="BF36" s="5">
        <v>8.4139320000000004E-2</v>
      </c>
      <c r="BG36" s="33">
        <f t="shared" si="0"/>
        <v>8.4139320000000004E-2</v>
      </c>
      <c r="BH36" s="1"/>
      <c r="BI36" s="1"/>
      <c r="BJ36" s="11"/>
      <c r="BK36" s="4" t="s">
        <v>85</v>
      </c>
      <c r="BL36" s="40">
        <v>8.4139320000000004E-2</v>
      </c>
      <c r="BM36" s="40"/>
      <c r="BN36" s="43">
        <f t="shared" si="1"/>
        <v>8.4139320000000004E-2</v>
      </c>
    </row>
    <row r="37" spans="3:66" x14ac:dyDescent="0.2"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1"/>
      <c r="AI37" s="1"/>
      <c r="AJ37" s="1"/>
      <c r="AK37" s="1"/>
      <c r="AL37" s="1"/>
      <c r="AM37" s="1"/>
      <c r="AN37" s="1"/>
      <c r="AO37" s="1"/>
      <c r="AP37" s="1"/>
      <c r="AQ37" s="11" t="s">
        <v>45</v>
      </c>
      <c r="AR37" s="5"/>
      <c r="AS37" s="5"/>
      <c r="AT37" s="5"/>
      <c r="AU37" s="5"/>
      <c r="AV37" s="5"/>
      <c r="AW37" s="5"/>
      <c r="AX37" s="5"/>
      <c r="AY37" s="5"/>
      <c r="AZ37" s="5"/>
      <c r="BA37" s="5"/>
      <c r="BB37" s="5"/>
      <c r="BC37" s="5"/>
      <c r="BD37" s="5"/>
      <c r="BE37" s="5"/>
      <c r="BF37" s="8">
        <v>217.91110910401193</v>
      </c>
      <c r="BG37" s="33">
        <f t="shared" si="0"/>
        <v>217.91110910401193</v>
      </c>
      <c r="BH37" s="1"/>
      <c r="BI37" s="1"/>
      <c r="BJ37" s="11"/>
      <c r="BK37" s="4" t="s">
        <v>45</v>
      </c>
      <c r="BL37" s="40"/>
      <c r="BM37" s="40"/>
      <c r="BN37" s="43">
        <f t="shared" si="1"/>
        <v>0</v>
      </c>
    </row>
    <row r="38" spans="3:66" x14ac:dyDescent="0.2"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1"/>
      <c r="AI38" s="1"/>
      <c r="AJ38" s="1"/>
      <c r="AK38" s="1"/>
      <c r="AL38" s="1"/>
      <c r="AM38" s="1"/>
      <c r="AN38" s="1"/>
      <c r="AO38" s="1"/>
      <c r="AP38" s="1"/>
      <c r="AQ38" s="11" t="s">
        <v>46</v>
      </c>
      <c r="AR38" s="35"/>
      <c r="AS38" s="35"/>
      <c r="AT38" s="35"/>
      <c r="AU38" s="35"/>
      <c r="AV38" s="35"/>
      <c r="AW38" s="35"/>
      <c r="AX38" s="35"/>
      <c r="AY38" s="35"/>
      <c r="AZ38" s="35"/>
      <c r="BA38" s="35"/>
      <c r="BB38" s="35"/>
      <c r="BC38" s="35"/>
      <c r="BD38" s="35"/>
      <c r="BE38" s="35"/>
      <c r="BF38" s="35"/>
      <c r="BG38" s="33">
        <f t="shared" si="0"/>
        <v>0</v>
      </c>
      <c r="BH38" s="1"/>
      <c r="BI38" s="1"/>
      <c r="BJ38" s="11"/>
      <c r="BK38" s="4" t="s">
        <v>46</v>
      </c>
      <c r="BL38" s="40">
        <v>5.5844999999999999E-2</v>
      </c>
      <c r="BM38" s="40"/>
      <c r="BN38" s="43">
        <f t="shared" si="1"/>
        <v>5.5844999999999999E-2</v>
      </c>
    </row>
    <row r="39" spans="3:66" x14ac:dyDescent="0.2"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1"/>
      <c r="AI39" s="1"/>
      <c r="AJ39" s="1"/>
      <c r="AK39" s="1"/>
      <c r="AL39" s="1"/>
      <c r="AM39" s="1"/>
      <c r="AN39" s="1"/>
      <c r="AO39" s="1"/>
      <c r="AP39" s="1"/>
      <c r="AQ39" s="11" t="s">
        <v>47</v>
      </c>
      <c r="AR39" s="31"/>
      <c r="AS39" s="31"/>
      <c r="AT39" s="31"/>
      <c r="AU39" s="31"/>
      <c r="AV39" s="31"/>
      <c r="AW39" s="31"/>
      <c r="AX39" s="31"/>
      <c r="AY39" s="31"/>
      <c r="AZ39" s="31"/>
      <c r="BA39" s="31"/>
      <c r="BB39" s="31"/>
      <c r="BC39" s="31"/>
      <c r="BD39" s="31"/>
      <c r="BE39" s="31"/>
      <c r="BF39" s="36"/>
      <c r="BG39" s="33">
        <f t="shared" si="0"/>
        <v>0</v>
      </c>
      <c r="BH39" s="1"/>
      <c r="BI39" s="1"/>
      <c r="BJ39" s="1"/>
      <c r="BK39" s="39" t="s">
        <v>47</v>
      </c>
      <c r="BL39" s="42"/>
      <c r="BM39" s="52">
        <v>0.15410336000000002</v>
      </c>
      <c r="BN39" s="43">
        <f t="shared" si="1"/>
        <v>0.15410336000000002</v>
      </c>
    </row>
    <row r="40" spans="3:66" x14ac:dyDescent="0.2"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1"/>
      <c r="AI40" s="1"/>
      <c r="AJ40" s="1"/>
      <c r="AK40" s="1"/>
      <c r="AL40" s="1"/>
      <c r="AM40" s="1"/>
      <c r="AN40" s="1"/>
      <c r="AO40" s="1"/>
      <c r="AP40" s="1"/>
      <c r="AQ40" s="11" t="s">
        <v>48</v>
      </c>
      <c r="AR40" s="69"/>
      <c r="AS40" s="69"/>
      <c r="AT40" s="69"/>
      <c r="AU40" s="69"/>
      <c r="AV40" s="69"/>
      <c r="AW40" s="69"/>
      <c r="AX40" s="69"/>
      <c r="AY40" s="69"/>
      <c r="AZ40" s="69"/>
      <c r="BA40" s="69"/>
      <c r="BB40" s="69"/>
      <c r="BC40" s="69"/>
      <c r="BD40" s="69"/>
      <c r="BE40" s="69"/>
      <c r="BF40" s="69"/>
      <c r="BG40" s="33">
        <f t="shared" si="0"/>
        <v>0</v>
      </c>
      <c r="BH40" s="1"/>
      <c r="BI40" s="1"/>
      <c r="BJ40" s="1"/>
      <c r="BK40" s="39" t="s">
        <v>48</v>
      </c>
      <c r="BL40" s="42"/>
      <c r="BM40" s="52">
        <v>0.11616169999999999</v>
      </c>
      <c r="BN40" s="43">
        <f t="shared" si="1"/>
        <v>0.11616169999999999</v>
      </c>
    </row>
    <row r="41" spans="3:66" x14ac:dyDescent="0.2">
      <c r="C41" s="1"/>
      <c r="D41" s="65"/>
      <c r="E41" s="65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  <c r="AA41" s="14"/>
      <c r="AB41" s="14"/>
      <c r="AC41" s="14"/>
      <c r="AD41" s="14"/>
      <c r="AE41" s="14"/>
      <c r="AF41" s="14"/>
      <c r="AG41" s="14"/>
      <c r="AH41" s="11"/>
      <c r="AI41" s="14"/>
      <c r="AJ41" s="14"/>
      <c r="AK41" s="14"/>
      <c r="AL41" s="14"/>
      <c r="AM41" s="14"/>
      <c r="AN41" s="14"/>
      <c r="AO41" s="14"/>
      <c r="AP41" s="1"/>
      <c r="AQ41" s="1"/>
      <c r="AR41" s="63" t="s">
        <v>49</v>
      </c>
      <c r="AS41" s="70"/>
      <c r="AT41" s="70"/>
      <c r="AU41" s="70"/>
      <c r="AV41" s="70"/>
      <c r="AW41" s="70"/>
      <c r="AX41" s="70"/>
      <c r="AY41" s="70"/>
      <c r="AZ41" s="70"/>
      <c r="BA41" s="70"/>
      <c r="BB41" s="70"/>
      <c r="BC41" s="70"/>
      <c r="BD41" s="70"/>
      <c r="BE41" s="70"/>
      <c r="BF41" s="70"/>
      <c r="BG41" s="32" t="s">
        <v>50</v>
      </c>
      <c r="BH41" s="1"/>
      <c r="BI41" s="1"/>
      <c r="BJ41" s="1"/>
      <c r="BK41" s="13"/>
      <c r="BL41" s="64" t="s">
        <v>51</v>
      </c>
      <c r="BM41" s="64">
        <v>-89.61</v>
      </c>
      <c r="BN41" s="30" t="s">
        <v>52</v>
      </c>
    </row>
    <row r="42" spans="3:66" x14ac:dyDescent="0.2">
      <c r="AO42" s="1"/>
      <c r="AP42" s="1"/>
      <c r="AQ42" s="1"/>
      <c r="AR42" s="37">
        <f>SUM(AR5:AR40)</f>
        <v>0.70629643999999991</v>
      </c>
      <c r="AS42" s="37">
        <f t="shared" ref="AS42:BF42" si="2">SUM(AS5:AS40)</f>
        <v>0.52595921999999995</v>
      </c>
      <c r="AT42" s="37">
        <f t="shared" si="2"/>
        <v>754.56438097660657</v>
      </c>
      <c r="AU42" s="37">
        <f t="shared" si="2"/>
        <v>0.47896953999999997</v>
      </c>
      <c r="AV42" s="37">
        <f t="shared" si="2"/>
        <v>0.18440139999999999</v>
      </c>
      <c r="AW42" s="37">
        <f t="shared" si="2"/>
        <v>754.33705407660659</v>
      </c>
      <c r="AX42" s="37">
        <f t="shared" si="2"/>
        <v>0.47896953999999997</v>
      </c>
      <c r="AY42" s="37">
        <f t="shared" si="2"/>
        <v>0.18440139999999999</v>
      </c>
      <c r="AZ42" s="37">
        <f t="shared" si="2"/>
        <v>754.33705407660659</v>
      </c>
      <c r="BA42" s="37">
        <f t="shared" si="2"/>
        <v>0.26045644000000001</v>
      </c>
      <c r="BB42" s="37">
        <f t="shared" si="2"/>
        <v>754.41310911660662</v>
      </c>
      <c r="BC42" s="37">
        <f t="shared" si="2"/>
        <v>0.12416072</v>
      </c>
      <c r="BD42" s="37">
        <f t="shared" si="2"/>
        <v>8.4139320000000004E-2</v>
      </c>
      <c r="BE42" s="37">
        <f t="shared" si="2"/>
        <v>217.91110910401193</v>
      </c>
      <c r="BF42" s="37">
        <f t="shared" si="2"/>
        <v>218.21157226401192</v>
      </c>
      <c r="BH42" s="1"/>
      <c r="BI42" s="1"/>
      <c r="BJ42" s="1"/>
      <c r="BK42" s="1"/>
      <c r="BL42" s="13"/>
      <c r="BM42" s="1"/>
    </row>
    <row r="43" spans="3:66" ht="236" x14ac:dyDescent="0.2">
      <c r="C43" s="15"/>
      <c r="D43" s="44" t="s">
        <v>15</v>
      </c>
      <c r="E43" s="44" t="s">
        <v>16</v>
      </c>
      <c r="F43" s="44" t="s">
        <v>17</v>
      </c>
      <c r="G43" s="44" t="s">
        <v>18</v>
      </c>
      <c r="H43" s="44" t="s">
        <v>19</v>
      </c>
      <c r="I43" s="44" t="s">
        <v>20</v>
      </c>
      <c r="J43" s="44" t="s">
        <v>21</v>
      </c>
      <c r="K43" s="44" t="s">
        <v>22</v>
      </c>
      <c r="L43" s="44" t="s">
        <v>23</v>
      </c>
      <c r="M43" s="16" t="s">
        <v>24</v>
      </c>
      <c r="N43" s="3" t="s">
        <v>25</v>
      </c>
      <c r="O43" s="16" t="s">
        <v>26</v>
      </c>
      <c r="P43" s="3" t="s">
        <v>27</v>
      </c>
      <c r="Q43" s="17" t="s">
        <v>28</v>
      </c>
      <c r="R43" s="3" t="s">
        <v>29</v>
      </c>
      <c r="S43" s="16" t="s">
        <v>30</v>
      </c>
      <c r="T43" s="16" t="s">
        <v>31</v>
      </c>
      <c r="U43" s="16" t="s">
        <v>32</v>
      </c>
      <c r="V43" s="16" t="s">
        <v>33</v>
      </c>
      <c r="W43" s="17" t="s">
        <v>34</v>
      </c>
      <c r="X43" s="17" t="s">
        <v>35</v>
      </c>
      <c r="Y43" s="17" t="s">
        <v>36</v>
      </c>
      <c r="Z43" s="17" t="s">
        <v>37</v>
      </c>
      <c r="AA43" s="17" t="s">
        <v>38</v>
      </c>
      <c r="AB43" s="17" t="s">
        <v>39</v>
      </c>
      <c r="AC43" s="17" t="s">
        <v>40</v>
      </c>
      <c r="AD43" s="18" t="s">
        <v>41</v>
      </c>
      <c r="AE43" s="18" t="s">
        <v>94</v>
      </c>
      <c r="AF43" s="17" t="s">
        <v>42</v>
      </c>
      <c r="AG43" s="3" t="s">
        <v>43</v>
      </c>
      <c r="AH43" s="17" t="s">
        <v>84</v>
      </c>
      <c r="AI43" s="17" t="s">
        <v>85</v>
      </c>
      <c r="AJ43" s="17" t="s">
        <v>45</v>
      </c>
      <c r="AK43" s="17" t="s">
        <v>46</v>
      </c>
      <c r="AL43" s="17" t="s">
        <v>47</v>
      </c>
      <c r="AM43" s="17" t="s">
        <v>48</v>
      </c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</row>
    <row r="44" spans="3:66" x14ac:dyDescent="0.2">
      <c r="C44" s="4" t="s">
        <v>0</v>
      </c>
      <c r="D44" s="21"/>
      <c r="E44" s="21"/>
      <c r="F44" s="21"/>
      <c r="G44" s="21"/>
      <c r="H44" s="21"/>
      <c r="I44" s="21"/>
      <c r="J44" s="21"/>
      <c r="K44" s="21"/>
      <c r="L44" s="21"/>
      <c r="M44" s="5">
        <v>0.47896953999999997</v>
      </c>
      <c r="N44" s="5">
        <v>9.0038560000000004E-2</v>
      </c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6">
        <f>SUM(D44:AM44)</f>
        <v>0.56900810000000002</v>
      </c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</row>
    <row r="45" spans="3:66" x14ac:dyDescent="0.2">
      <c r="C45" s="4" t="s">
        <v>1</v>
      </c>
      <c r="D45" s="21"/>
      <c r="E45" s="21"/>
      <c r="F45" s="21"/>
      <c r="G45" s="21"/>
      <c r="H45" s="21"/>
      <c r="I45" s="21"/>
      <c r="J45" s="21"/>
      <c r="K45" s="21"/>
      <c r="L45" s="21"/>
      <c r="M45" s="5"/>
      <c r="N45" s="5"/>
      <c r="O45" s="5">
        <v>0.18440139999999999</v>
      </c>
      <c r="P45" s="5">
        <v>9.0038560000000004E-2</v>
      </c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6">
        <f t="shared" ref="AN45:AN58" si="3">SUM(D45:AM45)</f>
        <v>0.27443995999999998</v>
      </c>
      <c r="AO45" s="1"/>
      <c r="AP45" s="1"/>
      <c r="AQ45" s="1"/>
      <c r="AR45" s="13"/>
      <c r="AS45" s="13"/>
      <c r="AT45" s="13"/>
      <c r="AU45" s="13"/>
      <c r="AV45" s="13"/>
      <c r="AW45" s="13"/>
      <c r="AX45" s="13"/>
      <c r="AY45" s="13"/>
      <c r="AZ45" s="13"/>
      <c r="BA45" s="13"/>
      <c r="BB45" s="13"/>
      <c r="BC45" s="13"/>
      <c r="BD45" s="13"/>
      <c r="BE45" s="13"/>
      <c r="BF45" s="1"/>
      <c r="BG45" s="1"/>
      <c r="BH45" s="1"/>
      <c r="BI45" s="1"/>
      <c r="BJ45" s="1"/>
      <c r="BK45" s="13"/>
      <c r="BL45" s="13"/>
      <c r="BM45" s="1"/>
    </row>
    <row r="46" spans="3:66" x14ac:dyDescent="0.2">
      <c r="C46" s="4" t="s">
        <v>2</v>
      </c>
      <c r="D46" s="21"/>
      <c r="E46" s="21"/>
      <c r="F46" s="21"/>
      <c r="G46" s="21"/>
      <c r="H46" s="21"/>
      <c r="I46" s="21"/>
      <c r="J46" s="21"/>
      <c r="K46" s="21"/>
      <c r="L46" s="21"/>
      <c r="M46" s="5"/>
      <c r="N46" s="5"/>
      <c r="O46" s="5"/>
      <c r="P46" s="5"/>
      <c r="Q46" s="5">
        <v>754.33705407660659</v>
      </c>
      <c r="R46" s="5">
        <v>9.0038560000000004E-2</v>
      </c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6">
        <f t="shared" si="3"/>
        <v>754.42709263660663</v>
      </c>
      <c r="AO46" s="1"/>
      <c r="AP46" s="1"/>
      <c r="AQ46" s="1"/>
      <c r="AR46" s="13"/>
      <c r="AS46" s="13"/>
      <c r="AT46" s="13"/>
      <c r="AU46" s="13"/>
      <c r="AV46" s="13"/>
      <c r="AW46" s="13"/>
      <c r="AX46" s="13"/>
      <c r="AY46" s="13"/>
      <c r="AZ46" s="13"/>
      <c r="BA46" s="13"/>
      <c r="BB46" s="13"/>
      <c r="BC46" s="13"/>
      <c r="BD46" s="13"/>
      <c r="BE46" s="13"/>
      <c r="BF46" s="1"/>
      <c r="BG46" s="1"/>
      <c r="BH46" s="1"/>
      <c r="BI46" s="1"/>
      <c r="BJ46" s="1"/>
      <c r="BK46" s="13"/>
      <c r="BL46" s="13"/>
      <c r="BM46" s="1"/>
    </row>
    <row r="47" spans="3:66" x14ac:dyDescent="0.2">
      <c r="C47" s="4" t="s">
        <v>3</v>
      </c>
      <c r="D47" s="21"/>
      <c r="E47" s="21"/>
      <c r="F47" s="21"/>
      <c r="G47" s="21"/>
      <c r="H47" s="21"/>
      <c r="I47" s="21"/>
      <c r="J47" s="21"/>
      <c r="K47" s="21"/>
      <c r="L47" s="21"/>
      <c r="M47" s="5"/>
      <c r="N47" s="5"/>
      <c r="O47" s="5"/>
      <c r="P47" s="5"/>
      <c r="Q47" s="5"/>
      <c r="R47" s="5"/>
      <c r="S47" s="5">
        <v>0.47896953999999997</v>
      </c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6">
        <f t="shared" si="3"/>
        <v>0.47896953999999997</v>
      </c>
      <c r="AO47" s="1"/>
      <c r="AP47" s="1"/>
      <c r="AQ47" s="1"/>
      <c r="AR47" s="13"/>
      <c r="AS47" s="13"/>
      <c r="AT47" s="13"/>
      <c r="AU47" s="13"/>
      <c r="AV47" s="13"/>
      <c r="AW47" s="13"/>
      <c r="AX47" s="13"/>
      <c r="AY47" s="13"/>
      <c r="AZ47" s="13"/>
      <c r="BA47" s="13"/>
      <c r="BB47" s="13"/>
      <c r="BC47" s="13"/>
      <c r="BD47" s="13"/>
      <c r="BE47" s="13"/>
      <c r="BF47" s="1"/>
      <c r="BG47" s="1"/>
      <c r="BH47" s="1"/>
      <c r="BI47" s="1"/>
      <c r="BJ47" s="1"/>
      <c r="BK47" s="13"/>
      <c r="BL47" s="13"/>
      <c r="BM47" s="1"/>
    </row>
    <row r="48" spans="3:66" x14ac:dyDescent="0.2">
      <c r="C48" s="4" t="s">
        <v>4</v>
      </c>
      <c r="D48" s="21"/>
      <c r="E48" s="21"/>
      <c r="F48" s="21"/>
      <c r="G48" s="21"/>
      <c r="H48" s="21"/>
      <c r="I48" s="21"/>
      <c r="J48" s="21"/>
      <c r="K48" s="21"/>
      <c r="L48" s="21"/>
      <c r="M48" s="5"/>
      <c r="N48" s="5"/>
      <c r="O48" s="5"/>
      <c r="P48" s="5"/>
      <c r="Q48" s="5"/>
      <c r="R48" s="5"/>
      <c r="S48" s="5"/>
      <c r="T48" s="5">
        <v>0.18440139999999999</v>
      </c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6">
        <f t="shared" si="3"/>
        <v>0.18440139999999999</v>
      </c>
      <c r="AO48" s="1"/>
      <c r="AP48" s="1"/>
      <c r="AQ48" s="1"/>
      <c r="AR48" s="13"/>
      <c r="AS48" s="13"/>
      <c r="AT48" s="13"/>
      <c r="AU48" s="13"/>
      <c r="AV48" s="13"/>
      <c r="AW48" s="13"/>
      <c r="AX48" s="13"/>
      <c r="AY48" s="13"/>
      <c r="AZ48" s="13"/>
      <c r="BA48" s="13"/>
      <c r="BB48" s="13"/>
      <c r="BC48" s="13"/>
      <c r="BD48" s="13"/>
      <c r="BE48" s="13"/>
      <c r="BF48" s="1"/>
      <c r="BG48" s="1"/>
      <c r="BH48" s="1"/>
      <c r="BI48" s="1"/>
      <c r="BJ48" s="1"/>
      <c r="BK48" s="13"/>
      <c r="BL48" s="13"/>
      <c r="BM48" s="1"/>
    </row>
    <row r="49" spans="3:65" x14ac:dyDescent="0.2">
      <c r="C49" s="4" t="s">
        <v>5</v>
      </c>
      <c r="D49" s="21"/>
      <c r="E49" s="21"/>
      <c r="F49" s="21"/>
      <c r="G49" s="21"/>
      <c r="H49" s="21"/>
      <c r="I49" s="21"/>
      <c r="J49" s="21"/>
      <c r="K49" s="21"/>
      <c r="L49" s="21"/>
      <c r="M49" s="5"/>
      <c r="N49" s="5"/>
      <c r="O49" s="5"/>
      <c r="P49" s="5"/>
      <c r="Q49" s="5"/>
      <c r="R49" s="5"/>
      <c r="S49" s="5"/>
      <c r="T49" s="5"/>
      <c r="U49" s="5">
        <v>754.33705407660659</v>
      </c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6">
        <f t="shared" si="3"/>
        <v>754.33705407660659</v>
      </c>
      <c r="AO49" s="1"/>
      <c r="AP49" s="1"/>
      <c r="AQ49" s="1"/>
      <c r="AR49" s="13"/>
      <c r="AS49" s="13"/>
      <c r="AT49" s="13"/>
      <c r="AU49" s="13"/>
      <c r="AV49" s="13"/>
      <c r="AW49" s="13"/>
      <c r="AX49" s="13"/>
      <c r="AY49" s="13"/>
      <c r="AZ49" s="13"/>
      <c r="BA49" s="13"/>
      <c r="BB49" s="13"/>
      <c r="BC49" s="13"/>
      <c r="BD49" s="13"/>
      <c r="BE49" s="13"/>
      <c r="BF49" s="1"/>
      <c r="BG49" s="1"/>
      <c r="BH49" s="1"/>
      <c r="BI49" s="1"/>
      <c r="BJ49" s="1"/>
      <c r="BK49" s="13"/>
      <c r="BL49" s="13"/>
      <c r="BM49" s="1"/>
    </row>
    <row r="50" spans="3:65" x14ac:dyDescent="0.2">
      <c r="C50" s="4" t="s">
        <v>6</v>
      </c>
      <c r="D50" s="21"/>
      <c r="E50" s="21"/>
      <c r="F50" s="21"/>
      <c r="G50" s="21"/>
      <c r="H50" s="21"/>
      <c r="I50" s="21"/>
      <c r="J50" s="21"/>
      <c r="K50" s="21"/>
      <c r="L50" s="21"/>
      <c r="M50" s="5"/>
      <c r="N50" s="5"/>
      <c r="O50" s="5"/>
      <c r="P50" s="5"/>
      <c r="Q50" s="5"/>
      <c r="R50" s="5"/>
      <c r="S50" s="5"/>
      <c r="T50" s="5"/>
      <c r="U50" s="5"/>
      <c r="V50" s="5">
        <v>0.21977250000000001</v>
      </c>
      <c r="W50" s="5">
        <v>0.25919703999999999</v>
      </c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6">
        <f t="shared" si="3"/>
        <v>0.47896954000000003</v>
      </c>
      <c r="AO50" s="1"/>
      <c r="AP50" s="1"/>
      <c r="AQ50" s="1"/>
      <c r="AR50" s="13"/>
      <c r="AS50" s="13"/>
      <c r="AT50" s="13"/>
      <c r="AU50" s="13"/>
      <c r="AV50" s="13"/>
      <c r="AW50" s="13"/>
      <c r="AX50" s="13"/>
      <c r="AY50" s="13"/>
      <c r="AZ50" s="13"/>
      <c r="BA50" s="13"/>
      <c r="BB50" s="13"/>
      <c r="BC50" s="13"/>
      <c r="BD50" s="13"/>
      <c r="BE50" s="13"/>
      <c r="BF50" s="1"/>
      <c r="BG50" s="1"/>
      <c r="BH50" s="1"/>
      <c r="BI50" s="1"/>
      <c r="BJ50" s="1"/>
      <c r="BK50" s="13"/>
      <c r="BL50" s="13"/>
      <c r="BM50" s="1"/>
    </row>
    <row r="51" spans="3:65" x14ac:dyDescent="0.2">
      <c r="C51" s="4" t="s">
        <v>7</v>
      </c>
      <c r="D51" s="21"/>
      <c r="E51" s="21"/>
      <c r="F51" s="21"/>
      <c r="G51" s="21"/>
      <c r="H51" s="21"/>
      <c r="I51" s="21"/>
      <c r="J51" s="21"/>
      <c r="K51" s="21"/>
      <c r="L51" s="21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>
        <v>0.18440139999999999</v>
      </c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6">
        <f t="shared" si="3"/>
        <v>0.18440139999999999</v>
      </c>
      <c r="AO51" s="1"/>
      <c r="AP51" s="1"/>
      <c r="AQ51" s="1"/>
      <c r="AR51" s="13"/>
      <c r="AS51" s="13"/>
      <c r="AT51" s="13"/>
      <c r="AU51" s="13"/>
      <c r="AV51" s="13"/>
      <c r="AW51" s="13"/>
      <c r="AX51" s="13"/>
      <c r="AY51" s="13"/>
      <c r="AZ51" s="13"/>
      <c r="BA51" s="13"/>
      <c r="BB51" s="13"/>
      <c r="BC51" s="13"/>
      <c r="BD51" s="13"/>
      <c r="BE51" s="13"/>
      <c r="BF51" s="1"/>
      <c r="BG51" s="1"/>
      <c r="BH51" s="1"/>
      <c r="BI51" s="1"/>
      <c r="BJ51" s="1"/>
      <c r="BK51" s="13"/>
      <c r="BL51" s="13"/>
      <c r="BM51" s="1"/>
    </row>
    <row r="52" spans="3:65" x14ac:dyDescent="0.2">
      <c r="C52" s="4" t="s">
        <v>8</v>
      </c>
      <c r="D52" s="21"/>
      <c r="E52" s="21"/>
      <c r="F52" s="21"/>
      <c r="G52" s="21"/>
      <c r="H52" s="21"/>
      <c r="I52" s="21"/>
      <c r="J52" s="21"/>
      <c r="K52" s="21"/>
      <c r="L52" s="21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>
        <v>754.33705407660659</v>
      </c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6">
        <f t="shared" si="3"/>
        <v>754.33705407660659</v>
      </c>
      <c r="AO52" s="1"/>
      <c r="AP52" s="1"/>
      <c r="AQ52" s="1"/>
      <c r="AR52" s="13"/>
      <c r="AS52" s="13"/>
      <c r="AT52" s="13"/>
      <c r="AU52" s="13"/>
      <c r="AV52" s="13"/>
      <c r="AW52" s="13"/>
      <c r="AX52" s="13"/>
      <c r="AY52" s="13"/>
      <c r="AZ52" s="13"/>
      <c r="BA52" s="13"/>
      <c r="BB52" s="13"/>
      <c r="BC52" s="13"/>
      <c r="BD52" s="13"/>
      <c r="BE52" s="13"/>
      <c r="BF52" s="1"/>
      <c r="BG52" s="1"/>
      <c r="BH52" s="1"/>
      <c r="BI52" s="1"/>
      <c r="BJ52" s="1"/>
      <c r="BK52" s="13"/>
      <c r="BL52" s="13"/>
      <c r="BM52" s="1"/>
    </row>
    <row r="53" spans="3:65" x14ac:dyDescent="0.2">
      <c r="C53" s="4" t="s">
        <v>9</v>
      </c>
      <c r="D53" s="21"/>
      <c r="E53" s="21"/>
      <c r="F53" s="21"/>
      <c r="G53" s="21"/>
      <c r="H53" s="21"/>
      <c r="I53" s="21"/>
      <c r="J53" s="21"/>
      <c r="K53" s="21"/>
      <c r="L53" s="21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>
        <v>5.6077400000000006E-2</v>
      </c>
      <c r="AA53" s="5">
        <v>4.0304400000000004E-2</v>
      </c>
      <c r="AB53" s="5">
        <v>9.0038560000000004E-2</v>
      </c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6">
        <f t="shared" si="3"/>
        <v>0.18642036000000001</v>
      </c>
      <c r="AO53" s="1"/>
      <c r="AP53" s="1"/>
      <c r="AQ53" s="1"/>
      <c r="AR53" s="13"/>
      <c r="AS53" s="13"/>
      <c r="AT53" s="13"/>
      <c r="AU53" s="13"/>
      <c r="AV53" s="13"/>
      <c r="AW53" s="13"/>
      <c r="AX53" s="13"/>
      <c r="AY53" s="13"/>
      <c r="AZ53" s="13"/>
      <c r="BA53" s="13"/>
      <c r="BB53" s="13"/>
      <c r="BC53" s="13"/>
      <c r="BD53" s="13"/>
      <c r="BE53" s="13"/>
      <c r="BF53" s="1"/>
      <c r="BG53" s="1"/>
      <c r="BH53" s="1"/>
      <c r="BI53" s="1"/>
      <c r="BJ53" s="1"/>
      <c r="BK53" s="13"/>
      <c r="BL53" s="13"/>
      <c r="BM53" s="1"/>
    </row>
    <row r="54" spans="3:65" x14ac:dyDescent="0.2">
      <c r="C54" s="4" t="s">
        <v>10</v>
      </c>
      <c r="D54" s="21"/>
      <c r="E54" s="21"/>
      <c r="F54" s="21"/>
      <c r="G54" s="21"/>
      <c r="H54" s="21"/>
      <c r="I54" s="21"/>
      <c r="J54" s="21"/>
      <c r="K54" s="21"/>
      <c r="L54" s="21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>
        <v>217.63525920401193</v>
      </c>
      <c r="AD54" s="5">
        <v>0.12416072</v>
      </c>
      <c r="AE54" s="5">
        <v>1.445899</v>
      </c>
      <c r="AF54" s="5">
        <v>0.57429051399999997</v>
      </c>
      <c r="AG54" s="5">
        <v>9.0038560000000004E-2</v>
      </c>
      <c r="AH54" s="5"/>
      <c r="AI54" s="5"/>
      <c r="AJ54" s="5"/>
      <c r="AK54" s="5"/>
      <c r="AL54" s="5"/>
      <c r="AM54" s="5"/>
      <c r="AN54" s="6">
        <f t="shared" si="3"/>
        <v>219.86964799801194</v>
      </c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</row>
    <row r="55" spans="3:65" x14ac:dyDescent="0.2">
      <c r="C55" s="4" t="s">
        <v>86</v>
      </c>
      <c r="D55" s="21"/>
      <c r="E55" s="21"/>
      <c r="F55" s="21"/>
      <c r="G55" s="21"/>
      <c r="H55" s="21"/>
      <c r="I55" s="21"/>
      <c r="J55" s="21"/>
      <c r="K55" s="21"/>
      <c r="L55" s="21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>
        <v>8.4139320000000004E-2</v>
      </c>
      <c r="AI55" s="5"/>
      <c r="AJ55" s="5"/>
      <c r="AK55" s="5"/>
      <c r="AL55" s="5"/>
      <c r="AM55" s="5"/>
      <c r="AN55" s="6">
        <f t="shared" si="3"/>
        <v>8.4139320000000004E-2</v>
      </c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</row>
    <row r="56" spans="3:65" x14ac:dyDescent="0.2">
      <c r="C56" s="4" t="s">
        <v>87</v>
      </c>
      <c r="D56" s="21"/>
      <c r="E56" s="21"/>
      <c r="F56" s="21"/>
      <c r="G56" s="21"/>
      <c r="H56" s="21"/>
      <c r="I56" s="21"/>
      <c r="J56" s="21"/>
      <c r="K56" s="21"/>
      <c r="L56" s="21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>
        <v>8.4139320000000004E-2</v>
      </c>
      <c r="AJ56" s="5"/>
      <c r="AK56" s="5"/>
      <c r="AL56" s="5"/>
      <c r="AM56" s="5"/>
      <c r="AN56" s="6">
        <f t="shared" si="3"/>
        <v>8.4139320000000004E-2</v>
      </c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</row>
    <row r="57" spans="3:65" x14ac:dyDescent="0.2">
      <c r="C57" s="4" t="s">
        <v>11</v>
      </c>
      <c r="D57" s="21"/>
      <c r="E57" s="21"/>
      <c r="F57" s="21"/>
      <c r="G57" s="21"/>
      <c r="H57" s="21"/>
      <c r="I57" s="21"/>
      <c r="J57" s="21"/>
      <c r="K57" s="21"/>
      <c r="L57" s="21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8"/>
      <c r="AH57" s="5"/>
      <c r="AI57" s="5"/>
      <c r="AJ57" s="8">
        <v>217.91110910401193</v>
      </c>
      <c r="AK57" s="5"/>
      <c r="AL57" s="5"/>
      <c r="AM57" s="5"/>
      <c r="AN57" s="6">
        <f t="shared" si="3"/>
        <v>217.91110910401193</v>
      </c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</row>
    <row r="58" spans="3:65" x14ac:dyDescent="0.2">
      <c r="C58" s="4" t="s">
        <v>12</v>
      </c>
      <c r="D58" s="21"/>
      <c r="E58" s="21"/>
      <c r="F58" s="21"/>
      <c r="G58" s="22"/>
      <c r="H58" s="21"/>
      <c r="I58" s="21"/>
      <c r="J58" s="21"/>
      <c r="K58" s="21"/>
      <c r="L58" s="21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19"/>
      <c r="AC58" s="5"/>
      <c r="AD58" s="5"/>
      <c r="AE58" s="5"/>
      <c r="AF58" s="5"/>
      <c r="AG58" s="5"/>
      <c r="AH58" s="5"/>
      <c r="AI58" s="5"/>
      <c r="AJ58" s="5"/>
      <c r="AK58" s="5">
        <v>5.5844999999999999E-2</v>
      </c>
      <c r="AL58" s="5">
        <v>0.15410336000000002</v>
      </c>
      <c r="AM58" s="5">
        <v>0.11616169999999999</v>
      </c>
      <c r="AN58" s="6">
        <f t="shared" si="3"/>
        <v>0.32611006000000003</v>
      </c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</row>
    <row r="59" spans="3:65" x14ac:dyDescent="0.2">
      <c r="C59" s="4"/>
      <c r="D59" s="64" t="s">
        <v>55</v>
      </c>
      <c r="E59" s="64"/>
      <c r="F59" s="64"/>
      <c r="G59" s="64"/>
      <c r="H59" s="64"/>
      <c r="I59" s="64"/>
      <c r="J59" s="64"/>
      <c r="K59" s="64"/>
      <c r="L59" s="64"/>
      <c r="M59" s="64"/>
      <c r="N59" s="64"/>
      <c r="O59" s="64"/>
      <c r="P59" s="64"/>
      <c r="Q59" s="64"/>
      <c r="R59" s="64"/>
      <c r="S59" s="64"/>
      <c r="T59" s="64"/>
      <c r="U59" s="64"/>
      <c r="V59" s="64"/>
      <c r="W59" s="64"/>
      <c r="X59" s="64"/>
      <c r="Y59" s="64"/>
      <c r="Z59" s="64"/>
      <c r="AA59" s="64"/>
      <c r="AB59" s="64"/>
      <c r="AC59" s="64"/>
      <c r="AD59" s="64"/>
      <c r="AE59" s="64"/>
      <c r="AF59" s="64"/>
      <c r="AG59" s="64"/>
      <c r="AH59" s="64"/>
      <c r="AI59" s="64"/>
      <c r="AJ59" s="64"/>
      <c r="AK59" s="64"/>
      <c r="AL59" s="64"/>
      <c r="AM59" s="64"/>
      <c r="AN59" s="13" t="s">
        <v>56</v>
      </c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</row>
    <row r="60" spans="3:65" x14ac:dyDescent="0.2">
      <c r="C60" s="4"/>
      <c r="D60" s="6">
        <f>SUM(D44:D58)</f>
        <v>0</v>
      </c>
      <c r="E60" s="6">
        <f t="shared" ref="E60:AM60" si="4">SUM(E44:E58)</f>
        <v>0</v>
      </c>
      <c r="F60" s="6">
        <f t="shared" si="4"/>
        <v>0</v>
      </c>
      <c r="G60" s="6">
        <f t="shared" si="4"/>
        <v>0</v>
      </c>
      <c r="H60" s="6">
        <f t="shared" si="4"/>
        <v>0</v>
      </c>
      <c r="I60" s="6">
        <f t="shared" si="4"/>
        <v>0</v>
      </c>
      <c r="J60" s="6">
        <f t="shared" si="4"/>
        <v>0</v>
      </c>
      <c r="K60" s="6">
        <f t="shared" si="4"/>
        <v>0</v>
      </c>
      <c r="L60" s="6">
        <f t="shared" si="4"/>
        <v>0</v>
      </c>
      <c r="M60" s="6">
        <f t="shared" si="4"/>
        <v>0.47896953999999997</v>
      </c>
      <c r="N60" s="6">
        <f t="shared" si="4"/>
        <v>9.0038560000000004E-2</v>
      </c>
      <c r="O60" s="6">
        <f t="shared" si="4"/>
        <v>0.18440139999999999</v>
      </c>
      <c r="P60" s="6">
        <f t="shared" si="4"/>
        <v>9.0038560000000004E-2</v>
      </c>
      <c r="Q60" s="6">
        <f t="shared" si="4"/>
        <v>754.33705407660659</v>
      </c>
      <c r="R60" s="6">
        <f t="shared" si="4"/>
        <v>9.0038560000000004E-2</v>
      </c>
      <c r="S60" s="6">
        <f t="shared" si="4"/>
        <v>0.47896953999999997</v>
      </c>
      <c r="T60" s="6">
        <f t="shared" si="4"/>
        <v>0.18440139999999999</v>
      </c>
      <c r="U60" s="6">
        <f t="shared" si="4"/>
        <v>754.33705407660659</v>
      </c>
      <c r="V60" s="6">
        <f t="shared" si="4"/>
        <v>0.21977250000000001</v>
      </c>
      <c r="W60" s="6">
        <f t="shared" si="4"/>
        <v>0.25919703999999999</v>
      </c>
      <c r="X60" s="6">
        <f t="shared" si="4"/>
        <v>0.18440139999999999</v>
      </c>
      <c r="Y60" s="6">
        <f t="shared" si="4"/>
        <v>754.33705407660659</v>
      </c>
      <c r="Z60" s="6">
        <f t="shared" si="4"/>
        <v>5.6077400000000006E-2</v>
      </c>
      <c r="AA60" s="6">
        <f t="shared" si="4"/>
        <v>4.0304400000000004E-2</v>
      </c>
      <c r="AB60" s="6">
        <f t="shared" si="4"/>
        <v>9.0038560000000004E-2</v>
      </c>
      <c r="AC60" s="6">
        <f t="shared" si="4"/>
        <v>217.63525920401193</v>
      </c>
      <c r="AD60" s="6">
        <f t="shared" si="4"/>
        <v>0.12416072</v>
      </c>
      <c r="AE60" s="6">
        <f t="shared" si="4"/>
        <v>1.445899</v>
      </c>
      <c r="AF60" s="6">
        <f t="shared" si="4"/>
        <v>0.57429051399999997</v>
      </c>
      <c r="AG60" s="6">
        <f t="shared" si="4"/>
        <v>9.0038560000000004E-2</v>
      </c>
      <c r="AH60" s="6">
        <f t="shared" si="4"/>
        <v>8.4139320000000004E-2</v>
      </c>
      <c r="AI60" s="6">
        <f t="shared" si="4"/>
        <v>8.4139320000000004E-2</v>
      </c>
      <c r="AJ60" s="6">
        <f t="shared" si="4"/>
        <v>217.91110910401193</v>
      </c>
      <c r="AK60" s="6">
        <f t="shared" si="4"/>
        <v>5.5844999999999999E-2</v>
      </c>
      <c r="AL60" s="6">
        <f t="shared" si="4"/>
        <v>0.15410336000000002</v>
      </c>
      <c r="AM60" s="6">
        <f t="shared" si="4"/>
        <v>0.11616169999999999</v>
      </c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</row>
    <row r="61" spans="3:65" x14ac:dyDescent="0.2">
      <c r="C61" s="4"/>
      <c r="D61" s="64" t="s">
        <v>57</v>
      </c>
      <c r="E61" s="64"/>
      <c r="F61" s="64"/>
      <c r="G61" s="64"/>
      <c r="H61" s="64"/>
      <c r="I61" s="64"/>
      <c r="J61" s="64"/>
      <c r="K61" s="64"/>
      <c r="L61" s="64"/>
      <c r="M61" s="64"/>
      <c r="N61" s="64"/>
      <c r="O61" s="64"/>
      <c r="P61" s="64"/>
      <c r="Q61" s="64"/>
      <c r="R61" s="64"/>
      <c r="S61" s="64"/>
      <c r="T61" s="64"/>
      <c r="U61" s="64"/>
      <c r="V61" s="64"/>
      <c r="W61" s="64"/>
      <c r="X61" s="64"/>
      <c r="Y61" s="64"/>
      <c r="Z61" s="64"/>
      <c r="AA61" s="64"/>
      <c r="AB61" s="64"/>
      <c r="AC61" s="64"/>
      <c r="AD61" s="64"/>
      <c r="AE61" s="64"/>
      <c r="AF61" s="64"/>
      <c r="AG61" s="64"/>
      <c r="AH61" s="64"/>
      <c r="AI61" s="64"/>
      <c r="AJ61" s="64"/>
      <c r="AK61" s="64"/>
      <c r="AL61" s="64"/>
      <c r="AM61" s="64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</row>
    <row r="62" spans="3:65" x14ac:dyDescent="0.2">
      <c r="C62" s="4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</row>
    <row r="63" spans="3:65" x14ac:dyDescent="0.2">
      <c r="C63" s="4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</row>
    <row r="64" spans="3:65" x14ac:dyDescent="0.2">
      <c r="C64" s="4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</row>
    <row r="65" spans="3:65" x14ac:dyDescent="0.2">
      <c r="C65" s="4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</row>
    <row r="66" spans="3:65" x14ac:dyDescent="0.2">
      <c r="C66" s="4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</row>
    <row r="67" spans="3:65" x14ac:dyDescent="0.2">
      <c r="C67" s="4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</row>
    <row r="68" spans="3:65" x14ac:dyDescent="0.2">
      <c r="C68" s="4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</row>
    <row r="69" spans="3:65" x14ac:dyDescent="0.2">
      <c r="C69" s="4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</row>
    <row r="70" spans="3:65" ht="237" x14ac:dyDescent="0.2">
      <c r="C70" s="4"/>
      <c r="D70" s="3" t="s">
        <v>15</v>
      </c>
      <c r="E70" s="3" t="s">
        <v>16</v>
      </c>
      <c r="F70" s="3" t="s">
        <v>17</v>
      </c>
      <c r="G70" s="3" t="s">
        <v>18</v>
      </c>
      <c r="H70" s="3" t="s">
        <v>19</v>
      </c>
      <c r="I70" s="3" t="s">
        <v>20</v>
      </c>
      <c r="J70" s="3" t="s">
        <v>21</v>
      </c>
      <c r="K70" s="3" t="s">
        <v>22</v>
      </c>
      <c r="L70" s="3" t="s">
        <v>23</v>
      </c>
      <c r="M70" s="16" t="s">
        <v>24</v>
      </c>
      <c r="N70" s="3" t="s">
        <v>25</v>
      </c>
      <c r="O70" s="16" t="s">
        <v>26</v>
      </c>
      <c r="P70" s="3" t="s">
        <v>27</v>
      </c>
      <c r="Q70" s="17" t="s">
        <v>28</v>
      </c>
      <c r="R70" s="3" t="s">
        <v>29</v>
      </c>
      <c r="S70" s="16" t="s">
        <v>30</v>
      </c>
      <c r="T70" s="16" t="s">
        <v>31</v>
      </c>
      <c r="U70" s="16" t="s">
        <v>32</v>
      </c>
      <c r="V70" s="16" t="s">
        <v>33</v>
      </c>
      <c r="W70" s="17" t="s">
        <v>34</v>
      </c>
      <c r="X70" s="17" t="s">
        <v>35</v>
      </c>
      <c r="Y70" s="17" t="s">
        <v>36</v>
      </c>
      <c r="Z70" s="17" t="s">
        <v>37</v>
      </c>
      <c r="AA70" s="17" t="s">
        <v>38</v>
      </c>
      <c r="AB70" s="17" t="s">
        <v>39</v>
      </c>
      <c r="AC70" s="17" t="s">
        <v>40</v>
      </c>
      <c r="AD70" s="18" t="s">
        <v>41</v>
      </c>
      <c r="AE70" s="18" t="s">
        <v>94</v>
      </c>
      <c r="AF70" s="17" t="s">
        <v>42</v>
      </c>
      <c r="AG70" s="3" t="s">
        <v>43</v>
      </c>
      <c r="AH70" s="17" t="s">
        <v>84</v>
      </c>
      <c r="AI70" s="17" t="s">
        <v>85</v>
      </c>
      <c r="AJ70" s="17" t="s">
        <v>45</v>
      </c>
      <c r="AK70" s="17" t="s">
        <v>46</v>
      </c>
      <c r="AL70" s="17" t="s">
        <v>47</v>
      </c>
      <c r="AM70" s="17" t="s">
        <v>48</v>
      </c>
      <c r="AN70" s="17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</row>
    <row r="71" spans="3:65" x14ac:dyDescent="0.2">
      <c r="C71" s="4" t="s">
        <v>58</v>
      </c>
      <c r="D71" s="7">
        <v>0.47896953999999997</v>
      </c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  <c r="AB71" s="7"/>
      <c r="AC71" s="7"/>
      <c r="AD71" s="7"/>
      <c r="AE71" s="7"/>
      <c r="AF71" s="7"/>
      <c r="AG71" s="7"/>
      <c r="AH71" s="7"/>
      <c r="AI71" s="7"/>
      <c r="AJ71" s="7"/>
      <c r="AK71" s="7"/>
      <c r="AL71" s="7"/>
      <c r="AM71" s="7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</row>
    <row r="72" spans="3:65" x14ac:dyDescent="0.2">
      <c r="C72" s="10" t="s">
        <v>59</v>
      </c>
      <c r="D72" s="7"/>
      <c r="E72" s="7">
        <v>0.18440139999999999</v>
      </c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  <c r="AC72" s="7"/>
      <c r="AD72" s="7"/>
      <c r="AE72" s="7"/>
      <c r="AF72" s="7"/>
      <c r="AG72" s="7"/>
      <c r="AH72" s="7"/>
      <c r="AI72" s="7"/>
      <c r="AJ72" s="7"/>
      <c r="AK72" s="7"/>
      <c r="AL72" s="7"/>
      <c r="AM72" s="7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</row>
    <row r="73" spans="3:65" x14ac:dyDescent="0.2">
      <c r="C73" s="11" t="s">
        <v>60</v>
      </c>
      <c r="D73" s="7"/>
      <c r="E73" s="7"/>
      <c r="F73" s="7">
        <v>754.33705407660659</v>
      </c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  <c r="AB73" s="7"/>
      <c r="AC73" s="7"/>
      <c r="AD73" s="7"/>
      <c r="AE73" s="7"/>
      <c r="AF73" s="7"/>
      <c r="AG73" s="7"/>
      <c r="AH73" s="7"/>
      <c r="AI73" s="7"/>
      <c r="AJ73" s="7"/>
      <c r="AK73" s="7"/>
      <c r="AL73" s="7"/>
      <c r="AM73" s="7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</row>
    <row r="74" spans="3:65" x14ac:dyDescent="0.2">
      <c r="C74" s="4" t="s">
        <v>61</v>
      </c>
      <c r="D74" s="7"/>
      <c r="E74" s="7"/>
      <c r="F74" s="7"/>
      <c r="G74" s="20">
        <v>6.0012280000000001E-2</v>
      </c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  <c r="AC74" s="7"/>
      <c r="AD74" s="7"/>
      <c r="AE74" s="7"/>
      <c r="AF74" s="7"/>
      <c r="AG74" s="7"/>
      <c r="AH74" s="7"/>
      <c r="AI74" s="7"/>
      <c r="AJ74" s="7"/>
      <c r="AK74" s="7"/>
      <c r="AL74" s="7"/>
      <c r="AM74" s="7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</row>
    <row r="75" spans="3:65" x14ac:dyDescent="0.2">
      <c r="C75" s="4" t="s">
        <v>62</v>
      </c>
      <c r="D75" s="7"/>
      <c r="E75" s="7"/>
      <c r="F75" s="7"/>
      <c r="G75" s="7"/>
      <c r="H75" s="84">
        <v>1.604276E-2</v>
      </c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  <c r="AB75" s="7"/>
      <c r="AC75" s="7"/>
      <c r="AD75" s="7"/>
      <c r="AE75" s="7"/>
      <c r="AF75" s="7"/>
      <c r="AG75" s="7"/>
      <c r="AH75" s="7"/>
      <c r="AI75" s="7"/>
      <c r="AJ75" s="7"/>
      <c r="AK75" s="7"/>
      <c r="AL75" s="7"/>
      <c r="AM75" s="7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</row>
    <row r="76" spans="3:65" x14ac:dyDescent="0.2">
      <c r="C76" s="4" t="s">
        <v>63</v>
      </c>
      <c r="D76" s="7"/>
      <c r="E76" s="7"/>
      <c r="F76" s="7"/>
      <c r="G76" s="7"/>
      <c r="H76" s="7"/>
      <c r="I76" s="7">
        <v>0.16731462</v>
      </c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  <c r="AC76" s="7"/>
      <c r="AD76" s="7"/>
      <c r="AE76" s="7"/>
      <c r="AF76" s="7"/>
      <c r="AG76" s="7"/>
      <c r="AH76" s="7"/>
      <c r="AI76" s="7"/>
      <c r="AJ76" s="7"/>
      <c r="AK76" s="7"/>
      <c r="AL76" s="7"/>
      <c r="AM76" s="7"/>
      <c r="AN76" s="1"/>
      <c r="AO76" s="1"/>
      <c r="AP76" s="1"/>
      <c r="AQ76" s="1"/>
      <c r="AR76" s="18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</row>
    <row r="77" spans="3:65" x14ac:dyDescent="0.2">
      <c r="C77" s="4" t="s">
        <v>64</v>
      </c>
      <c r="D77" s="7"/>
      <c r="E77" s="7"/>
      <c r="F77" s="7"/>
      <c r="G77" s="7"/>
      <c r="H77" s="7"/>
      <c r="I77" s="7"/>
      <c r="J77" s="7">
        <v>0.11423092</v>
      </c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  <c r="AB77" s="7"/>
      <c r="AC77" s="7"/>
      <c r="AD77" s="7"/>
      <c r="AE77" s="7"/>
      <c r="AF77" s="7"/>
      <c r="AG77" s="7"/>
      <c r="AH77" s="7"/>
      <c r="AI77" s="7"/>
      <c r="AJ77" s="7"/>
      <c r="AK77" s="7"/>
      <c r="AL77" s="7"/>
      <c r="AM77" s="7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</row>
    <row r="78" spans="3:65" x14ac:dyDescent="0.2">
      <c r="C78" s="4" t="s">
        <v>65</v>
      </c>
      <c r="D78" s="7"/>
      <c r="E78" s="7"/>
      <c r="F78" s="7"/>
      <c r="G78" s="7"/>
      <c r="H78" s="7"/>
      <c r="I78" s="7"/>
      <c r="J78" s="7"/>
      <c r="K78" s="7">
        <v>0.1402688</v>
      </c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  <c r="AD78" s="7"/>
      <c r="AE78" s="7"/>
      <c r="AF78" s="7"/>
      <c r="AG78" s="7"/>
      <c r="AH78" s="7"/>
      <c r="AI78" s="7"/>
      <c r="AJ78" s="7"/>
      <c r="AK78" s="7"/>
      <c r="AL78" s="7"/>
      <c r="AM78" s="7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</row>
    <row r="79" spans="3:65" x14ac:dyDescent="0.2">
      <c r="C79" s="4" t="s">
        <v>66</v>
      </c>
      <c r="D79" s="7"/>
      <c r="E79" s="7"/>
      <c r="F79" s="7"/>
      <c r="G79" s="7"/>
      <c r="H79" s="7"/>
      <c r="I79" s="7"/>
      <c r="J79" s="7"/>
      <c r="K79" s="7"/>
      <c r="L79" s="7">
        <v>0</v>
      </c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  <c r="AB79" s="7"/>
      <c r="AC79" s="7"/>
      <c r="AD79" s="7"/>
      <c r="AE79" s="7"/>
      <c r="AF79" s="7"/>
      <c r="AG79" s="7"/>
      <c r="AH79" s="7"/>
      <c r="AI79" s="7"/>
      <c r="AJ79" s="7"/>
      <c r="AK79" s="7"/>
      <c r="AL79" s="7"/>
      <c r="AM79" s="7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</row>
    <row r="80" spans="3:65" x14ac:dyDescent="0.2">
      <c r="C80" s="1"/>
      <c r="D80" s="64" t="s">
        <v>67</v>
      </c>
      <c r="E80" s="64"/>
      <c r="F80" s="64"/>
      <c r="G80" s="64"/>
      <c r="H80" s="64"/>
      <c r="I80" s="64"/>
      <c r="J80" s="64"/>
      <c r="K80" s="64"/>
      <c r="L80" s="64"/>
      <c r="M80" s="64"/>
      <c r="N80" s="64"/>
      <c r="O80" s="64"/>
      <c r="P80" s="64"/>
      <c r="Q80" s="64"/>
      <c r="R80" s="64"/>
      <c r="S80" s="64"/>
      <c r="T80" s="64"/>
      <c r="U80" s="64"/>
      <c r="V80" s="64"/>
      <c r="W80" s="64"/>
      <c r="X80" s="64"/>
      <c r="Y80" s="64"/>
      <c r="Z80" s="64"/>
      <c r="AA80" s="64"/>
      <c r="AB80" s="64"/>
      <c r="AC80" s="64"/>
      <c r="AD80" s="64"/>
      <c r="AE80" s="64"/>
      <c r="AF80" s="64"/>
      <c r="AG80" s="64"/>
      <c r="AH80" s="64"/>
      <c r="AI80" s="64"/>
      <c r="AJ80" s="64"/>
      <c r="AK80" s="64"/>
      <c r="AL80" s="64"/>
      <c r="AM80" s="64"/>
      <c r="AN80" s="13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</row>
    <row r="81" spans="3:65" x14ac:dyDescent="0.2">
      <c r="C81" s="1"/>
      <c r="D81" s="6">
        <f>SUM(D71:D79)</f>
        <v>0.47896953999999997</v>
      </c>
      <c r="E81" s="6">
        <f t="shared" ref="E81:L81" si="5">SUM(E71:E79)</f>
        <v>0.18440139999999999</v>
      </c>
      <c r="F81" s="6">
        <f t="shared" si="5"/>
        <v>754.33705407660659</v>
      </c>
      <c r="G81" s="6">
        <f t="shared" si="5"/>
        <v>6.0012280000000001E-2</v>
      </c>
      <c r="H81" s="6">
        <f t="shared" si="5"/>
        <v>1.604276E-2</v>
      </c>
      <c r="I81" s="6">
        <f t="shared" si="5"/>
        <v>0.16731462</v>
      </c>
      <c r="J81" s="6">
        <f t="shared" si="5"/>
        <v>0.11423092</v>
      </c>
      <c r="K81" s="6">
        <f t="shared" si="5"/>
        <v>0.1402688</v>
      </c>
      <c r="L81" s="6">
        <f t="shared" si="5"/>
        <v>0</v>
      </c>
      <c r="M81" s="6">
        <v>0</v>
      </c>
      <c r="N81" s="6">
        <v>0</v>
      </c>
      <c r="O81" s="6">
        <v>0</v>
      </c>
      <c r="P81" s="6">
        <v>0</v>
      </c>
      <c r="Q81" s="6">
        <v>0</v>
      </c>
      <c r="R81" s="6">
        <v>0</v>
      </c>
      <c r="S81" s="6">
        <v>0</v>
      </c>
      <c r="T81" s="6">
        <v>0</v>
      </c>
      <c r="U81" s="6">
        <v>0</v>
      </c>
      <c r="V81" s="6">
        <v>0</v>
      </c>
      <c r="W81" s="6">
        <v>0</v>
      </c>
      <c r="X81" s="6">
        <v>0</v>
      </c>
      <c r="Y81" s="6">
        <v>0</v>
      </c>
      <c r="Z81" s="6">
        <v>0</v>
      </c>
      <c r="AA81" s="6">
        <v>0</v>
      </c>
      <c r="AB81" s="6">
        <v>0</v>
      </c>
      <c r="AC81" s="6">
        <v>0</v>
      </c>
      <c r="AD81" s="6">
        <v>0</v>
      </c>
      <c r="AE81" s="6">
        <v>0</v>
      </c>
      <c r="AF81" s="6">
        <v>0</v>
      </c>
      <c r="AG81" s="6">
        <v>0</v>
      </c>
      <c r="AH81" s="6">
        <v>0</v>
      </c>
      <c r="AI81" s="6">
        <v>0</v>
      </c>
      <c r="AJ81" s="6">
        <v>0</v>
      </c>
      <c r="AK81" s="6">
        <v>0</v>
      </c>
      <c r="AL81" s="6">
        <v>0</v>
      </c>
      <c r="AM81" s="6">
        <v>0</v>
      </c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</row>
    <row r="82" spans="3:65" x14ac:dyDescent="0.2">
      <c r="C82" s="1"/>
      <c r="D82" s="64" t="s">
        <v>68</v>
      </c>
      <c r="E82" s="64"/>
      <c r="F82" s="64"/>
      <c r="G82" s="64"/>
      <c r="H82" s="64"/>
      <c r="I82" s="64"/>
      <c r="J82" s="64"/>
      <c r="K82" s="64"/>
      <c r="L82" s="64"/>
      <c r="M82" s="64"/>
      <c r="N82" s="64"/>
      <c r="O82" s="64"/>
      <c r="P82" s="64"/>
      <c r="Q82" s="64"/>
      <c r="R82" s="64"/>
      <c r="S82" s="64"/>
      <c r="T82" s="64"/>
      <c r="U82" s="64"/>
      <c r="V82" s="64"/>
      <c r="W82" s="64"/>
      <c r="X82" s="64"/>
      <c r="Y82" s="64"/>
      <c r="Z82" s="64"/>
      <c r="AA82" s="64"/>
      <c r="AB82" s="64"/>
      <c r="AC82" s="64"/>
      <c r="AD82" s="64"/>
      <c r="AE82" s="64"/>
      <c r="AF82" s="64"/>
      <c r="AG82" s="64"/>
      <c r="AH82" s="64"/>
      <c r="AI82" s="64"/>
      <c r="AJ82" s="64"/>
      <c r="AK82" s="64"/>
      <c r="AL82" s="64"/>
      <c r="AM82" s="64"/>
      <c r="AN82" s="13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</row>
    <row r="83" spans="3:65" x14ac:dyDescent="0.2"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</row>
    <row r="84" spans="3:65" x14ac:dyDescent="0.2"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</row>
  </sheetData>
  <mergeCells count="7">
    <mergeCell ref="D82:AM82"/>
    <mergeCell ref="D41:E41"/>
    <mergeCell ref="AR41:BF41"/>
    <mergeCell ref="BL41:BM41"/>
    <mergeCell ref="D59:AM59"/>
    <mergeCell ref="D61:AM61"/>
    <mergeCell ref="D80:AM8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264013-ABCC-9745-870A-4E82469D68A7}">
  <dimension ref="B1:BX231"/>
  <sheetViews>
    <sheetView topLeftCell="AI66" zoomScale="112" zoomScaleNormal="40" workbookViewId="0">
      <selection activeCell="L165" sqref="L165"/>
    </sheetView>
  </sheetViews>
  <sheetFormatPr baseColWidth="10" defaultRowHeight="16" x14ac:dyDescent="0.2"/>
  <cols>
    <col min="1" max="1" width="10.83203125" style="38"/>
    <col min="2" max="2" width="17" style="38" bestFit="1" customWidth="1"/>
    <col min="3" max="10" width="10.83203125" style="38"/>
    <col min="11" max="11" width="12.6640625" style="38" bestFit="1" customWidth="1"/>
    <col min="12" max="43" width="10.83203125" style="38"/>
    <col min="44" max="44" width="16" style="38" customWidth="1"/>
    <col min="45" max="16384" width="10.83203125" style="38"/>
  </cols>
  <sheetData>
    <row r="1" spans="2:76" ht="17" x14ac:dyDescent="0.2">
      <c r="C1" s="44" t="s">
        <v>88</v>
      </c>
      <c r="AP1" s="45"/>
      <c r="AQ1" s="76"/>
      <c r="AR1" s="76"/>
      <c r="AS1" s="76"/>
      <c r="AT1" s="76"/>
      <c r="AU1" s="76"/>
      <c r="AV1" s="76"/>
      <c r="AW1" s="76"/>
      <c r="AX1" s="76"/>
      <c r="AY1" s="76"/>
      <c r="AZ1" s="76"/>
      <c r="BA1" s="76"/>
      <c r="BB1" s="76"/>
      <c r="BC1" s="76"/>
      <c r="BD1" s="76"/>
      <c r="BE1" s="76"/>
      <c r="BJ1" s="78"/>
      <c r="BK1" s="76"/>
      <c r="BL1" s="76"/>
      <c r="BM1" s="76"/>
      <c r="BN1" s="76"/>
      <c r="BO1" s="76"/>
      <c r="BP1" s="76"/>
      <c r="BQ1" s="76"/>
      <c r="BR1" s="76"/>
      <c r="BS1" s="76"/>
      <c r="BT1" s="76"/>
      <c r="BU1" s="76"/>
      <c r="BV1" s="76"/>
      <c r="BW1" s="76"/>
      <c r="BX1" s="76"/>
    </row>
    <row r="2" spans="2:76" x14ac:dyDescent="0.2">
      <c r="B2" s="46" t="s">
        <v>15</v>
      </c>
      <c r="C2" s="47">
        <v>1</v>
      </c>
      <c r="AP2" s="46"/>
      <c r="AQ2" s="77"/>
      <c r="AR2" s="77"/>
      <c r="AS2" s="77"/>
      <c r="AT2" s="77"/>
      <c r="AU2" s="77"/>
      <c r="AV2" s="77"/>
      <c r="AW2" s="77"/>
      <c r="AX2" s="77"/>
      <c r="AY2" s="77"/>
      <c r="AZ2" s="77"/>
      <c r="BA2" s="77"/>
      <c r="BB2" s="77"/>
      <c r="BC2" s="77"/>
      <c r="BD2" s="77"/>
      <c r="BE2" s="77"/>
      <c r="BJ2" s="79"/>
      <c r="BK2" s="77"/>
      <c r="BL2" s="77"/>
      <c r="BM2" s="77"/>
      <c r="BN2" s="77"/>
      <c r="BO2" s="77"/>
      <c r="BP2" s="77"/>
      <c r="BQ2" s="77"/>
      <c r="BR2" s="77"/>
      <c r="BS2" s="77"/>
      <c r="BT2" s="77"/>
      <c r="BU2" s="77"/>
      <c r="BV2" s="77"/>
      <c r="BW2" s="77"/>
      <c r="BX2" s="77"/>
    </row>
    <row r="3" spans="2:76" x14ac:dyDescent="0.2">
      <c r="B3" s="46" t="s">
        <v>16</v>
      </c>
      <c r="C3" s="47">
        <v>1</v>
      </c>
      <c r="AP3" s="46"/>
      <c r="AQ3" s="77"/>
      <c r="AR3" s="77"/>
      <c r="AS3" s="77"/>
      <c r="AT3" s="77"/>
      <c r="AU3" s="77"/>
      <c r="AV3" s="77"/>
      <c r="AW3" s="77"/>
      <c r="AX3" s="77"/>
      <c r="AY3" s="77"/>
      <c r="AZ3" s="77"/>
      <c r="BA3" s="77"/>
      <c r="BB3" s="77"/>
      <c r="BC3" s="77"/>
      <c r="BD3" s="77"/>
      <c r="BE3" s="77"/>
      <c r="BJ3" s="79"/>
      <c r="BK3" s="77"/>
      <c r="BL3" s="77"/>
      <c r="BM3" s="77"/>
      <c r="BN3" s="77"/>
      <c r="BO3" s="77"/>
      <c r="BP3" s="77"/>
      <c r="BQ3" s="77"/>
      <c r="BR3" s="77"/>
      <c r="BS3" s="77"/>
      <c r="BT3" s="77"/>
      <c r="BU3" s="77"/>
      <c r="BV3" s="77"/>
      <c r="BW3" s="77"/>
      <c r="BX3" s="77"/>
    </row>
    <row r="4" spans="2:76" x14ac:dyDescent="0.2">
      <c r="B4" s="46" t="s">
        <v>17</v>
      </c>
      <c r="C4" s="47">
        <v>1</v>
      </c>
      <c r="AP4" s="46"/>
      <c r="AQ4" s="77"/>
      <c r="AR4" s="77"/>
      <c r="AS4" s="77"/>
      <c r="AT4" s="77"/>
      <c r="AU4" s="77"/>
      <c r="AV4" s="77"/>
      <c r="AW4" s="77"/>
      <c r="AX4" s="77"/>
      <c r="AY4" s="77"/>
      <c r="AZ4" s="77"/>
      <c r="BA4" s="77"/>
      <c r="BB4" s="77"/>
      <c r="BC4" s="77"/>
      <c r="BD4" s="77"/>
      <c r="BE4" s="77"/>
      <c r="BJ4" s="79"/>
      <c r="BK4" s="77"/>
      <c r="BL4" s="77"/>
      <c r="BM4" s="77"/>
      <c r="BN4" s="77"/>
      <c r="BO4" s="77"/>
      <c r="BP4" s="77"/>
      <c r="BQ4" s="77"/>
      <c r="BR4" s="77"/>
      <c r="BS4" s="77"/>
      <c r="BT4" s="77"/>
      <c r="BU4" s="77"/>
      <c r="BV4" s="77"/>
      <c r="BW4" s="77"/>
      <c r="BX4" s="77"/>
    </row>
    <row r="5" spans="2:76" x14ac:dyDescent="0.2">
      <c r="B5" s="46" t="s">
        <v>18</v>
      </c>
      <c r="C5" s="47">
        <v>1</v>
      </c>
      <c r="AP5" s="46"/>
      <c r="AQ5" s="77"/>
      <c r="AR5" s="77"/>
      <c r="AS5" s="77"/>
      <c r="AT5" s="77"/>
      <c r="AU5" s="77"/>
      <c r="AV5" s="77"/>
      <c r="AW5" s="77"/>
      <c r="AX5" s="77"/>
      <c r="AY5" s="77"/>
      <c r="AZ5" s="77"/>
      <c r="BA5" s="77"/>
      <c r="BB5" s="77"/>
      <c r="BC5" s="77"/>
      <c r="BD5" s="77"/>
      <c r="BE5" s="77"/>
      <c r="BJ5" s="79"/>
      <c r="BK5" s="77"/>
      <c r="BL5" s="77"/>
      <c r="BM5" s="77"/>
      <c r="BN5" s="77"/>
      <c r="BO5" s="77"/>
      <c r="BP5" s="77"/>
      <c r="BQ5" s="77"/>
      <c r="BR5" s="77"/>
      <c r="BS5" s="77"/>
      <c r="BT5" s="77"/>
      <c r="BU5" s="77"/>
      <c r="BV5" s="77"/>
      <c r="BW5" s="77"/>
      <c r="BX5" s="77"/>
    </row>
    <row r="6" spans="2:76" x14ac:dyDescent="0.2">
      <c r="B6" s="46" t="s">
        <v>19</v>
      </c>
      <c r="C6" s="47">
        <v>1</v>
      </c>
      <c r="AP6" s="46"/>
      <c r="AQ6" s="77"/>
      <c r="AR6" s="77"/>
      <c r="AS6" s="77"/>
      <c r="AT6" s="77"/>
      <c r="AU6" s="77"/>
      <c r="AV6" s="77"/>
      <c r="AW6" s="77"/>
      <c r="AX6" s="77"/>
      <c r="AY6" s="77"/>
      <c r="AZ6" s="77"/>
      <c r="BA6" s="77"/>
      <c r="BB6" s="77"/>
      <c r="BC6" s="77"/>
      <c r="BD6" s="77"/>
      <c r="BE6" s="77"/>
      <c r="BJ6" s="79"/>
      <c r="BK6" s="77"/>
      <c r="BL6" s="77"/>
      <c r="BM6" s="77"/>
      <c r="BN6" s="77"/>
      <c r="BO6" s="77"/>
      <c r="BP6" s="77"/>
      <c r="BQ6" s="77"/>
      <c r="BR6" s="77"/>
      <c r="BS6" s="77"/>
      <c r="BT6" s="77"/>
      <c r="BU6" s="77"/>
      <c r="BV6" s="77"/>
      <c r="BW6" s="77"/>
      <c r="BX6" s="77"/>
    </row>
    <row r="7" spans="2:76" x14ac:dyDescent="0.2">
      <c r="B7" s="46" t="s">
        <v>20</v>
      </c>
      <c r="C7" s="47">
        <v>1</v>
      </c>
      <c r="AP7" s="46"/>
      <c r="AQ7" s="77"/>
      <c r="AR7" s="77"/>
      <c r="AS7" s="77"/>
      <c r="AT7" s="77"/>
      <c r="AU7" s="77"/>
      <c r="AV7" s="77"/>
      <c r="AW7" s="77"/>
      <c r="AX7" s="77"/>
      <c r="AY7" s="77"/>
      <c r="AZ7" s="77"/>
      <c r="BA7" s="77"/>
      <c r="BB7" s="77"/>
      <c r="BC7" s="77"/>
      <c r="BD7" s="77"/>
      <c r="BE7" s="77"/>
      <c r="BJ7" s="79"/>
      <c r="BK7" s="77"/>
      <c r="BL7" s="77"/>
      <c r="BM7" s="77"/>
      <c r="BN7" s="77"/>
      <c r="BO7" s="77"/>
      <c r="BP7" s="77"/>
      <c r="BQ7" s="77"/>
      <c r="BR7" s="77"/>
      <c r="BS7" s="77"/>
      <c r="BT7" s="77"/>
      <c r="BU7" s="77"/>
      <c r="BV7" s="77"/>
      <c r="BW7" s="77"/>
      <c r="BX7" s="77"/>
    </row>
    <row r="8" spans="2:76" x14ac:dyDescent="0.2">
      <c r="B8" s="46" t="s">
        <v>21</v>
      </c>
      <c r="C8" s="47">
        <v>1</v>
      </c>
      <c r="AP8" s="46"/>
      <c r="AQ8" s="77"/>
      <c r="AR8" s="77"/>
      <c r="AS8" s="77"/>
      <c r="AT8" s="77"/>
      <c r="AU8" s="77"/>
      <c r="AV8" s="77"/>
      <c r="AW8" s="77"/>
      <c r="AX8" s="77"/>
      <c r="AY8" s="77"/>
      <c r="AZ8" s="77"/>
      <c r="BA8" s="77"/>
      <c r="BB8" s="77"/>
      <c r="BC8" s="77"/>
      <c r="BD8" s="77"/>
      <c r="BE8" s="77"/>
      <c r="BJ8" s="79"/>
      <c r="BK8" s="77"/>
      <c r="BL8" s="77"/>
      <c r="BM8" s="77"/>
      <c r="BN8" s="77"/>
      <c r="BO8" s="77"/>
      <c r="BP8" s="77"/>
      <c r="BQ8" s="77"/>
      <c r="BR8" s="77"/>
      <c r="BS8" s="77"/>
      <c r="BT8" s="77"/>
      <c r="BU8" s="77"/>
      <c r="BV8" s="77"/>
      <c r="BW8" s="77"/>
      <c r="BX8" s="77"/>
    </row>
    <row r="9" spans="2:76" x14ac:dyDescent="0.2">
      <c r="B9" s="46" t="s">
        <v>22</v>
      </c>
      <c r="C9" s="47">
        <v>1</v>
      </c>
      <c r="AP9" s="46"/>
      <c r="AQ9" s="77"/>
      <c r="AR9" s="77"/>
      <c r="AS9" s="77"/>
      <c r="AT9" s="77"/>
      <c r="AU9" s="77"/>
      <c r="AV9" s="77"/>
      <c r="AW9" s="77"/>
      <c r="AX9" s="77"/>
      <c r="AY9" s="77"/>
      <c r="AZ9" s="77"/>
      <c r="BA9" s="77"/>
      <c r="BB9" s="77"/>
      <c r="BC9" s="77"/>
      <c r="BD9" s="77"/>
      <c r="BE9" s="77"/>
      <c r="BJ9" s="79"/>
      <c r="BK9" s="77"/>
      <c r="BL9" s="77"/>
      <c r="BM9" s="77"/>
      <c r="BN9" s="77"/>
      <c r="BO9" s="77"/>
      <c r="BP9" s="77"/>
      <c r="BQ9" s="77"/>
      <c r="BR9" s="77"/>
      <c r="BS9" s="77"/>
      <c r="BT9" s="77"/>
      <c r="BU9" s="77"/>
      <c r="BV9" s="77"/>
      <c r="BW9" s="77"/>
      <c r="BX9" s="77"/>
    </row>
    <row r="10" spans="2:76" x14ac:dyDescent="0.2">
      <c r="B10" s="46" t="s">
        <v>23</v>
      </c>
      <c r="C10" s="47">
        <v>1</v>
      </c>
      <c r="AP10" s="46"/>
      <c r="AQ10" s="77"/>
      <c r="AR10" s="77"/>
      <c r="AS10" s="77"/>
      <c r="AT10" s="77"/>
      <c r="AU10" s="77"/>
      <c r="AV10" s="77"/>
      <c r="AW10" s="77"/>
      <c r="AX10" s="77"/>
      <c r="AY10" s="77"/>
      <c r="AZ10" s="77"/>
      <c r="BA10" s="77"/>
      <c r="BB10" s="77"/>
      <c r="BC10" s="77"/>
      <c r="BD10" s="77"/>
      <c r="BE10" s="77"/>
      <c r="BJ10" s="79"/>
      <c r="BK10" s="77"/>
      <c r="BL10" s="77"/>
      <c r="BM10" s="77"/>
      <c r="BN10" s="77"/>
      <c r="BO10" s="77"/>
      <c r="BP10" s="77"/>
      <c r="BQ10" s="77"/>
      <c r="BR10" s="77"/>
      <c r="BS10" s="77"/>
      <c r="BT10" s="77"/>
      <c r="BU10" s="77"/>
      <c r="BV10" s="77"/>
      <c r="BW10" s="77"/>
      <c r="BX10" s="77"/>
    </row>
    <row r="11" spans="2:76" x14ac:dyDescent="0.2">
      <c r="B11" s="48" t="s">
        <v>24</v>
      </c>
      <c r="C11" s="47">
        <v>1</v>
      </c>
      <c r="AP11" s="48"/>
      <c r="AQ11" s="77"/>
      <c r="AR11" s="77"/>
      <c r="AS11" s="77"/>
      <c r="AT11" s="77"/>
      <c r="AU11" s="77"/>
      <c r="AV11" s="77"/>
      <c r="AW11" s="77"/>
      <c r="AX11" s="77"/>
      <c r="AY11" s="77"/>
      <c r="AZ11" s="77"/>
      <c r="BA11" s="77"/>
      <c r="BB11" s="77"/>
      <c r="BC11" s="77"/>
      <c r="BD11" s="77"/>
      <c r="BE11" s="77"/>
      <c r="BJ11" s="80"/>
      <c r="BK11" s="77"/>
      <c r="BL11" s="77"/>
      <c r="BM11" s="77"/>
      <c r="BN11" s="77"/>
      <c r="BO11" s="77"/>
      <c r="BP11" s="77"/>
      <c r="BQ11" s="77"/>
      <c r="BR11" s="77"/>
      <c r="BS11" s="77"/>
      <c r="BT11" s="77"/>
      <c r="BU11" s="77"/>
      <c r="BV11" s="77"/>
      <c r="BW11" s="77"/>
      <c r="BX11" s="77"/>
    </row>
    <row r="12" spans="2:76" x14ac:dyDescent="0.2">
      <c r="B12" s="46" t="s">
        <v>25</v>
      </c>
      <c r="C12" s="47">
        <v>1</v>
      </c>
      <c r="AP12" s="46"/>
      <c r="AQ12" s="77"/>
      <c r="AR12" s="77"/>
      <c r="AS12" s="77"/>
      <c r="AT12" s="77"/>
      <c r="AU12" s="77"/>
      <c r="AV12" s="77"/>
      <c r="AW12" s="77"/>
      <c r="AX12" s="77"/>
      <c r="AY12" s="77"/>
      <c r="AZ12" s="77"/>
      <c r="BA12" s="77"/>
      <c r="BB12" s="77"/>
      <c r="BC12" s="77"/>
      <c r="BD12" s="77"/>
      <c r="BE12" s="77"/>
      <c r="BJ12" s="79"/>
      <c r="BK12" s="77"/>
      <c r="BL12" s="77"/>
      <c r="BM12" s="77"/>
      <c r="BN12" s="77"/>
      <c r="BO12" s="77"/>
      <c r="BP12" s="77"/>
      <c r="BQ12" s="77"/>
      <c r="BR12" s="77"/>
      <c r="BS12" s="77"/>
      <c r="BT12" s="77"/>
      <c r="BU12" s="77"/>
      <c r="BV12" s="77"/>
      <c r="BW12" s="77"/>
      <c r="BX12" s="77"/>
    </row>
    <row r="13" spans="2:76" x14ac:dyDescent="0.2">
      <c r="B13" s="48" t="s">
        <v>26</v>
      </c>
      <c r="C13" s="47">
        <v>1</v>
      </c>
      <c r="AP13" s="48"/>
      <c r="AQ13" s="77"/>
      <c r="AR13" s="77"/>
      <c r="AS13" s="77"/>
      <c r="AT13" s="77"/>
      <c r="AU13" s="77"/>
      <c r="AV13" s="77"/>
      <c r="AW13" s="77"/>
      <c r="AX13" s="77"/>
      <c r="AY13" s="77"/>
      <c r="AZ13" s="77"/>
      <c r="BA13" s="77"/>
      <c r="BB13" s="77"/>
      <c r="BC13" s="77"/>
      <c r="BD13" s="77"/>
      <c r="BE13" s="77"/>
      <c r="BJ13" s="80"/>
      <c r="BK13" s="77"/>
      <c r="BL13" s="77"/>
      <c r="BM13" s="77"/>
      <c r="BN13" s="77"/>
      <c r="BO13" s="77"/>
      <c r="BP13" s="77"/>
      <c r="BQ13" s="77"/>
      <c r="BR13" s="77"/>
      <c r="BS13" s="77"/>
      <c r="BT13" s="77"/>
      <c r="BU13" s="77"/>
      <c r="BV13" s="77"/>
      <c r="BW13" s="77"/>
      <c r="BX13" s="77"/>
    </row>
    <row r="14" spans="2:76" x14ac:dyDescent="0.2">
      <c r="B14" s="46" t="s">
        <v>27</v>
      </c>
      <c r="C14" s="47">
        <v>1</v>
      </c>
      <c r="AP14" s="46"/>
      <c r="AQ14" s="77"/>
      <c r="AR14" s="77"/>
      <c r="AS14" s="77"/>
      <c r="AT14" s="77"/>
      <c r="AU14" s="77"/>
      <c r="AV14" s="77"/>
      <c r="AW14" s="77"/>
      <c r="AX14" s="77"/>
      <c r="AY14" s="77"/>
      <c r="AZ14" s="77"/>
      <c r="BA14" s="77"/>
      <c r="BB14" s="77"/>
      <c r="BC14" s="77"/>
      <c r="BD14" s="77"/>
      <c r="BE14" s="77"/>
      <c r="BJ14" s="79"/>
      <c r="BK14" s="77"/>
      <c r="BL14" s="77"/>
      <c r="BM14" s="77"/>
      <c r="BN14" s="77"/>
      <c r="BO14" s="77"/>
      <c r="BP14" s="77"/>
      <c r="BQ14" s="77"/>
      <c r="BR14" s="77"/>
      <c r="BS14" s="77"/>
      <c r="BT14" s="77"/>
      <c r="BU14" s="77"/>
      <c r="BV14" s="77"/>
      <c r="BW14" s="77"/>
      <c r="BX14" s="77"/>
    </row>
    <row r="15" spans="2:76" x14ac:dyDescent="0.2">
      <c r="B15" s="11" t="s">
        <v>28</v>
      </c>
      <c r="C15" s="47">
        <v>1</v>
      </c>
      <c r="AP15" s="11"/>
      <c r="AQ15" s="77"/>
      <c r="AR15" s="77"/>
      <c r="AS15" s="77"/>
      <c r="AT15" s="77"/>
      <c r="AU15" s="77"/>
      <c r="AV15" s="77"/>
      <c r="AW15" s="77"/>
      <c r="AX15" s="77"/>
      <c r="AY15" s="77"/>
      <c r="AZ15" s="77"/>
      <c r="BA15" s="77"/>
      <c r="BB15" s="77"/>
      <c r="BC15" s="77"/>
      <c r="BD15" s="77"/>
      <c r="BE15" s="77"/>
      <c r="BJ15" s="81"/>
      <c r="BK15" s="77"/>
      <c r="BL15" s="77"/>
      <c r="BM15" s="77"/>
      <c r="BN15" s="77"/>
      <c r="BO15" s="77"/>
      <c r="BP15" s="77"/>
      <c r="BQ15" s="77"/>
      <c r="BR15" s="77"/>
      <c r="BS15" s="77"/>
      <c r="BT15" s="77"/>
      <c r="BU15" s="77"/>
      <c r="BV15" s="77"/>
      <c r="BW15" s="77"/>
      <c r="BX15" s="77"/>
    </row>
    <row r="16" spans="2:76" x14ac:dyDescent="0.2">
      <c r="B16" s="46" t="s">
        <v>29</v>
      </c>
      <c r="C16" s="47">
        <v>1</v>
      </c>
      <c r="AP16" s="46"/>
      <c r="AQ16" s="77"/>
      <c r="AR16" s="77"/>
      <c r="AS16" s="77"/>
      <c r="AT16" s="77"/>
      <c r="AU16" s="77"/>
      <c r="AV16" s="77"/>
      <c r="AW16" s="77"/>
      <c r="AX16" s="77"/>
      <c r="AY16" s="77"/>
      <c r="AZ16" s="77"/>
      <c r="BA16" s="77"/>
      <c r="BB16" s="77"/>
      <c r="BC16" s="77"/>
      <c r="BD16" s="77"/>
      <c r="BE16" s="77"/>
      <c r="BJ16" s="79"/>
      <c r="BK16" s="77"/>
      <c r="BL16" s="77"/>
      <c r="BM16" s="77"/>
      <c r="BN16" s="77"/>
      <c r="BO16" s="77"/>
      <c r="BP16" s="77"/>
      <c r="BQ16" s="77"/>
      <c r="BR16" s="77"/>
      <c r="BS16" s="77"/>
      <c r="BT16" s="77"/>
      <c r="BU16" s="77"/>
      <c r="BV16" s="77"/>
      <c r="BW16" s="77"/>
      <c r="BX16" s="77"/>
    </row>
    <row r="17" spans="2:76" x14ac:dyDescent="0.2">
      <c r="B17" s="48" t="s">
        <v>30</v>
      </c>
      <c r="C17" s="47">
        <v>1</v>
      </c>
      <c r="AP17" s="48"/>
      <c r="AQ17" s="77"/>
      <c r="AR17" s="77"/>
      <c r="AS17" s="77"/>
      <c r="AT17" s="77"/>
      <c r="AU17" s="77"/>
      <c r="AV17" s="77"/>
      <c r="AW17" s="77"/>
      <c r="AX17" s="77"/>
      <c r="AY17" s="77"/>
      <c r="AZ17" s="77"/>
      <c r="BA17" s="77"/>
      <c r="BB17" s="77"/>
      <c r="BC17" s="77"/>
      <c r="BD17" s="77"/>
      <c r="BE17" s="77"/>
      <c r="BJ17" s="80"/>
      <c r="BK17" s="77"/>
      <c r="BL17" s="77"/>
      <c r="BM17" s="77"/>
      <c r="BN17" s="77"/>
      <c r="BO17" s="77"/>
      <c r="BP17" s="77"/>
      <c r="BQ17" s="77"/>
      <c r="BR17" s="77"/>
      <c r="BS17" s="77"/>
      <c r="BT17" s="77"/>
      <c r="BU17" s="77"/>
      <c r="BV17" s="77"/>
      <c r="BW17" s="77"/>
      <c r="BX17" s="77"/>
    </row>
    <row r="18" spans="2:76" x14ac:dyDescent="0.2">
      <c r="B18" s="48" t="s">
        <v>31</v>
      </c>
      <c r="C18" s="47">
        <v>1</v>
      </c>
      <c r="AP18" s="48"/>
      <c r="AQ18" s="77"/>
      <c r="AR18" s="77"/>
      <c r="AS18" s="77"/>
      <c r="AT18" s="77"/>
      <c r="AU18" s="77"/>
      <c r="AV18" s="77"/>
      <c r="AW18" s="77"/>
      <c r="AX18" s="77"/>
      <c r="AY18" s="77"/>
      <c r="AZ18" s="77"/>
      <c r="BA18" s="77"/>
      <c r="BB18" s="77"/>
      <c r="BC18" s="77"/>
      <c r="BD18" s="77"/>
      <c r="BE18" s="77"/>
      <c r="BJ18" s="80"/>
      <c r="BK18" s="77"/>
      <c r="BL18" s="77"/>
      <c r="BM18" s="77"/>
      <c r="BN18" s="77"/>
      <c r="BO18" s="77"/>
      <c r="BP18" s="77"/>
      <c r="BQ18" s="77"/>
      <c r="BR18" s="77"/>
      <c r="BS18" s="77"/>
      <c r="BT18" s="77"/>
      <c r="BU18" s="77"/>
      <c r="BV18" s="77"/>
      <c r="BW18" s="77"/>
      <c r="BX18" s="77"/>
    </row>
    <row r="19" spans="2:76" x14ac:dyDescent="0.2">
      <c r="B19" s="48" t="s">
        <v>32</v>
      </c>
      <c r="C19" s="47">
        <v>1</v>
      </c>
      <c r="AP19" s="48"/>
      <c r="AQ19" s="77"/>
      <c r="AR19" s="77"/>
      <c r="AS19" s="77"/>
      <c r="AT19" s="77"/>
      <c r="AU19" s="77"/>
      <c r="AV19" s="77"/>
      <c r="AW19" s="77"/>
      <c r="AX19" s="77"/>
      <c r="AY19" s="77"/>
      <c r="AZ19" s="77"/>
      <c r="BA19" s="77"/>
      <c r="BB19" s="77"/>
      <c r="BC19" s="77"/>
      <c r="BD19" s="77"/>
      <c r="BE19" s="77"/>
      <c r="BJ19" s="80"/>
      <c r="BK19" s="77"/>
      <c r="BL19" s="77"/>
      <c r="BM19" s="77"/>
      <c r="BN19" s="77"/>
      <c r="BO19" s="77"/>
      <c r="BP19" s="77"/>
      <c r="BQ19" s="77"/>
      <c r="BR19" s="77"/>
      <c r="BS19" s="77"/>
      <c r="BT19" s="77"/>
      <c r="BU19" s="77"/>
      <c r="BV19" s="77"/>
      <c r="BW19" s="77"/>
      <c r="BX19" s="77"/>
    </row>
    <row r="20" spans="2:76" x14ac:dyDescent="0.2">
      <c r="B20" s="48" t="s">
        <v>33</v>
      </c>
      <c r="C20" s="47">
        <v>1</v>
      </c>
      <c r="AP20" s="48"/>
      <c r="AQ20" s="77"/>
      <c r="AR20" s="77"/>
      <c r="AS20" s="77"/>
      <c r="AT20" s="77"/>
      <c r="AU20" s="77"/>
      <c r="AV20" s="77"/>
      <c r="AW20" s="77"/>
      <c r="AX20" s="77"/>
      <c r="AY20" s="77"/>
      <c r="AZ20" s="77"/>
      <c r="BA20" s="77"/>
      <c r="BB20" s="77"/>
      <c r="BC20" s="77"/>
      <c r="BD20" s="77"/>
      <c r="BE20" s="77"/>
      <c r="BJ20" s="80"/>
      <c r="BK20" s="77"/>
      <c r="BL20" s="77"/>
      <c r="BM20" s="77"/>
      <c r="BN20" s="77"/>
      <c r="BO20" s="77"/>
      <c r="BP20" s="77"/>
      <c r="BQ20" s="77"/>
      <c r="BR20" s="77"/>
      <c r="BS20" s="77"/>
      <c r="BT20" s="77"/>
      <c r="BU20" s="77"/>
      <c r="BV20" s="77"/>
      <c r="BW20" s="77"/>
      <c r="BX20" s="77"/>
    </row>
    <row r="21" spans="2:76" x14ac:dyDescent="0.2">
      <c r="B21" s="11" t="s">
        <v>34</v>
      </c>
      <c r="C21" s="47">
        <v>1</v>
      </c>
      <c r="AP21" s="11"/>
      <c r="AQ21" s="77"/>
      <c r="AR21" s="77"/>
      <c r="AS21" s="77"/>
      <c r="AT21" s="77"/>
      <c r="AU21" s="77"/>
      <c r="AV21" s="77"/>
      <c r="AW21" s="77"/>
      <c r="AX21" s="77"/>
      <c r="AY21" s="77"/>
      <c r="AZ21" s="77"/>
      <c r="BA21" s="77"/>
      <c r="BB21" s="77"/>
      <c r="BC21" s="77"/>
      <c r="BD21" s="77"/>
      <c r="BE21" s="77"/>
      <c r="BJ21" s="81"/>
      <c r="BK21" s="77"/>
      <c r="BL21" s="77"/>
      <c r="BM21" s="77"/>
      <c r="BN21" s="77"/>
      <c r="BO21" s="77"/>
      <c r="BP21" s="77"/>
      <c r="BQ21" s="77"/>
      <c r="BR21" s="77"/>
      <c r="BS21" s="77"/>
      <c r="BT21" s="77"/>
      <c r="BU21" s="77"/>
      <c r="BV21" s="77"/>
      <c r="BW21" s="77"/>
      <c r="BX21" s="77"/>
    </row>
    <row r="22" spans="2:76" x14ac:dyDescent="0.2">
      <c r="B22" s="11" t="s">
        <v>35</v>
      </c>
      <c r="C22" s="47">
        <v>1</v>
      </c>
      <c r="AP22" s="11"/>
      <c r="AQ22" s="77"/>
      <c r="AR22" s="77"/>
      <c r="AS22" s="77"/>
      <c r="AT22" s="77"/>
      <c r="AU22" s="77"/>
      <c r="AV22" s="77"/>
      <c r="AW22" s="77"/>
      <c r="AX22" s="77"/>
      <c r="AY22" s="77"/>
      <c r="AZ22" s="77"/>
      <c r="BA22" s="77"/>
      <c r="BB22" s="77"/>
      <c r="BC22" s="77"/>
      <c r="BD22" s="77"/>
      <c r="BE22" s="77"/>
      <c r="BJ22" s="81"/>
      <c r="BK22" s="77"/>
      <c r="BL22" s="77"/>
      <c r="BM22" s="77"/>
      <c r="BN22" s="77"/>
      <c r="BO22" s="77"/>
      <c r="BP22" s="77"/>
      <c r="BQ22" s="77"/>
      <c r="BR22" s="77"/>
      <c r="BS22" s="77"/>
      <c r="BT22" s="77"/>
      <c r="BU22" s="77"/>
      <c r="BV22" s="77"/>
      <c r="BW22" s="77"/>
      <c r="BX22" s="77"/>
    </row>
    <row r="23" spans="2:76" x14ac:dyDescent="0.2">
      <c r="B23" s="11" t="s">
        <v>36</v>
      </c>
      <c r="C23" s="47">
        <v>1</v>
      </c>
      <c r="AP23" s="11"/>
      <c r="AQ23" s="77"/>
      <c r="AR23" s="77"/>
      <c r="AS23" s="77"/>
      <c r="AT23" s="77"/>
      <c r="AU23" s="77"/>
      <c r="AV23" s="77"/>
      <c r="AW23" s="77"/>
      <c r="AX23" s="77"/>
      <c r="AY23" s="77"/>
      <c r="AZ23" s="77"/>
      <c r="BA23" s="77"/>
      <c r="BB23" s="77"/>
      <c r="BC23" s="77"/>
      <c r="BD23" s="77"/>
      <c r="BE23" s="77"/>
      <c r="BJ23" s="81"/>
      <c r="BK23" s="77"/>
      <c r="BL23" s="77"/>
      <c r="BM23" s="77"/>
      <c r="BN23" s="77"/>
      <c r="BO23" s="77"/>
      <c r="BP23" s="77"/>
      <c r="BQ23" s="77"/>
      <c r="BR23" s="77"/>
      <c r="BS23" s="77"/>
      <c r="BT23" s="77"/>
      <c r="BU23" s="77"/>
      <c r="BV23" s="77"/>
      <c r="BW23" s="77"/>
      <c r="BX23" s="77"/>
    </row>
    <row r="24" spans="2:76" x14ac:dyDescent="0.2">
      <c r="B24" s="11" t="s">
        <v>37</v>
      </c>
      <c r="C24" s="47">
        <v>1</v>
      </c>
      <c r="AP24" s="11"/>
      <c r="AQ24" s="77"/>
      <c r="AR24" s="77"/>
      <c r="AS24" s="77"/>
      <c r="AT24" s="77"/>
      <c r="AU24" s="77"/>
      <c r="AV24" s="77"/>
      <c r="AW24" s="77"/>
      <c r="AX24" s="77"/>
      <c r="AY24" s="77"/>
      <c r="AZ24" s="77"/>
      <c r="BA24" s="77"/>
      <c r="BB24" s="77"/>
      <c r="BC24" s="77"/>
      <c r="BD24" s="77"/>
      <c r="BE24" s="77"/>
      <c r="BJ24" s="81"/>
      <c r="BK24" s="77"/>
      <c r="BL24" s="77"/>
      <c r="BM24" s="77"/>
      <c r="BN24" s="77"/>
      <c r="BO24" s="77"/>
      <c r="BP24" s="77"/>
      <c r="BQ24" s="77"/>
      <c r="BR24" s="77"/>
      <c r="BS24" s="77"/>
      <c r="BT24" s="77"/>
      <c r="BU24" s="77"/>
      <c r="BV24" s="77"/>
      <c r="BW24" s="77"/>
      <c r="BX24" s="77"/>
    </row>
    <row r="25" spans="2:76" x14ac:dyDescent="0.2">
      <c r="B25" s="11" t="s">
        <v>38</v>
      </c>
      <c r="C25" s="47">
        <v>1</v>
      </c>
      <c r="AP25" s="11"/>
      <c r="AQ25" s="77"/>
      <c r="AR25" s="77"/>
      <c r="AS25" s="77"/>
      <c r="AT25" s="77"/>
      <c r="AU25" s="77"/>
      <c r="AV25" s="77"/>
      <c r="AW25" s="77"/>
      <c r="AX25" s="77"/>
      <c r="AY25" s="77"/>
      <c r="AZ25" s="77"/>
      <c r="BA25" s="77"/>
      <c r="BB25" s="77"/>
      <c r="BC25" s="77"/>
      <c r="BD25" s="77"/>
      <c r="BE25" s="77"/>
      <c r="BJ25" s="81"/>
      <c r="BK25" s="77"/>
      <c r="BL25" s="77"/>
      <c r="BM25" s="77"/>
      <c r="BN25" s="77"/>
      <c r="BO25" s="77"/>
      <c r="BP25" s="77"/>
      <c r="BQ25" s="77"/>
      <c r="BR25" s="77"/>
      <c r="BS25" s="77"/>
      <c r="BT25" s="77"/>
      <c r="BU25" s="77"/>
      <c r="BV25" s="77"/>
      <c r="BW25" s="77"/>
      <c r="BX25" s="77"/>
    </row>
    <row r="26" spans="2:76" x14ac:dyDescent="0.2">
      <c r="B26" s="11" t="s">
        <v>39</v>
      </c>
      <c r="C26" s="47">
        <v>1</v>
      </c>
      <c r="AP26" s="11"/>
      <c r="AQ26" s="77"/>
      <c r="AR26" s="77"/>
      <c r="AS26" s="77"/>
      <c r="AT26" s="77"/>
      <c r="AU26" s="77"/>
      <c r="AV26" s="77"/>
      <c r="AW26" s="77"/>
      <c r="AX26" s="77"/>
      <c r="AY26" s="77"/>
      <c r="AZ26" s="77"/>
      <c r="BA26" s="77"/>
      <c r="BB26" s="77"/>
      <c r="BC26" s="77"/>
      <c r="BD26" s="77"/>
      <c r="BE26" s="77"/>
      <c r="BJ26" s="81"/>
      <c r="BK26" s="77"/>
      <c r="BL26" s="77"/>
      <c r="BM26" s="77"/>
      <c r="BN26" s="77"/>
      <c r="BO26" s="77"/>
      <c r="BP26" s="77"/>
      <c r="BQ26" s="77"/>
      <c r="BR26" s="77"/>
      <c r="BS26" s="77"/>
      <c r="BT26" s="77"/>
      <c r="BU26" s="77"/>
      <c r="BV26" s="77"/>
      <c r="BW26" s="77"/>
      <c r="BX26" s="77"/>
    </row>
    <row r="27" spans="2:76" x14ac:dyDescent="0.2">
      <c r="B27" s="11" t="s">
        <v>40</v>
      </c>
      <c r="C27" s="47">
        <v>1</v>
      </c>
      <c r="AP27" s="11"/>
      <c r="AQ27" s="77"/>
      <c r="AR27" s="77"/>
      <c r="AS27" s="77"/>
      <c r="AT27" s="77"/>
      <c r="AU27" s="77"/>
      <c r="AV27" s="77"/>
      <c r="AW27" s="77"/>
      <c r="AX27" s="77"/>
      <c r="AY27" s="77"/>
      <c r="AZ27" s="77"/>
      <c r="BA27" s="77"/>
      <c r="BB27" s="77"/>
      <c r="BC27" s="77"/>
      <c r="BD27" s="77"/>
      <c r="BE27" s="77"/>
      <c r="BJ27" s="81"/>
      <c r="BK27" s="77"/>
      <c r="BL27" s="77"/>
      <c r="BM27" s="77"/>
      <c r="BN27" s="77"/>
      <c r="BO27" s="77"/>
      <c r="BP27" s="77"/>
      <c r="BQ27" s="77"/>
      <c r="BR27" s="77"/>
      <c r="BS27" s="77"/>
      <c r="BT27" s="77"/>
      <c r="BU27" s="77"/>
      <c r="BV27" s="77"/>
      <c r="BW27" s="77"/>
      <c r="BX27" s="77"/>
    </row>
    <row r="28" spans="2:76" x14ac:dyDescent="0.2">
      <c r="B28" s="12" t="s">
        <v>41</v>
      </c>
      <c r="C28" s="47">
        <v>1</v>
      </c>
      <c r="AP28" s="12"/>
      <c r="AQ28" s="77"/>
      <c r="AR28" s="77"/>
      <c r="AS28" s="77"/>
      <c r="AT28" s="77"/>
      <c r="AU28" s="77"/>
      <c r="AV28" s="77"/>
      <c r="AW28" s="77"/>
      <c r="AX28" s="77"/>
      <c r="AY28" s="77"/>
      <c r="AZ28" s="77"/>
      <c r="BA28" s="77"/>
      <c r="BB28" s="77"/>
      <c r="BC28" s="77"/>
      <c r="BD28" s="77"/>
      <c r="BE28" s="77"/>
      <c r="BJ28" s="82"/>
      <c r="BK28" s="77"/>
      <c r="BL28" s="77"/>
      <c r="BM28" s="77"/>
      <c r="BN28" s="77"/>
      <c r="BO28" s="77"/>
      <c r="BP28" s="77"/>
      <c r="BQ28" s="77"/>
      <c r="BR28" s="77"/>
      <c r="BS28" s="77"/>
      <c r="BT28" s="77"/>
      <c r="BU28" s="77"/>
      <c r="BV28" s="77"/>
      <c r="BW28" s="77"/>
      <c r="BX28" s="77"/>
    </row>
    <row r="29" spans="2:76" x14ac:dyDescent="0.2">
      <c r="B29" s="11" t="s">
        <v>42</v>
      </c>
      <c r="C29" s="47">
        <v>1</v>
      </c>
      <c r="AP29" s="11"/>
      <c r="AQ29" s="77"/>
      <c r="AR29" s="77"/>
      <c r="AS29" s="77"/>
      <c r="AT29" s="77"/>
      <c r="AU29" s="77"/>
      <c r="AV29" s="77"/>
      <c r="AW29" s="77"/>
      <c r="AX29" s="77"/>
      <c r="AY29" s="77"/>
      <c r="AZ29" s="77"/>
      <c r="BA29" s="77"/>
      <c r="BB29" s="77"/>
      <c r="BC29" s="77"/>
      <c r="BD29" s="77"/>
      <c r="BE29" s="77"/>
      <c r="BJ29" s="81"/>
      <c r="BK29" s="77"/>
      <c r="BL29" s="77"/>
      <c r="BM29" s="77"/>
      <c r="BN29" s="77"/>
      <c r="BO29" s="77"/>
      <c r="BP29" s="77"/>
      <c r="BQ29" s="77"/>
      <c r="BR29" s="77"/>
      <c r="BS29" s="77"/>
      <c r="BT29" s="77"/>
      <c r="BU29" s="77"/>
      <c r="BV29" s="77"/>
      <c r="BW29" s="77"/>
      <c r="BX29" s="77"/>
    </row>
    <row r="30" spans="2:76" x14ac:dyDescent="0.2">
      <c r="B30" s="46" t="s">
        <v>43</v>
      </c>
      <c r="C30" s="47">
        <v>1</v>
      </c>
      <c r="AP30" s="46"/>
      <c r="AQ30" s="77"/>
      <c r="AR30" s="77"/>
      <c r="AS30" s="77"/>
      <c r="AT30" s="77"/>
      <c r="AU30" s="77"/>
      <c r="AV30" s="77"/>
      <c r="AW30" s="77"/>
      <c r="AX30" s="77"/>
      <c r="AY30" s="77"/>
      <c r="AZ30" s="77"/>
      <c r="BA30" s="77"/>
      <c r="BB30" s="77"/>
      <c r="BC30" s="77"/>
      <c r="BD30" s="77"/>
      <c r="BE30" s="77"/>
      <c r="BJ30" s="79"/>
      <c r="BK30" s="77"/>
      <c r="BL30" s="77"/>
      <c r="BM30" s="77"/>
      <c r="BN30" s="77"/>
      <c r="BO30" s="77"/>
      <c r="BP30" s="77"/>
      <c r="BQ30" s="77"/>
      <c r="BR30" s="77"/>
      <c r="BS30" s="77"/>
      <c r="BT30" s="77"/>
      <c r="BU30" s="77"/>
      <c r="BV30" s="77"/>
      <c r="BW30" s="77"/>
      <c r="BX30" s="77"/>
    </row>
    <row r="31" spans="2:76" x14ac:dyDescent="0.2">
      <c r="B31" s="11" t="s">
        <v>44</v>
      </c>
      <c r="C31" s="47">
        <v>1</v>
      </c>
      <c r="AP31" s="11"/>
      <c r="AQ31" s="77"/>
      <c r="AR31" s="77"/>
      <c r="AS31" s="77"/>
      <c r="AT31" s="77"/>
      <c r="AU31" s="77"/>
      <c r="AV31" s="77"/>
      <c r="AW31" s="77"/>
      <c r="AX31" s="77"/>
      <c r="AY31" s="77"/>
      <c r="AZ31" s="77"/>
      <c r="BA31" s="77"/>
      <c r="BB31" s="77"/>
      <c r="BC31" s="77"/>
      <c r="BD31" s="77"/>
      <c r="BE31" s="77"/>
      <c r="BJ31" s="81"/>
      <c r="BK31" s="77"/>
      <c r="BL31" s="77"/>
      <c r="BM31" s="77"/>
      <c r="BN31" s="77"/>
      <c r="BO31" s="77"/>
      <c r="BP31" s="77"/>
      <c r="BQ31" s="77"/>
      <c r="BR31" s="77"/>
      <c r="BS31" s="77"/>
      <c r="BT31" s="77"/>
      <c r="BU31" s="77"/>
      <c r="BV31" s="77"/>
      <c r="BW31" s="77"/>
      <c r="BX31" s="77"/>
    </row>
    <row r="32" spans="2:76" x14ac:dyDescent="0.2">
      <c r="B32" s="11" t="s">
        <v>45</v>
      </c>
      <c r="C32" s="47">
        <v>1</v>
      </c>
      <c r="AP32" s="11"/>
      <c r="AQ32" s="77"/>
      <c r="AR32" s="77"/>
      <c r="AS32" s="77"/>
      <c r="AT32" s="77"/>
      <c r="AU32" s="77"/>
      <c r="AV32" s="77"/>
      <c r="AW32" s="77"/>
      <c r="AX32" s="77"/>
      <c r="AY32" s="77"/>
      <c r="AZ32" s="77"/>
      <c r="BA32" s="77"/>
      <c r="BB32" s="77"/>
      <c r="BC32" s="77"/>
      <c r="BD32" s="77"/>
      <c r="BE32" s="77"/>
      <c r="BJ32" s="81"/>
      <c r="BK32" s="77"/>
      <c r="BL32" s="77"/>
      <c r="BM32" s="77"/>
      <c r="BN32" s="77"/>
      <c r="BO32" s="77"/>
      <c r="BP32" s="77"/>
      <c r="BQ32" s="77"/>
      <c r="BR32" s="77"/>
      <c r="BS32" s="77"/>
      <c r="BT32" s="77"/>
      <c r="BU32" s="77"/>
      <c r="BV32" s="77"/>
      <c r="BW32" s="77"/>
      <c r="BX32" s="77"/>
    </row>
    <row r="33" spans="2:76" x14ac:dyDescent="0.2">
      <c r="B33" s="11" t="s">
        <v>46</v>
      </c>
      <c r="C33" s="47">
        <v>1</v>
      </c>
      <c r="AP33" s="11"/>
      <c r="AQ33" s="77"/>
      <c r="AR33" s="77"/>
      <c r="AS33" s="77"/>
      <c r="AT33" s="77"/>
      <c r="AU33" s="77"/>
      <c r="AV33" s="77"/>
      <c r="AW33" s="77"/>
      <c r="AX33" s="77"/>
      <c r="AY33" s="77"/>
      <c r="AZ33" s="77"/>
      <c r="BA33" s="77"/>
      <c r="BB33" s="77"/>
      <c r="BC33" s="77"/>
      <c r="BD33" s="77"/>
      <c r="BE33" s="77"/>
      <c r="BJ33" s="81"/>
      <c r="BK33" s="77"/>
      <c r="BL33" s="77"/>
      <c r="BM33" s="77"/>
      <c r="BN33" s="77"/>
      <c r="BO33" s="77"/>
      <c r="BP33" s="77"/>
      <c r="BQ33" s="77"/>
      <c r="BR33" s="77"/>
      <c r="BS33" s="77"/>
      <c r="BT33" s="77"/>
      <c r="BU33" s="77"/>
      <c r="BV33" s="77"/>
      <c r="BW33" s="77"/>
      <c r="BX33" s="77"/>
    </row>
    <row r="34" spans="2:76" x14ac:dyDescent="0.2">
      <c r="B34" s="11" t="s">
        <v>47</v>
      </c>
      <c r="C34" s="47">
        <v>1</v>
      </c>
      <c r="AP34" s="11"/>
      <c r="AQ34" s="77"/>
      <c r="AR34" s="77"/>
      <c r="AS34" s="77"/>
      <c r="AT34" s="77"/>
      <c r="AU34" s="77"/>
      <c r="AV34" s="77"/>
      <c r="AW34" s="77"/>
      <c r="AX34" s="77"/>
      <c r="AY34" s="77"/>
      <c r="AZ34" s="77"/>
      <c r="BA34" s="77"/>
      <c r="BB34" s="77"/>
      <c r="BC34" s="77"/>
      <c r="BD34" s="77"/>
      <c r="BE34" s="77"/>
      <c r="BJ34" s="81"/>
      <c r="BK34" s="77"/>
      <c r="BL34" s="77"/>
      <c r="BM34" s="77"/>
      <c r="BN34" s="77"/>
      <c r="BO34" s="77"/>
      <c r="BP34" s="77"/>
      <c r="BQ34" s="77"/>
      <c r="BR34" s="77"/>
      <c r="BS34" s="77"/>
      <c r="BT34" s="77"/>
      <c r="BU34" s="77"/>
      <c r="BV34" s="77"/>
      <c r="BW34" s="77"/>
      <c r="BX34" s="77"/>
    </row>
    <row r="35" spans="2:76" x14ac:dyDescent="0.2">
      <c r="B35" s="11" t="s">
        <v>48</v>
      </c>
      <c r="C35" s="47">
        <v>1</v>
      </c>
      <c r="AP35" s="11"/>
      <c r="AQ35" s="77"/>
      <c r="AR35" s="77"/>
      <c r="AS35" s="77"/>
      <c r="AT35" s="77"/>
      <c r="AU35" s="77"/>
      <c r="AV35" s="77"/>
      <c r="AW35" s="77"/>
      <c r="AX35" s="77"/>
      <c r="AY35" s="77"/>
      <c r="AZ35" s="77"/>
      <c r="BA35" s="77"/>
      <c r="BB35" s="77"/>
      <c r="BC35" s="77"/>
      <c r="BD35" s="77"/>
      <c r="BE35" s="77"/>
      <c r="BJ35" s="81"/>
      <c r="BK35" s="77"/>
      <c r="BL35" s="77"/>
      <c r="BM35" s="77"/>
      <c r="BN35" s="77"/>
      <c r="BO35" s="77"/>
      <c r="BP35" s="77"/>
      <c r="BQ35" s="77"/>
      <c r="BR35" s="77"/>
      <c r="BS35" s="77"/>
      <c r="BT35" s="77"/>
      <c r="BU35" s="77"/>
      <c r="BV35" s="77"/>
      <c r="BW35" s="77"/>
      <c r="BX35" s="77"/>
    </row>
    <row r="36" spans="2:76" x14ac:dyDescent="0.2">
      <c r="C36" s="49" t="s">
        <v>89</v>
      </c>
      <c r="AP36" s="11"/>
      <c r="AQ36" s="77"/>
      <c r="AR36" s="77"/>
      <c r="AS36" s="77"/>
      <c r="AT36" s="77"/>
      <c r="AU36" s="77"/>
      <c r="AV36" s="77"/>
      <c r="AW36" s="77"/>
      <c r="AX36" s="77"/>
      <c r="AY36" s="77"/>
      <c r="AZ36" s="77"/>
      <c r="BA36" s="77"/>
      <c r="BB36" s="77"/>
      <c r="BC36" s="77"/>
      <c r="BD36" s="77"/>
      <c r="BE36" s="77"/>
      <c r="BJ36" s="81"/>
      <c r="BK36" s="77"/>
      <c r="BL36" s="77"/>
      <c r="BM36" s="77"/>
      <c r="BN36" s="77"/>
      <c r="BO36" s="77"/>
      <c r="BP36" s="77"/>
      <c r="BQ36" s="77"/>
      <c r="BR36" s="77"/>
      <c r="BS36" s="77"/>
      <c r="BT36" s="77"/>
      <c r="BU36" s="77"/>
      <c r="BV36" s="77"/>
      <c r="BW36" s="77"/>
      <c r="BX36" s="77"/>
    </row>
    <row r="37" spans="2:76" x14ac:dyDescent="0.2">
      <c r="AP37" s="11"/>
      <c r="AQ37" s="83"/>
      <c r="AR37" s="83"/>
      <c r="AS37" s="83"/>
      <c r="AT37" s="83"/>
      <c r="AU37" s="83"/>
      <c r="AV37" s="83"/>
      <c r="AW37" s="83"/>
      <c r="AX37" s="83"/>
      <c r="AY37" s="83"/>
      <c r="AZ37" s="83"/>
      <c r="BA37" s="83"/>
      <c r="BB37" s="83"/>
      <c r="BC37" s="83"/>
      <c r="BD37" s="83"/>
      <c r="BE37" s="83"/>
      <c r="BJ37" s="81"/>
      <c r="BK37" s="83"/>
      <c r="BL37" s="83"/>
      <c r="BM37" s="83"/>
      <c r="BN37" s="83"/>
      <c r="BO37" s="83"/>
      <c r="BP37" s="83"/>
      <c r="BQ37" s="83"/>
      <c r="BR37" s="83"/>
      <c r="BS37" s="83"/>
      <c r="BT37" s="83"/>
      <c r="BU37" s="83"/>
      <c r="BV37" s="83"/>
      <c r="BW37" s="83"/>
      <c r="BX37" s="83"/>
    </row>
    <row r="38" spans="2:76" x14ac:dyDescent="0.2">
      <c r="AP38" s="11"/>
      <c r="AQ38" s="77"/>
      <c r="AR38" s="77"/>
      <c r="AS38" s="77"/>
      <c r="AT38" s="77"/>
      <c r="AU38" s="77"/>
      <c r="AV38" s="77"/>
      <c r="AW38" s="77"/>
      <c r="AX38" s="77"/>
      <c r="AY38" s="77"/>
      <c r="AZ38" s="77"/>
      <c r="BA38" s="77"/>
      <c r="BB38" s="77"/>
      <c r="BC38" s="77"/>
      <c r="BD38" s="77"/>
      <c r="BE38" s="77"/>
      <c r="BJ38" s="11"/>
    </row>
    <row r="39" spans="2:76" x14ac:dyDescent="0.2">
      <c r="AP39" s="11"/>
      <c r="AQ39" s="77"/>
      <c r="AR39" s="77"/>
      <c r="AS39" s="77"/>
      <c r="AT39" s="77"/>
      <c r="AU39" s="77"/>
      <c r="AV39" s="77"/>
      <c r="AW39" s="77"/>
      <c r="AX39" s="77"/>
      <c r="AY39" s="77"/>
      <c r="AZ39" s="77"/>
      <c r="BA39" s="77"/>
      <c r="BB39" s="77"/>
      <c r="BC39" s="77"/>
      <c r="BD39" s="77"/>
      <c r="BE39" s="77"/>
    </row>
    <row r="40" spans="2:76" x14ac:dyDescent="0.2">
      <c r="AP40" s="45"/>
      <c r="AQ40" s="76"/>
      <c r="AR40" s="76"/>
      <c r="AS40" s="76"/>
      <c r="AT40" s="76"/>
      <c r="AU40" s="76"/>
      <c r="AV40" s="76"/>
      <c r="AW40" s="76"/>
      <c r="AX40" s="76"/>
      <c r="AY40" s="76"/>
      <c r="AZ40" s="76"/>
      <c r="BA40" s="76"/>
      <c r="BB40" s="76"/>
      <c r="BC40" s="76"/>
      <c r="BD40" s="76"/>
      <c r="BE40" s="76"/>
    </row>
    <row r="41" spans="2:76" x14ac:dyDescent="0.2">
      <c r="AP41" s="46"/>
      <c r="AQ41" s="77"/>
      <c r="AR41" s="77"/>
      <c r="AS41" s="77"/>
      <c r="AT41" s="77"/>
      <c r="AU41" s="77"/>
      <c r="AV41" s="77"/>
      <c r="AW41" s="77"/>
      <c r="AX41" s="77"/>
      <c r="AY41" s="77"/>
      <c r="AZ41" s="77"/>
      <c r="BA41" s="77"/>
      <c r="BB41" s="77"/>
      <c r="BC41" s="77"/>
      <c r="BD41" s="77"/>
      <c r="BE41" s="77"/>
    </row>
    <row r="42" spans="2:76" x14ac:dyDescent="0.2">
      <c r="AP42" s="46"/>
      <c r="AQ42" s="77"/>
      <c r="AR42" s="77"/>
      <c r="AS42" s="77"/>
      <c r="AT42" s="77"/>
      <c r="AU42" s="77"/>
      <c r="AV42" s="77"/>
      <c r="AW42" s="77"/>
      <c r="AX42" s="77"/>
      <c r="AY42" s="77"/>
      <c r="AZ42" s="77"/>
      <c r="BA42" s="77"/>
      <c r="BB42" s="77"/>
      <c r="BC42" s="77"/>
      <c r="BD42" s="77"/>
      <c r="BE42" s="77"/>
    </row>
    <row r="43" spans="2:76" x14ac:dyDescent="0.2">
      <c r="AP43" s="46"/>
      <c r="AQ43" s="77"/>
      <c r="AR43" s="77"/>
      <c r="AS43" s="77"/>
      <c r="AT43" s="77"/>
      <c r="AU43" s="77"/>
      <c r="AV43" s="77"/>
      <c r="AW43" s="77"/>
      <c r="AX43" s="77"/>
      <c r="AY43" s="77"/>
      <c r="AZ43" s="77"/>
      <c r="BA43" s="77"/>
      <c r="BB43" s="77"/>
      <c r="BC43" s="77"/>
      <c r="BD43" s="77"/>
      <c r="BE43" s="77"/>
    </row>
    <row r="44" spans="2:76" x14ac:dyDescent="0.2">
      <c r="AP44" s="46"/>
      <c r="AQ44" s="77"/>
      <c r="AR44" s="77"/>
      <c r="AS44" s="77"/>
      <c r="AT44" s="77"/>
      <c r="AU44" s="77"/>
      <c r="AV44" s="77"/>
      <c r="AW44" s="77"/>
      <c r="AX44" s="77"/>
      <c r="AY44" s="77"/>
      <c r="AZ44" s="77"/>
      <c r="BA44" s="77"/>
      <c r="BB44" s="77"/>
      <c r="BC44" s="77"/>
      <c r="BD44" s="77"/>
      <c r="BE44" s="77"/>
    </row>
    <row r="45" spans="2:76" x14ac:dyDescent="0.2">
      <c r="AP45" s="46"/>
      <c r="AQ45" s="77"/>
      <c r="AR45" s="77"/>
      <c r="AS45" s="77"/>
      <c r="AT45" s="77"/>
      <c r="AU45" s="77"/>
      <c r="AV45" s="77"/>
      <c r="AW45" s="77"/>
      <c r="AX45" s="77"/>
      <c r="AY45" s="77"/>
      <c r="AZ45" s="77"/>
      <c r="BA45" s="77"/>
      <c r="BB45" s="77"/>
      <c r="BC45" s="77"/>
      <c r="BD45" s="77"/>
      <c r="BE45" s="77"/>
    </row>
    <row r="46" spans="2:76" x14ac:dyDescent="0.2">
      <c r="AP46" s="46"/>
      <c r="AQ46" s="77"/>
      <c r="AR46" s="77"/>
      <c r="AS46" s="77"/>
      <c r="AT46" s="77"/>
      <c r="AU46" s="77"/>
      <c r="AV46" s="77"/>
      <c r="AW46" s="77"/>
      <c r="AX46" s="77"/>
      <c r="AY46" s="77"/>
      <c r="AZ46" s="77"/>
      <c r="BA46" s="77"/>
      <c r="BB46" s="77"/>
      <c r="BC46" s="77"/>
      <c r="BD46" s="77"/>
      <c r="BE46" s="77"/>
    </row>
    <row r="47" spans="2:76" x14ac:dyDescent="0.2">
      <c r="AP47" s="46"/>
      <c r="AQ47" s="77"/>
      <c r="AR47" s="77"/>
      <c r="AS47" s="77"/>
      <c r="AT47" s="77"/>
      <c r="AU47" s="77"/>
      <c r="AV47" s="77"/>
      <c r="AW47" s="77"/>
      <c r="AX47" s="77"/>
      <c r="AY47" s="77"/>
      <c r="AZ47" s="77"/>
      <c r="BA47" s="77"/>
      <c r="BB47" s="77"/>
      <c r="BC47" s="77"/>
      <c r="BD47" s="77"/>
      <c r="BE47" s="77"/>
    </row>
    <row r="48" spans="2:76" x14ac:dyDescent="0.2">
      <c r="AP48" s="46"/>
      <c r="AQ48" s="77"/>
      <c r="AR48" s="77"/>
      <c r="AS48" s="77"/>
      <c r="AT48" s="77"/>
      <c r="AU48" s="77"/>
      <c r="AV48" s="77"/>
      <c r="AW48" s="77"/>
      <c r="AX48" s="77"/>
      <c r="AY48" s="77"/>
      <c r="AZ48" s="77"/>
      <c r="BA48" s="77"/>
      <c r="BB48" s="77"/>
      <c r="BC48" s="77"/>
      <c r="BD48" s="77"/>
      <c r="BE48" s="77"/>
    </row>
    <row r="49" spans="42:57" x14ac:dyDescent="0.2">
      <c r="AP49" s="46"/>
      <c r="AQ49" s="77"/>
      <c r="AR49" s="77"/>
      <c r="AS49" s="77"/>
      <c r="AT49" s="77"/>
      <c r="AU49" s="77"/>
      <c r="AV49" s="77"/>
      <c r="AW49" s="77"/>
      <c r="AX49" s="77"/>
      <c r="AY49" s="77"/>
      <c r="AZ49" s="77"/>
      <c r="BA49" s="77"/>
      <c r="BB49" s="77"/>
      <c r="BC49" s="77"/>
      <c r="BD49" s="77"/>
      <c r="BE49" s="77"/>
    </row>
    <row r="50" spans="42:57" x14ac:dyDescent="0.2">
      <c r="AP50" s="48"/>
      <c r="AQ50" s="77"/>
      <c r="AR50" s="77"/>
      <c r="AS50" s="77"/>
      <c r="AT50" s="77"/>
      <c r="AU50" s="77"/>
      <c r="AV50" s="77"/>
      <c r="AW50" s="77"/>
      <c r="AX50" s="77"/>
      <c r="AY50" s="77"/>
      <c r="AZ50" s="77"/>
      <c r="BA50" s="77"/>
      <c r="BB50" s="77"/>
      <c r="BC50" s="77"/>
      <c r="BD50" s="77"/>
      <c r="BE50" s="77"/>
    </row>
    <row r="51" spans="42:57" x14ac:dyDescent="0.2">
      <c r="AP51" s="46"/>
      <c r="AQ51" s="77"/>
      <c r="AR51" s="77"/>
      <c r="AS51" s="77"/>
      <c r="AT51" s="77"/>
      <c r="AU51" s="77"/>
      <c r="AV51" s="77"/>
      <c r="AW51" s="77"/>
      <c r="AX51" s="77"/>
      <c r="AY51" s="77"/>
      <c r="AZ51" s="77"/>
      <c r="BA51" s="77"/>
      <c r="BB51" s="77"/>
      <c r="BC51" s="77"/>
      <c r="BD51" s="77"/>
      <c r="BE51" s="77"/>
    </row>
    <row r="52" spans="42:57" x14ac:dyDescent="0.2">
      <c r="AP52" s="48"/>
      <c r="AQ52" s="77"/>
      <c r="AR52" s="77"/>
      <c r="AS52" s="77"/>
      <c r="AT52" s="77"/>
      <c r="AU52" s="77"/>
      <c r="AV52" s="77"/>
      <c r="AW52" s="77"/>
      <c r="AX52" s="77"/>
      <c r="AY52" s="77"/>
      <c r="AZ52" s="77"/>
      <c r="BA52" s="77"/>
      <c r="BB52" s="77"/>
      <c r="BC52" s="77"/>
      <c r="BD52" s="77"/>
      <c r="BE52" s="77"/>
    </row>
    <row r="53" spans="42:57" x14ac:dyDescent="0.2">
      <c r="AP53" s="46"/>
      <c r="AQ53" s="77"/>
      <c r="AR53" s="77"/>
      <c r="AS53" s="77"/>
      <c r="AT53" s="77"/>
      <c r="AU53" s="77"/>
      <c r="AV53" s="77"/>
      <c r="AW53" s="77"/>
      <c r="AX53" s="77"/>
      <c r="AY53" s="77"/>
      <c r="AZ53" s="77"/>
      <c r="BA53" s="77"/>
      <c r="BB53" s="77"/>
      <c r="BC53" s="77"/>
      <c r="BD53" s="77"/>
      <c r="BE53" s="77"/>
    </row>
    <row r="54" spans="42:57" x14ac:dyDescent="0.2">
      <c r="AP54" s="11"/>
      <c r="AQ54" s="77"/>
      <c r="AR54" s="77"/>
      <c r="AS54" s="77"/>
      <c r="AT54" s="77"/>
      <c r="AU54" s="77"/>
      <c r="AV54" s="77"/>
      <c r="AW54" s="77"/>
      <c r="AX54" s="77"/>
      <c r="AY54" s="77"/>
      <c r="AZ54" s="77"/>
      <c r="BA54" s="77"/>
      <c r="BB54" s="77"/>
      <c r="BC54" s="77"/>
      <c r="BD54" s="77"/>
      <c r="BE54" s="77"/>
    </row>
    <row r="55" spans="42:57" x14ac:dyDescent="0.2">
      <c r="AP55" s="46"/>
      <c r="AQ55" s="77"/>
      <c r="AR55" s="77"/>
      <c r="AS55" s="77"/>
      <c r="AT55" s="77"/>
      <c r="AU55" s="77"/>
      <c r="AV55" s="77"/>
      <c r="AW55" s="77"/>
      <c r="AX55" s="77"/>
      <c r="AY55" s="77"/>
      <c r="AZ55" s="77"/>
      <c r="BA55" s="77"/>
      <c r="BB55" s="77"/>
      <c r="BC55" s="77"/>
      <c r="BD55" s="77"/>
      <c r="BE55" s="77"/>
    </row>
    <row r="56" spans="42:57" x14ac:dyDescent="0.2">
      <c r="AP56" s="48"/>
      <c r="AQ56" s="77"/>
      <c r="AR56" s="77"/>
      <c r="AS56" s="77"/>
      <c r="AT56" s="77"/>
      <c r="AU56" s="77"/>
      <c r="AV56" s="77"/>
      <c r="AW56" s="77"/>
      <c r="AX56" s="77"/>
      <c r="AY56" s="77"/>
      <c r="AZ56" s="77"/>
      <c r="BA56" s="77"/>
      <c r="BB56" s="77"/>
      <c r="BC56" s="77"/>
      <c r="BD56" s="77"/>
      <c r="BE56" s="77"/>
    </row>
    <row r="57" spans="42:57" x14ac:dyDescent="0.2">
      <c r="AP57" s="48"/>
      <c r="AQ57" s="77"/>
      <c r="AR57" s="77"/>
      <c r="AS57" s="77"/>
      <c r="AT57" s="77"/>
      <c r="AU57" s="77"/>
      <c r="AV57" s="77"/>
      <c r="AW57" s="77"/>
      <c r="AX57" s="77"/>
      <c r="AY57" s="77"/>
      <c r="AZ57" s="77"/>
      <c r="BA57" s="77"/>
      <c r="BB57" s="77"/>
      <c r="BC57" s="77"/>
      <c r="BD57" s="77"/>
      <c r="BE57" s="77"/>
    </row>
    <row r="58" spans="42:57" x14ac:dyDescent="0.2">
      <c r="AP58" s="48"/>
      <c r="AQ58" s="77"/>
      <c r="AR58" s="77"/>
      <c r="AS58" s="77"/>
      <c r="AT58" s="77"/>
      <c r="AU58" s="77"/>
      <c r="AV58" s="77"/>
      <c r="AW58" s="77"/>
      <c r="AX58" s="77"/>
      <c r="AY58" s="77"/>
      <c r="AZ58" s="77"/>
      <c r="BA58" s="77"/>
      <c r="BB58" s="77"/>
      <c r="BC58" s="77"/>
      <c r="BD58" s="77"/>
      <c r="BE58" s="77"/>
    </row>
    <row r="59" spans="42:57" x14ac:dyDescent="0.2">
      <c r="AP59" s="48"/>
      <c r="AQ59" s="77"/>
      <c r="AR59" s="77"/>
      <c r="AS59" s="77"/>
      <c r="AT59" s="77"/>
      <c r="AU59" s="77"/>
      <c r="AV59" s="77"/>
      <c r="AW59" s="77"/>
      <c r="AX59" s="77"/>
      <c r="AY59" s="77"/>
      <c r="AZ59" s="77"/>
      <c r="BA59" s="77"/>
      <c r="BB59" s="77"/>
      <c r="BC59" s="77"/>
      <c r="BD59" s="77"/>
      <c r="BE59" s="77"/>
    </row>
    <row r="60" spans="42:57" x14ac:dyDescent="0.2">
      <c r="AP60" s="11"/>
      <c r="AQ60" s="77"/>
      <c r="AR60" s="77"/>
      <c r="AS60" s="77"/>
      <c r="AT60" s="77"/>
      <c r="AU60" s="77"/>
      <c r="AV60" s="77"/>
      <c r="AW60" s="77"/>
      <c r="AX60" s="77"/>
      <c r="AY60" s="77"/>
      <c r="AZ60" s="77"/>
      <c r="BA60" s="77"/>
      <c r="BB60" s="77"/>
      <c r="BC60" s="77"/>
      <c r="BD60" s="77"/>
      <c r="BE60" s="77"/>
    </row>
    <row r="61" spans="42:57" x14ac:dyDescent="0.2">
      <c r="AP61" s="11"/>
      <c r="AQ61" s="77"/>
      <c r="AR61" s="77"/>
      <c r="AS61" s="77"/>
      <c r="AT61" s="77"/>
      <c r="AU61" s="77"/>
      <c r="AV61" s="77"/>
      <c r="AW61" s="77"/>
      <c r="AX61" s="77"/>
      <c r="AY61" s="77"/>
      <c r="AZ61" s="77"/>
      <c r="BA61" s="77"/>
      <c r="BB61" s="77"/>
      <c r="BC61" s="77"/>
      <c r="BD61" s="77"/>
      <c r="BE61" s="77"/>
    </row>
    <row r="62" spans="42:57" x14ac:dyDescent="0.2">
      <c r="AP62" s="11"/>
      <c r="AQ62" s="77"/>
      <c r="AR62" s="77"/>
      <c r="AS62" s="77"/>
      <c r="AT62" s="77"/>
      <c r="AU62" s="77"/>
      <c r="AV62" s="77"/>
      <c r="AW62" s="77"/>
      <c r="AX62" s="77"/>
      <c r="AY62" s="77"/>
      <c r="AZ62" s="77"/>
      <c r="BA62" s="77"/>
      <c r="BB62" s="77"/>
      <c r="BC62" s="77"/>
      <c r="BD62" s="77"/>
      <c r="BE62" s="77"/>
    </row>
    <row r="63" spans="42:57" x14ac:dyDescent="0.2">
      <c r="AP63" s="11"/>
      <c r="AQ63" s="77"/>
      <c r="AR63" s="77"/>
      <c r="AS63" s="77"/>
      <c r="AT63" s="77"/>
      <c r="AU63" s="77"/>
      <c r="AV63" s="77"/>
      <c r="AW63" s="77"/>
      <c r="AX63" s="77"/>
      <c r="AY63" s="77"/>
      <c r="AZ63" s="77"/>
      <c r="BA63" s="77"/>
      <c r="BB63" s="77"/>
      <c r="BC63" s="77"/>
      <c r="BD63" s="77"/>
      <c r="BE63" s="77"/>
    </row>
    <row r="64" spans="42:57" x14ac:dyDescent="0.2">
      <c r="AP64" s="11"/>
      <c r="AQ64" s="77"/>
      <c r="AR64" s="77"/>
      <c r="AS64" s="77"/>
      <c r="AT64" s="77"/>
      <c r="AU64" s="77"/>
      <c r="AV64" s="77"/>
      <c r="AW64" s="77"/>
      <c r="AX64" s="77"/>
      <c r="AY64" s="77"/>
      <c r="AZ64" s="77"/>
      <c r="BA64" s="77"/>
      <c r="BB64" s="77"/>
      <c r="BC64" s="77"/>
      <c r="BD64" s="77"/>
      <c r="BE64" s="77"/>
    </row>
    <row r="65" spans="32:64" x14ac:dyDescent="0.2">
      <c r="AP65" s="11"/>
      <c r="AQ65" s="77"/>
      <c r="AR65" s="77"/>
      <c r="AS65" s="77"/>
      <c r="AT65" s="77"/>
      <c r="AU65" s="77"/>
      <c r="AV65" s="77"/>
      <c r="AW65" s="77"/>
      <c r="AX65" s="77"/>
      <c r="AY65" s="77"/>
      <c r="AZ65" s="77"/>
      <c r="BA65" s="77"/>
      <c r="BB65" s="77"/>
      <c r="BC65" s="77"/>
      <c r="BD65" s="77"/>
      <c r="BE65" s="77"/>
    </row>
    <row r="66" spans="32:64" x14ac:dyDescent="0.2">
      <c r="AP66" s="11"/>
      <c r="AQ66" s="77"/>
      <c r="AR66" s="77"/>
      <c r="AS66" s="77"/>
      <c r="AT66" s="77"/>
      <c r="AU66" s="77"/>
      <c r="AV66" s="77"/>
      <c r="AW66" s="77"/>
      <c r="AX66" s="77"/>
      <c r="AY66" s="77"/>
      <c r="AZ66" s="77"/>
      <c r="BA66" s="77"/>
      <c r="BB66" s="77"/>
      <c r="BC66" s="77"/>
      <c r="BD66" s="77"/>
      <c r="BE66" s="77"/>
    </row>
    <row r="67" spans="32:64" x14ac:dyDescent="0.2">
      <c r="AP67" s="12"/>
      <c r="AQ67" s="77"/>
      <c r="AR67" s="77"/>
      <c r="AS67" s="77"/>
      <c r="AT67" s="77"/>
      <c r="AU67" s="77"/>
      <c r="AV67" s="77"/>
      <c r="AW67" s="77"/>
      <c r="AX67" s="77"/>
      <c r="AY67" s="77"/>
      <c r="AZ67" s="77"/>
      <c r="BA67" s="77"/>
      <c r="BB67" s="77"/>
      <c r="BC67" s="77"/>
      <c r="BD67" s="77"/>
      <c r="BE67" s="77"/>
    </row>
    <row r="68" spans="32:64" x14ac:dyDescent="0.2">
      <c r="AP68" s="11"/>
      <c r="AQ68" s="77"/>
      <c r="AR68" s="77"/>
      <c r="AS68" s="77"/>
      <c r="AT68" s="77"/>
      <c r="AU68" s="77"/>
      <c r="AV68" s="77"/>
      <c r="AW68" s="77"/>
      <c r="AX68" s="77"/>
      <c r="AY68" s="77"/>
      <c r="AZ68" s="77"/>
      <c r="BA68" s="77"/>
      <c r="BB68" s="77"/>
      <c r="BC68" s="77"/>
      <c r="BD68" s="77"/>
      <c r="BE68" s="77"/>
    </row>
    <row r="69" spans="32:64" x14ac:dyDescent="0.2">
      <c r="AP69" s="46"/>
      <c r="AQ69" s="77"/>
      <c r="AR69" s="77"/>
      <c r="AS69" s="77"/>
      <c r="AT69" s="77"/>
      <c r="AU69" s="77"/>
      <c r="AV69" s="77"/>
      <c r="AW69" s="77"/>
      <c r="AX69" s="77"/>
      <c r="AY69" s="77"/>
      <c r="AZ69" s="77"/>
      <c r="BA69" s="77"/>
      <c r="BB69" s="77"/>
      <c r="BC69" s="77"/>
      <c r="BD69" s="77"/>
      <c r="BE69" s="77"/>
    </row>
    <row r="70" spans="32:64" x14ac:dyDescent="0.2">
      <c r="AP70" s="11"/>
      <c r="AQ70" s="77"/>
      <c r="AR70" s="77"/>
      <c r="AS70" s="77"/>
      <c r="AT70" s="77"/>
      <c r="AU70" s="77"/>
      <c r="AV70" s="77"/>
      <c r="AW70" s="77"/>
      <c r="AX70" s="77"/>
      <c r="AY70" s="77"/>
      <c r="AZ70" s="77"/>
      <c r="BA70" s="77"/>
      <c r="BB70" s="77"/>
      <c r="BC70" s="77"/>
      <c r="BD70" s="77"/>
      <c r="BE70" s="77"/>
    </row>
    <row r="71" spans="32:64" x14ac:dyDescent="0.2">
      <c r="AP71" s="11"/>
      <c r="AQ71" s="77"/>
      <c r="AR71" s="77"/>
      <c r="AS71" s="77"/>
      <c r="AT71" s="77"/>
      <c r="AU71" s="77"/>
      <c r="AV71" s="77"/>
      <c r="AW71" s="77"/>
      <c r="AX71" s="77"/>
      <c r="AY71" s="77"/>
      <c r="AZ71" s="77"/>
      <c r="BA71" s="77"/>
      <c r="BB71" s="77"/>
      <c r="BC71" s="77"/>
      <c r="BD71" s="77"/>
      <c r="BE71" s="77"/>
    </row>
    <row r="72" spans="32:64" x14ac:dyDescent="0.2">
      <c r="AP72" s="11"/>
      <c r="AQ72" s="77"/>
      <c r="AR72" s="77"/>
      <c r="AS72" s="77"/>
      <c r="AT72" s="77"/>
      <c r="AU72" s="77"/>
      <c r="AV72" s="77"/>
      <c r="AW72" s="77"/>
      <c r="AX72" s="77"/>
      <c r="AY72" s="77"/>
      <c r="AZ72" s="77"/>
      <c r="BA72" s="77"/>
      <c r="BB72" s="77"/>
      <c r="BC72" s="77"/>
      <c r="BD72" s="77"/>
      <c r="BE72" s="77"/>
    </row>
    <row r="73" spans="32:64" x14ac:dyDescent="0.2">
      <c r="AP73" s="11"/>
      <c r="AQ73" s="77"/>
      <c r="AR73" s="77"/>
      <c r="AS73" s="77"/>
      <c r="AT73" s="77"/>
      <c r="AU73" s="77"/>
      <c r="AV73" s="77"/>
      <c r="AW73" s="77"/>
      <c r="AX73" s="77"/>
      <c r="AY73" s="77"/>
      <c r="AZ73" s="77"/>
      <c r="BA73" s="77"/>
      <c r="BB73" s="77"/>
      <c r="BC73" s="77"/>
      <c r="BD73" s="77"/>
      <c r="BE73" s="77"/>
    </row>
    <row r="74" spans="32:64" x14ac:dyDescent="0.2">
      <c r="AP74" s="11"/>
      <c r="AQ74" s="77"/>
      <c r="AR74" s="77"/>
      <c r="AS74" s="77"/>
      <c r="AT74" s="77"/>
      <c r="AU74" s="77"/>
      <c r="AV74" s="77"/>
      <c r="AW74" s="77"/>
      <c r="AX74" s="77"/>
      <c r="AY74" s="77"/>
      <c r="AZ74" s="77"/>
      <c r="BA74" s="77"/>
      <c r="BB74" s="77"/>
      <c r="BC74" s="77"/>
      <c r="BD74" s="77"/>
      <c r="BE74" s="77"/>
    </row>
    <row r="75" spans="32:64" x14ac:dyDescent="0.2">
      <c r="AP75" s="11"/>
      <c r="AQ75" s="77"/>
      <c r="AR75" s="77"/>
      <c r="AS75" s="77"/>
      <c r="AT75" s="77"/>
      <c r="AU75" s="77"/>
      <c r="AV75" s="77"/>
      <c r="AW75" s="77"/>
      <c r="AX75" s="77"/>
      <c r="AY75" s="77"/>
      <c r="AZ75" s="77"/>
      <c r="BA75" s="77"/>
      <c r="BB75" s="77"/>
      <c r="BC75" s="77"/>
      <c r="BD75" s="77"/>
      <c r="BE75" s="77"/>
    </row>
    <row r="76" spans="32:64" x14ac:dyDescent="0.2">
      <c r="AP76" s="11"/>
      <c r="AQ76" s="83"/>
      <c r="AR76" s="83"/>
      <c r="AS76" s="83"/>
      <c r="AT76" s="83"/>
      <c r="AU76" s="83"/>
      <c r="AV76" s="83"/>
      <c r="AW76" s="83"/>
      <c r="AX76" s="83"/>
      <c r="AY76" s="83"/>
      <c r="AZ76" s="83"/>
      <c r="BA76" s="83"/>
      <c r="BB76" s="83"/>
      <c r="BC76" s="83"/>
      <c r="BD76" s="83"/>
      <c r="BE76" s="83"/>
    </row>
    <row r="80" spans="32:64" ht="19" customHeight="1" x14ac:dyDescent="0.2">
      <c r="AF80" s="46"/>
      <c r="AG80" s="46"/>
      <c r="AP80" s="45"/>
      <c r="AQ80" s="44" t="s">
        <v>0</v>
      </c>
      <c r="AR80" s="44" t="s">
        <v>1</v>
      </c>
      <c r="AS80" s="44" t="s">
        <v>2</v>
      </c>
      <c r="AT80" s="44" t="s">
        <v>3</v>
      </c>
      <c r="AU80" s="44" t="s">
        <v>4</v>
      </c>
      <c r="AV80" s="44" t="s">
        <v>5</v>
      </c>
      <c r="AW80" s="44" t="s">
        <v>6</v>
      </c>
      <c r="AX80" s="44" t="s">
        <v>7</v>
      </c>
      <c r="AY80" s="44" t="s">
        <v>8</v>
      </c>
      <c r="AZ80" s="44" t="s">
        <v>9</v>
      </c>
      <c r="BA80" s="44" t="s">
        <v>10</v>
      </c>
      <c r="BB80" s="44" t="s">
        <v>86</v>
      </c>
      <c r="BC80" s="44" t="s">
        <v>87</v>
      </c>
      <c r="BD80" s="44" t="s">
        <v>11</v>
      </c>
      <c r="BE80" s="44" t="s">
        <v>12</v>
      </c>
      <c r="BJ80" s="44"/>
      <c r="BK80" s="44" t="s">
        <v>13</v>
      </c>
      <c r="BL80" s="44" t="s">
        <v>14</v>
      </c>
    </row>
    <row r="81" spans="32:70" x14ac:dyDescent="0.2">
      <c r="AF81" s="46"/>
      <c r="AG81" s="46"/>
      <c r="AP81" s="46" t="s">
        <v>15</v>
      </c>
      <c r="AQ81" s="21">
        <v>1011.7674660019052</v>
      </c>
      <c r="AR81" s="21"/>
      <c r="AS81" s="21"/>
      <c r="AT81" s="21"/>
      <c r="AU81" s="21"/>
      <c r="AV81" s="21"/>
      <c r="AW81" s="21"/>
      <c r="AX81" s="21"/>
      <c r="AY81" s="21"/>
      <c r="AZ81" s="21"/>
      <c r="BA81" s="21"/>
      <c r="BB81" s="21"/>
      <c r="BC81" s="21"/>
      <c r="BD81" s="21"/>
      <c r="BE81" s="21"/>
      <c r="BF81" s="51">
        <v>1011.7674660019052</v>
      </c>
      <c r="BJ81" s="46" t="s">
        <v>15</v>
      </c>
      <c r="BK81" s="52"/>
      <c r="BL81" s="52"/>
      <c r="BM81" s="51">
        <v>0</v>
      </c>
    </row>
    <row r="82" spans="32:70" x14ac:dyDescent="0.2">
      <c r="AF82" s="46"/>
      <c r="AG82" s="46"/>
      <c r="AP82" s="46" t="s">
        <v>16</v>
      </c>
      <c r="AQ82" s="21"/>
      <c r="AR82" s="21">
        <v>208.55560337725498</v>
      </c>
      <c r="AS82" s="21"/>
      <c r="AT82" s="21"/>
      <c r="AU82" s="21"/>
      <c r="AV82" s="21"/>
      <c r="AW82" s="21"/>
      <c r="AX82" s="21"/>
      <c r="AY82" s="21"/>
      <c r="AZ82" s="21"/>
      <c r="BA82" s="21"/>
      <c r="BB82" s="21"/>
      <c r="BC82" s="21"/>
      <c r="BD82" s="21"/>
      <c r="BE82" s="21"/>
      <c r="BF82" s="51">
        <v>208.55560337725498</v>
      </c>
      <c r="BJ82" s="46" t="s">
        <v>16</v>
      </c>
      <c r="BK82" s="52"/>
      <c r="BL82" s="52"/>
      <c r="BM82" s="51">
        <v>0</v>
      </c>
    </row>
    <row r="83" spans="32:70" x14ac:dyDescent="0.2">
      <c r="AF83" s="46"/>
      <c r="AG83" s="46"/>
      <c r="AP83" s="46" t="s">
        <v>17</v>
      </c>
      <c r="AQ83" s="21"/>
      <c r="AR83" s="21"/>
      <c r="AS83" s="21">
        <v>298.6148747230165</v>
      </c>
      <c r="AT83" s="21"/>
      <c r="AU83" s="21"/>
      <c r="AV83" s="21"/>
      <c r="AW83" s="21"/>
      <c r="AX83" s="21"/>
      <c r="AY83" s="21"/>
      <c r="AZ83" s="21"/>
      <c r="BA83" s="21"/>
      <c r="BB83" s="21"/>
      <c r="BC83" s="21"/>
      <c r="BD83" s="21"/>
      <c r="BE83" s="21"/>
      <c r="BF83" s="51">
        <v>298.6148747230165</v>
      </c>
      <c r="BJ83" s="46" t="s">
        <v>17</v>
      </c>
      <c r="BK83" s="52"/>
      <c r="BL83" s="52"/>
      <c r="BM83" s="51">
        <v>0</v>
      </c>
    </row>
    <row r="84" spans="32:70" x14ac:dyDescent="0.2">
      <c r="AF84" s="46"/>
      <c r="AG84" s="46"/>
      <c r="AP84" s="46" t="s">
        <v>18</v>
      </c>
      <c r="AQ84" s="21">
        <v>30.150427560669065</v>
      </c>
      <c r="AR84" s="21">
        <v>9.0394269236644703E-2</v>
      </c>
      <c r="AS84" s="21">
        <v>7.4647476716394348</v>
      </c>
      <c r="AT84" s="21"/>
      <c r="AU84" s="21"/>
      <c r="AV84" s="21"/>
      <c r="AW84" s="21"/>
      <c r="AX84" s="21"/>
      <c r="AY84" s="21"/>
      <c r="AZ84" s="21">
        <v>356076.147280448</v>
      </c>
      <c r="BA84" s="21">
        <v>3494.7460959815226</v>
      </c>
      <c r="BB84" s="21"/>
      <c r="BC84" s="21"/>
      <c r="BD84" s="21"/>
      <c r="BE84" s="22">
        <v>2852.0490535886452</v>
      </c>
      <c r="BF84" s="51">
        <v>362460.64799951972</v>
      </c>
      <c r="BJ84" s="46" t="s">
        <v>18</v>
      </c>
      <c r="BK84" s="52"/>
      <c r="BL84" s="52"/>
      <c r="BM84" s="51">
        <v>0</v>
      </c>
    </row>
    <row r="85" spans="32:70" x14ac:dyDescent="0.2">
      <c r="AF85" s="46"/>
      <c r="AG85" s="46"/>
      <c r="AP85" s="46" t="s">
        <v>19</v>
      </c>
      <c r="AQ85" s="21"/>
      <c r="AR85" s="21"/>
      <c r="AS85" s="21"/>
      <c r="AT85" s="21"/>
      <c r="AU85" s="21"/>
      <c r="AV85" s="21"/>
      <c r="AW85" s="21"/>
      <c r="AX85" s="21"/>
      <c r="AY85" s="21"/>
      <c r="AZ85" s="21">
        <v>20798.316475388398</v>
      </c>
      <c r="BA85" s="21">
        <v>204.127223518021</v>
      </c>
      <c r="BB85" s="21"/>
      <c r="BC85" s="21"/>
      <c r="BD85" s="21"/>
      <c r="BE85" s="21">
        <v>44.927545117863247</v>
      </c>
      <c r="BF85" s="51">
        <v>21047.371244024282</v>
      </c>
      <c r="BJ85" s="46" t="s">
        <v>19</v>
      </c>
      <c r="BK85" s="52"/>
      <c r="BL85" s="52"/>
      <c r="BM85" s="51">
        <v>0</v>
      </c>
    </row>
    <row r="86" spans="32:70" x14ac:dyDescent="0.2">
      <c r="AF86" s="46"/>
      <c r="AG86" s="46"/>
      <c r="AP86" s="46" t="s">
        <v>20</v>
      </c>
      <c r="AQ86" s="21">
        <v>2.0694989883749622</v>
      </c>
      <c r="AR86" s="21">
        <v>5.671161105764883E-3</v>
      </c>
      <c r="AS86" s="21">
        <v>0.51237375403207552</v>
      </c>
      <c r="AT86" s="21"/>
      <c r="AU86" s="21"/>
      <c r="AV86" s="21"/>
      <c r="AW86" s="21"/>
      <c r="AX86" s="21"/>
      <c r="AY86" s="21"/>
      <c r="AZ86" s="21"/>
      <c r="BA86" s="21"/>
      <c r="BB86" s="21"/>
      <c r="BC86" s="21"/>
      <c r="BD86" s="21"/>
      <c r="BE86" s="21"/>
      <c r="BF86" s="51">
        <v>2.5875439035128025</v>
      </c>
      <c r="BJ86" s="46" t="s">
        <v>20</v>
      </c>
      <c r="BK86" s="52"/>
      <c r="BL86" s="52"/>
      <c r="BM86" s="51">
        <v>0</v>
      </c>
    </row>
    <row r="87" spans="32:70" x14ac:dyDescent="0.2">
      <c r="AF87" s="46"/>
      <c r="AG87" s="46"/>
      <c r="AP87" s="46" t="s">
        <v>21</v>
      </c>
      <c r="AQ87" s="21"/>
      <c r="AR87" s="21">
        <v>5.1714158616864253E-4</v>
      </c>
      <c r="AS87" s="21"/>
      <c r="AT87" s="21"/>
      <c r="AU87" s="21"/>
      <c r="AV87" s="21"/>
      <c r="AW87" s="21"/>
      <c r="AX87" s="21"/>
      <c r="AY87" s="21"/>
      <c r="AZ87" s="21"/>
      <c r="BA87" s="21"/>
      <c r="BB87" s="21"/>
      <c r="BC87" s="21"/>
      <c r="BD87" s="21"/>
      <c r="BE87" s="21"/>
      <c r="BF87" s="51">
        <v>5.1714158616864253E-4</v>
      </c>
      <c r="BJ87" s="46" t="s">
        <v>21</v>
      </c>
      <c r="BK87" s="52"/>
      <c r="BL87" s="52"/>
      <c r="BM87" s="51">
        <v>0</v>
      </c>
    </row>
    <row r="88" spans="32:70" x14ac:dyDescent="0.2">
      <c r="AF88" s="46"/>
      <c r="AG88" s="46"/>
      <c r="AP88" s="46" t="s">
        <v>22</v>
      </c>
      <c r="AQ88" s="21"/>
      <c r="AR88" s="21"/>
      <c r="AS88" s="21"/>
      <c r="AT88" s="21"/>
      <c r="AU88" s="21"/>
      <c r="AV88" s="21"/>
      <c r="AW88" s="21"/>
      <c r="AX88" s="21"/>
      <c r="AY88" s="21"/>
      <c r="AZ88" s="21"/>
      <c r="BA88" s="21"/>
      <c r="BB88" s="21"/>
      <c r="BC88" s="21"/>
      <c r="BD88" s="21"/>
      <c r="BE88" s="21">
        <v>4.914718171980665</v>
      </c>
      <c r="BF88" s="51">
        <v>4.914718171980665</v>
      </c>
      <c r="BJ88" s="46" t="s">
        <v>22</v>
      </c>
      <c r="BK88" s="52"/>
      <c r="BL88" s="52"/>
      <c r="BM88" s="51">
        <v>0</v>
      </c>
    </row>
    <row r="89" spans="32:70" x14ac:dyDescent="0.2">
      <c r="AF89" s="53"/>
      <c r="AG89" s="53"/>
      <c r="AP89" s="46" t="s">
        <v>23</v>
      </c>
      <c r="AQ89" s="21"/>
      <c r="AR89" s="21"/>
      <c r="AS89" s="21">
        <v>0</v>
      </c>
      <c r="AT89" s="21">
        <v>0</v>
      </c>
      <c r="AU89" s="21">
        <v>0</v>
      </c>
      <c r="AV89" s="21">
        <v>0</v>
      </c>
      <c r="AW89" s="21">
        <v>0</v>
      </c>
      <c r="AX89" s="21">
        <v>0</v>
      </c>
      <c r="AY89" s="21">
        <v>0</v>
      </c>
      <c r="AZ89" s="21"/>
      <c r="BA89" s="21"/>
      <c r="BB89" s="21">
        <v>0</v>
      </c>
      <c r="BC89" s="21"/>
      <c r="BD89" s="21"/>
      <c r="BE89" s="21">
        <v>0</v>
      </c>
      <c r="BF89" s="51">
        <v>0</v>
      </c>
      <c r="BJ89" s="46" t="s">
        <v>23</v>
      </c>
      <c r="BK89" s="52"/>
      <c r="BL89" s="52"/>
      <c r="BM89" s="51">
        <v>0</v>
      </c>
    </row>
    <row r="90" spans="32:70" x14ac:dyDescent="0.2">
      <c r="AF90" s="48"/>
      <c r="AG90" s="48"/>
      <c r="AP90" s="48" t="s">
        <v>24</v>
      </c>
      <c r="AQ90" s="21"/>
      <c r="AR90" s="21"/>
      <c r="AS90" s="21"/>
      <c r="AT90" s="21">
        <v>1011.7674660019052</v>
      </c>
      <c r="AU90" s="21"/>
      <c r="AV90" s="21"/>
      <c r="AW90" s="21"/>
      <c r="AX90" s="21"/>
      <c r="AY90" s="21"/>
      <c r="AZ90" s="21"/>
      <c r="BA90" s="21"/>
      <c r="BB90" s="21"/>
      <c r="BC90" s="21"/>
      <c r="BD90" s="21"/>
      <c r="BE90" s="21"/>
      <c r="BF90" s="51">
        <v>1011.7674660019052</v>
      </c>
      <c r="BJ90" s="48" t="s">
        <v>24</v>
      </c>
      <c r="BK90" s="52"/>
      <c r="BL90" s="52"/>
      <c r="BM90" s="51">
        <v>0</v>
      </c>
    </row>
    <row r="91" spans="32:70" x14ac:dyDescent="0.2">
      <c r="AF91" s="11"/>
      <c r="AG91" s="11"/>
      <c r="AP91" s="46" t="s">
        <v>25</v>
      </c>
      <c r="AQ91" s="21"/>
      <c r="AR91" s="21"/>
      <c r="AS91" s="21"/>
      <c r="AT91" s="21"/>
      <c r="AU91" s="21"/>
      <c r="AV91" s="21"/>
      <c r="AW91" s="21"/>
      <c r="AX91" s="21"/>
      <c r="AY91" s="21"/>
      <c r="AZ91" s="21"/>
      <c r="BA91" s="21"/>
      <c r="BB91" s="21"/>
      <c r="BC91" s="21"/>
      <c r="BD91" s="21"/>
      <c r="BE91" s="21"/>
      <c r="BF91" s="51">
        <v>0</v>
      </c>
      <c r="BJ91" s="46" t="s">
        <v>25</v>
      </c>
      <c r="BK91" s="52"/>
      <c r="BL91" s="52">
        <v>32.219926549044033</v>
      </c>
      <c r="BM91" s="51">
        <v>32.219926549044033</v>
      </c>
    </row>
    <row r="92" spans="32:70" x14ac:dyDescent="0.2">
      <c r="AF92" s="11"/>
      <c r="AG92" s="11"/>
      <c r="AP92" s="48" t="s">
        <v>26</v>
      </c>
      <c r="AQ92" s="21"/>
      <c r="AR92" s="21"/>
      <c r="AS92" s="21"/>
      <c r="AT92" s="21"/>
      <c r="AU92" s="21">
        <v>208.55560337725498</v>
      </c>
      <c r="AV92" s="21"/>
      <c r="AW92" s="21"/>
      <c r="AX92" s="21"/>
      <c r="AY92" s="21"/>
      <c r="AZ92" s="21"/>
      <c r="BA92" s="21"/>
      <c r="BB92" s="21"/>
      <c r="BC92" s="21"/>
      <c r="BD92" s="21"/>
      <c r="BE92" s="21"/>
      <c r="BF92" s="51">
        <v>208.55560337725498</v>
      </c>
      <c r="BJ92" s="48" t="s">
        <v>26</v>
      </c>
      <c r="BK92" s="52"/>
      <c r="BL92" s="54"/>
      <c r="BM92" s="51">
        <v>0</v>
      </c>
    </row>
    <row r="93" spans="32:70" x14ac:dyDescent="0.2">
      <c r="AF93" s="11"/>
      <c r="AG93" s="11"/>
      <c r="AP93" s="46" t="s">
        <v>27</v>
      </c>
      <c r="AQ93" s="21"/>
      <c r="AR93" s="21"/>
      <c r="AS93" s="21"/>
      <c r="AT93" s="21"/>
      <c r="AU93" s="21"/>
      <c r="AV93" s="21"/>
      <c r="AW93" s="21"/>
      <c r="AX93" s="21"/>
      <c r="AY93" s="21"/>
      <c r="AZ93" s="21"/>
      <c r="BA93" s="21"/>
      <c r="BB93" s="21"/>
      <c r="BC93" s="21"/>
      <c r="BD93" s="22"/>
      <c r="BE93" s="21"/>
      <c r="BF93" s="51">
        <v>0</v>
      </c>
      <c r="BJ93" s="46" t="s">
        <v>27</v>
      </c>
      <c r="BK93" s="52"/>
      <c r="BL93" s="52">
        <v>9.658257192857822E-2</v>
      </c>
      <c r="BM93" s="51">
        <v>9.658257192857822E-2</v>
      </c>
    </row>
    <row r="94" spans="32:70" x14ac:dyDescent="0.2">
      <c r="AF94" s="11"/>
      <c r="AG94" s="11"/>
      <c r="AP94" s="11" t="s">
        <v>28</v>
      </c>
      <c r="AQ94" s="21"/>
      <c r="AR94" s="21"/>
      <c r="AS94" s="21"/>
      <c r="AT94" s="21"/>
      <c r="AU94" s="21"/>
      <c r="AV94" s="21">
        <v>298.6148747230165</v>
      </c>
      <c r="AW94" s="21"/>
      <c r="AX94" s="21"/>
      <c r="AY94" s="21"/>
      <c r="AZ94" s="21"/>
      <c r="BA94" s="21"/>
      <c r="BB94" s="21"/>
      <c r="BC94" s="21"/>
      <c r="BD94" s="21"/>
      <c r="BE94" s="22"/>
      <c r="BF94" s="51">
        <v>298.6148747230165</v>
      </c>
      <c r="BJ94" s="11" t="s">
        <v>28</v>
      </c>
      <c r="BK94" s="52"/>
      <c r="BL94" s="52"/>
      <c r="BM94" s="51">
        <v>0</v>
      </c>
    </row>
    <row r="95" spans="32:70" x14ac:dyDescent="0.2">
      <c r="AF95" s="11"/>
      <c r="AG95" s="11"/>
      <c r="AP95" s="46" t="s">
        <v>29</v>
      </c>
      <c r="AQ95" s="21"/>
      <c r="AR95" s="21"/>
      <c r="AS95" s="21"/>
      <c r="AT95" s="21"/>
      <c r="AU95" s="21"/>
      <c r="AV95" s="21"/>
      <c r="AW95" s="21"/>
      <c r="AX95" s="21"/>
      <c r="AY95" s="21"/>
      <c r="AZ95" s="21"/>
      <c r="BA95" s="21"/>
      <c r="BB95" s="21"/>
      <c r="BC95" s="21"/>
      <c r="BD95" s="21"/>
      <c r="BE95" s="21"/>
      <c r="BF95" s="51">
        <v>0</v>
      </c>
      <c r="BJ95" s="46" t="s">
        <v>29</v>
      </c>
      <c r="BK95" s="52"/>
      <c r="BL95" s="52">
        <v>7.9771214256715108</v>
      </c>
      <c r="BM95" s="51">
        <v>7.9771214256715108</v>
      </c>
      <c r="BN95" s="50"/>
      <c r="BO95" s="50"/>
      <c r="BP95" s="50"/>
      <c r="BQ95" s="50"/>
      <c r="BR95" s="50"/>
    </row>
    <row r="96" spans="32:70" x14ac:dyDescent="0.2">
      <c r="AF96" s="11"/>
      <c r="AG96" s="11"/>
      <c r="AP96" s="48" t="s">
        <v>30</v>
      </c>
      <c r="AQ96" s="21"/>
      <c r="AR96" s="21"/>
      <c r="AS96" s="21"/>
      <c r="AT96" s="21"/>
      <c r="AU96" s="21"/>
      <c r="AV96" s="21"/>
      <c r="AW96" s="21">
        <v>1011.7674660019052</v>
      </c>
      <c r="AX96" s="21"/>
      <c r="AY96" s="21"/>
      <c r="AZ96" s="21"/>
      <c r="BA96" s="21"/>
      <c r="BB96" s="21"/>
      <c r="BC96" s="21"/>
      <c r="BD96" s="21"/>
      <c r="BE96" s="21"/>
      <c r="BF96" s="51">
        <v>1011.7674660019052</v>
      </c>
      <c r="BJ96" s="48" t="s">
        <v>30</v>
      </c>
      <c r="BK96" s="52"/>
      <c r="BL96" s="52"/>
      <c r="BM96" s="51">
        <v>0</v>
      </c>
    </row>
    <row r="97" spans="32:65" x14ac:dyDescent="0.2">
      <c r="AF97" s="11"/>
      <c r="AG97" s="11"/>
      <c r="AP97" s="48" t="s">
        <v>31</v>
      </c>
      <c r="AQ97" s="21"/>
      <c r="AR97" s="21"/>
      <c r="AS97" s="21"/>
      <c r="AT97" s="21"/>
      <c r="AU97" s="21"/>
      <c r="AV97" s="21"/>
      <c r="AW97" s="21"/>
      <c r="AX97" s="21">
        <v>208.55560337725498</v>
      </c>
      <c r="AY97" s="21"/>
      <c r="AZ97" s="21"/>
      <c r="BA97" s="21"/>
      <c r="BB97" s="21"/>
      <c r="BC97" s="21"/>
      <c r="BD97" s="21"/>
      <c r="BE97" s="21"/>
      <c r="BF97" s="51">
        <v>208.55560337725498</v>
      </c>
      <c r="BJ97" s="48" t="s">
        <v>31</v>
      </c>
      <c r="BK97" s="52"/>
      <c r="BL97" s="52"/>
      <c r="BM97" s="51">
        <v>0</v>
      </c>
    </row>
    <row r="98" spans="32:65" x14ac:dyDescent="0.2">
      <c r="AF98" s="12"/>
      <c r="AG98" s="12"/>
      <c r="AP98" s="48" t="s">
        <v>32</v>
      </c>
      <c r="AQ98" s="21"/>
      <c r="AR98" s="21"/>
      <c r="AS98" s="21"/>
      <c r="AT98" s="21"/>
      <c r="AU98" s="21"/>
      <c r="AV98" s="21"/>
      <c r="AW98" s="21"/>
      <c r="AX98" s="21"/>
      <c r="AY98" s="21">
        <v>298.6148747230165</v>
      </c>
      <c r="AZ98" s="21"/>
      <c r="BA98" s="21"/>
      <c r="BB98" s="21"/>
      <c r="BC98" s="21"/>
      <c r="BD98" s="21"/>
      <c r="BE98" s="21"/>
      <c r="BF98" s="51">
        <v>298.6148747230165</v>
      </c>
      <c r="BJ98" s="48" t="s">
        <v>32</v>
      </c>
      <c r="BK98" s="52"/>
      <c r="BL98" s="52"/>
      <c r="BM98" s="51">
        <v>0</v>
      </c>
    </row>
    <row r="99" spans="32:65" x14ac:dyDescent="0.2">
      <c r="AF99" s="11"/>
      <c r="AG99" s="11"/>
      <c r="AP99" s="48" t="s">
        <v>33</v>
      </c>
      <c r="AQ99" s="21"/>
      <c r="AR99" s="21"/>
      <c r="AS99" s="21"/>
      <c r="AT99" s="21"/>
      <c r="AU99" s="21"/>
      <c r="AV99" s="21"/>
      <c r="AW99" s="21"/>
      <c r="AX99" s="21"/>
      <c r="AY99" s="21"/>
      <c r="AZ99" s="21"/>
      <c r="BA99" s="21"/>
      <c r="BB99" s="21"/>
      <c r="BC99" s="21"/>
      <c r="BD99" s="21">
        <v>1000.0000000000001</v>
      </c>
      <c r="BE99" s="21"/>
      <c r="BF99" s="51">
        <v>1000.0000000000001</v>
      </c>
      <c r="BG99" s="50"/>
      <c r="BH99" s="50"/>
      <c r="BJ99" s="48" t="s">
        <v>33</v>
      </c>
      <c r="BK99" s="52"/>
      <c r="BL99" s="52"/>
      <c r="BM99" s="51">
        <v>0</v>
      </c>
    </row>
    <row r="100" spans="32:65" x14ac:dyDescent="0.2">
      <c r="AF100" s="11"/>
      <c r="AG100" s="11"/>
      <c r="AP100" s="11" t="s">
        <v>34</v>
      </c>
      <c r="AQ100" s="21"/>
      <c r="AR100" s="21"/>
      <c r="AS100" s="21"/>
      <c r="AT100" s="21"/>
      <c r="AU100" s="21"/>
      <c r="AV100" s="21"/>
      <c r="AW100" s="21"/>
      <c r="AX100" s="21"/>
      <c r="AY100" s="21"/>
      <c r="AZ100" s="21"/>
      <c r="BA100" s="21"/>
      <c r="BB100" s="21"/>
      <c r="BC100" s="21"/>
      <c r="BD100" s="21"/>
      <c r="BE100" s="22"/>
      <c r="BF100" s="51">
        <v>0</v>
      </c>
      <c r="BJ100" s="11" t="s">
        <v>34</v>
      </c>
      <c r="BK100" s="52"/>
      <c r="BL100" s="52">
        <v>11.767466001905108</v>
      </c>
      <c r="BM100" s="51">
        <v>11.767466001905108</v>
      </c>
    </row>
    <row r="101" spans="32:65" x14ac:dyDescent="0.2">
      <c r="AF101" s="11"/>
      <c r="AG101" s="11"/>
      <c r="AP101" s="11" t="s">
        <v>35</v>
      </c>
      <c r="AQ101" s="21"/>
      <c r="AR101" s="21"/>
      <c r="AS101" s="21"/>
      <c r="AT101" s="21"/>
      <c r="AU101" s="21"/>
      <c r="AV101" s="21"/>
      <c r="AW101" s="21"/>
      <c r="AX101" s="21"/>
      <c r="AY101" s="21"/>
      <c r="AZ101" s="21">
        <v>208.55560337725498</v>
      </c>
      <c r="BA101" s="21"/>
      <c r="BB101" s="21"/>
      <c r="BC101" s="21"/>
      <c r="BD101" s="21"/>
      <c r="BE101" s="21"/>
      <c r="BF101" s="51">
        <v>208.55560337725498</v>
      </c>
      <c r="BJ101" s="11" t="s">
        <v>35</v>
      </c>
      <c r="BK101" s="52"/>
      <c r="BL101" s="52"/>
      <c r="BM101" s="51">
        <v>0</v>
      </c>
    </row>
    <row r="102" spans="32:65" x14ac:dyDescent="0.2">
      <c r="AF102" s="11"/>
      <c r="AG102" s="11"/>
      <c r="AP102" s="11" t="s">
        <v>36</v>
      </c>
      <c r="AQ102" s="21"/>
      <c r="AR102" s="21"/>
      <c r="AS102" s="21"/>
      <c r="AT102" s="21"/>
      <c r="AU102" s="21"/>
      <c r="AV102" s="21"/>
      <c r="AW102" s="21"/>
      <c r="AX102" s="21"/>
      <c r="AY102" s="21"/>
      <c r="AZ102" s="21"/>
      <c r="BA102" s="21">
        <v>298.6148747230165</v>
      </c>
      <c r="BB102" s="21"/>
      <c r="BC102" s="21"/>
      <c r="BD102" s="21"/>
      <c r="BE102" s="21"/>
      <c r="BF102" s="51">
        <v>298.6148747230165</v>
      </c>
      <c r="BJ102" s="11" t="s">
        <v>36</v>
      </c>
      <c r="BK102" s="52"/>
      <c r="BL102" s="52"/>
      <c r="BM102" s="51">
        <v>0</v>
      </c>
    </row>
    <row r="103" spans="32:65" x14ac:dyDescent="0.2">
      <c r="AF103" s="11"/>
      <c r="AG103" s="11"/>
      <c r="AP103" s="11" t="s">
        <v>37</v>
      </c>
      <c r="AQ103" s="21"/>
      <c r="AR103" s="21"/>
      <c r="AS103" s="21"/>
      <c r="AT103" s="21"/>
      <c r="AU103" s="21"/>
      <c r="AV103" s="21"/>
      <c r="AW103" s="21"/>
      <c r="AX103" s="21"/>
      <c r="AY103" s="21"/>
      <c r="AZ103" s="21"/>
      <c r="BA103" s="21"/>
      <c r="BB103" s="21"/>
      <c r="BC103" s="21"/>
      <c r="BD103" s="21">
        <v>111.00813284002646</v>
      </c>
      <c r="BE103" s="21"/>
      <c r="BF103" s="51">
        <v>111.00813284002646</v>
      </c>
      <c r="BJ103" s="11" t="s">
        <v>37</v>
      </c>
      <c r="BK103" s="52"/>
      <c r="BL103" s="52"/>
      <c r="BM103" s="51">
        <v>0</v>
      </c>
    </row>
    <row r="104" spans="32:65" x14ac:dyDescent="0.2">
      <c r="AF104" s="11"/>
      <c r="AG104" s="11"/>
      <c r="AP104" s="11" t="s">
        <v>38</v>
      </c>
      <c r="AQ104" s="21"/>
      <c r="AR104" s="21"/>
      <c r="AS104" s="21"/>
      <c r="AT104" s="21"/>
      <c r="AU104" s="21"/>
      <c r="AV104" s="21"/>
      <c r="AW104" s="21"/>
      <c r="AX104" s="21"/>
      <c r="AY104" s="21"/>
      <c r="AZ104" s="21"/>
      <c r="BA104" s="21"/>
      <c r="BB104" s="21"/>
      <c r="BC104" s="21"/>
      <c r="BD104" s="21"/>
      <c r="BE104" s="22"/>
      <c r="BF104" s="51">
        <v>0</v>
      </c>
      <c r="BJ104" s="11" t="s">
        <v>38</v>
      </c>
      <c r="BK104" s="52"/>
      <c r="BL104" s="52">
        <v>4.9847525450981189</v>
      </c>
      <c r="BM104" s="51">
        <v>4.9847525450981189</v>
      </c>
    </row>
    <row r="105" spans="32:65" x14ac:dyDescent="0.2">
      <c r="AF105" s="11"/>
      <c r="AG105" s="11"/>
      <c r="AP105" s="11" t="s">
        <v>39</v>
      </c>
      <c r="AQ105" s="21"/>
      <c r="AR105" s="21"/>
      <c r="AS105" s="21"/>
      <c r="AT105" s="21"/>
      <c r="AU105" s="21"/>
      <c r="AV105" s="21"/>
      <c r="AW105" s="21"/>
      <c r="AX105" s="21"/>
      <c r="AY105" s="21"/>
      <c r="AZ105" s="21"/>
      <c r="BA105" s="21"/>
      <c r="BB105" s="21"/>
      <c r="BC105" s="21"/>
      <c r="BD105" s="21"/>
      <c r="BE105" s="21"/>
      <c r="BF105" s="51">
        <v>0</v>
      </c>
      <c r="BJ105" s="11" t="s">
        <v>39</v>
      </c>
      <c r="BK105" s="52"/>
      <c r="BL105" s="52">
        <v>376967.02647382859</v>
      </c>
      <c r="BM105" s="51">
        <v>376967.02647382859</v>
      </c>
    </row>
    <row r="106" spans="32:65" x14ac:dyDescent="0.2">
      <c r="AF106" s="11"/>
      <c r="AG106" s="11"/>
      <c r="AP106" s="11" t="s">
        <v>40</v>
      </c>
      <c r="AQ106" s="21"/>
      <c r="AR106" s="21"/>
      <c r="AS106" s="21"/>
      <c r="AT106" s="21"/>
      <c r="AU106" s="21"/>
      <c r="AV106" s="21"/>
      <c r="AW106" s="21"/>
      <c r="AX106" s="21"/>
      <c r="AY106" s="21"/>
      <c r="AZ106" s="21"/>
      <c r="BA106" s="21"/>
      <c r="BB106" s="21"/>
      <c r="BC106" s="21"/>
      <c r="BD106" s="21">
        <v>203.27980063725872</v>
      </c>
      <c r="BE106" s="21"/>
      <c r="BF106" s="51">
        <v>203.27980063725872</v>
      </c>
      <c r="BJ106" s="11" t="s">
        <v>40</v>
      </c>
      <c r="BK106" s="52"/>
      <c r="BL106" s="52"/>
      <c r="BM106" s="51">
        <v>0</v>
      </c>
    </row>
    <row r="107" spans="32:65" x14ac:dyDescent="0.2">
      <c r="AF107" s="11"/>
      <c r="AG107" s="11"/>
      <c r="AP107" s="12" t="s">
        <v>41</v>
      </c>
      <c r="AQ107" s="21"/>
      <c r="AR107" s="21"/>
      <c r="AS107" s="21"/>
      <c r="AT107" s="21"/>
      <c r="AU107" s="21"/>
      <c r="AV107" s="21"/>
      <c r="AW107" s="21"/>
      <c r="AX107" s="21"/>
      <c r="AY107" s="21"/>
      <c r="AZ107" s="21"/>
      <c r="BA107" s="21"/>
      <c r="BB107" s="21">
        <v>46.0998047134687</v>
      </c>
      <c r="BC107" s="21"/>
      <c r="BD107" s="21"/>
      <c r="BE107" s="21"/>
      <c r="BF107" s="51">
        <v>46.0998047134687</v>
      </c>
      <c r="BJ107" s="12" t="s">
        <v>41</v>
      </c>
      <c r="BK107" s="52"/>
      <c r="BL107" s="52"/>
      <c r="BM107" s="51">
        <v>0</v>
      </c>
    </row>
    <row r="108" spans="32:65" x14ac:dyDescent="0.2">
      <c r="AF108" s="11"/>
      <c r="AG108" s="11"/>
      <c r="AP108" s="11" t="s">
        <v>94</v>
      </c>
      <c r="AQ108" s="21"/>
      <c r="AR108" s="21"/>
      <c r="AS108" s="21"/>
      <c r="AT108" s="21"/>
      <c r="AU108" s="21"/>
      <c r="AV108" s="21"/>
      <c r="AW108" s="21"/>
      <c r="AX108" s="21"/>
      <c r="AY108" s="21"/>
      <c r="AZ108" s="21"/>
      <c r="BA108" s="21"/>
      <c r="BB108" s="21"/>
      <c r="BC108" s="21"/>
      <c r="BD108" s="21"/>
      <c r="BE108" s="21"/>
      <c r="BF108" s="51">
        <v>0</v>
      </c>
      <c r="BJ108" s="11" t="s">
        <v>94</v>
      </c>
      <c r="BK108" s="52"/>
      <c r="BL108" s="52">
        <v>23.982067525572877</v>
      </c>
      <c r="BM108" s="51">
        <v>23.982067525572877</v>
      </c>
    </row>
    <row r="109" spans="32:65" x14ac:dyDescent="0.2">
      <c r="AF109" s="11"/>
      <c r="AG109" s="11"/>
      <c r="AP109" s="46" t="s">
        <v>42</v>
      </c>
      <c r="AQ109" s="21"/>
      <c r="AR109" s="21"/>
      <c r="AS109" s="21"/>
      <c r="AT109" s="21"/>
      <c r="AU109" s="21"/>
      <c r="AV109" s="21"/>
      <c r="AW109" s="21"/>
      <c r="AX109" s="21"/>
      <c r="AY109" s="21"/>
      <c r="AZ109" s="21"/>
      <c r="BA109" s="21"/>
      <c r="BB109" s="21"/>
      <c r="BC109" s="21"/>
      <c r="BD109" s="21"/>
      <c r="BE109" s="21"/>
      <c r="BF109" s="51">
        <v>0</v>
      </c>
      <c r="BJ109" s="46" t="s">
        <v>42</v>
      </c>
      <c r="BK109" s="52"/>
      <c r="BL109" s="52">
        <v>25.253201846716312</v>
      </c>
      <c r="BM109" s="51">
        <v>25.253201846716312</v>
      </c>
    </row>
    <row r="110" spans="32:65" x14ac:dyDescent="0.2">
      <c r="AF110" s="11"/>
      <c r="AG110" s="11"/>
      <c r="AP110" s="11" t="s">
        <v>43</v>
      </c>
      <c r="AQ110" s="21"/>
      <c r="AR110" s="21"/>
      <c r="AS110" s="21"/>
      <c r="AT110" s="21"/>
      <c r="AU110" s="21"/>
      <c r="AV110" s="21"/>
      <c r="AW110" s="21"/>
      <c r="AX110" s="21"/>
      <c r="AY110" s="21"/>
      <c r="AZ110" s="21"/>
      <c r="BA110" s="21"/>
      <c r="BB110" s="21"/>
      <c r="BC110" s="21"/>
      <c r="BD110" s="21"/>
      <c r="BE110" s="21"/>
      <c r="BF110" s="51">
        <v>0</v>
      </c>
      <c r="BJ110" s="11" t="s">
        <v>43</v>
      </c>
      <c r="BK110" s="52"/>
      <c r="BL110" s="52">
        <v>3698.8733194995434</v>
      </c>
      <c r="BM110" s="51">
        <v>3698.8733194995434</v>
      </c>
    </row>
    <row r="111" spans="32:65" x14ac:dyDescent="0.2">
      <c r="AF111" s="11"/>
      <c r="AG111" s="11"/>
      <c r="AP111" s="11" t="s">
        <v>84</v>
      </c>
      <c r="AQ111" s="21"/>
      <c r="AR111" s="21"/>
      <c r="AS111" s="21"/>
      <c r="AT111" s="21"/>
      <c r="AU111" s="21"/>
      <c r="AV111" s="21"/>
      <c r="AW111" s="21"/>
      <c r="AX111" s="21"/>
      <c r="AY111" s="21"/>
      <c r="AZ111" s="21"/>
      <c r="BA111" s="21"/>
      <c r="BB111" s="21"/>
      <c r="BC111" s="21">
        <v>46.099804713468714</v>
      </c>
      <c r="BD111" s="21"/>
      <c r="BE111" s="22"/>
      <c r="BF111" s="51">
        <v>46.099804713468714</v>
      </c>
      <c r="BJ111" s="11" t="s">
        <v>84</v>
      </c>
      <c r="BK111" s="52"/>
      <c r="BL111" s="52"/>
      <c r="BM111" s="51">
        <v>0</v>
      </c>
    </row>
    <row r="112" spans="32:65" x14ac:dyDescent="0.2">
      <c r="AF112" s="11"/>
      <c r="AG112" s="11"/>
      <c r="AP112" s="11" t="s">
        <v>85</v>
      </c>
      <c r="AQ112" s="21"/>
      <c r="AR112" s="21"/>
      <c r="AS112" s="21"/>
      <c r="AT112" s="21"/>
      <c r="AU112" s="21"/>
      <c r="AV112" s="21"/>
      <c r="AW112" s="21"/>
      <c r="AX112" s="21"/>
      <c r="AY112" s="21"/>
      <c r="AZ112" s="21"/>
      <c r="BA112" s="21"/>
      <c r="BB112" s="21"/>
      <c r="BC112" s="21"/>
      <c r="BD112" s="21"/>
      <c r="BE112" s="22">
        <v>32.269863299428096</v>
      </c>
      <c r="BF112" s="51">
        <v>32.269863299428096</v>
      </c>
      <c r="BJ112" s="11" t="s">
        <v>85</v>
      </c>
      <c r="BK112" s="52">
        <v>13.829941414040613</v>
      </c>
      <c r="BL112" s="52"/>
      <c r="BM112" s="51">
        <v>13.829941414040613</v>
      </c>
    </row>
    <row r="113" spans="2:65" x14ac:dyDescent="0.2">
      <c r="AF113" s="11"/>
      <c r="AG113" s="11"/>
      <c r="AP113" s="11" t="s">
        <v>45</v>
      </c>
      <c r="AQ113" s="21"/>
      <c r="AR113" s="21"/>
      <c r="AS113" s="21"/>
      <c r="AT113" s="21"/>
      <c r="AU113" s="21"/>
      <c r="AV113" s="21"/>
      <c r="AW113" s="21"/>
      <c r="AX113" s="21"/>
      <c r="AY113" s="21"/>
      <c r="AZ113" s="21"/>
      <c r="BA113" s="21"/>
      <c r="BB113" s="21"/>
      <c r="BC113" s="21"/>
      <c r="BD113" s="21"/>
      <c r="BE113" s="22">
        <v>1314.2879334772852</v>
      </c>
      <c r="BF113" s="51">
        <v>1314.2879334772852</v>
      </c>
      <c r="BJ113" s="11" t="s">
        <v>45</v>
      </c>
      <c r="BK113" s="52"/>
      <c r="BL113" s="52"/>
      <c r="BM113" s="51">
        <v>0</v>
      </c>
    </row>
    <row r="114" spans="2:65" x14ac:dyDescent="0.2">
      <c r="AF114" s="11"/>
      <c r="AG114" s="11"/>
      <c r="AP114" s="11" t="s">
        <v>46</v>
      </c>
      <c r="AQ114" s="21"/>
      <c r="AR114" s="21"/>
      <c r="AS114" s="21"/>
      <c r="AT114" s="21"/>
      <c r="AU114" s="21"/>
      <c r="AV114" s="21"/>
      <c r="AW114" s="21"/>
      <c r="AX114" s="21"/>
      <c r="AY114" s="21"/>
      <c r="AZ114" s="21"/>
      <c r="BA114" s="21"/>
      <c r="BB114" s="21"/>
      <c r="BC114" s="21"/>
      <c r="BD114" s="21"/>
      <c r="BE114" s="21"/>
      <c r="BF114" s="51">
        <v>0</v>
      </c>
      <c r="BJ114" s="11" t="s">
        <v>46</v>
      </c>
      <c r="BK114" s="52">
        <v>616.23583583508366</v>
      </c>
      <c r="BL114" s="52"/>
      <c r="BM114" s="51">
        <v>616.23583583508366</v>
      </c>
    </row>
    <row r="115" spans="2:65" x14ac:dyDescent="0.2">
      <c r="AF115" s="11"/>
      <c r="AG115" s="11"/>
      <c r="AP115" s="11" t="s">
        <v>47</v>
      </c>
      <c r="AQ115" s="21"/>
      <c r="AR115" s="21"/>
      <c r="AS115" s="21"/>
      <c r="AT115" s="21"/>
      <c r="AU115" s="21"/>
      <c r="AV115" s="21"/>
      <c r="AW115" s="21"/>
      <c r="AX115" s="21"/>
      <c r="AY115" s="21"/>
      <c r="AZ115" s="21"/>
      <c r="BA115" s="21"/>
      <c r="BB115" s="21"/>
      <c r="BC115" s="21"/>
      <c r="BD115" s="21"/>
      <c r="BE115" s="21"/>
      <c r="BF115" s="51">
        <v>0</v>
      </c>
      <c r="BJ115" s="11" t="s">
        <v>47</v>
      </c>
      <c r="BK115" s="52"/>
      <c r="BL115" s="52">
        <v>3402.2651449800928</v>
      </c>
      <c r="BM115" s="51">
        <v>3402.2651449800928</v>
      </c>
    </row>
    <row r="116" spans="2:65" x14ac:dyDescent="0.2">
      <c r="AF116" s="11"/>
      <c r="AG116" s="11"/>
      <c r="AP116" s="11" t="s">
        <v>48</v>
      </c>
      <c r="AQ116" s="72"/>
      <c r="AR116" s="72"/>
      <c r="AS116" s="72"/>
      <c r="AT116" s="72"/>
      <c r="AU116" s="72"/>
      <c r="AV116" s="72"/>
      <c r="AW116" s="72"/>
      <c r="AX116" s="72"/>
      <c r="AY116" s="72"/>
      <c r="AZ116" s="72"/>
      <c r="BA116" s="72"/>
      <c r="BB116" s="72"/>
      <c r="BC116" s="72"/>
      <c r="BD116" s="72"/>
      <c r="BE116" s="72"/>
      <c r="BF116" s="73">
        <v>0</v>
      </c>
      <c r="BJ116" s="46" t="s">
        <v>48</v>
      </c>
      <c r="BK116" s="52"/>
      <c r="BL116" s="52">
        <f>BF_SolidWaste</f>
        <v>229.94813284002646</v>
      </c>
      <c r="BM116" s="51">
        <f t="shared" ref="BM116" si="0">SUM(BK116:BL116)</f>
        <v>229.94813284002646</v>
      </c>
    </row>
    <row r="117" spans="2:65" x14ac:dyDescent="0.2">
      <c r="AF117" s="11"/>
      <c r="AG117" s="11"/>
      <c r="AP117" s="11"/>
      <c r="AQ117" s="66" t="s">
        <v>49</v>
      </c>
      <c r="AR117" s="66"/>
      <c r="AS117" s="66"/>
      <c r="AT117" s="66"/>
      <c r="AU117" s="66"/>
      <c r="AV117" s="66"/>
      <c r="AW117" s="66"/>
      <c r="AX117" s="66"/>
      <c r="AY117" s="66"/>
      <c r="AZ117" s="66"/>
      <c r="BA117" s="66"/>
      <c r="BB117" s="66"/>
      <c r="BC117" s="66"/>
      <c r="BD117" s="66"/>
      <c r="BE117" s="66"/>
      <c r="BF117" s="49" t="s">
        <v>50</v>
      </c>
      <c r="BK117" s="74" t="s">
        <v>51</v>
      </c>
      <c r="BL117" s="74">
        <v>229.94813284002646</v>
      </c>
      <c r="BM117" s="50" t="s">
        <v>52</v>
      </c>
    </row>
    <row r="118" spans="2:65" x14ac:dyDescent="0.2">
      <c r="AF118" s="11"/>
      <c r="AG118" s="11"/>
      <c r="AP118" s="11"/>
      <c r="AQ118" s="75">
        <f>SUM(AQ82:AQ116)</f>
        <v>32.219926549044025</v>
      </c>
      <c r="AR118" s="75">
        <f t="shared" ref="AR118:BE118" si="1">SUM(AR82:AR116)</f>
        <v>208.65218594918355</v>
      </c>
      <c r="AS118" s="75">
        <f t="shared" si="1"/>
        <v>306.591996148688</v>
      </c>
      <c r="AT118" s="75">
        <f t="shared" si="1"/>
        <v>1011.7674660019052</v>
      </c>
      <c r="AU118" s="75">
        <f t="shared" si="1"/>
        <v>208.55560337725498</v>
      </c>
      <c r="AV118" s="75">
        <f t="shared" si="1"/>
        <v>298.6148747230165</v>
      </c>
      <c r="AW118" s="75">
        <f t="shared" si="1"/>
        <v>1011.7674660019052</v>
      </c>
      <c r="AX118" s="75">
        <f t="shared" si="1"/>
        <v>208.55560337725498</v>
      </c>
      <c r="AY118" s="75">
        <f t="shared" si="1"/>
        <v>298.6148747230165</v>
      </c>
      <c r="AZ118" s="75">
        <f t="shared" si="1"/>
        <v>377083.01935921365</v>
      </c>
      <c r="BA118" s="75">
        <f t="shared" si="1"/>
        <v>3997.4881942225597</v>
      </c>
      <c r="BB118" s="75">
        <f t="shared" si="1"/>
        <v>46.0998047134687</v>
      </c>
      <c r="BC118" s="75">
        <f t="shared" si="1"/>
        <v>46.099804713468714</v>
      </c>
      <c r="BD118" s="75">
        <f t="shared" si="1"/>
        <v>1314.2879334772852</v>
      </c>
      <c r="BE118" s="75">
        <f t="shared" si="1"/>
        <v>4248.4491136552024</v>
      </c>
      <c r="BF118" s="50"/>
      <c r="BK118" s="50"/>
      <c r="BL118" s="50"/>
    </row>
    <row r="119" spans="2:65" ht="13" customHeight="1" x14ac:dyDescent="0.2">
      <c r="C119" s="67"/>
      <c r="D119" s="67"/>
      <c r="E119" s="55"/>
      <c r="F119" s="55"/>
      <c r="G119" s="55"/>
      <c r="H119" s="55"/>
      <c r="I119" s="55"/>
      <c r="J119" s="55"/>
      <c r="K119" s="55"/>
      <c r="L119" s="55"/>
      <c r="M119" s="55"/>
      <c r="N119" s="55"/>
      <c r="O119" s="55"/>
      <c r="P119" s="55"/>
      <c r="Q119" s="55"/>
      <c r="R119" s="55"/>
      <c r="S119" s="55"/>
      <c r="T119" s="55"/>
      <c r="U119" s="55"/>
      <c r="V119" s="55"/>
      <c r="W119" s="55"/>
      <c r="X119" s="55"/>
      <c r="Y119" s="55"/>
      <c r="Z119" s="55"/>
      <c r="AA119" s="55"/>
      <c r="AB119" s="55"/>
      <c r="AC119" s="55"/>
      <c r="AD119" s="55"/>
      <c r="AE119" s="55"/>
      <c r="AF119" s="11"/>
      <c r="AG119" s="11"/>
      <c r="AH119" s="55"/>
      <c r="AI119" s="55"/>
      <c r="AJ119" s="55"/>
      <c r="AK119" s="55"/>
      <c r="AL119" s="55"/>
      <c r="AM119" s="55"/>
      <c r="AN119" s="55"/>
      <c r="AP119" s="11"/>
      <c r="AQ119" s="66" t="s">
        <v>53</v>
      </c>
      <c r="AR119" s="66"/>
      <c r="AS119" s="66"/>
      <c r="AT119" s="66"/>
      <c r="AU119" s="66"/>
      <c r="AV119" s="66"/>
      <c r="AW119" s="66"/>
      <c r="AX119" s="66"/>
      <c r="AY119" s="66"/>
      <c r="AZ119" s="66"/>
      <c r="BA119" s="66"/>
      <c r="BB119" s="66"/>
      <c r="BC119" s="66"/>
      <c r="BD119" s="66"/>
      <c r="BE119" s="66"/>
      <c r="BK119" s="50"/>
      <c r="BL119" s="50"/>
      <c r="BM119" s="50"/>
    </row>
    <row r="120" spans="2:65" ht="256" x14ac:dyDescent="0.2">
      <c r="B120" s="56"/>
      <c r="C120" s="3" t="s">
        <v>15</v>
      </c>
      <c r="D120" s="3" t="s">
        <v>16</v>
      </c>
      <c r="E120" s="3" t="s">
        <v>17</v>
      </c>
      <c r="F120" s="3" t="s">
        <v>18</v>
      </c>
      <c r="G120" s="3" t="s">
        <v>19</v>
      </c>
      <c r="H120" s="3" t="s">
        <v>20</v>
      </c>
      <c r="I120" s="3" t="s">
        <v>21</v>
      </c>
      <c r="J120" s="3" t="s">
        <v>22</v>
      </c>
      <c r="K120" s="44" t="s">
        <v>23</v>
      </c>
      <c r="L120" s="57" t="s">
        <v>24</v>
      </c>
      <c r="M120" s="44" t="s">
        <v>25</v>
      </c>
      <c r="N120" s="57" t="s">
        <v>26</v>
      </c>
      <c r="O120" s="44" t="s">
        <v>27</v>
      </c>
      <c r="P120" s="17" t="s">
        <v>28</v>
      </c>
      <c r="Q120" s="44" t="s">
        <v>29</v>
      </c>
      <c r="R120" s="57" t="s">
        <v>30</v>
      </c>
      <c r="S120" s="57" t="s">
        <v>31</v>
      </c>
      <c r="T120" s="57" t="s">
        <v>32</v>
      </c>
      <c r="U120" s="57" t="s">
        <v>33</v>
      </c>
      <c r="V120" s="17" t="s">
        <v>34</v>
      </c>
      <c r="W120" s="17" t="s">
        <v>35</v>
      </c>
      <c r="X120" s="17" t="s">
        <v>36</v>
      </c>
      <c r="Y120" s="17" t="s">
        <v>37</v>
      </c>
      <c r="Z120" s="17" t="s">
        <v>38</v>
      </c>
      <c r="AA120" s="17" t="s">
        <v>39</v>
      </c>
      <c r="AB120" s="17" t="s">
        <v>40</v>
      </c>
      <c r="AC120" s="18" t="s">
        <v>41</v>
      </c>
      <c r="AD120" s="17" t="s">
        <v>94</v>
      </c>
      <c r="AE120" s="44" t="s">
        <v>42</v>
      </c>
      <c r="AF120" s="17" t="s">
        <v>43</v>
      </c>
      <c r="AG120" s="17" t="s">
        <v>84</v>
      </c>
      <c r="AH120" s="17" t="s">
        <v>85</v>
      </c>
      <c r="AI120" s="17" t="s">
        <v>45</v>
      </c>
      <c r="AJ120" s="17" t="s">
        <v>46</v>
      </c>
      <c r="AK120" s="17" t="s">
        <v>47</v>
      </c>
      <c r="AL120" s="44" t="s">
        <v>48</v>
      </c>
      <c r="AP120" s="11"/>
      <c r="BK120" s="50"/>
      <c r="BL120" s="50"/>
    </row>
    <row r="121" spans="2:65" x14ac:dyDescent="0.2">
      <c r="B121" s="46" t="s">
        <v>0</v>
      </c>
      <c r="C121" s="21"/>
      <c r="D121" s="21"/>
      <c r="E121" s="21"/>
      <c r="F121" s="21"/>
      <c r="G121" s="21"/>
      <c r="H121" s="21"/>
      <c r="I121" s="21"/>
      <c r="J121" s="21"/>
      <c r="K121" s="21"/>
      <c r="L121" s="21">
        <v>1011.7674660019052</v>
      </c>
      <c r="M121" s="21">
        <v>32.219926549044033</v>
      </c>
      <c r="N121" s="21"/>
      <c r="O121" s="21"/>
      <c r="P121" s="21"/>
      <c r="Q121" s="21"/>
      <c r="R121" s="21"/>
      <c r="S121" s="21"/>
      <c r="T121" s="21"/>
      <c r="U121" s="21"/>
      <c r="V121" s="21"/>
      <c r="W121" s="21"/>
      <c r="X121" s="21"/>
      <c r="Y121" s="21"/>
      <c r="Z121" s="21"/>
      <c r="AA121" s="21"/>
      <c r="AB121" s="21"/>
      <c r="AC121" s="21"/>
      <c r="AD121" s="21"/>
      <c r="AE121" s="21"/>
      <c r="AF121" s="21"/>
      <c r="AG121" s="21"/>
      <c r="AH121" s="21"/>
      <c r="AI121" s="21"/>
      <c r="AJ121" s="21"/>
      <c r="AK121" s="21"/>
      <c r="AL121" s="72"/>
      <c r="AM121" s="43">
        <v>1043.9873925509492</v>
      </c>
      <c r="BK121" s="50"/>
      <c r="BL121" s="50"/>
    </row>
    <row r="122" spans="2:65" x14ac:dyDescent="0.2">
      <c r="B122" s="46" t="s">
        <v>1</v>
      </c>
      <c r="C122" s="21"/>
      <c r="D122" s="21"/>
      <c r="E122" s="21"/>
      <c r="F122" s="21"/>
      <c r="G122" s="21"/>
      <c r="H122" s="21"/>
      <c r="I122" s="21"/>
      <c r="J122" s="21"/>
      <c r="K122" s="21"/>
      <c r="L122" s="21"/>
      <c r="M122" s="21"/>
      <c r="N122" s="21">
        <v>208.55560337725498</v>
      </c>
      <c r="O122" s="21">
        <v>9.658257192857822E-2</v>
      </c>
      <c r="P122" s="21"/>
      <c r="Q122" s="21"/>
      <c r="R122" s="21"/>
      <c r="S122" s="21"/>
      <c r="T122" s="21"/>
      <c r="U122" s="21"/>
      <c r="V122" s="21"/>
      <c r="W122" s="21"/>
      <c r="X122" s="21"/>
      <c r="Y122" s="21"/>
      <c r="Z122" s="21"/>
      <c r="AA122" s="21"/>
      <c r="AB122" s="21"/>
      <c r="AC122" s="21"/>
      <c r="AD122" s="21"/>
      <c r="AE122" s="21"/>
      <c r="AF122" s="21"/>
      <c r="AG122" s="21"/>
      <c r="AH122" s="21"/>
      <c r="AI122" s="21"/>
      <c r="AJ122" s="21"/>
      <c r="AK122" s="21"/>
      <c r="AL122" s="72"/>
      <c r="AM122" s="43">
        <v>208.65218594918355</v>
      </c>
    </row>
    <row r="123" spans="2:65" x14ac:dyDescent="0.2">
      <c r="B123" s="46" t="s">
        <v>2</v>
      </c>
      <c r="C123" s="21"/>
      <c r="D123" s="21"/>
      <c r="E123" s="21"/>
      <c r="F123" s="21"/>
      <c r="G123" s="21"/>
      <c r="H123" s="21"/>
      <c r="I123" s="21"/>
      <c r="J123" s="21"/>
      <c r="K123" s="21"/>
      <c r="L123" s="21"/>
      <c r="M123" s="21"/>
      <c r="N123" s="21"/>
      <c r="O123" s="21"/>
      <c r="P123" s="21">
        <v>298.6148747230165</v>
      </c>
      <c r="Q123" s="21">
        <v>7.9771214256715108</v>
      </c>
      <c r="R123" s="21"/>
      <c r="S123" s="21"/>
      <c r="T123" s="21"/>
      <c r="U123" s="21"/>
      <c r="V123" s="21"/>
      <c r="W123" s="21"/>
      <c r="X123" s="21"/>
      <c r="Y123" s="21"/>
      <c r="Z123" s="21"/>
      <c r="AA123" s="21"/>
      <c r="AB123" s="21"/>
      <c r="AC123" s="21"/>
      <c r="AD123" s="21"/>
      <c r="AE123" s="21"/>
      <c r="AF123" s="21"/>
      <c r="AG123" s="21"/>
      <c r="AH123" s="21"/>
      <c r="AI123" s="21"/>
      <c r="AJ123" s="21"/>
      <c r="AK123" s="21"/>
      <c r="AL123" s="72"/>
      <c r="AM123" s="43">
        <v>306.591996148688</v>
      </c>
    </row>
    <row r="124" spans="2:65" x14ac:dyDescent="0.2">
      <c r="B124" s="46" t="s">
        <v>3</v>
      </c>
      <c r="C124" s="21"/>
      <c r="D124" s="21"/>
      <c r="E124" s="21"/>
      <c r="F124" s="21"/>
      <c r="G124" s="21"/>
      <c r="H124" s="21"/>
      <c r="I124" s="21"/>
      <c r="J124" s="21"/>
      <c r="K124" s="21"/>
      <c r="L124" s="21"/>
      <c r="M124" s="21"/>
      <c r="N124" s="21"/>
      <c r="O124" s="21"/>
      <c r="P124" s="21"/>
      <c r="Q124" s="21"/>
      <c r="R124" s="21">
        <v>1011.7674660019052</v>
      </c>
      <c r="S124" s="21"/>
      <c r="T124" s="21"/>
      <c r="U124" s="21"/>
      <c r="V124" s="21"/>
      <c r="W124" s="21"/>
      <c r="X124" s="21"/>
      <c r="Y124" s="21"/>
      <c r="Z124" s="21"/>
      <c r="AA124" s="21"/>
      <c r="AB124" s="21"/>
      <c r="AC124" s="21"/>
      <c r="AD124" s="21"/>
      <c r="AE124" s="21"/>
      <c r="AF124" s="21"/>
      <c r="AG124" s="21"/>
      <c r="AH124" s="21"/>
      <c r="AI124" s="21"/>
      <c r="AJ124" s="21"/>
      <c r="AK124" s="21"/>
      <c r="AL124" s="72"/>
      <c r="AM124" s="43">
        <v>1011.7674660019052</v>
      </c>
    </row>
    <row r="125" spans="2:65" x14ac:dyDescent="0.2">
      <c r="B125" s="46" t="s">
        <v>4</v>
      </c>
      <c r="C125" s="21"/>
      <c r="D125" s="21"/>
      <c r="E125" s="21"/>
      <c r="F125" s="21"/>
      <c r="G125" s="21"/>
      <c r="H125" s="21"/>
      <c r="I125" s="21"/>
      <c r="J125" s="21"/>
      <c r="K125" s="21"/>
      <c r="L125" s="21"/>
      <c r="M125" s="21"/>
      <c r="N125" s="21"/>
      <c r="O125" s="21"/>
      <c r="P125" s="21"/>
      <c r="Q125" s="21"/>
      <c r="R125" s="21"/>
      <c r="S125" s="21">
        <v>208.55560337725498</v>
      </c>
      <c r="T125" s="21"/>
      <c r="U125" s="21"/>
      <c r="V125" s="21"/>
      <c r="W125" s="21"/>
      <c r="X125" s="21"/>
      <c r="Y125" s="21"/>
      <c r="Z125" s="21"/>
      <c r="AA125" s="21"/>
      <c r="AB125" s="21"/>
      <c r="AC125" s="21"/>
      <c r="AD125" s="21"/>
      <c r="AE125" s="21"/>
      <c r="AF125" s="21"/>
      <c r="AG125" s="21"/>
      <c r="AH125" s="21"/>
      <c r="AI125" s="21"/>
      <c r="AJ125" s="21"/>
      <c r="AK125" s="21"/>
      <c r="AL125" s="72"/>
      <c r="AM125" s="43">
        <v>208.55560337725498</v>
      </c>
      <c r="AQ125" s="50"/>
      <c r="AR125" s="50"/>
      <c r="AS125" s="50"/>
      <c r="AT125" s="50"/>
      <c r="AU125" s="50"/>
      <c r="AV125" s="50"/>
      <c r="AW125" s="50"/>
      <c r="AX125" s="50"/>
      <c r="AY125" s="50"/>
      <c r="AZ125" s="50"/>
      <c r="BA125" s="50"/>
      <c r="BB125" s="50"/>
      <c r="BC125" s="50"/>
      <c r="BD125" s="50"/>
      <c r="BE125" s="50"/>
      <c r="BK125" s="50"/>
      <c r="BL125" s="50"/>
    </row>
    <row r="126" spans="2:65" x14ac:dyDescent="0.2">
      <c r="B126" s="46" t="s">
        <v>5</v>
      </c>
      <c r="C126" s="21"/>
      <c r="D126" s="21"/>
      <c r="E126" s="21"/>
      <c r="F126" s="21"/>
      <c r="G126" s="21"/>
      <c r="H126" s="21"/>
      <c r="I126" s="21"/>
      <c r="J126" s="21"/>
      <c r="K126" s="21"/>
      <c r="L126" s="21"/>
      <c r="M126" s="21"/>
      <c r="N126" s="21"/>
      <c r="O126" s="21"/>
      <c r="P126" s="21"/>
      <c r="Q126" s="21"/>
      <c r="R126" s="21"/>
      <c r="S126" s="21"/>
      <c r="T126" s="21">
        <v>298.6148747230165</v>
      </c>
      <c r="U126" s="21"/>
      <c r="V126" s="21"/>
      <c r="W126" s="21"/>
      <c r="X126" s="21"/>
      <c r="Y126" s="21"/>
      <c r="Z126" s="21"/>
      <c r="AA126" s="21"/>
      <c r="AB126" s="21"/>
      <c r="AC126" s="21"/>
      <c r="AD126" s="21"/>
      <c r="AE126" s="21"/>
      <c r="AF126" s="21"/>
      <c r="AG126" s="21"/>
      <c r="AH126" s="21"/>
      <c r="AI126" s="21"/>
      <c r="AJ126" s="21"/>
      <c r="AK126" s="21"/>
      <c r="AL126" s="72"/>
      <c r="AM126" s="43">
        <v>298.6148747230165</v>
      </c>
      <c r="AQ126" s="50"/>
      <c r="AR126" s="50"/>
      <c r="AS126" s="50"/>
      <c r="AT126" s="50"/>
      <c r="AU126" s="50"/>
      <c r="AV126" s="50"/>
      <c r="AW126" s="50"/>
      <c r="AX126" s="50"/>
      <c r="AY126" s="50"/>
      <c r="AZ126" s="50"/>
      <c r="BA126" s="50"/>
      <c r="BB126" s="50"/>
      <c r="BC126" s="50"/>
      <c r="BD126" s="50"/>
      <c r="BE126" s="50"/>
      <c r="BK126" s="50"/>
      <c r="BL126" s="50"/>
    </row>
    <row r="127" spans="2:65" x14ac:dyDescent="0.2">
      <c r="B127" s="46" t="s">
        <v>6</v>
      </c>
      <c r="C127" s="21"/>
      <c r="D127" s="21"/>
      <c r="E127" s="21"/>
      <c r="F127" s="21"/>
      <c r="G127" s="21"/>
      <c r="H127" s="21"/>
      <c r="I127" s="21"/>
      <c r="J127" s="21"/>
      <c r="K127" s="21"/>
      <c r="L127" s="21"/>
      <c r="M127" s="21"/>
      <c r="N127" s="21"/>
      <c r="O127" s="21"/>
      <c r="P127" s="21"/>
      <c r="Q127" s="21"/>
      <c r="R127" s="21"/>
      <c r="S127" s="21"/>
      <c r="T127" s="21"/>
      <c r="U127" s="21">
        <v>1000.0000000000001</v>
      </c>
      <c r="V127" s="21">
        <v>11.767466001905108</v>
      </c>
      <c r="W127" s="21"/>
      <c r="X127" s="21"/>
      <c r="Y127" s="21"/>
      <c r="Z127" s="21"/>
      <c r="AA127" s="21"/>
      <c r="AB127" s="21"/>
      <c r="AC127" s="21"/>
      <c r="AD127" s="21"/>
      <c r="AE127" s="21"/>
      <c r="AF127" s="21"/>
      <c r="AG127" s="21"/>
      <c r="AH127" s="21"/>
      <c r="AI127" s="21"/>
      <c r="AJ127" s="21"/>
      <c r="AK127" s="21"/>
      <c r="AL127" s="72"/>
      <c r="AM127" s="43">
        <v>1011.7674660019052</v>
      </c>
      <c r="AQ127" s="50"/>
      <c r="AR127" s="50"/>
      <c r="AS127" s="50"/>
      <c r="AT127" s="50"/>
      <c r="AU127" s="50"/>
      <c r="AV127" s="50"/>
      <c r="AW127" s="50"/>
      <c r="AX127" s="50"/>
      <c r="AY127" s="50"/>
      <c r="AZ127" s="50"/>
      <c r="BA127" s="50"/>
      <c r="BB127" s="50"/>
      <c r="BC127" s="50"/>
      <c r="BD127" s="50"/>
      <c r="BE127" s="50"/>
      <c r="BK127" s="50"/>
      <c r="BL127" s="50"/>
    </row>
    <row r="128" spans="2:65" x14ac:dyDescent="0.2">
      <c r="B128" s="46" t="s">
        <v>7</v>
      </c>
      <c r="C128" s="21"/>
      <c r="D128" s="21"/>
      <c r="E128" s="21"/>
      <c r="F128" s="21"/>
      <c r="G128" s="21"/>
      <c r="H128" s="21"/>
      <c r="I128" s="21"/>
      <c r="J128" s="21"/>
      <c r="K128" s="21"/>
      <c r="L128" s="21"/>
      <c r="M128" s="21"/>
      <c r="N128" s="21"/>
      <c r="O128" s="21"/>
      <c r="P128" s="21"/>
      <c r="Q128" s="21"/>
      <c r="R128" s="21"/>
      <c r="S128" s="21"/>
      <c r="T128" s="21"/>
      <c r="U128" s="21"/>
      <c r="V128" s="21"/>
      <c r="W128" s="21">
        <v>208.55560337725498</v>
      </c>
      <c r="X128" s="21"/>
      <c r="Y128" s="21"/>
      <c r="Z128" s="21"/>
      <c r="AA128" s="21"/>
      <c r="AB128" s="21"/>
      <c r="AC128" s="21"/>
      <c r="AD128" s="21"/>
      <c r="AE128" s="21"/>
      <c r="AF128" s="21"/>
      <c r="AG128" s="21"/>
      <c r="AH128" s="21"/>
      <c r="AI128" s="21"/>
      <c r="AJ128" s="21"/>
      <c r="AK128" s="21"/>
      <c r="AL128" s="72"/>
      <c r="AM128" s="43">
        <v>208.55560337725498</v>
      </c>
      <c r="AQ128" s="50"/>
      <c r="AR128" s="50"/>
      <c r="AS128" s="50"/>
      <c r="AT128" s="50"/>
      <c r="AU128" s="50"/>
      <c r="AV128" s="50"/>
      <c r="AW128" s="50"/>
      <c r="AX128" s="50"/>
      <c r="AY128" s="50"/>
      <c r="AZ128" s="50"/>
      <c r="BA128" s="50"/>
      <c r="BB128" s="50"/>
      <c r="BC128" s="50"/>
      <c r="BD128" s="50"/>
      <c r="BE128" s="50"/>
      <c r="BK128" s="50"/>
      <c r="BL128" s="50"/>
    </row>
    <row r="129" spans="2:64" x14ac:dyDescent="0.2">
      <c r="B129" s="46" t="s">
        <v>8</v>
      </c>
      <c r="C129" s="21"/>
      <c r="D129" s="21"/>
      <c r="E129" s="21"/>
      <c r="F129" s="21"/>
      <c r="G129" s="21"/>
      <c r="H129" s="21"/>
      <c r="I129" s="21"/>
      <c r="J129" s="21"/>
      <c r="K129" s="21"/>
      <c r="L129" s="21"/>
      <c r="M129" s="21"/>
      <c r="N129" s="21"/>
      <c r="O129" s="21"/>
      <c r="P129" s="21"/>
      <c r="Q129" s="21"/>
      <c r="R129" s="21"/>
      <c r="S129" s="21"/>
      <c r="T129" s="21"/>
      <c r="U129" s="21"/>
      <c r="V129" s="21"/>
      <c r="W129" s="21"/>
      <c r="X129" s="21">
        <v>298.6148747230165</v>
      </c>
      <c r="Y129" s="21"/>
      <c r="Z129" s="21"/>
      <c r="AA129" s="21"/>
      <c r="AB129" s="21"/>
      <c r="AC129" s="21"/>
      <c r="AD129" s="21"/>
      <c r="AE129" s="21"/>
      <c r="AF129" s="21"/>
      <c r="AG129" s="21"/>
      <c r="AH129" s="21"/>
      <c r="AI129" s="21"/>
      <c r="AJ129" s="21"/>
      <c r="AK129" s="21"/>
      <c r="AL129" s="72"/>
      <c r="AM129" s="43">
        <v>298.6148747230165</v>
      </c>
      <c r="AQ129" s="50"/>
      <c r="AR129" s="50"/>
      <c r="AS129" s="50"/>
      <c r="AT129" s="50"/>
      <c r="AU129" s="50"/>
      <c r="AV129" s="50"/>
      <c r="AW129" s="50"/>
      <c r="AX129" s="50"/>
      <c r="AY129" s="50"/>
      <c r="AZ129" s="50"/>
      <c r="BA129" s="50"/>
      <c r="BB129" s="50"/>
      <c r="BC129" s="50"/>
      <c r="BD129" s="50"/>
      <c r="BE129" s="50"/>
      <c r="BK129" s="50"/>
      <c r="BL129" s="50"/>
    </row>
    <row r="130" spans="2:64" x14ac:dyDescent="0.2">
      <c r="B130" s="46" t="s">
        <v>9</v>
      </c>
      <c r="C130" s="21"/>
      <c r="D130" s="21"/>
      <c r="E130" s="21"/>
      <c r="F130" s="21"/>
      <c r="G130" s="21"/>
      <c r="H130" s="21"/>
      <c r="I130" s="21"/>
      <c r="J130" s="21"/>
      <c r="K130" s="21"/>
      <c r="L130" s="21"/>
      <c r="M130" s="21"/>
      <c r="N130" s="21"/>
      <c r="O130" s="21"/>
      <c r="P130" s="21"/>
      <c r="Q130" s="21"/>
      <c r="R130" s="21"/>
      <c r="S130" s="21"/>
      <c r="T130" s="21"/>
      <c r="U130" s="21"/>
      <c r="V130" s="21"/>
      <c r="W130" s="21"/>
      <c r="X130" s="21"/>
      <c r="Y130" s="21">
        <v>111.00813284002646</v>
      </c>
      <c r="Z130" s="21">
        <v>4.9847525450981189</v>
      </c>
      <c r="AA130" s="21">
        <v>376967.02647382859</v>
      </c>
      <c r="AB130" s="21"/>
      <c r="AC130" s="21"/>
      <c r="AD130" s="21"/>
      <c r="AE130" s="21"/>
      <c r="AF130" s="21"/>
      <c r="AG130" s="21"/>
      <c r="AH130" s="21"/>
      <c r="AI130" s="21"/>
      <c r="AJ130" s="21"/>
      <c r="AK130" s="21"/>
      <c r="AL130" s="72"/>
      <c r="AM130" s="43">
        <v>377083.01935921371</v>
      </c>
      <c r="AQ130" s="50"/>
      <c r="AR130" s="50"/>
      <c r="AS130" s="50"/>
      <c r="AT130" s="50"/>
      <c r="AU130" s="50"/>
      <c r="AV130" s="50"/>
      <c r="AW130" s="50"/>
      <c r="AX130" s="50"/>
      <c r="AY130" s="50"/>
      <c r="AZ130" s="50"/>
      <c r="BA130" s="50"/>
      <c r="BB130" s="50"/>
      <c r="BC130" s="50"/>
      <c r="BD130" s="50"/>
      <c r="BE130" s="50"/>
      <c r="BK130" s="50"/>
      <c r="BL130" s="50"/>
    </row>
    <row r="131" spans="2:64" x14ac:dyDescent="0.2">
      <c r="B131" s="46" t="s">
        <v>10</v>
      </c>
      <c r="C131" s="21"/>
      <c r="D131" s="21"/>
      <c r="E131" s="21"/>
      <c r="F131" s="21"/>
      <c r="G131" s="21"/>
      <c r="H131" s="21"/>
      <c r="I131" s="21"/>
      <c r="J131" s="21"/>
      <c r="K131" s="21"/>
      <c r="L131" s="21"/>
      <c r="M131" s="21"/>
      <c r="N131" s="21"/>
      <c r="O131" s="21"/>
      <c r="P131" s="21"/>
      <c r="Q131" s="21"/>
      <c r="R131" s="21"/>
      <c r="S131" s="21"/>
      <c r="T131" s="21"/>
      <c r="U131" s="21"/>
      <c r="V131" s="21"/>
      <c r="W131" s="21"/>
      <c r="X131" s="21"/>
      <c r="Y131" s="21"/>
      <c r="Z131" s="21"/>
      <c r="AA131" s="21"/>
      <c r="AB131" s="21">
        <v>203.27980063725872</v>
      </c>
      <c r="AC131" s="21">
        <v>46.0998047134687</v>
      </c>
      <c r="AD131" s="21">
        <v>23.982067525572877</v>
      </c>
      <c r="AE131" s="21">
        <v>25.253201846716312</v>
      </c>
      <c r="AF131" s="21">
        <v>3698.8733194995434</v>
      </c>
      <c r="AG131" s="21"/>
      <c r="AH131" s="21"/>
      <c r="AI131" s="21"/>
      <c r="AJ131" s="21"/>
      <c r="AK131" s="21"/>
      <c r="AL131" s="72"/>
      <c r="AM131" s="43">
        <v>3997.4881942225602</v>
      </c>
      <c r="AQ131" s="50"/>
      <c r="AR131" s="50"/>
      <c r="AS131" s="50"/>
      <c r="AT131" s="50"/>
      <c r="AU131" s="50"/>
      <c r="AV131" s="50"/>
      <c r="AW131" s="50"/>
      <c r="AX131" s="50"/>
      <c r="AY131" s="50"/>
      <c r="AZ131" s="50"/>
      <c r="BA131" s="50"/>
      <c r="BB131" s="50"/>
      <c r="BC131" s="50"/>
      <c r="BD131" s="50"/>
      <c r="BE131" s="50"/>
      <c r="BK131" s="50"/>
      <c r="BL131" s="50"/>
    </row>
    <row r="132" spans="2:64" x14ac:dyDescent="0.2">
      <c r="B132" s="46" t="s">
        <v>86</v>
      </c>
      <c r="C132" s="21"/>
      <c r="D132" s="21"/>
      <c r="E132" s="21"/>
      <c r="F132" s="21"/>
      <c r="G132" s="21"/>
      <c r="H132" s="21"/>
      <c r="I132" s="21"/>
      <c r="J132" s="21"/>
      <c r="K132" s="21"/>
      <c r="L132" s="21"/>
      <c r="M132" s="21"/>
      <c r="N132" s="21"/>
      <c r="O132" s="21"/>
      <c r="P132" s="21"/>
      <c r="Q132" s="21"/>
      <c r="R132" s="21"/>
      <c r="S132" s="21"/>
      <c r="T132" s="21"/>
      <c r="U132" s="21"/>
      <c r="V132" s="21"/>
      <c r="W132" s="21"/>
      <c r="X132" s="21"/>
      <c r="Y132" s="21"/>
      <c r="Z132" s="21"/>
      <c r="AA132" s="21"/>
      <c r="AB132" s="21"/>
      <c r="AC132" s="21"/>
      <c r="AD132" s="21"/>
      <c r="AE132" s="21"/>
      <c r="AF132" s="21"/>
      <c r="AG132" s="21">
        <v>46.099804713468714</v>
      </c>
      <c r="AH132" s="21"/>
      <c r="AI132" s="21"/>
      <c r="AJ132" s="21"/>
      <c r="AK132" s="21"/>
      <c r="AL132" s="72"/>
      <c r="AM132" s="43">
        <v>46.099804713468714</v>
      </c>
      <c r="AQ132" s="50"/>
      <c r="AR132" s="50"/>
      <c r="AS132" s="50"/>
      <c r="AT132" s="50"/>
      <c r="AU132" s="50"/>
      <c r="AV132" s="50"/>
      <c r="AW132" s="50"/>
      <c r="AX132" s="50"/>
      <c r="AY132" s="50"/>
      <c r="AZ132" s="50"/>
      <c r="BA132" s="50"/>
      <c r="BB132" s="50"/>
      <c r="BC132" s="50"/>
      <c r="BD132" s="50"/>
      <c r="BE132" s="50"/>
      <c r="BK132" s="50"/>
      <c r="BL132" s="50"/>
    </row>
    <row r="133" spans="2:64" x14ac:dyDescent="0.2">
      <c r="B133" s="46" t="s">
        <v>87</v>
      </c>
      <c r="C133" s="21"/>
      <c r="D133" s="21"/>
      <c r="E133" s="21"/>
      <c r="F133" s="21"/>
      <c r="G133" s="21"/>
      <c r="H133" s="21"/>
      <c r="I133" s="21"/>
      <c r="J133" s="21"/>
      <c r="K133" s="21"/>
      <c r="L133" s="21"/>
      <c r="M133" s="21"/>
      <c r="N133" s="21"/>
      <c r="O133" s="21"/>
      <c r="P133" s="21"/>
      <c r="Q133" s="21"/>
      <c r="R133" s="21"/>
      <c r="S133" s="21"/>
      <c r="T133" s="21"/>
      <c r="U133" s="21"/>
      <c r="V133" s="21"/>
      <c r="W133" s="21"/>
      <c r="X133" s="21"/>
      <c r="Y133" s="21"/>
      <c r="Z133" s="21"/>
      <c r="AA133" s="21"/>
      <c r="AB133" s="21"/>
      <c r="AC133" s="21"/>
      <c r="AD133" s="21"/>
      <c r="AE133" s="21"/>
      <c r="AF133" s="21"/>
      <c r="AG133" s="21"/>
      <c r="AH133" s="21">
        <v>46.099804713468714</v>
      </c>
      <c r="AI133" s="21"/>
      <c r="AJ133" s="21"/>
      <c r="AK133" s="21"/>
      <c r="AL133" s="72"/>
      <c r="AM133" s="43">
        <v>46.099804713468714</v>
      </c>
      <c r="AQ133" s="50"/>
      <c r="AR133" s="50"/>
      <c r="AS133" s="50"/>
      <c r="AT133" s="50"/>
      <c r="AU133" s="50"/>
      <c r="AV133" s="50"/>
      <c r="AW133" s="50"/>
      <c r="AX133" s="50"/>
      <c r="AY133" s="50"/>
      <c r="AZ133" s="50"/>
      <c r="BA133" s="50"/>
      <c r="BB133" s="50"/>
      <c r="BC133" s="50"/>
      <c r="BD133" s="50"/>
      <c r="BE133" s="50"/>
      <c r="BK133" s="50"/>
      <c r="BL133" s="50"/>
    </row>
    <row r="134" spans="2:64" x14ac:dyDescent="0.2">
      <c r="B134" s="46" t="s">
        <v>11</v>
      </c>
      <c r="C134" s="21"/>
      <c r="D134" s="21"/>
      <c r="E134" s="21"/>
      <c r="F134" s="21"/>
      <c r="G134" s="21"/>
      <c r="H134" s="21"/>
      <c r="I134" s="21"/>
      <c r="J134" s="21"/>
      <c r="K134" s="21"/>
      <c r="L134" s="21"/>
      <c r="M134" s="21"/>
      <c r="N134" s="21"/>
      <c r="O134" s="21"/>
      <c r="P134" s="21"/>
      <c r="Q134" s="21"/>
      <c r="R134" s="21"/>
      <c r="S134" s="21"/>
      <c r="T134" s="21"/>
      <c r="U134" s="21"/>
      <c r="V134" s="21"/>
      <c r="W134" s="21"/>
      <c r="X134" s="21"/>
      <c r="Y134" s="21"/>
      <c r="Z134" s="21"/>
      <c r="AA134" s="21"/>
      <c r="AB134" s="21"/>
      <c r="AC134" s="21"/>
      <c r="AD134" s="21"/>
      <c r="AE134" s="21"/>
      <c r="AF134" s="22"/>
      <c r="AG134" s="21"/>
      <c r="AH134" s="21"/>
      <c r="AI134" s="22">
        <v>1314.2879334772852</v>
      </c>
      <c r="AJ134" s="21"/>
      <c r="AK134" s="21"/>
      <c r="AL134" s="72"/>
      <c r="AM134" s="43">
        <v>1314.2879334772852</v>
      </c>
      <c r="AQ134" s="50"/>
      <c r="AR134" s="50"/>
      <c r="AS134" s="50"/>
      <c r="AT134" s="50"/>
      <c r="AU134" s="50"/>
      <c r="AV134" s="50"/>
      <c r="AW134" s="50"/>
      <c r="AX134" s="50"/>
      <c r="AY134" s="50"/>
      <c r="AZ134" s="50"/>
      <c r="BA134" s="50"/>
      <c r="BB134" s="50"/>
      <c r="BC134" s="50"/>
      <c r="BD134" s="50"/>
      <c r="BE134" s="50"/>
      <c r="BK134" s="50"/>
      <c r="BL134" s="50"/>
    </row>
    <row r="135" spans="2:64" x14ac:dyDescent="0.2">
      <c r="B135" s="46" t="s">
        <v>12</v>
      </c>
      <c r="C135" s="21"/>
      <c r="D135" s="21"/>
      <c r="E135" s="21"/>
      <c r="F135" s="22"/>
      <c r="G135" s="21"/>
      <c r="H135" s="21"/>
      <c r="I135" s="21"/>
      <c r="J135" s="21"/>
      <c r="K135" s="21"/>
      <c r="L135" s="21"/>
      <c r="M135" s="21"/>
      <c r="N135" s="21"/>
      <c r="O135" s="21"/>
      <c r="P135" s="21"/>
      <c r="Q135" s="21"/>
      <c r="R135" s="21"/>
      <c r="S135" s="21"/>
      <c r="T135" s="21"/>
      <c r="U135" s="21"/>
      <c r="V135" s="21"/>
      <c r="W135" s="21"/>
      <c r="X135" s="21"/>
      <c r="Y135" s="21"/>
      <c r="Z135" s="21"/>
      <c r="AA135" s="23"/>
      <c r="AB135" s="21"/>
      <c r="AC135" s="21"/>
      <c r="AD135" s="21"/>
      <c r="AE135" s="21"/>
      <c r="AF135" s="21"/>
      <c r="AG135" s="21"/>
      <c r="AH135" s="21"/>
      <c r="AI135" s="21"/>
      <c r="AJ135" s="21">
        <v>616.23583583508366</v>
      </c>
      <c r="AK135" s="21">
        <v>3402.2651449800928</v>
      </c>
      <c r="AL135" s="72">
        <v>229.94813284002646</v>
      </c>
      <c r="AM135" s="43">
        <v>4248.4491136552024</v>
      </c>
    </row>
    <row r="136" spans="2:64" x14ac:dyDescent="0.2">
      <c r="B136" s="46"/>
      <c r="C136" s="66" t="s">
        <v>55</v>
      </c>
      <c r="D136" s="66"/>
      <c r="E136" s="66"/>
      <c r="F136" s="66"/>
      <c r="G136" s="66"/>
      <c r="H136" s="66"/>
      <c r="I136" s="66"/>
      <c r="J136" s="66"/>
      <c r="K136" s="66"/>
      <c r="L136" s="66"/>
      <c r="M136" s="66"/>
      <c r="N136" s="66"/>
      <c r="O136" s="66"/>
      <c r="P136" s="66"/>
      <c r="Q136" s="66"/>
      <c r="R136" s="66"/>
      <c r="S136" s="66"/>
      <c r="T136" s="66"/>
      <c r="U136" s="66"/>
      <c r="V136" s="66"/>
      <c r="W136" s="66"/>
      <c r="X136" s="66"/>
      <c r="Y136" s="66"/>
      <c r="Z136" s="66"/>
      <c r="AA136" s="66"/>
      <c r="AB136" s="66"/>
      <c r="AC136" s="66"/>
      <c r="AD136" s="66"/>
      <c r="AE136" s="66"/>
      <c r="AF136" s="66"/>
      <c r="AG136" s="66"/>
      <c r="AH136" s="66"/>
      <c r="AI136" s="66"/>
      <c r="AJ136" s="66"/>
      <c r="AK136" s="66"/>
      <c r="AL136" s="66"/>
      <c r="AM136" s="50" t="s">
        <v>56</v>
      </c>
    </row>
    <row r="137" spans="2:64" x14ac:dyDescent="0.2">
      <c r="B137" s="46"/>
      <c r="C137" s="51">
        <v>0</v>
      </c>
      <c r="D137" s="51">
        <v>0</v>
      </c>
      <c r="E137" s="51">
        <v>0</v>
      </c>
      <c r="F137" s="51">
        <v>0</v>
      </c>
      <c r="G137" s="51">
        <v>0</v>
      </c>
      <c r="H137" s="51">
        <v>0</v>
      </c>
      <c r="I137" s="51">
        <v>0</v>
      </c>
      <c r="J137" s="51">
        <v>0</v>
      </c>
      <c r="K137" s="51">
        <v>0</v>
      </c>
      <c r="L137" s="51">
        <v>1011.7674660019052</v>
      </c>
      <c r="M137" s="51">
        <v>32.219926549044033</v>
      </c>
      <c r="N137" s="51">
        <v>208.55560337725498</v>
      </c>
      <c r="O137" s="51">
        <v>9.658257192857822E-2</v>
      </c>
      <c r="P137" s="51">
        <v>298.6148747230165</v>
      </c>
      <c r="Q137" s="51">
        <v>7.9771214256715108</v>
      </c>
      <c r="R137" s="51">
        <v>1011.7674660019052</v>
      </c>
      <c r="S137" s="51">
        <v>208.55560337725498</v>
      </c>
      <c r="T137" s="51">
        <v>298.6148747230165</v>
      </c>
      <c r="U137" s="51">
        <v>1000.0000000000001</v>
      </c>
      <c r="V137" s="51">
        <v>11.767466001905108</v>
      </c>
      <c r="W137" s="51">
        <v>208.55560337725498</v>
      </c>
      <c r="X137" s="51">
        <v>298.6148747230165</v>
      </c>
      <c r="Y137" s="51">
        <v>111.00813284002646</v>
      </c>
      <c r="Z137" s="51">
        <v>4.9847525450981189</v>
      </c>
      <c r="AA137" s="51">
        <v>376967.02647382859</v>
      </c>
      <c r="AB137" s="51">
        <v>203.27980063725872</v>
      </c>
      <c r="AC137" s="51">
        <v>46.0998047134687</v>
      </c>
      <c r="AD137" s="51">
        <v>23.982067525572877</v>
      </c>
      <c r="AE137" s="51">
        <v>25.253201846716312</v>
      </c>
      <c r="AF137" s="51">
        <v>3698.8733194995434</v>
      </c>
      <c r="AG137" s="51">
        <v>46.099804713468714</v>
      </c>
      <c r="AH137" s="51">
        <v>46.099804713468714</v>
      </c>
      <c r="AI137" s="51">
        <v>1314.2879334772852</v>
      </c>
      <c r="AJ137" s="51">
        <v>616.23583583508366</v>
      </c>
      <c r="AK137" s="43">
        <v>3402.2651449800928</v>
      </c>
      <c r="AL137" s="43">
        <v>229.94813284002646</v>
      </c>
    </row>
    <row r="138" spans="2:64" x14ac:dyDescent="0.2">
      <c r="B138" s="46"/>
      <c r="C138" s="66" t="s">
        <v>57</v>
      </c>
      <c r="D138" s="66"/>
      <c r="E138" s="66"/>
      <c r="F138" s="66"/>
      <c r="G138" s="66"/>
      <c r="H138" s="66"/>
      <c r="I138" s="66"/>
      <c r="J138" s="66"/>
      <c r="K138" s="66"/>
      <c r="L138" s="66"/>
      <c r="M138" s="66"/>
      <c r="N138" s="66"/>
      <c r="O138" s="66"/>
      <c r="P138" s="66"/>
      <c r="Q138" s="66"/>
      <c r="R138" s="66"/>
      <c r="S138" s="66"/>
      <c r="T138" s="66"/>
      <c r="U138" s="66"/>
      <c r="V138" s="66"/>
      <c r="W138" s="66"/>
      <c r="X138" s="66"/>
      <c r="Y138" s="66"/>
      <c r="Z138" s="66"/>
      <c r="AA138" s="66"/>
      <c r="AB138" s="66"/>
      <c r="AC138" s="66"/>
      <c r="AD138" s="66"/>
      <c r="AE138" s="66"/>
      <c r="AF138" s="66"/>
      <c r="AG138" s="66"/>
      <c r="AH138" s="66"/>
      <c r="AI138" s="66"/>
      <c r="AJ138" s="66"/>
      <c r="AK138" s="66"/>
      <c r="AL138" s="66"/>
    </row>
    <row r="139" spans="2:64" x14ac:dyDescent="0.2">
      <c r="B139" s="46"/>
    </row>
    <row r="140" spans="2:64" x14ac:dyDescent="0.2">
      <c r="B140" s="46"/>
    </row>
    <row r="141" spans="2:64" x14ac:dyDescent="0.2">
      <c r="B141" s="46"/>
    </row>
    <row r="142" spans="2:64" x14ac:dyDescent="0.2">
      <c r="B142" s="46"/>
    </row>
    <row r="143" spans="2:64" x14ac:dyDescent="0.2">
      <c r="B143" s="46"/>
    </row>
    <row r="144" spans="2:64" x14ac:dyDescent="0.2">
      <c r="B144" s="46"/>
    </row>
    <row r="145" spans="2:43" x14ac:dyDescent="0.2">
      <c r="B145" s="46"/>
    </row>
    <row r="146" spans="2:43" x14ac:dyDescent="0.2">
      <c r="B146" s="46"/>
    </row>
    <row r="147" spans="2:43" x14ac:dyDescent="0.2">
      <c r="B147" s="46"/>
    </row>
    <row r="148" spans="2:43" x14ac:dyDescent="0.2">
      <c r="B148" s="46"/>
    </row>
    <row r="149" spans="2:43" ht="256" x14ac:dyDescent="0.2">
      <c r="B149" s="46"/>
      <c r="C149" s="3" t="s">
        <v>15</v>
      </c>
      <c r="D149" s="3" t="s">
        <v>16</v>
      </c>
      <c r="E149" s="3" t="s">
        <v>17</v>
      </c>
      <c r="F149" s="3" t="s">
        <v>18</v>
      </c>
      <c r="G149" s="3" t="s">
        <v>19</v>
      </c>
      <c r="H149" s="3" t="s">
        <v>20</v>
      </c>
      <c r="I149" s="3" t="s">
        <v>21</v>
      </c>
      <c r="J149" s="3" t="s">
        <v>22</v>
      </c>
      <c r="K149" s="44" t="s">
        <v>23</v>
      </c>
      <c r="L149" s="57" t="s">
        <v>24</v>
      </c>
      <c r="M149" s="44" t="s">
        <v>25</v>
      </c>
      <c r="N149" s="57" t="s">
        <v>26</v>
      </c>
      <c r="O149" s="44" t="s">
        <v>27</v>
      </c>
      <c r="P149" s="17" t="s">
        <v>28</v>
      </c>
      <c r="Q149" s="44" t="s">
        <v>29</v>
      </c>
      <c r="R149" s="57" t="s">
        <v>30</v>
      </c>
      <c r="S149" s="57" t="s">
        <v>31</v>
      </c>
      <c r="T149" s="57" t="s">
        <v>32</v>
      </c>
      <c r="U149" s="57" t="s">
        <v>33</v>
      </c>
      <c r="V149" s="17" t="s">
        <v>34</v>
      </c>
      <c r="W149" s="17" t="s">
        <v>35</v>
      </c>
      <c r="X149" s="17" t="s">
        <v>36</v>
      </c>
      <c r="Y149" s="17" t="s">
        <v>37</v>
      </c>
      <c r="Z149" s="17" t="s">
        <v>38</v>
      </c>
      <c r="AA149" s="17" t="s">
        <v>39</v>
      </c>
      <c r="AB149" s="17" t="s">
        <v>40</v>
      </c>
      <c r="AC149" s="18" t="s">
        <v>41</v>
      </c>
      <c r="AD149" s="17" t="s">
        <v>94</v>
      </c>
      <c r="AE149" s="44" t="s">
        <v>42</v>
      </c>
      <c r="AF149" s="17" t="s">
        <v>43</v>
      </c>
      <c r="AG149" s="17" t="s">
        <v>84</v>
      </c>
      <c r="AH149" s="17" t="s">
        <v>85</v>
      </c>
      <c r="AI149" s="17" t="s">
        <v>45</v>
      </c>
      <c r="AJ149" s="17" t="s">
        <v>46</v>
      </c>
      <c r="AK149" s="17" t="s">
        <v>47</v>
      </c>
      <c r="AL149" s="17" t="s">
        <v>48</v>
      </c>
      <c r="AM149" s="17"/>
    </row>
    <row r="150" spans="2:43" x14ac:dyDescent="0.2">
      <c r="B150" s="46" t="s">
        <v>58</v>
      </c>
      <c r="C150" s="52">
        <v>1011.7674660019052</v>
      </c>
      <c r="D150" s="52"/>
      <c r="E150" s="52"/>
      <c r="F150" s="52"/>
      <c r="G150" s="52"/>
      <c r="H150" s="52"/>
      <c r="I150" s="52"/>
      <c r="J150" s="52"/>
      <c r="K150" s="52"/>
      <c r="L150" s="52"/>
      <c r="M150" s="52"/>
      <c r="N150" s="52"/>
      <c r="O150" s="52"/>
      <c r="P150" s="52"/>
      <c r="Q150" s="52"/>
      <c r="R150" s="52"/>
      <c r="S150" s="52"/>
      <c r="T150" s="52"/>
      <c r="U150" s="52"/>
      <c r="V150" s="52"/>
      <c r="W150" s="52"/>
      <c r="X150" s="52"/>
      <c r="Y150" s="52"/>
      <c r="Z150" s="52"/>
      <c r="AA150" s="52"/>
      <c r="AB150" s="52"/>
      <c r="AC150" s="52"/>
      <c r="AD150" s="52"/>
      <c r="AE150" s="52"/>
      <c r="AF150" s="52"/>
      <c r="AG150" s="52"/>
      <c r="AH150" s="52"/>
      <c r="AI150" s="52"/>
      <c r="AJ150" s="52"/>
      <c r="AK150" s="52"/>
      <c r="AL150" s="52"/>
    </row>
    <row r="151" spans="2:43" x14ac:dyDescent="0.2">
      <c r="B151" s="48" t="s">
        <v>59</v>
      </c>
      <c r="C151" s="52"/>
      <c r="D151" s="52">
        <v>208.55560337725498</v>
      </c>
      <c r="E151" s="52"/>
      <c r="F151" s="52"/>
      <c r="G151" s="52"/>
      <c r="H151" s="52"/>
      <c r="I151" s="52"/>
      <c r="J151" s="52"/>
      <c r="K151" s="52"/>
      <c r="L151" s="52"/>
      <c r="M151" s="52"/>
      <c r="N151" s="52"/>
      <c r="O151" s="52"/>
      <c r="P151" s="52"/>
      <c r="Q151" s="52"/>
      <c r="R151" s="52"/>
      <c r="S151" s="52"/>
      <c r="T151" s="52"/>
      <c r="U151" s="52"/>
      <c r="V151" s="52"/>
      <c r="W151" s="52"/>
      <c r="X151" s="52"/>
      <c r="Y151" s="52"/>
      <c r="Z151" s="52"/>
      <c r="AA151" s="52"/>
      <c r="AB151" s="52"/>
      <c r="AC151" s="52"/>
      <c r="AD151" s="52"/>
      <c r="AE151" s="52"/>
      <c r="AF151" s="52"/>
      <c r="AG151" s="52"/>
      <c r="AH151" s="52"/>
      <c r="AI151" s="52"/>
      <c r="AJ151" s="52"/>
      <c r="AK151" s="52"/>
      <c r="AL151" s="52"/>
    </row>
    <row r="152" spans="2:43" x14ac:dyDescent="0.2">
      <c r="B152" s="11" t="s">
        <v>60</v>
      </c>
      <c r="C152" s="52"/>
      <c r="D152" s="52"/>
      <c r="E152" s="52">
        <v>298.6148747230165</v>
      </c>
      <c r="F152" s="52"/>
      <c r="G152" s="52"/>
      <c r="H152" s="52"/>
      <c r="I152" s="52"/>
      <c r="J152" s="52"/>
      <c r="K152" s="52"/>
      <c r="L152" s="52"/>
      <c r="M152" s="52"/>
      <c r="N152" s="52"/>
      <c r="O152" s="52"/>
      <c r="P152" s="52"/>
      <c r="Q152" s="52"/>
      <c r="R152" s="52"/>
      <c r="S152" s="52"/>
      <c r="T152" s="52"/>
      <c r="U152" s="52"/>
      <c r="V152" s="52"/>
      <c r="W152" s="52"/>
      <c r="X152" s="52"/>
      <c r="Y152" s="52"/>
      <c r="Z152" s="52"/>
      <c r="AA152" s="52"/>
      <c r="AB152" s="52"/>
      <c r="AC152" s="52"/>
      <c r="AD152" s="52"/>
      <c r="AE152" s="52"/>
      <c r="AF152" s="52"/>
      <c r="AG152" s="52"/>
      <c r="AH152" s="52"/>
      <c r="AI152" s="52"/>
      <c r="AJ152" s="52"/>
      <c r="AK152" s="52"/>
      <c r="AL152" s="52"/>
    </row>
    <row r="153" spans="2:43" x14ac:dyDescent="0.2">
      <c r="B153" s="46" t="s">
        <v>61</v>
      </c>
      <c r="C153" s="52"/>
      <c r="D153" s="52"/>
      <c r="E153" s="52"/>
      <c r="F153" s="58">
        <v>362460.64799951966</v>
      </c>
      <c r="G153" s="52"/>
      <c r="H153" s="52"/>
      <c r="I153" s="52"/>
      <c r="J153" s="52"/>
      <c r="K153" s="52"/>
      <c r="L153" s="52"/>
      <c r="M153" s="52"/>
      <c r="N153" s="52"/>
      <c r="O153" s="52"/>
      <c r="P153" s="52"/>
      <c r="Q153" s="52"/>
      <c r="R153" s="52"/>
      <c r="S153" s="52"/>
      <c r="T153" s="52"/>
      <c r="U153" s="52"/>
      <c r="V153" s="52"/>
      <c r="W153" s="52"/>
      <c r="X153" s="52"/>
      <c r="Y153" s="52"/>
      <c r="Z153" s="52"/>
      <c r="AA153" s="52"/>
      <c r="AB153" s="52"/>
      <c r="AC153" s="52"/>
      <c r="AD153" s="52"/>
      <c r="AE153" s="52"/>
      <c r="AF153" s="52"/>
      <c r="AG153" s="52"/>
      <c r="AH153" s="52"/>
      <c r="AI153" s="52"/>
      <c r="AJ153" s="52"/>
      <c r="AK153" s="52"/>
      <c r="AL153" s="52"/>
    </row>
    <row r="154" spans="2:43" x14ac:dyDescent="0.2">
      <c r="B154" s="46" t="s">
        <v>62</v>
      </c>
      <c r="C154" s="52"/>
      <c r="D154" s="52"/>
      <c r="E154" s="52"/>
      <c r="F154" s="52"/>
      <c r="G154" s="52">
        <v>21047.371244024282</v>
      </c>
      <c r="H154" s="52"/>
      <c r="I154" s="52"/>
      <c r="J154" s="52"/>
      <c r="K154" s="52"/>
      <c r="L154" s="52"/>
      <c r="M154" s="52"/>
      <c r="N154" s="52"/>
      <c r="O154" s="52"/>
      <c r="P154" s="52"/>
      <c r="Q154" s="52"/>
      <c r="R154" s="52"/>
      <c r="S154" s="52"/>
      <c r="T154" s="52"/>
      <c r="U154" s="52"/>
      <c r="V154" s="52"/>
      <c r="W154" s="52"/>
      <c r="X154" s="52"/>
      <c r="Y154" s="52"/>
      <c r="Z154" s="52"/>
      <c r="AA154" s="52"/>
      <c r="AB154" s="52"/>
      <c r="AC154" s="52"/>
      <c r="AD154" s="52"/>
      <c r="AE154" s="52"/>
      <c r="AF154" s="52"/>
      <c r="AG154" s="52"/>
      <c r="AH154" s="52"/>
      <c r="AI154" s="52"/>
      <c r="AJ154" s="52"/>
      <c r="AK154" s="52"/>
      <c r="AL154" s="52"/>
    </row>
    <row r="155" spans="2:43" x14ac:dyDescent="0.2">
      <c r="B155" s="46" t="s">
        <v>63</v>
      </c>
      <c r="C155" s="52"/>
      <c r="D155" s="52"/>
      <c r="E155" s="52"/>
      <c r="F155" s="52"/>
      <c r="G155" s="52"/>
      <c r="H155" s="52">
        <v>2.5875439035128025</v>
      </c>
      <c r="I155" s="52"/>
      <c r="J155" s="52"/>
      <c r="K155" s="52"/>
      <c r="L155" s="52"/>
      <c r="M155" s="52"/>
      <c r="N155" s="52"/>
      <c r="O155" s="52"/>
      <c r="P155" s="52"/>
      <c r="Q155" s="52"/>
      <c r="R155" s="52"/>
      <c r="S155" s="52"/>
      <c r="T155" s="52"/>
      <c r="U155" s="52"/>
      <c r="V155" s="52"/>
      <c r="W155" s="52"/>
      <c r="X155" s="52"/>
      <c r="Y155" s="52"/>
      <c r="Z155" s="52"/>
      <c r="AA155" s="52"/>
      <c r="AB155" s="52"/>
      <c r="AC155" s="52"/>
      <c r="AD155" s="52"/>
      <c r="AE155" s="52"/>
      <c r="AF155" s="52"/>
      <c r="AG155" s="52"/>
      <c r="AH155" s="52"/>
      <c r="AI155" s="52"/>
      <c r="AJ155" s="52"/>
      <c r="AK155" s="52"/>
      <c r="AL155" s="52"/>
    </row>
    <row r="156" spans="2:43" x14ac:dyDescent="0.2">
      <c r="B156" s="46" t="s">
        <v>64</v>
      </c>
      <c r="C156" s="52"/>
      <c r="D156" s="52"/>
      <c r="E156" s="52"/>
      <c r="F156" s="52"/>
      <c r="G156" s="52"/>
      <c r="H156" s="52"/>
      <c r="I156" s="52">
        <v>5.1714158616864253E-4</v>
      </c>
      <c r="J156" s="52"/>
      <c r="K156" s="52"/>
      <c r="L156" s="52"/>
      <c r="M156" s="52"/>
      <c r="N156" s="52"/>
      <c r="O156" s="52"/>
      <c r="P156" s="52"/>
      <c r="Q156" s="52"/>
      <c r="R156" s="52"/>
      <c r="S156" s="52"/>
      <c r="T156" s="52"/>
      <c r="U156" s="52"/>
      <c r="V156" s="52"/>
      <c r="W156" s="52"/>
      <c r="X156" s="52"/>
      <c r="Y156" s="52"/>
      <c r="Z156" s="52"/>
      <c r="AA156" s="52"/>
      <c r="AB156" s="52"/>
      <c r="AC156" s="52"/>
      <c r="AD156" s="52"/>
      <c r="AE156" s="52"/>
      <c r="AF156" s="52"/>
      <c r="AG156" s="52"/>
      <c r="AH156" s="52"/>
      <c r="AI156" s="52"/>
      <c r="AJ156" s="52"/>
      <c r="AK156" s="52"/>
      <c r="AL156" s="52"/>
    </row>
    <row r="157" spans="2:43" x14ac:dyDescent="0.2">
      <c r="B157" s="46" t="s">
        <v>65</v>
      </c>
      <c r="C157" s="52"/>
      <c r="D157" s="52"/>
      <c r="E157" s="52"/>
      <c r="F157" s="52"/>
      <c r="G157" s="52"/>
      <c r="H157" s="52"/>
      <c r="I157" s="52"/>
      <c r="J157" s="52">
        <v>4.914718171980665</v>
      </c>
      <c r="K157" s="52"/>
      <c r="L157" s="52"/>
      <c r="M157" s="52"/>
      <c r="N157" s="52"/>
      <c r="O157" s="52"/>
      <c r="P157" s="52"/>
      <c r="Q157" s="52"/>
      <c r="R157" s="52"/>
      <c r="S157" s="52"/>
      <c r="T157" s="52"/>
      <c r="U157" s="52"/>
      <c r="V157" s="52"/>
      <c r="W157" s="52"/>
      <c r="X157" s="52"/>
      <c r="Y157" s="52"/>
      <c r="Z157" s="52"/>
      <c r="AA157" s="52"/>
      <c r="AB157" s="52"/>
      <c r="AC157" s="52"/>
      <c r="AD157" s="52"/>
      <c r="AE157" s="52"/>
      <c r="AF157" s="52"/>
      <c r="AG157" s="52"/>
      <c r="AH157" s="52"/>
      <c r="AI157" s="52"/>
      <c r="AJ157" s="52"/>
      <c r="AK157" s="52"/>
      <c r="AL157" s="52"/>
      <c r="AQ157" s="18"/>
    </row>
    <row r="158" spans="2:43" x14ac:dyDescent="0.2">
      <c r="B158" s="46" t="s">
        <v>66</v>
      </c>
      <c r="C158" s="52"/>
      <c r="D158" s="52"/>
      <c r="E158" s="52"/>
      <c r="F158" s="52"/>
      <c r="G158" s="52"/>
      <c r="H158" s="52"/>
      <c r="I158" s="52"/>
      <c r="J158" s="52"/>
      <c r="K158" s="52">
        <v>0</v>
      </c>
      <c r="L158" s="52"/>
      <c r="M158" s="52"/>
      <c r="N158" s="52"/>
      <c r="O158" s="52"/>
      <c r="P158" s="52"/>
      <c r="Q158" s="52"/>
      <c r="R158" s="52"/>
      <c r="S158" s="52"/>
      <c r="T158" s="52"/>
      <c r="U158" s="52"/>
      <c r="V158" s="52"/>
      <c r="W158" s="52"/>
      <c r="X158" s="52"/>
      <c r="Y158" s="52"/>
      <c r="Z158" s="52"/>
      <c r="AA158" s="52"/>
      <c r="AB158" s="52"/>
      <c r="AC158" s="52"/>
      <c r="AD158" s="52"/>
      <c r="AE158" s="52"/>
      <c r="AF158" s="52"/>
      <c r="AG158" s="52"/>
      <c r="AH158" s="52"/>
      <c r="AI158" s="52"/>
      <c r="AJ158" s="52"/>
      <c r="AK158" s="52"/>
      <c r="AL158" s="52"/>
    </row>
    <row r="159" spans="2:43" x14ac:dyDescent="0.2">
      <c r="C159" s="66" t="s">
        <v>67</v>
      </c>
      <c r="D159" s="66"/>
      <c r="E159" s="66"/>
      <c r="F159" s="66"/>
      <c r="G159" s="66"/>
      <c r="H159" s="66"/>
      <c r="I159" s="66"/>
      <c r="J159" s="66"/>
      <c r="K159" s="66"/>
      <c r="L159" s="66"/>
      <c r="M159" s="66"/>
      <c r="N159" s="66"/>
      <c r="O159" s="66"/>
      <c r="P159" s="66"/>
      <c r="Q159" s="66"/>
      <c r="R159" s="66"/>
      <c r="S159" s="66"/>
      <c r="T159" s="66"/>
      <c r="U159" s="66"/>
      <c r="V159" s="66"/>
      <c r="W159" s="66"/>
      <c r="X159" s="66"/>
      <c r="Y159" s="66"/>
      <c r="Z159" s="66"/>
      <c r="AA159" s="66"/>
      <c r="AB159" s="66"/>
      <c r="AC159" s="66"/>
      <c r="AD159" s="66"/>
      <c r="AE159" s="66"/>
      <c r="AF159" s="66"/>
      <c r="AG159" s="66"/>
      <c r="AH159" s="66"/>
      <c r="AI159" s="66"/>
      <c r="AJ159" s="66"/>
      <c r="AK159" s="66"/>
      <c r="AL159" s="66"/>
      <c r="AM159" s="50"/>
    </row>
    <row r="160" spans="2:43" x14ac:dyDescent="0.2">
      <c r="C160" s="51">
        <v>1011.7674660019052</v>
      </c>
      <c r="D160" s="51">
        <v>208.55560337725498</v>
      </c>
      <c r="E160" s="51">
        <v>298.6148747230165</v>
      </c>
      <c r="F160" s="51">
        <v>362460.64799951966</v>
      </c>
      <c r="G160" s="51">
        <v>21047.371244024282</v>
      </c>
      <c r="H160" s="51">
        <v>2.5875439035128025</v>
      </c>
      <c r="I160" s="51">
        <v>5.1714158616864253E-4</v>
      </c>
      <c r="J160" s="51">
        <v>4.914718171980665</v>
      </c>
      <c r="K160" s="51">
        <v>0</v>
      </c>
      <c r="L160" s="51">
        <v>0</v>
      </c>
      <c r="M160" s="51">
        <v>0</v>
      </c>
      <c r="N160" s="51">
        <v>0</v>
      </c>
      <c r="O160" s="51">
        <v>0</v>
      </c>
      <c r="P160" s="51">
        <v>0</v>
      </c>
      <c r="Q160" s="51">
        <v>0</v>
      </c>
      <c r="R160" s="51">
        <v>0</v>
      </c>
      <c r="S160" s="51">
        <v>0</v>
      </c>
      <c r="T160" s="51">
        <v>0</v>
      </c>
      <c r="U160" s="51">
        <v>0</v>
      </c>
      <c r="V160" s="51">
        <v>0</v>
      </c>
      <c r="W160" s="51">
        <v>0</v>
      </c>
      <c r="X160" s="51">
        <v>0</v>
      </c>
      <c r="Y160" s="51">
        <v>0</v>
      </c>
      <c r="Z160" s="51">
        <v>0</v>
      </c>
      <c r="AA160" s="51">
        <v>0</v>
      </c>
      <c r="AB160" s="51">
        <v>0</v>
      </c>
      <c r="AC160" s="51">
        <v>0</v>
      </c>
      <c r="AD160" s="51">
        <v>0</v>
      </c>
      <c r="AE160" s="51">
        <v>0</v>
      </c>
      <c r="AF160" s="51">
        <v>0</v>
      </c>
      <c r="AG160" s="51">
        <v>0</v>
      </c>
      <c r="AH160" s="51">
        <v>0</v>
      </c>
      <c r="AI160" s="51">
        <v>0</v>
      </c>
      <c r="AJ160" s="51">
        <v>0</v>
      </c>
      <c r="AK160" s="43">
        <v>0</v>
      </c>
      <c r="AL160" s="43">
        <v>0</v>
      </c>
    </row>
    <row r="161" spans="2:39" x14ac:dyDescent="0.2">
      <c r="C161" s="66" t="s">
        <v>68</v>
      </c>
      <c r="D161" s="66"/>
      <c r="E161" s="66"/>
      <c r="F161" s="66"/>
      <c r="G161" s="66"/>
      <c r="H161" s="66"/>
      <c r="I161" s="66"/>
      <c r="J161" s="66"/>
      <c r="K161" s="66"/>
      <c r="L161" s="66"/>
      <c r="M161" s="66"/>
      <c r="N161" s="66"/>
      <c r="O161" s="66"/>
      <c r="P161" s="66"/>
      <c r="Q161" s="66"/>
      <c r="R161" s="66"/>
      <c r="S161" s="66"/>
      <c r="T161" s="66"/>
      <c r="U161" s="66"/>
      <c r="V161" s="66"/>
      <c r="W161" s="66"/>
      <c r="X161" s="66"/>
      <c r="Y161" s="66"/>
      <c r="Z161" s="66"/>
      <c r="AA161" s="66"/>
      <c r="AB161" s="66"/>
      <c r="AC161" s="66"/>
      <c r="AD161" s="66"/>
      <c r="AE161" s="66"/>
      <c r="AF161" s="66"/>
      <c r="AG161" s="66"/>
      <c r="AH161" s="66"/>
      <c r="AI161" s="66"/>
      <c r="AJ161" s="66"/>
      <c r="AK161" s="66"/>
      <c r="AL161" s="66"/>
      <c r="AM161" s="50"/>
    </row>
    <row r="165" spans="2:39" x14ac:dyDescent="0.2">
      <c r="C165" s="66" t="s">
        <v>90</v>
      </c>
      <c r="D165" s="66"/>
      <c r="E165" s="66"/>
      <c r="F165" s="66"/>
      <c r="G165" s="66"/>
      <c r="H165" s="66"/>
      <c r="I165" s="66"/>
      <c r="J165" s="66"/>
      <c r="K165" s="66"/>
      <c r="L165" s="59"/>
      <c r="M165" s="59"/>
      <c r="N165" s="59"/>
      <c r="O165" s="59"/>
      <c r="P165" s="59"/>
      <c r="Q165" s="59"/>
      <c r="R165" s="59"/>
      <c r="S165" s="59"/>
      <c r="T165" s="59"/>
      <c r="U165" s="50"/>
      <c r="V165" s="50"/>
    </row>
    <row r="168" spans="2:39" x14ac:dyDescent="0.2">
      <c r="B168" s="46" t="s">
        <v>15</v>
      </c>
      <c r="C168" s="51" cm="1">
        <f t="array" ref="C168:C202">TRANSPOSE(C160:AK160)</f>
        <v>1011.7674660019052</v>
      </c>
      <c r="E168" s="51" cm="1">
        <f t="array" ref="E168:E202">TRANSPOSE(C137:AK137)</f>
        <v>0</v>
      </c>
      <c r="G168" s="51">
        <f>BF81</f>
        <v>1011.7674660019052</v>
      </c>
      <c r="I168" s="51" cm="1">
        <f t="array" ref="I168:I202">BM81:BM115</f>
        <v>0</v>
      </c>
      <c r="K168" s="60">
        <f>C168+E168-G168-I168</f>
        <v>0</v>
      </c>
    </row>
    <row r="169" spans="2:39" x14ac:dyDescent="0.2">
      <c r="B169" s="46" t="s">
        <v>16</v>
      </c>
      <c r="C169" s="51">
        <v>208.55560337725498</v>
      </c>
      <c r="E169" s="51">
        <v>0</v>
      </c>
      <c r="G169" s="51">
        <f t="shared" ref="G169:G202" si="2">BF82</f>
        <v>208.55560337725498</v>
      </c>
      <c r="I169" s="51">
        <v>0</v>
      </c>
      <c r="K169" s="60">
        <f>C169+E169-G169-I169</f>
        <v>0</v>
      </c>
    </row>
    <row r="170" spans="2:39" x14ac:dyDescent="0.2">
      <c r="B170" s="46" t="s">
        <v>17</v>
      </c>
      <c r="C170" s="51">
        <v>298.6148747230165</v>
      </c>
      <c r="E170" s="51">
        <v>0</v>
      </c>
      <c r="G170" s="51">
        <f t="shared" si="2"/>
        <v>298.6148747230165</v>
      </c>
      <c r="I170" s="51">
        <v>0</v>
      </c>
      <c r="K170" s="60">
        <f>C170+E170-G170-I170</f>
        <v>0</v>
      </c>
    </row>
    <row r="171" spans="2:39" x14ac:dyDescent="0.2">
      <c r="B171" s="46" t="s">
        <v>18</v>
      </c>
      <c r="C171" s="51">
        <v>362460.64799951966</v>
      </c>
      <c r="E171" s="51">
        <v>0</v>
      </c>
      <c r="G171" s="51">
        <f t="shared" si="2"/>
        <v>362460.64799951972</v>
      </c>
      <c r="I171" s="51">
        <v>0</v>
      </c>
      <c r="K171" s="60">
        <f>ROUND(C171+E171-G171-I171, 10)</f>
        <v>-1E-10</v>
      </c>
    </row>
    <row r="172" spans="2:39" x14ac:dyDescent="0.2">
      <c r="B172" s="46" t="s">
        <v>19</v>
      </c>
      <c r="C172" s="51">
        <v>21047.371244024282</v>
      </c>
      <c r="E172" s="51">
        <v>0</v>
      </c>
      <c r="G172" s="51">
        <f t="shared" si="2"/>
        <v>21047.371244024282</v>
      </c>
      <c r="I172" s="51">
        <v>0</v>
      </c>
      <c r="K172" s="60">
        <f t="shared" ref="K172:K202" si="3">C172+E172-G172-I172</f>
        <v>0</v>
      </c>
    </row>
    <row r="173" spans="2:39" x14ac:dyDescent="0.2">
      <c r="B173" s="46" t="s">
        <v>54</v>
      </c>
      <c r="C173" s="51">
        <v>2.5875439035128025</v>
      </c>
      <c r="E173" s="51">
        <v>0</v>
      </c>
      <c r="G173" s="51">
        <f t="shared" si="2"/>
        <v>2.5875439035128025</v>
      </c>
      <c r="I173" s="51">
        <v>0</v>
      </c>
      <c r="K173" s="60">
        <f t="shared" si="3"/>
        <v>0</v>
      </c>
    </row>
    <row r="174" spans="2:39" x14ac:dyDescent="0.2">
      <c r="B174" s="46" t="s">
        <v>71</v>
      </c>
      <c r="C174" s="51">
        <v>5.1714158616864253E-4</v>
      </c>
      <c r="E174" s="51">
        <v>0</v>
      </c>
      <c r="G174" s="51">
        <f t="shared" si="2"/>
        <v>5.1714158616864253E-4</v>
      </c>
      <c r="I174" s="51">
        <v>0</v>
      </c>
      <c r="K174" s="60">
        <f t="shared" si="3"/>
        <v>0</v>
      </c>
    </row>
    <row r="175" spans="2:39" x14ac:dyDescent="0.2">
      <c r="B175" s="46" t="s">
        <v>22</v>
      </c>
      <c r="C175" s="51">
        <v>4.914718171980665</v>
      </c>
      <c r="E175" s="51">
        <v>0</v>
      </c>
      <c r="G175" s="51">
        <f t="shared" si="2"/>
        <v>4.914718171980665</v>
      </c>
      <c r="I175" s="51">
        <v>0</v>
      </c>
      <c r="K175" s="60">
        <f t="shared" si="3"/>
        <v>0</v>
      </c>
    </row>
    <row r="176" spans="2:39" x14ac:dyDescent="0.2">
      <c r="B176" s="46" t="s">
        <v>23</v>
      </c>
      <c r="C176" s="51">
        <v>0</v>
      </c>
      <c r="E176" s="51">
        <v>0</v>
      </c>
      <c r="G176" s="51">
        <f t="shared" si="2"/>
        <v>0</v>
      </c>
      <c r="I176" s="51">
        <v>0</v>
      </c>
      <c r="K176" s="60">
        <f t="shared" si="3"/>
        <v>0</v>
      </c>
    </row>
    <row r="177" spans="2:18" x14ac:dyDescent="0.2">
      <c r="B177" s="48" t="s">
        <v>24</v>
      </c>
      <c r="C177" s="51">
        <v>0</v>
      </c>
      <c r="E177" s="51">
        <v>1011.7674660019052</v>
      </c>
      <c r="G177" s="51">
        <f t="shared" si="2"/>
        <v>1011.7674660019052</v>
      </c>
      <c r="I177" s="51">
        <v>0</v>
      </c>
      <c r="K177" s="60">
        <f t="shared" si="3"/>
        <v>0</v>
      </c>
    </row>
    <row r="178" spans="2:18" x14ac:dyDescent="0.2">
      <c r="B178" s="46" t="s">
        <v>25</v>
      </c>
      <c r="C178" s="51">
        <v>0</v>
      </c>
      <c r="E178" s="51">
        <v>32.219926549044033</v>
      </c>
      <c r="G178" s="51">
        <f t="shared" si="2"/>
        <v>0</v>
      </c>
      <c r="I178" s="51">
        <v>32.219926549044033</v>
      </c>
      <c r="K178" s="60">
        <f t="shared" si="3"/>
        <v>0</v>
      </c>
    </row>
    <row r="179" spans="2:18" x14ac:dyDescent="0.2">
      <c r="B179" s="48" t="s">
        <v>26</v>
      </c>
      <c r="C179" s="51">
        <v>0</v>
      </c>
      <c r="E179" s="51">
        <v>208.55560337725498</v>
      </c>
      <c r="G179" s="51">
        <f t="shared" si="2"/>
        <v>208.55560337725498</v>
      </c>
      <c r="I179" s="51">
        <v>0</v>
      </c>
      <c r="K179" s="60">
        <f t="shared" si="3"/>
        <v>0</v>
      </c>
    </row>
    <row r="180" spans="2:18" x14ac:dyDescent="0.2">
      <c r="B180" s="46" t="s">
        <v>27</v>
      </c>
      <c r="C180" s="51">
        <v>0</v>
      </c>
      <c r="E180" s="51">
        <v>9.658257192857822E-2</v>
      </c>
      <c r="G180" s="51">
        <f t="shared" si="2"/>
        <v>0</v>
      </c>
      <c r="I180" s="51">
        <v>9.658257192857822E-2</v>
      </c>
      <c r="K180" s="60">
        <f t="shared" si="3"/>
        <v>0</v>
      </c>
    </row>
    <row r="181" spans="2:18" x14ac:dyDescent="0.2">
      <c r="B181" s="11" t="s">
        <v>28</v>
      </c>
      <c r="C181" s="51">
        <v>0</v>
      </c>
      <c r="D181" s="61" t="s">
        <v>72</v>
      </c>
      <c r="E181" s="51">
        <v>298.6148747230165</v>
      </c>
      <c r="F181" s="49" t="s">
        <v>73</v>
      </c>
      <c r="G181" s="51">
        <f t="shared" si="2"/>
        <v>298.6148747230165</v>
      </c>
      <c r="H181" s="49" t="s">
        <v>73</v>
      </c>
      <c r="I181" s="51">
        <v>0</v>
      </c>
      <c r="J181" s="61" t="s">
        <v>74</v>
      </c>
      <c r="K181" s="60">
        <f t="shared" si="3"/>
        <v>0</v>
      </c>
    </row>
    <row r="182" spans="2:18" x14ac:dyDescent="0.2">
      <c r="B182" s="46" t="s">
        <v>29</v>
      </c>
      <c r="C182" s="51">
        <v>0</v>
      </c>
      <c r="E182" s="51">
        <v>7.9771214256715108</v>
      </c>
      <c r="G182" s="51">
        <f t="shared" si="2"/>
        <v>0</v>
      </c>
      <c r="I182" s="51">
        <v>7.9771214256715108</v>
      </c>
      <c r="K182" s="60">
        <f t="shared" si="3"/>
        <v>0</v>
      </c>
    </row>
    <row r="183" spans="2:18" x14ac:dyDescent="0.2">
      <c r="B183" s="48" t="s">
        <v>30</v>
      </c>
      <c r="C183" s="51">
        <v>0</v>
      </c>
      <c r="E183" s="51">
        <v>1011.7674660019052</v>
      </c>
      <c r="G183" s="51">
        <f t="shared" si="2"/>
        <v>1011.7674660019052</v>
      </c>
      <c r="I183" s="51">
        <v>0</v>
      </c>
      <c r="K183" s="60">
        <f t="shared" si="3"/>
        <v>0</v>
      </c>
    </row>
    <row r="184" spans="2:18" x14ac:dyDescent="0.2">
      <c r="B184" s="48" t="s">
        <v>31</v>
      </c>
      <c r="C184" s="51">
        <v>0</v>
      </c>
      <c r="E184" s="51">
        <v>208.55560337725498</v>
      </c>
      <c r="G184" s="51">
        <f t="shared" si="2"/>
        <v>208.55560337725498</v>
      </c>
      <c r="I184" s="51">
        <v>0</v>
      </c>
      <c r="K184" s="60">
        <f t="shared" si="3"/>
        <v>0</v>
      </c>
    </row>
    <row r="185" spans="2:18" x14ac:dyDescent="0.2">
      <c r="B185" s="48" t="s">
        <v>32</v>
      </c>
      <c r="C185" s="51">
        <v>0</v>
      </c>
      <c r="E185" s="51">
        <v>298.6148747230165</v>
      </c>
      <c r="G185" s="51">
        <f t="shared" si="2"/>
        <v>298.6148747230165</v>
      </c>
      <c r="I185" s="51">
        <v>0</v>
      </c>
      <c r="K185" s="60">
        <f t="shared" si="3"/>
        <v>0</v>
      </c>
    </row>
    <row r="186" spans="2:18" x14ac:dyDescent="0.2">
      <c r="B186" s="48" t="s">
        <v>33</v>
      </c>
      <c r="C186" s="51">
        <v>0</v>
      </c>
      <c r="E186" s="51">
        <v>1000.0000000000001</v>
      </c>
      <c r="G186" s="51">
        <f t="shared" si="2"/>
        <v>1000.0000000000001</v>
      </c>
      <c r="I186" s="51">
        <v>0</v>
      </c>
      <c r="K186" s="60">
        <f t="shared" si="3"/>
        <v>0</v>
      </c>
    </row>
    <row r="187" spans="2:18" x14ac:dyDescent="0.2">
      <c r="B187" s="11" t="s">
        <v>34</v>
      </c>
      <c r="C187" s="51">
        <v>0</v>
      </c>
      <c r="E187" s="51">
        <v>11.767466001905108</v>
      </c>
      <c r="G187" s="51">
        <f t="shared" si="2"/>
        <v>0</v>
      </c>
      <c r="I187" s="51">
        <v>11.767466001905108</v>
      </c>
      <c r="K187" s="60">
        <f t="shared" si="3"/>
        <v>0</v>
      </c>
    </row>
    <row r="188" spans="2:18" x14ac:dyDescent="0.2">
      <c r="B188" s="11" t="s">
        <v>35</v>
      </c>
      <c r="C188" s="51">
        <v>0</v>
      </c>
      <c r="E188" s="51">
        <v>208.55560337725498</v>
      </c>
      <c r="G188" s="51">
        <f t="shared" si="2"/>
        <v>208.55560337725498</v>
      </c>
      <c r="I188" s="51">
        <v>0</v>
      </c>
      <c r="K188" s="60">
        <f t="shared" si="3"/>
        <v>0</v>
      </c>
      <c r="N188" s="50"/>
      <c r="P188" s="50"/>
      <c r="Q188" s="50"/>
      <c r="R188" s="50"/>
    </row>
    <row r="189" spans="2:18" x14ac:dyDescent="0.2">
      <c r="B189" s="11" t="s">
        <v>36</v>
      </c>
      <c r="C189" s="51">
        <v>0</v>
      </c>
      <c r="E189" s="51">
        <v>298.6148747230165</v>
      </c>
      <c r="G189" s="51">
        <f t="shared" si="2"/>
        <v>298.6148747230165</v>
      </c>
      <c r="I189" s="51">
        <v>0</v>
      </c>
      <c r="K189" s="60">
        <f t="shared" si="3"/>
        <v>0</v>
      </c>
      <c r="N189" s="50"/>
      <c r="P189" s="50"/>
      <c r="Q189" s="50"/>
      <c r="R189" s="50"/>
    </row>
    <row r="190" spans="2:18" x14ac:dyDescent="0.2">
      <c r="B190" s="11" t="s">
        <v>37</v>
      </c>
      <c r="C190" s="51">
        <v>0</v>
      </c>
      <c r="E190" s="51">
        <v>111.00813284002646</v>
      </c>
      <c r="G190" s="51">
        <f t="shared" si="2"/>
        <v>111.00813284002646</v>
      </c>
      <c r="I190" s="51">
        <v>0</v>
      </c>
      <c r="K190" s="60">
        <f t="shared" si="3"/>
        <v>0</v>
      </c>
      <c r="N190" s="50"/>
      <c r="P190" s="50"/>
      <c r="Q190" s="50"/>
      <c r="R190" s="50"/>
    </row>
    <row r="191" spans="2:18" x14ac:dyDescent="0.2">
      <c r="B191" s="11" t="s">
        <v>38</v>
      </c>
      <c r="C191" s="51">
        <v>0</v>
      </c>
      <c r="E191" s="51">
        <v>4.9847525450981189</v>
      </c>
      <c r="G191" s="51">
        <f t="shared" si="2"/>
        <v>0</v>
      </c>
      <c r="I191" s="51">
        <v>4.9847525450981189</v>
      </c>
      <c r="K191" s="60">
        <f t="shared" si="3"/>
        <v>0</v>
      </c>
      <c r="N191" s="50"/>
      <c r="P191" s="50"/>
      <c r="Q191" s="50"/>
      <c r="R191" s="50"/>
    </row>
    <row r="192" spans="2:18" x14ac:dyDescent="0.2">
      <c r="B192" s="11" t="s">
        <v>39</v>
      </c>
      <c r="C192" s="51">
        <v>0</v>
      </c>
      <c r="E192" s="51">
        <v>376967.02647382859</v>
      </c>
      <c r="G192" s="51">
        <f t="shared" si="2"/>
        <v>0</v>
      </c>
      <c r="I192" s="51">
        <v>376967.02647382859</v>
      </c>
      <c r="K192" s="60">
        <f t="shared" si="3"/>
        <v>0</v>
      </c>
      <c r="N192" s="50"/>
      <c r="P192" s="50"/>
      <c r="Q192" s="50"/>
      <c r="R192" s="50"/>
    </row>
    <row r="193" spans="2:19" x14ac:dyDescent="0.2">
      <c r="B193" s="11" t="s">
        <v>40</v>
      </c>
      <c r="C193" s="51">
        <v>0</v>
      </c>
      <c r="E193" s="51">
        <v>203.27980063725872</v>
      </c>
      <c r="G193" s="51">
        <f t="shared" si="2"/>
        <v>203.27980063725872</v>
      </c>
      <c r="I193" s="51">
        <v>0</v>
      </c>
      <c r="K193" s="60">
        <f t="shared" si="3"/>
        <v>0</v>
      </c>
    </row>
    <row r="194" spans="2:19" x14ac:dyDescent="0.2">
      <c r="B194" s="12" t="s">
        <v>41</v>
      </c>
      <c r="C194" s="51">
        <v>0</v>
      </c>
      <c r="E194" s="51">
        <v>46.0998047134687</v>
      </c>
      <c r="G194" s="51">
        <f t="shared" si="2"/>
        <v>46.0998047134687</v>
      </c>
      <c r="I194" s="51">
        <v>0</v>
      </c>
      <c r="K194" s="60">
        <f t="shared" si="3"/>
        <v>0</v>
      </c>
    </row>
    <row r="195" spans="2:19" x14ac:dyDescent="0.2">
      <c r="B195" s="11" t="s">
        <v>42</v>
      </c>
      <c r="C195" s="51">
        <v>0</v>
      </c>
      <c r="E195" s="51">
        <v>23.982067525572877</v>
      </c>
      <c r="G195" s="51">
        <f t="shared" si="2"/>
        <v>0</v>
      </c>
      <c r="I195" s="51">
        <v>23.982067525572877</v>
      </c>
      <c r="K195" s="60">
        <f t="shared" si="3"/>
        <v>0</v>
      </c>
      <c r="L195" s="50"/>
    </row>
    <row r="196" spans="2:19" x14ac:dyDescent="0.2">
      <c r="B196" s="46" t="s">
        <v>43</v>
      </c>
      <c r="C196" s="51">
        <v>0</v>
      </c>
      <c r="E196" s="51">
        <v>25.253201846716312</v>
      </c>
      <c r="G196" s="51">
        <f t="shared" si="2"/>
        <v>0</v>
      </c>
      <c r="I196" s="51">
        <v>25.253201846716312</v>
      </c>
      <c r="K196" s="60">
        <f t="shared" si="3"/>
        <v>0</v>
      </c>
    </row>
    <row r="197" spans="2:19" x14ac:dyDescent="0.2">
      <c r="B197" s="11" t="s">
        <v>84</v>
      </c>
      <c r="C197" s="51">
        <v>0</v>
      </c>
      <c r="E197" s="51">
        <v>3698.8733194995434</v>
      </c>
      <c r="G197" s="51">
        <f t="shared" si="2"/>
        <v>0</v>
      </c>
      <c r="I197" s="51">
        <v>3698.8733194995434</v>
      </c>
      <c r="K197" s="60">
        <f t="shared" si="3"/>
        <v>0</v>
      </c>
    </row>
    <row r="198" spans="2:19" x14ac:dyDescent="0.2">
      <c r="B198" s="11" t="s">
        <v>85</v>
      </c>
      <c r="C198" s="51">
        <v>0</v>
      </c>
      <c r="E198" s="51">
        <v>46.099804713468714</v>
      </c>
      <c r="G198" s="51">
        <f t="shared" si="2"/>
        <v>46.099804713468714</v>
      </c>
      <c r="I198" s="51">
        <v>0</v>
      </c>
      <c r="K198" s="60">
        <v>0</v>
      </c>
    </row>
    <row r="199" spans="2:19" x14ac:dyDescent="0.2">
      <c r="B199" s="11" t="s">
        <v>45</v>
      </c>
      <c r="C199" s="51">
        <v>0</v>
      </c>
      <c r="E199" s="51">
        <v>46.099804713468714</v>
      </c>
      <c r="G199" s="51">
        <f t="shared" si="2"/>
        <v>32.269863299428096</v>
      </c>
      <c r="I199" s="51">
        <v>13.829941414040613</v>
      </c>
      <c r="K199" s="60">
        <f t="shared" si="3"/>
        <v>0</v>
      </c>
      <c r="P199" s="59"/>
      <c r="Q199" s="59"/>
      <c r="R199" s="59"/>
      <c r="S199" s="59"/>
    </row>
    <row r="200" spans="2:19" x14ac:dyDescent="0.2">
      <c r="B200" s="11" t="s">
        <v>46</v>
      </c>
      <c r="C200" s="51">
        <v>0</v>
      </c>
      <c r="E200" s="51">
        <v>1314.2879334772852</v>
      </c>
      <c r="G200" s="51">
        <f t="shared" si="2"/>
        <v>1314.2879334772852</v>
      </c>
      <c r="I200" s="51">
        <v>0</v>
      </c>
      <c r="K200" s="60">
        <f t="shared" si="3"/>
        <v>0</v>
      </c>
    </row>
    <row r="201" spans="2:19" x14ac:dyDescent="0.2">
      <c r="B201" s="11" t="s">
        <v>47</v>
      </c>
      <c r="C201" s="51">
        <v>0</v>
      </c>
      <c r="E201" s="51">
        <v>616.23583583508366</v>
      </c>
      <c r="G201" s="51">
        <f t="shared" si="2"/>
        <v>0</v>
      </c>
      <c r="I201" s="51">
        <v>616.23583583508366</v>
      </c>
      <c r="K201" s="60">
        <f t="shared" si="3"/>
        <v>0</v>
      </c>
    </row>
    <row r="202" spans="2:19" x14ac:dyDescent="0.2">
      <c r="B202" s="11" t="s">
        <v>48</v>
      </c>
      <c r="C202" s="51">
        <v>0</v>
      </c>
      <c r="E202" s="51">
        <v>3402.2651449800928</v>
      </c>
      <c r="G202" s="51">
        <f t="shared" si="2"/>
        <v>0</v>
      </c>
      <c r="I202" s="51">
        <v>3402.2651449800928</v>
      </c>
      <c r="K202" s="60">
        <f t="shared" si="3"/>
        <v>0</v>
      </c>
    </row>
    <row r="203" spans="2:19" ht="17" x14ac:dyDescent="0.2">
      <c r="B203" s="11"/>
      <c r="C203" s="38" t="s">
        <v>91</v>
      </c>
      <c r="E203" s="38" t="s">
        <v>92</v>
      </c>
      <c r="G203" s="50" t="s">
        <v>50</v>
      </c>
      <c r="I203" s="50" t="s">
        <v>77</v>
      </c>
      <c r="K203" s="50">
        <f>SUM(K168:K202)</f>
        <v>-1E-10</v>
      </c>
    </row>
    <row r="204" spans="2:19" x14ac:dyDescent="0.2">
      <c r="B204" s="11"/>
      <c r="G204" s="50"/>
      <c r="I204" s="50"/>
    </row>
    <row r="205" spans="2:19" x14ac:dyDescent="0.2">
      <c r="B205" s="11"/>
    </row>
    <row r="206" spans="2:19" x14ac:dyDescent="0.2">
      <c r="C206" s="66" t="s">
        <v>78</v>
      </c>
      <c r="D206" s="66"/>
      <c r="E206" s="66"/>
      <c r="F206" s="66"/>
      <c r="G206" s="66"/>
      <c r="L206" s="59"/>
      <c r="M206" s="59"/>
    </row>
    <row r="209" spans="2:15" x14ac:dyDescent="0.2">
      <c r="B209" s="46" t="s">
        <v>0</v>
      </c>
      <c r="C209" s="51" cm="1">
        <f t="array" ref="C209:C223">TRANSPOSE((AQ118:BE118))</f>
        <v>32.219926549044025</v>
      </c>
      <c r="E209" s="51">
        <f>AL121</f>
        <v>0</v>
      </c>
      <c r="G209" s="60">
        <f>C209-E209</f>
        <v>32.219926549044025</v>
      </c>
    </row>
    <row r="210" spans="2:15" x14ac:dyDescent="0.2">
      <c r="B210" s="46" t="s">
        <v>1</v>
      </c>
      <c r="C210" s="51">
        <v>208.65218594918355</v>
      </c>
      <c r="E210" s="51">
        <f t="shared" ref="E210:E223" si="4">AL122</f>
        <v>0</v>
      </c>
      <c r="G210" s="60">
        <f t="shared" ref="G210:G223" si="5">C210-E210</f>
        <v>208.65218594918355</v>
      </c>
      <c r="N210" s="59"/>
      <c r="O210" s="59"/>
    </row>
    <row r="211" spans="2:15" x14ac:dyDescent="0.2">
      <c r="B211" s="46" t="s">
        <v>2</v>
      </c>
      <c r="C211" s="51">
        <v>306.591996148688</v>
      </c>
      <c r="E211" s="51">
        <f t="shared" si="4"/>
        <v>0</v>
      </c>
      <c r="G211" s="60">
        <f t="shared" si="5"/>
        <v>306.591996148688</v>
      </c>
    </row>
    <row r="212" spans="2:15" x14ac:dyDescent="0.2">
      <c r="B212" s="46" t="s">
        <v>3</v>
      </c>
      <c r="C212" s="51">
        <v>1011.7674660019052</v>
      </c>
      <c r="D212" s="62"/>
      <c r="E212" s="51">
        <f t="shared" si="4"/>
        <v>0</v>
      </c>
      <c r="F212" s="62"/>
      <c r="G212" s="60">
        <f t="shared" si="5"/>
        <v>1011.7674660019052</v>
      </c>
    </row>
    <row r="213" spans="2:15" x14ac:dyDescent="0.2">
      <c r="B213" s="46" t="s">
        <v>4</v>
      </c>
      <c r="C213" s="51">
        <v>208.55560337725498</v>
      </c>
      <c r="E213" s="51">
        <f t="shared" si="4"/>
        <v>0</v>
      </c>
      <c r="G213" s="60">
        <f t="shared" si="5"/>
        <v>208.55560337725498</v>
      </c>
      <c r="H213" s="59"/>
      <c r="I213" s="59"/>
      <c r="J213" s="59"/>
      <c r="K213" s="59"/>
    </row>
    <row r="214" spans="2:15" x14ac:dyDescent="0.2">
      <c r="B214" s="46" t="s">
        <v>5</v>
      </c>
      <c r="C214" s="51">
        <v>298.6148747230165</v>
      </c>
      <c r="E214" s="51">
        <f t="shared" si="4"/>
        <v>0</v>
      </c>
      <c r="G214" s="60">
        <f t="shared" si="5"/>
        <v>298.6148747230165</v>
      </c>
    </row>
    <row r="215" spans="2:15" x14ac:dyDescent="0.2">
      <c r="B215" s="46" t="s">
        <v>6</v>
      </c>
      <c r="C215" s="51">
        <v>1011.7674660019052</v>
      </c>
      <c r="E215" s="51">
        <f t="shared" si="4"/>
        <v>0</v>
      </c>
      <c r="G215" s="60">
        <f t="shared" si="5"/>
        <v>1011.7674660019052</v>
      </c>
    </row>
    <row r="216" spans="2:15" x14ac:dyDescent="0.2">
      <c r="B216" s="46" t="s">
        <v>7</v>
      </c>
      <c r="C216" s="51">
        <v>208.55560337725498</v>
      </c>
      <c r="D216" s="49" t="s">
        <v>79</v>
      </c>
      <c r="E216" s="51">
        <f t="shared" si="4"/>
        <v>0</v>
      </c>
      <c r="F216" s="49" t="s">
        <v>74</v>
      </c>
      <c r="G216" s="60">
        <f t="shared" si="5"/>
        <v>208.55560337725498</v>
      </c>
    </row>
    <row r="217" spans="2:15" x14ac:dyDescent="0.2">
      <c r="B217" s="46" t="s">
        <v>8</v>
      </c>
      <c r="C217" s="51">
        <v>298.6148747230165</v>
      </c>
      <c r="E217" s="51">
        <f t="shared" si="4"/>
        <v>0</v>
      </c>
      <c r="G217" s="60">
        <f t="shared" si="5"/>
        <v>298.6148747230165</v>
      </c>
    </row>
    <row r="218" spans="2:15" x14ac:dyDescent="0.2">
      <c r="B218" s="46" t="s">
        <v>9</v>
      </c>
      <c r="C218" s="51">
        <v>377083.01935921365</v>
      </c>
      <c r="E218" s="51">
        <f t="shared" si="4"/>
        <v>0</v>
      </c>
      <c r="G218" s="60">
        <f t="shared" si="5"/>
        <v>377083.01935921365</v>
      </c>
    </row>
    <row r="219" spans="2:15" x14ac:dyDescent="0.2">
      <c r="B219" s="46" t="s">
        <v>10</v>
      </c>
      <c r="C219" s="51">
        <v>3997.4881942225597</v>
      </c>
      <c r="E219" s="51">
        <f t="shared" si="4"/>
        <v>0</v>
      </c>
      <c r="G219" s="60">
        <f t="shared" si="5"/>
        <v>3997.4881942225597</v>
      </c>
    </row>
    <row r="220" spans="2:15" x14ac:dyDescent="0.2">
      <c r="B220" s="46" t="s">
        <v>86</v>
      </c>
      <c r="C220" s="51">
        <v>46.0998047134687</v>
      </c>
      <c r="E220" s="51">
        <f t="shared" si="4"/>
        <v>0</v>
      </c>
      <c r="G220" s="60">
        <f t="shared" si="5"/>
        <v>46.0998047134687</v>
      </c>
    </row>
    <row r="221" spans="2:15" x14ac:dyDescent="0.2">
      <c r="B221" s="46" t="s">
        <v>87</v>
      </c>
      <c r="C221" s="51">
        <v>46.099804713468714</v>
      </c>
      <c r="E221" s="51">
        <f t="shared" si="4"/>
        <v>0</v>
      </c>
      <c r="G221" s="60">
        <v>0</v>
      </c>
    </row>
    <row r="222" spans="2:15" x14ac:dyDescent="0.2">
      <c r="B222" s="46" t="s">
        <v>11</v>
      </c>
      <c r="C222" s="51">
        <v>1314.2879334772852</v>
      </c>
      <c r="E222" s="51">
        <f t="shared" si="4"/>
        <v>0</v>
      </c>
      <c r="G222" s="60">
        <f t="shared" si="5"/>
        <v>1314.2879334772852</v>
      </c>
    </row>
    <row r="223" spans="2:15" x14ac:dyDescent="0.2">
      <c r="B223" s="46" t="s">
        <v>12</v>
      </c>
      <c r="C223" s="51">
        <v>4248.4491136552024</v>
      </c>
      <c r="D223" s="49"/>
      <c r="E223" s="51">
        <f t="shared" si="4"/>
        <v>229.94813284002646</v>
      </c>
      <c r="G223" s="60">
        <f t="shared" si="5"/>
        <v>4018.5009808151758</v>
      </c>
    </row>
    <row r="224" spans="2:15" x14ac:dyDescent="0.2">
      <c r="B224" s="11"/>
      <c r="C224" s="49" t="s">
        <v>53</v>
      </c>
      <c r="D224" s="49"/>
      <c r="E224" s="49" t="s">
        <v>56</v>
      </c>
      <c r="F224" s="49"/>
      <c r="G224" s="49">
        <v>0</v>
      </c>
    </row>
    <row r="225" spans="2:11" x14ac:dyDescent="0.2">
      <c r="B225" s="11"/>
    </row>
    <row r="226" spans="2:11" x14ac:dyDescent="0.2">
      <c r="B226" s="11"/>
    </row>
    <row r="231" spans="2:11" x14ac:dyDescent="0.2">
      <c r="H231" s="49"/>
      <c r="I231" s="49"/>
      <c r="J231" s="49"/>
      <c r="K231" s="49"/>
    </row>
  </sheetData>
  <mergeCells count="10">
    <mergeCell ref="AQ119:BE119"/>
    <mergeCell ref="AQ117:BE117"/>
    <mergeCell ref="BK117:BL117"/>
    <mergeCell ref="C165:K165"/>
    <mergeCell ref="C206:G206"/>
    <mergeCell ref="C119:D119"/>
    <mergeCell ref="C136:AL136"/>
    <mergeCell ref="C138:AL138"/>
    <mergeCell ref="C159:AL159"/>
    <mergeCell ref="C161:AL16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7C05AA-D3A9-6049-AB59-84B5F03A5DC4}">
  <dimension ref="B1:BP155"/>
  <sheetViews>
    <sheetView tabSelected="1" topLeftCell="A81" zoomScale="85" workbookViewId="0">
      <selection activeCell="R140" sqref="R140"/>
    </sheetView>
  </sheetViews>
  <sheetFormatPr baseColWidth="10" defaultRowHeight="16" x14ac:dyDescent="0.2"/>
  <sheetData>
    <row r="1" spans="2:68" x14ac:dyDescent="0.2">
      <c r="B1" t="s">
        <v>70</v>
      </c>
    </row>
    <row r="4" spans="2:68" ht="112" x14ac:dyDescent="0.2"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2"/>
      <c r="AT4" s="3" t="s">
        <v>0</v>
      </c>
      <c r="AU4" s="3" t="s">
        <v>1</v>
      </c>
      <c r="AV4" s="3" t="s">
        <v>2</v>
      </c>
      <c r="AW4" s="3" t="s">
        <v>3</v>
      </c>
      <c r="AX4" s="3" t="s">
        <v>4</v>
      </c>
      <c r="AY4" s="3" t="s">
        <v>5</v>
      </c>
      <c r="AZ4" s="3" t="s">
        <v>6</v>
      </c>
      <c r="BA4" s="3" t="s">
        <v>7</v>
      </c>
      <c r="BB4" s="3" t="s">
        <v>8</v>
      </c>
      <c r="BC4" s="3" t="s">
        <v>9</v>
      </c>
      <c r="BD4" s="3" t="s">
        <v>10</v>
      </c>
      <c r="BE4" s="44" t="s">
        <v>86</v>
      </c>
      <c r="BF4" s="44" t="s">
        <v>87</v>
      </c>
      <c r="BG4" s="3" t="s">
        <v>11</v>
      </c>
      <c r="BH4" s="3" t="s">
        <v>12</v>
      </c>
      <c r="BI4" s="1"/>
      <c r="BJ4" s="1"/>
      <c r="BK4" s="1"/>
      <c r="BL4" s="1"/>
      <c r="BM4" s="3"/>
      <c r="BN4" s="3" t="s">
        <v>13</v>
      </c>
      <c r="BO4" s="3" t="s">
        <v>14</v>
      </c>
      <c r="BP4" s="1"/>
    </row>
    <row r="5" spans="2:68" x14ac:dyDescent="0.2"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4"/>
      <c r="AJ5" s="4"/>
      <c r="AK5" s="1"/>
      <c r="AL5" s="1"/>
      <c r="AM5" s="1"/>
      <c r="AN5" s="1"/>
      <c r="AO5" s="1"/>
      <c r="AP5" s="1"/>
      <c r="AQ5" s="1"/>
      <c r="AR5" s="1"/>
      <c r="AS5" s="4" t="s">
        <v>15</v>
      </c>
      <c r="AT5" s="5">
        <f>M!AQ81*'h  kJ per mol '!AQ5 /MW!AR5</f>
        <v>-1777985.4355511186</v>
      </c>
      <c r="AU5" s="5">
        <v>0</v>
      </c>
      <c r="AV5" s="5">
        <v>0</v>
      </c>
      <c r="AW5" s="5">
        <f>M!AT81*'h  kJ per mol '!AT5</f>
        <v>0</v>
      </c>
      <c r="AX5" s="5">
        <f>M!AU81*'h  kJ per mol '!AU5</f>
        <v>0</v>
      </c>
      <c r="AY5" s="5">
        <f>M!AV81*'h  kJ per mol '!AV5</f>
        <v>0</v>
      </c>
      <c r="AZ5" s="5">
        <f>M!AW81*'h  kJ per mol '!AW5</f>
        <v>0</v>
      </c>
      <c r="BA5" s="5">
        <f>M!AX81*'h  kJ per mol '!AX5</f>
        <v>0</v>
      </c>
      <c r="BB5" s="5">
        <f>M!AY81*'h  kJ per mol '!AY5</f>
        <v>0</v>
      </c>
      <c r="BC5" s="5">
        <f>M!AZ81*'h  kJ per mol '!AZ5</f>
        <v>0</v>
      </c>
      <c r="BD5" s="5">
        <f>M!BA81*'h  kJ per mol '!BA5</f>
        <v>0</v>
      </c>
      <c r="BE5" s="5">
        <f>M!BB81*'h  kJ per mol '!BB5</f>
        <v>0</v>
      </c>
      <c r="BF5" s="5">
        <f>M!BC81*'h  kJ per mol '!BC5</f>
        <v>0</v>
      </c>
      <c r="BG5" s="5">
        <f>M!BD81*'h  kJ per mol '!BD5</f>
        <v>0</v>
      </c>
      <c r="BH5" s="5">
        <f>M!BE81*'h  kJ per mol '!BE5</f>
        <v>0</v>
      </c>
      <c r="BI5" s="6">
        <f>SUM(AT5:BH5)</f>
        <v>-1777985.4355511186</v>
      </c>
      <c r="BJ5" s="1"/>
      <c r="BK5" s="1"/>
      <c r="BL5" s="1"/>
      <c r="BM5" s="4" t="s">
        <v>15</v>
      </c>
      <c r="BN5" s="7">
        <f>M!BK81*'h  kJ per mol '!BK5</f>
        <v>0</v>
      </c>
      <c r="BO5" s="7">
        <f>M!BL81*'h  kJ per mol '!BL5</f>
        <v>0</v>
      </c>
      <c r="BP5" s="6">
        <f>SUM(BN5:BO5)</f>
        <v>0</v>
      </c>
    </row>
    <row r="6" spans="2:68" x14ac:dyDescent="0.2"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4"/>
      <c r="AJ6" s="4"/>
      <c r="AK6" s="1"/>
      <c r="AL6" s="1"/>
      <c r="AM6" s="1"/>
      <c r="AN6" s="1"/>
      <c r="AO6" s="1"/>
      <c r="AP6" s="1"/>
      <c r="AQ6" s="1"/>
      <c r="AR6" s="1"/>
      <c r="AS6" s="4" t="s">
        <v>16</v>
      </c>
      <c r="AT6" s="5">
        <v>0</v>
      </c>
      <c r="AU6" s="5">
        <f>M!AR82*'h  kJ per mol '!AR6 /MW!AS6</f>
        <v>-1359457.7959575919</v>
      </c>
      <c r="AV6" s="5">
        <v>0</v>
      </c>
      <c r="AW6" s="5">
        <f>M!AT82*'h  kJ per mol '!AT6</f>
        <v>0</v>
      </c>
      <c r="AX6" s="5">
        <f>M!AU82*'h  kJ per mol '!AU6</f>
        <v>0</v>
      </c>
      <c r="AY6" s="5">
        <f>M!AV82*'h  kJ per mol '!AV6</f>
        <v>0</v>
      </c>
      <c r="AZ6" s="5">
        <f>M!AW82*'h  kJ per mol '!AW6</f>
        <v>0</v>
      </c>
      <c r="BA6" s="5">
        <f>M!AX82*'h  kJ per mol '!AX6</f>
        <v>0</v>
      </c>
      <c r="BB6" s="5">
        <f>M!AY82*'h  kJ per mol '!AY6</f>
        <v>0</v>
      </c>
      <c r="BC6" s="5">
        <f>M!AZ82*'h  kJ per mol '!AZ6</f>
        <v>0</v>
      </c>
      <c r="BD6" s="5">
        <f>M!BA82*'h  kJ per mol '!BA6</f>
        <v>0</v>
      </c>
      <c r="BE6" s="5">
        <f>M!BB82*'h  kJ per mol '!BB6</f>
        <v>0</v>
      </c>
      <c r="BF6" s="5">
        <f>M!BC82*'h  kJ per mol '!BC6</f>
        <v>0</v>
      </c>
      <c r="BG6" s="5">
        <f>M!BD82*'h  kJ per mol '!BD6</f>
        <v>0</v>
      </c>
      <c r="BH6" s="5">
        <f>M!BE82*'h  kJ per mol '!BE6</f>
        <v>0</v>
      </c>
      <c r="BI6" s="6">
        <f>SUM(AT6:BH6)</f>
        <v>-1359457.7959575919</v>
      </c>
      <c r="BJ6" s="1"/>
      <c r="BK6" s="1"/>
      <c r="BL6" s="1"/>
      <c r="BM6" s="4" t="s">
        <v>16</v>
      </c>
      <c r="BN6" s="7">
        <f>M!BK82*'h  kJ per mol '!BK6</f>
        <v>0</v>
      </c>
      <c r="BO6" s="7">
        <f>M!BL82*'h  kJ per mol '!BL6</f>
        <v>0</v>
      </c>
      <c r="BP6" s="6">
        <f t="shared" ref="BP6:BP40" si="0">SUM(BN6:BO6)</f>
        <v>0</v>
      </c>
    </row>
    <row r="7" spans="2:68" x14ac:dyDescent="0.2"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4"/>
      <c r="AJ7" s="4"/>
      <c r="AK7" s="1"/>
      <c r="AL7" s="1"/>
      <c r="AM7" s="1"/>
      <c r="AN7" s="1"/>
      <c r="AO7" s="1"/>
      <c r="AP7" s="1"/>
      <c r="AQ7" s="1"/>
      <c r="AR7" s="1"/>
      <c r="AS7" s="4" t="s">
        <v>17</v>
      </c>
      <c r="AT7" s="5">
        <v>0</v>
      </c>
      <c r="AU7" s="5">
        <v>0</v>
      </c>
      <c r="AV7" s="5">
        <f>M!AS83*'h  kJ per mol '!AS7 /MW!AT7</f>
        <v>9126570.1860198174</v>
      </c>
      <c r="AW7" s="5">
        <f>M!AT83*'h  kJ per mol '!AT7</f>
        <v>0</v>
      </c>
      <c r="AX7" s="5">
        <f>M!AU83*'h  kJ per mol '!AU7</f>
        <v>0</v>
      </c>
      <c r="AY7" s="5">
        <f>M!AV83*'h  kJ per mol '!AV7</f>
        <v>0</v>
      </c>
      <c r="AZ7" s="5">
        <f>M!AW83*'h  kJ per mol '!AW7</f>
        <v>0</v>
      </c>
      <c r="BA7" s="5">
        <f>M!AX83*'h  kJ per mol '!AX7</f>
        <v>0</v>
      </c>
      <c r="BB7" s="5">
        <f>M!AY83*'h  kJ per mol '!AY7</f>
        <v>0</v>
      </c>
      <c r="BC7" s="5">
        <f>M!AZ83*'h  kJ per mol '!AZ7</f>
        <v>0</v>
      </c>
      <c r="BD7" s="5">
        <f>M!BA83*'h  kJ per mol '!BA7</f>
        <v>0</v>
      </c>
      <c r="BE7" s="5">
        <f>M!BB83*'h  kJ per mol '!BB7</f>
        <v>0</v>
      </c>
      <c r="BF7" s="5">
        <f>M!BC83*'h  kJ per mol '!BC7</f>
        <v>0</v>
      </c>
      <c r="BG7" s="5">
        <f>M!BD83*'h  kJ per mol '!BD7</f>
        <v>0</v>
      </c>
      <c r="BH7" s="5">
        <f>M!BE83*'h  kJ per mol '!BE7</f>
        <v>0</v>
      </c>
      <c r="BI7" s="6">
        <f t="shared" ref="BI7:BI40" si="1">SUM(AT7:BH7)</f>
        <v>9126570.1860198174</v>
      </c>
      <c r="BJ7" s="1"/>
      <c r="BK7" s="1"/>
      <c r="BL7" s="1"/>
      <c r="BM7" s="4" t="s">
        <v>17</v>
      </c>
      <c r="BN7" s="7">
        <f>M!BK83*'h  kJ per mol '!BK7</f>
        <v>0</v>
      </c>
      <c r="BO7" s="7">
        <f>M!BL83*'h  kJ per mol '!BL7</f>
        <v>0</v>
      </c>
      <c r="BP7" s="6">
        <f t="shared" si="0"/>
        <v>0</v>
      </c>
    </row>
    <row r="8" spans="2:68" x14ac:dyDescent="0.2"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4"/>
      <c r="AJ8" s="4"/>
      <c r="AK8" s="1"/>
      <c r="AL8" s="1"/>
      <c r="AM8" s="1"/>
      <c r="AN8" s="1"/>
      <c r="AO8" s="1"/>
      <c r="AP8" s="1"/>
      <c r="AQ8" s="1"/>
      <c r="AR8" s="1"/>
      <c r="AS8" s="4" t="s">
        <v>18</v>
      </c>
      <c r="AT8" s="5">
        <f>M!AQ84*'h  kJ per mol '!AQ8 /MW!AR8</f>
        <v>0</v>
      </c>
      <c r="AU8" s="5">
        <f>M!AR84*'h  kJ per mol '!AR8 /MW!AS8</f>
        <v>0</v>
      </c>
      <c r="AV8" s="5">
        <f>M!AS84*'h  kJ per mol '!AS8 /MW!AT8</f>
        <v>0</v>
      </c>
      <c r="AW8" s="5">
        <f>M!AT84*'h  kJ per mol '!AT8</f>
        <v>0</v>
      </c>
      <c r="AX8" s="5">
        <f>M!AU84*'h  kJ per mol '!AU8</f>
        <v>0</v>
      </c>
      <c r="AY8" s="5">
        <f>M!AV84*'h  kJ per mol '!AV8</f>
        <v>0</v>
      </c>
      <c r="AZ8" s="5">
        <f>M!AW84*'h  kJ per mol '!AW8</f>
        <v>0</v>
      </c>
      <c r="BA8" s="5">
        <f>M!AX84*'h  kJ per mol '!AX8</f>
        <v>0</v>
      </c>
      <c r="BB8" s="5">
        <f>M!AY84*'h  kJ per mol '!AY8</f>
        <v>0</v>
      </c>
      <c r="BC8" s="5">
        <f>M!AZ84*'h  kJ per mol '!AZ8 /MW!BA8</f>
        <v>0</v>
      </c>
      <c r="BD8" s="5">
        <f>M!BA84*'h  kJ per mol '!BA8 /MW!BB8</f>
        <v>0</v>
      </c>
      <c r="BE8" s="5">
        <f>M!BB84*'h  kJ per mol '!BB8</f>
        <v>0</v>
      </c>
      <c r="BF8" s="5">
        <f>M!BC84*'h  kJ per mol '!BC8</f>
        <v>0</v>
      </c>
      <c r="BG8" s="5">
        <f>M!BD84*'h  kJ per mol '!BD8</f>
        <v>0</v>
      </c>
      <c r="BH8" s="5">
        <f>M!BE84*'h  kJ per mol '!BE8</f>
        <v>0</v>
      </c>
      <c r="BI8" s="6">
        <f t="shared" si="1"/>
        <v>0</v>
      </c>
      <c r="BJ8" s="1"/>
      <c r="BK8" s="1"/>
      <c r="BL8" s="1"/>
      <c r="BM8" s="4" t="s">
        <v>18</v>
      </c>
      <c r="BN8" s="7">
        <f>M!BK84*'h  kJ per mol '!BK8</f>
        <v>0</v>
      </c>
      <c r="BO8" s="7">
        <f>M!BL84*'h  kJ per mol '!BL8</f>
        <v>0</v>
      </c>
      <c r="BP8" s="6">
        <f t="shared" si="0"/>
        <v>0</v>
      </c>
    </row>
    <row r="9" spans="2:68" x14ac:dyDescent="0.2"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4"/>
      <c r="AJ9" s="4"/>
      <c r="AK9" s="1"/>
      <c r="AL9" s="1"/>
      <c r="AM9" s="1"/>
      <c r="AN9" s="1"/>
      <c r="AO9" s="1"/>
      <c r="AP9" s="1"/>
      <c r="AQ9" s="1"/>
      <c r="AR9" s="1"/>
      <c r="AS9" s="4" t="s">
        <v>19</v>
      </c>
      <c r="AT9" s="5">
        <v>0</v>
      </c>
      <c r="AU9" s="5">
        <v>0</v>
      </c>
      <c r="AV9" s="5">
        <v>0</v>
      </c>
      <c r="AW9" s="5">
        <f>M!AT85*'h  kJ per mol '!AT9</f>
        <v>0</v>
      </c>
      <c r="AX9" s="5">
        <f>M!AU85*'h  kJ per mol '!AU9</f>
        <v>0</v>
      </c>
      <c r="AY9" s="5">
        <f>M!AV85*'h  kJ per mol '!AV9</f>
        <v>0</v>
      </c>
      <c r="AZ9" s="5">
        <f>M!AW85*'h  kJ per mol '!AW9</f>
        <v>0</v>
      </c>
      <c r="BA9" s="5">
        <f>M!AX85*'h  kJ per mol '!AX9</f>
        <v>0</v>
      </c>
      <c r="BB9" s="5">
        <f>M!AY85*'h  kJ per mol '!AY9</f>
        <v>0</v>
      </c>
      <c r="BC9" s="5">
        <f>M!AZ85*'h  kJ per mol '!AZ9 /MW!BA9</f>
        <v>-96713683.248018071</v>
      </c>
      <c r="BD9" s="5">
        <f>M!BA85*'h  kJ per mol '!BA9 /MW!BB9</f>
        <v>-949206.42548067577</v>
      </c>
      <c r="BE9" s="5">
        <f>M!BB85*'h  kJ per mol '!BB9</f>
        <v>0</v>
      </c>
      <c r="BF9" s="5">
        <f>M!BC85*'h  kJ per mol '!BC9</f>
        <v>0</v>
      </c>
      <c r="BG9" s="5">
        <f>M!BD85*'h  kJ per mol '!BD9</f>
        <v>0</v>
      </c>
      <c r="BH9" s="5">
        <f>M!BE85*'h  kJ per mol '!BE9 /MW!BF9</f>
        <v>-208916.35016621815</v>
      </c>
      <c r="BI9" s="6">
        <f t="shared" si="1"/>
        <v>-97871806.023664966</v>
      </c>
      <c r="BJ9" s="1"/>
      <c r="BK9" s="1"/>
      <c r="BL9" s="1"/>
      <c r="BM9" s="4" t="s">
        <v>19</v>
      </c>
      <c r="BN9" s="7">
        <f>M!BK85*'h  kJ per mol '!BK9</f>
        <v>0</v>
      </c>
      <c r="BO9" s="7">
        <f>M!BL85*'h  kJ per mol '!BL9</f>
        <v>0</v>
      </c>
      <c r="BP9" s="6">
        <f t="shared" si="0"/>
        <v>0</v>
      </c>
    </row>
    <row r="10" spans="2:68" x14ac:dyDescent="0.2"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4"/>
      <c r="AJ10" s="4"/>
      <c r="AK10" s="1"/>
      <c r="AL10" s="1"/>
      <c r="AM10" s="1"/>
      <c r="AN10" s="1"/>
      <c r="AO10" s="1"/>
      <c r="AP10" s="1"/>
      <c r="AQ10" s="1"/>
      <c r="AR10" s="1"/>
      <c r="AS10" s="4" t="s">
        <v>20</v>
      </c>
      <c r="AT10" s="5">
        <f>M!AQ86*'h  kJ per mol '!AQ10 /MW!AR10</f>
        <v>88160.656904773379</v>
      </c>
      <c r="AU10" s="5">
        <f>M!AR86*'h  kJ per mol '!AR10 /MW!AS10</f>
        <v>241.59146310558404</v>
      </c>
      <c r="AV10" s="5">
        <f>M!AS86*'h  kJ per mol '!AS10 /MW!AT10</f>
        <v>21827.121921766418</v>
      </c>
      <c r="AW10" s="5">
        <f>M!AT86*'h  kJ per mol '!AT10</f>
        <v>0</v>
      </c>
      <c r="AX10" s="5">
        <f>M!AU86*'h  kJ per mol '!AU10</f>
        <v>0</v>
      </c>
      <c r="AY10" s="5">
        <f>M!AV86*'h  kJ per mol '!AV10</f>
        <v>0</v>
      </c>
      <c r="AZ10" s="5">
        <f>M!AW86*'h  kJ per mol '!AW10</f>
        <v>0</v>
      </c>
      <c r="BA10" s="5">
        <f>M!AX86*'h  kJ per mol '!AX10</f>
        <v>0</v>
      </c>
      <c r="BB10" s="5">
        <f>M!AY86*'h  kJ per mol '!AY10</f>
        <v>0</v>
      </c>
      <c r="BC10" s="5">
        <f>M!AZ86*'h  kJ per mol '!AZ10</f>
        <v>0</v>
      </c>
      <c r="BD10" s="5">
        <f>M!BA86*'h  kJ per mol '!BA10</f>
        <v>0</v>
      </c>
      <c r="BE10" s="5">
        <f>M!BB86*'h  kJ per mol '!BB10</f>
        <v>0</v>
      </c>
      <c r="BF10" s="5">
        <f>M!BC86*'h  kJ per mol '!BC10</f>
        <v>0</v>
      </c>
      <c r="BG10" s="5">
        <f>M!BD86*'h  kJ per mol '!BD10</f>
        <v>0</v>
      </c>
      <c r="BH10" s="5">
        <v>0</v>
      </c>
      <c r="BI10" s="6">
        <f t="shared" si="1"/>
        <v>110229.37028964538</v>
      </c>
      <c r="BJ10" s="1"/>
      <c r="BK10" s="1"/>
      <c r="BL10" s="1"/>
      <c r="BM10" s="4" t="s">
        <v>20</v>
      </c>
      <c r="BN10" s="7">
        <f>M!BK86*'h  kJ per mol '!BK10</f>
        <v>0</v>
      </c>
      <c r="BO10" s="7">
        <f>M!BL86*'h  kJ per mol '!BL10</f>
        <v>0</v>
      </c>
      <c r="BP10" s="6">
        <f t="shared" si="0"/>
        <v>0</v>
      </c>
    </row>
    <row r="11" spans="2:68" x14ac:dyDescent="0.2"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4"/>
      <c r="AJ11" s="4"/>
      <c r="AK11" s="1"/>
      <c r="AL11" s="1"/>
      <c r="AM11" s="1"/>
      <c r="AN11" s="1"/>
      <c r="AO11" s="1"/>
      <c r="AP11" s="1"/>
      <c r="AQ11" s="1"/>
      <c r="AR11" s="1"/>
      <c r="AS11" s="4" t="s">
        <v>21</v>
      </c>
      <c r="AT11" s="5">
        <v>0</v>
      </c>
      <c r="AU11" s="5">
        <f>'h  kJ per mol '!AR11*M!AR87 /MW!AS11</f>
        <v>-1.1322425723331082</v>
      </c>
      <c r="AV11" s="5">
        <v>0</v>
      </c>
      <c r="AW11" s="5">
        <f>M!AT87*'h  kJ per mol '!AT11</f>
        <v>0</v>
      </c>
      <c r="AX11" s="5">
        <f>M!AU87*'h  kJ per mol '!AU11</f>
        <v>0</v>
      </c>
      <c r="AY11" s="5">
        <f>M!AV87*'h  kJ per mol '!AV11</f>
        <v>0</v>
      </c>
      <c r="AZ11" s="5">
        <f>M!AW87*'h  kJ per mol '!AW11</f>
        <v>0</v>
      </c>
      <c r="BA11" s="5">
        <f>M!AX87*'h  kJ per mol '!AX11</f>
        <v>0</v>
      </c>
      <c r="BB11" s="5">
        <f>M!AY87*'h  kJ per mol '!AY11</f>
        <v>0</v>
      </c>
      <c r="BC11" s="5">
        <f>M!AZ87*'h  kJ per mol '!AZ11</f>
        <v>0</v>
      </c>
      <c r="BD11" s="5">
        <f>M!BA87*'h  kJ per mol '!BA11</f>
        <v>0</v>
      </c>
      <c r="BE11" s="5">
        <f>M!BB87*'h  kJ per mol '!BB11</f>
        <v>0</v>
      </c>
      <c r="BF11" s="5">
        <f>M!BC87*'h  kJ per mol '!BC11</f>
        <v>0</v>
      </c>
      <c r="BG11" s="5">
        <f>M!BD87*'h  kJ per mol '!BD11</f>
        <v>0</v>
      </c>
      <c r="BH11" s="5">
        <v>0</v>
      </c>
      <c r="BI11" s="6">
        <f t="shared" si="1"/>
        <v>-1.1322425723331082</v>
      </c>
      <c r="BJ11" s="1"/>
      <c r="BK11" s="1"/>
      <c r="BL11" s="1"/>
      <c r="BM11" s="4" t="s">
        <v>21</v>
      </c>
      <c r="BN11" s="7">
        <f>M!BK87*'h  kJ per mol '!BK11</f>
        <v>0</v>
      </c>
      <c r="BO11" s="7">
        <f>M!BL87*'h  kJ per mol '!BL11</f>
        <v>0</v>
      </c>
      <c r="BP11" s="6">
        <f t="shared" si="0"/>
        <v>0</v>
      </c>
    </row>
    <row r="12" spans="2:68" x14ac:dyDescent="0.2"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4"/>
      <c r="AJ12" s="4"/>
      <c r="AK12" s="1"/>
      <c r="AL12" s="1"/>
      <c r="AM12" s="1"/>
      <c r="AN12" s="1"/>
      <c r="AO12" s="1"/>
      <c r="AP12" s="1"/>
      <c r="AQ12" s="1"/>
      <c r="AR12" s="1"/>
      <c r="AS12" s="4" t="s">
        <v>22</v>
      </c>
      <c r="AT12" s="5">
        <v>0</v>
      </c>
      <c r="AU12" s="5">
        <v>0</v>
      </c>
      <c r="AV12" s="5">
        <v>0</v>
      </c>
      <c r="AW12" s="5">
        <f>M!AT88*'h  kJ per mol '!AT12</f>
        <v>0</v>
      </c>
      <c r="AX12" s="5">
        <f>M!AU88*'h  kJ per mol '!AU12</f>
        <v>0</v>
      </c>
      <c r="AY12" s="5">
        <f>M!AV88*'h  kJ per mol '!AV12</f>
        <v>0</v>
      </c>
      <c r="AZ12" s="5">
        <f>M!AW88*'h  kJ per mol '!AW12</f>
        <v>0</v>
      </c>
      <c r="BA12" s="5">
        <f>M!AX88*'h  kJ per mol '!AX12</f>
        <v>0</v>
      </c>
      <c r="BB12" s="5">
        <f>M!AY88*'h  kJ per mol '!AY12</f>
        <v>0</v>
      </c>
      <c r="BC12" s="5">
        <f>M!AZ88*'h  kJ per mol '!AZ12</f>
        <v>0</v>
      </c>
      <c r="BD12" s="5">
        <f>M!BA88*'h  kJ per mol '!BA12</f>
        <v>0</v>
      </c>
      <c r="BE12" s="5">
        <f>M!BB88*'h  kJ per mol '!BB12</f>
        <v>0</v>
      </c>
      <c r="BF12" s="5">
        <f>M!BC88*'h  kJ per mol '!BC12</f>
        <v>0</v>
      </c>
      <c r="BG12" s="5">
        <f>M!BD88*'h  kJ per mol '!BD12</f>
        <v>0</v>
      </c>
      <c r="BH12" s="5">
        <f>M!BE88*'h  kJ per mol '!BE12 /MW!BF12</f>
        <v>194131.36779323625</v>
      </c>
      <c r="BI12" s="6">
        <f t="shared" si="1"/>
        <v>194131.36779323625</v>
      </c>
      <c r="BJ12" s="1"/>
      <c r="BK12" s="1"/>
      <c r="BL12" s="1"/>
      <c r="BM12" s="4" t="s">
        <v>22</v>
      </c>
      <c r="BN12" s="7">
        <f>M!BK88*'h  kJ per mol '!BK12</f>
        <v>0</v>
      </c>
      <c r="BO12" s="7">
        <f>M!BL88*'h  kJ per mol '!BL12</f>
        <v>0</v>
      </c>
      <c r="BP12" s="6">
        <f t="shared" si="0"/>
        <v>0</v>
      </c>
    </row>
    <row r="13" spans="2:68" x14ac:dyDescent="0.2"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4"/>
      <c r="AJ13" s="4"/>
      <c r="AK13" s="1"/>
      <c r="AL13" s="1"/>
      <c r="AM13" s="1"/>
      <c r="AN13" s="1"/>
      <c r="AO13" s="1"/>
      <c r="AP13" s="1"/>
      <c r="AQ13" s="1"/>
      <c r="AR13" s="1"/>
      <c r="AS13" s="4" t="s">
        <v>23</v>
      </c>
      <c r="AT13" s="5">
        <v>0</v>
      </c>
      <c r="AU13" s="5">
        <v>0</v>
      </c>
      <c r="AV13" s="5">
        <v>0</v>
      </c>
      <c r="AW13" s="5">
        <f>M!AT89*'h  kJ per mol '!AT13</f>
        <v>0</v>
      </c>
      <c r="AX13" s="5">
        <f>M!AU89*'h  kJ per mol '!AU13</f>
        <v>0</v>
      </c>
      <c r="AY13" s="5">
        <f>M!AV89*'h  kJ per mol '!AV13</f>
        <v>0</v>
      </c>
      <c r="AZ13" s="5">
        <f>M!AW89*'h  kJ per mol '!AW13</f>
        <v>0</v>
      </c>
      <c r="BA13" s="5">
        <f>M!AX89*'h  kJ per mol '!AX13</f>
        <v>0</v>
      </c>
      <c r="BB13" s="5">
        <f>M!AY89*'h  kJ per mol '!AY13</f>
        <v>0</v>
      </c>
      <c r="BC13" s="5">
        <f>M!AZ89*'h  kJ per mol '!AZ13</f>
        <v>0</v>
      </c>
      <c r="BD13" s="5">
        <f>M!BA89*'h  kJ per mol '!BA13</f>
        <v>0</v>
      </c>
      <c r="BE13" s="5">
        <f>M!BB89*'h  kJ per mol '!BB13</f>
        <v>0</v>
      </c>
      <c r="BF13" s="5">
        <f>M!BC89*'h  kJ per mol '!BC13</f>
        <v>0</v>
      </c>
      <c r="BG13" s="5">
        <f>M!BD89*'h  kJ per mol '!BD13</f>
        <v>0</v>
      </c>
      <c r="BH13" s="5">
        <f>M!BE89*'h  kJ per mol '!BE13</f>
        <v>0</v>
      </c>
      <c r="BI13" s="6">
        <f t="shared" si="1"/>
        <v>0</v>
      </c>
      <c r="BJ13" s="1"/>
      <c r="BK13" s="1"/>
      <c r="BL13" s="1"/>
      <c r="BM13" s="4" t="s">
        <v>23</v>
      </c>
      <c r="BN13" s="7">
        <f>M!BK89*'h  kJ per mol '!BK13</f>
        <v>0</v>
      </c>
      <c r="BO13" s="7">
        <f>M!BL89*'h  kJ per mol '!BL13</f>
        <v>0</v>
      </c>
      <c r="BP13" s="6">
        <f t="shared" si="0"/>
        <v>0</v>
      </c>
    </row>
    <row r="14" spans="2:68" x14ac:dyDescent="0.2"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9"/>
      <c r="AJ14" s="9"/>
      <c r="AK14" s="1"/>
      <c r="AL14" s="1"/>
      <c r="AM14" s="1"/>
      <c r="AN14" s="1"/>
      <c r="AO14" s="1"/>
      <c r="AP14" s="1"/>
      <c r="AQ14" s="1"/>
      <c r="AR14" s="1"/>
      <c r="AS14" s="10" t="s">
        <v>24</v>
      </c>
      <c r="AT14" s="5">
        <f>M!AQ90*'h  kJ per mol '!AQ14</f>
        <v>0</v>
      </c>
      <c r="AU14" s="5">
        <f>M!AR90*'h  kJ per mol '!AR14</f>
        <v>0</v>
      </c>
      <c r="AV14" s="5">
        <f>M!AS90*'h  kJ per mol '!AS14</f>
        <v>0</v>
      </c>
      <c r="AW14" s="5">
        <f>M!AT90*'h  kJ per mol '!AT14 / MW!AU14</f>
        <v>-1777985.4355511186</v>
      </c>
      <c r="AX14" s="5">
        <f>M!AU90*'h  kJ per mol '!AU14</f>
        <v>0</v>
      </c>
      <c r="AY14" s="5">
        <f>M!AV90*'h  kJ per mol '!AV14</f>
        <v>0</v>
      </c>
      <c r="AZ14" s="5">
        <f>M!AW90*'h  kJ per mol '!AW14</f>
        <v>0</v>
      </c>
      <c r="BA14" s="5">
        <f>M!AX90*'h  kJ per mol '!AX14</f>
        <v>0</v>
      </c>
      <c r="BB14" s="5">
        <f>M!AY90*'h  kJ per mol '!AY14</f>
        <v>0</v>
      </c>
      <c r="BC14" s="5">
        <f>M!AZ90*'h  kJ per mol '!AZ14</f>
        <v>0</v>
      </c>
      <c r="BD14" s="5">
        <f>M!BA90*'h  kJ per mol '!BA14</f>
        <v>0</v>
      </c>
      <c r="BE14" s="5">
        <f>M!BB90*'h  kJ per mol '!BB14</f>
        <v>0</v>
      </c>
      <c r="BF14" s="5">
        <f>M!BC90*'h  kJ per mol '!BC14</f>
        <v>0</v>
      </c>
      <c r="BG14" s="5">
        <f>M!BD90*'h  kJ per mol '!BD14</f>
        <v>0</v>
      </c>
      <c r="BH14" s="5">
        <f>M!BE90*'h  kJ per mol '!BE14</f>
        <v>0</v>
      </c>
      <c r="BI14" s="6">
        <f t="shared" si="1"/>
        <v>-1777985.4355511186</v>
      </c>
      <c r="BJ14" s="1"/>
      <c r="BK14" s="1"/>
      <c r="BL14" s="1"/>
      <c r="BM14" s="10" t="s">
        <v>24</v>
      </c>
      <c r="BN14" s="7">
        <f>M!BK90*'h  kJ per mol '!BK14</f>
        <v>0</v>
      </c>
      <c r="BO14" s="7">
        <f>M!BL90*'h  kJ per mol '!BL14</f>
        <v>0</v>
      </c>
      <c r="BP14" s="6">
        <f t="shared" si="0"/>
        <v>0</v>
      </c>
    </row>
    <row r="15" spans="2:68" x14ac:dyDescent="0.2"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0"/>
      <c r="AJ15" s="10"/>
      <c r="AK15" s="1"/>
      <c r="AL15" s="1"/>
      <c r="AM15" s="1"/>
      <c r="AN15" s="1"/>
      <c r="AO15" s="1"/>
      <c r="AP15" s="1"/>
      <c r="AQ15" s="1"/>
      <c r="AR15" s="1"/>
      <c r="AS15" s="4" t="s">
        <v>25</v>
      </c>
      <c r="AT15" s="5">
        <f>M!AQ91*'h  kJ per mol '!AQ15</f>
        <v>0</v>
      </c>
      <c r="AU15" s="5">
        <f>M!AR91*'h  kJ per mol '!AR15</f>
        <v>0</v>
      </c>
      <c r="AV15" s="5">
        <f>M!AS91*'h  kJ per mol '!AS15</f>
        <v>0</v>
      </c>
      <c r="AW15" s="5">
        <f>M!AT91*'h  kJ per mol '!AT15</f>
        <v>0</v>
      </c>
      <c r="AX15" s="5">
        <f>M!AU91*'h  kJ per mol '!AU15</f>
        <v>0</v>
      </c>
      <c r="AY15" s="5">
        <f>M!AV91*'h  kJ per mol '!AV15</f>
        <v>0</v>
      </c>
      <c r="AZ15" s="5">
        <f>M!AW91*'h  kJ per mol '!AW15</f>
        <v>0</v>
      </c>
      <c r="BA15" s="5">
        <f>M!AX91*'h  kJ per mol '!AX15</f>
        <v>0</v>
      </c>
      <c r="BB15" s="5">
        <f>M!AY91*'h  kJ per mol '!AY15</f>
        <v>0</v>
      </c>
      <c r="BC15" s="5">
        <f>M!AZ91*'h  kJ per mol '!AZ15</f>
        <v>0</v>
      </c>
      <c r="BD15" s="5">
        <f>M!BA91*'h  kJ per mol '!BA15</f>
        <v>0</v>
      </c>
      <c r="BE15" s="5">
        <f>M!BB91*'h  kJ per mol '!BB15</f>
        <v>0</v>
      </c>
      <c r="BF15" s="5">
        <f>M!BC91*'h  kJ per mol '!BC15</f>
        <v>0</v>
      </c>
      <c r="BG15" s="5">
        <f>M!BD91*'h  kJ per mol '!BD15</f>
        <v>0</v>
      </c>
      <c r="BH15" s="5">
        <f>M!BE91*'h  kJ per mol '!BE15</f>
        <v>0</v>
      </c>
      <c r="BI15" s="6">
        <f t="shared" si="1"/>
        <v>0</v>
      </c>
      <c r="BJ15" s="1"/>
      <c r="BK15" s="1"/>
      <c r="BL15" s="1"/>
      <c r="BM15" s="4" t="s">
        <v>25</v>
      </c>
      <c r="BN15" s="7">
        <f>M!BK91*'h  kJ per mol '!BK15</f>
        <v>0</v>
      </c>
      <c r="BO15" s="7">
        <f>M!BL91*'h  kJ per mol '!BL15 /MW!BM15</f>
        <v>-35429.897676176748</v>
      </c>
      <c r="BP15" s="6">
        <f t="shared" si="0"/>
        <v>-35429.897676176748</v>
      </c>
    </row>
    <row r="16" spans="2:68" x14ac:dyDescent="0.2"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1"/>
      <c r="AJ16" s="11"/>
      <c r="AK16" s="1"/>
      <c r="AL16" s="1"/>
      <c r="AM16" s="1"/>
      <c r="AN16" s="1"/>
      <c r="AO16" s="1"/>
      <c r="AP16" s="1"/>
      <c r="AQ16" s="1"/>
      <c r="AR16" s="1"/>
      <c r="AS16" s="10" t="s">
        <v>26</v>
      </c>
      <c r="AT16" s="5">
        <f>M!AQ92*'h  kJ per mol '!AQ16</f>
        <v>0</v>
      </c>
      <c r="AU16" s="5">
        <f>M!AR92*'h  kJ per mol '!AR16</f>
        <v>0</v>
      </c>
      <c r="AV16" s="5">
        <f>M!AS92*'h  kJ per mol '!AS16</f>
        <v>0</v>
      </c>
      <c r="AW16" s="5">
        <f>M!AT92*'h  kJ per mol '!AT16</f>
        <v>0</v>
      </c>
      <c r="AX16" s="5">
        <f>M!AU92*'h  kJ per mol '!AU16 /MW!AV16</f>
        <v>-1359457.7959575919</v>
      </c>
      <c r="AY16" s="5">
        <f>M!AV92*'h  kJ per mol '!AV16</f>
        <v>0</v>
      </c>
      <c r="AZ16" s="5">
        <f>M!AW92*'h  kJ per mol '!AW16</f>
        <v>0</v>
      </c>
      <c r="BA16" s="5">
        <f>M!AX92*'h  kJ per mol '!AX16</f>
        <v>0</v>
      </c>
      <c r="BB16" s="5">
        <f>M!AY92*'h  kJ per mol '!AY16</f>
        <v>0</v>
      </c>
      <c r="BC16" s="5">
        <f>M!AZ92*'h  kJ per mol '!AZ16</f>
        <v>0</v>
      </c>
      <c r="BD16" s="5">
        <f>M!BA92*'h  kJ per mol '!BA16</f>
        <v>0</v>
      </c>
      <c r="BE16" s="5">
        <f>M!BB92*'h  kJ per mol '!BB16</f>
        <v>0</v>
      </c>
      <c r="BF16" s="5">
        <f>M!BC92*'h  kJ per mol '!BC16</f>
        <v>0</v>
      </c>
      <c r="BG16" s="5">
        <f>M!BD92*'h  kJ per mol '!BD16</f>
        <v>0</v>
      </c>
      <c r="BH16" s="5">
        <f>M!BE92*'h  kJ per mol '!BE16</f>
        <v>0</v>
      </c>
      <c r="BI16" s="6">
        <f t="shared" si="1"/>
        <v>-1359457.7959575919</v>
      </c>
      <c r="BJ16" s="1"/>
      <c r="BK16" s="1"/>
      <c r="BL16" s="1"/>
      <c r="BM16" s="10" t="s">
        <v>26</v>
      </c>
      <c r="BN16" s="7">
        <f>M!BK92*'h  kJ per mol '!BK16</f>
        <v>0</v>
      </c>
      <c r="BO16" s="7">
        <v>0</v>
      </c>
      <c r="BP16" s="6">
        <f t="shared" si="0"/>
        <v>0</v>
      </c>
    </row>
    <row r="17" spans="4:68" x14ac:dyDescent="0.2"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1"/>
      <c r="AJ17" s="11"/>
      <c r="AK17" s="1"/>
      <c r="AL17" s="1"/>
      <c r="AM17" s="1"/>
      <c r="AN17" s="1"/>
      <c r="AO17" s="1"/>
      <c r="AP17" s="1"/>
      <c r="AQ17" s="1"/>
      <c r="AR17" s="1"/>
      <c r="AS17" s="4" t="s">
        <v>27</v>
      </c>
      <c r="AT17" s="5">
        <f>M!AQ93*'h  kJ per mol '!AQ17</f>
        <v>0</v>
      </c>
      <c r="AU17" s="5">
        <f>M!AR93*'h  kJ per mol '!AR17</f>
        <v>0</v>
      </c>
      <c r="AV17" s="5">
        <f>M!AS93*'h  kJ per mol '!AS17</f>
        <v>0</v>
      </c>
      <c r="AW17" s="5">
        <f>M!AT93*'h  kJ per mol '!AT17</f>
        <v>0</v>
      </c>
      <c r="AX17" s="5">
        <f>M!AU93*'h  kJ per mol '!AU17</f>
        <v>0</v>
      </c>
      <c r="AY17" s="5">
        <f>M!AV93*'h  kJ per mol '!AV17</f>
        <v>0</v>
      </c>
      <c r="AZ17" s="5">
        <f>M!AW93*'h  kJ per mol '!AW17</f>
        <v>0</v>
      </c>
      <c r="BA17" s="5">
        <f>M!AX93*'h  kJ per mol '!AX17</f>
        <v>0</v>
      </c>
      <c r="BB17" s="5">
        <f>M!AY93*'h  kJ per mol '!AY17</f>
        <v>0</v>
      </c>
      <c r="BC17" s="5">
        <f>M!AZ93*'h  kJ per mol '!AZ17</f>
        <v>0</v>
      </c>
      <c r="BD17" s="5">
        <f>M!BA93*'h  kJ per mol '!BA17</f>
        <v>0</v>
      </c>
      <c r="BE17" s="5">
        <f>M!BB93*'h  kJ per mol '!BB17</f>
        <v>0</v>
      </c>
      <c r="BF17" s="5">
        <f>M!BC93*'h  kJ per mol '!BC17</f>
        <v>0</v>
      </c>
      <c r="BG17" s="5">
        <f>M!BD93*'h  kJ per mol '!BD17</f>
        <v>0</v>
      </c>
      <c r="BH17" s="5">
        <f>M!BE93*'h  kJ per mol '!BE17</f>
        <v>0</v>
      </c>
      <c r="BI17" s="6">
        <f t="shared" si="1"/>
        <v>0</v>
      </c>
      <c r="BJ17" s="1"/>
      <c r="BK17" s="1"/>
      <c r="BL17" s="1"/>
      <c r="BM17" s="4" t="s">
        <v>27</v>
      </c>
      <c r="BN17" s="7">
        <f>M!BK93*'h  kJ per mol '!BK17</f>
        <v>0</v>
      </c>
      <c r="BO17" s="7">
        <f>M!BL93*'h  kJ per mol '!BL17 /MW!BM17</f>
        <v>-106.02767886152715</v>
      </c>
      <c r="BP17" s="6">
        <f t="shared" si="0"/>
        <v>-106.02767886152715</v>
      </c>
    </row>
    <row r="18" spans="4:68" x14ac:dyDescent="0.2"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1"/>
      <c r="AJ18" s="11"/>
      <c r="AK18" s="1"/>
      <c r="AL18" s="1"/>
      <c r="AM18" s="1"/>
      <c r="AN18" s="1"/>
      <c r="AO18" s="1"/>
      <c r="AP18" s="1"/>
      <c r="AQ18" s="1"/>
      <c r="AR18" s="1"/>
      <c r="AS18" s="11" t="s">
        <v>28</v>
      </c>
      <c r="AT18" s="5">
        <f>M!AQ94*'h  kJ per mol '!AQ18</f>
        <v>0</v>
      </c>
      <c r="AU18" s="5">
        <f>M!AR94*'h  kJ per mol '!AR18</f>
        <v>0</v>
      </c>
      <c r="AV18" s="5">
        <f>M!AS94*'h  kJ per mol '!AS18</f>
        <v>0</v>
      </c>
      <c r="AW18" s="5">
        <f>M!AT94*'h  kJ per mol '!AT18</f>
        <v>0</v>
      </c>
      <c r="AX18" s="5">
        <f>M!AU94*'h  kJ per mol '!AU18</f>
        <v>0</v>
      </c>
      <c r="AY18" s="5">
        <f>M!AV94*'h  kJ per mol '!AV18 /MW!AW18</f>
        <v>-112.78165025676648</v>
      </c>
      <c r="AZ18" s="5">
        <f>M!AW94*'h  kJ per mol '!AW18</f>
        <v>0</v>
      </c>
      <c r="BA18" s="5">
        <f>M!AX94*'h  kJ per mol '!AX18</f>
        <v>0</v>
      </c>
      <c r="BB18" s="5">
        <f>M!AY94*'h  kJ per mol '!AY18</f>
        <v>0</v>
      </c>
      <c r="BC18" s="5">
        <f>M!AZ94*'h  kJ per mol '!AZ18</f>
        <v>0</v>
      </c>
      <c r="BD18" s="5">
        <f>M!BA94*'h  kJ per mol '!BA18</f>
        <v>0</v>
      </c>
      <c r="BE18" s="5">
        <f>M!BB94*'h  kJ per mol '!BB18</f>
        <v>0</v>
      </c>
      <c r="BF18" s="5">
        <f>M!BC94*'h  kJ per mol '!BC18</f>
        <v>0</v>
      </c>
      <c r="BG18" s="5">
        <f>M!BD94*'h  kJ per mol '!BD18</f>
        <v>0</v>
      </c>
      <c r="BH18" s="5">
        <f>M!BE94*'h  kJ per mol '!BE18</f>
        <v>0</v>
      </c>
      <c r="BI18" s="6">
        <f t="shared" si="1"/>
        <v>-112.78165025676648</v>
      </c>
      <c r="BJ18" s="1"/>
      <c r="BK18" s="1"/>
      <c r="BL18" s="1"/>
      <c r="BM18" s="11" t="s">
        <v>28</v>
      </c>
      <c r="BN18" s="7">
        <f>M!BK94*'h  kJ per mol '!BK18</f>
        <v>0</v>
      </c>
      <c r="BO18" s="7">
        <v>0</v>
      </c>
      <c r="BP18" s="6">
        <f t="shared" si="0"/>
        <v>0</v>
      </c>
    </row>
    <row r="19" spans="4:68" x14ac:dyDescent="0.2"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1"/>
      <c r="AJ19" s="11"/>
      <c r="AK19" s="1"/>
      <c r="AL19" s="1"/>
      <c r="AM19" s="1"/>
      <c r="AN19" s="1"/>
      <c r="AO19" s="1"/>
      <c r="AP19" s="1"/>
      <c r="AQ19" s="1"/>
      <c r="AR19" s="1"/>
      <c r="AS19" s="4" t="s">
        <v>29</v>
      </c>
      <c r="AT19" s="5">
        <f>M!AQ95*'h  kJ per mol '!AQ19</f>
        <v>0</v>
      </c>
      <c r="AU19" s="5">
        <f>M!AR95*'h  kJ per mol '!AR19</f>
        <v>0</v>
      </c>
      <c r="AV19" s="5">
        <f>M!AS95*'h  kJ per mol '!AS19</f>
        <v>0</v>
      </c>
      <c r="AW19" s="5">
        <f>M!AT95*'h  kJ per mol '!AT19</f>
        <v>0</v>
      </c>
      <c r="AX19" s="5">
        <f>M!AU95*'h  kJ per mol '!AU19</f>
        <v>0</v>
      </c>
      <c r="AY19" s="5">
        <f>M!AV95*'h  kJ per mol '!AV19</f>
        <v>0</v>
      </c>
      <c r="AZ19" s="5">
        <f>M!AW95*'h  kJ per mol '!AW19</f>
        <v>0</v>
      </c>
      <c r="BA19" s="5">
        <f>M!AX95*'h  kJ per mol '!AX19</f>
        <v>0</v>
      </c>
      <c r="BB19" s="5">
        <f>M!AY95*'h  kJ per mol '!AY19</f>
        <v>0</v>
      </c>
      <c r="BC19" s="5">
        <f>M!AZ95*'h  kJ per mol '!AZ19</f>
        <v>0</v>
      </c>
      <c r="BD19" s="5">
        <f>M!BA95*'h  kJ per mol '!BA19</f>
        <v>0</v>
      </c>
      <c r="BE19" s="5">
        <f>M!BB95*'h  kJ per mol '!BB19</f>
        <v>0</v>
      </c>
      <c r="BF19" s="5">
        <f>M!BC95*'h  kJ per mol '!BC19</f>
        <v>0</v>
      </c>
      <c r="BG19" s="5">
        <f>M!BD95*'h  kJ per mol '!BD19</f>
        <v>0</v>
      </c>
      <c r="BH19" s="5">
        <f>M!BE95*'h  kJ per mol '!BE19</f>
        <v>0</v>
      </c>
      <c r="BI19" s="6">
        <f t="shared" si="1"/>
        <v>0</v>
      </c>
      <c r="BJ19" s="1"/>
      <c r="BK19" s="1"/>
      <c r="BL19" s="1"/>
      <c r="BM19" s="4" t="s">
        <v>29</v>
      </c>
      <c r="BN19" s="7">
        <f>M!BK95*'h  kJ per mol '!BK19</f>
        <v>0</v>
      </c>
      <c r="BO19" s="7">
        <f>M!BL95*'h  kJ per mol '!BL19 /MW!BM19</f>
        <v>-8771.8572366008211</v>
      </c>
      <c r="BP19" s="6">
        <f t="shared" si="0"/>
        <v>-8771.8572366008211</v>
      </c>
    </row>
    <row r="20" spans="4:68" x14ac:dyDescent="0.2"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1"/>
      <c r="AJ20" s="11"/>
      <c r="AK20" s="1"/>
      <c r="AL20" s="1"/>
      <c r="AM20" s="1"/>
      <c r="AN20" s="1"/>
      <c r="AO20" s="1"/>
      <c r="AP20" s="1"/>
      <c r="AQ20" s="1"/>
      <c r="AR20" s="1"/>
      <c r="AS20" s="10" t="s">
        <v>30</v>
      </c>
      <c r="AT20" s="5">
        <f>M!AQ96*'h  kJ per mol '!AQ20</f>
        <v>0</v>
      </c>
      <c r="AU20" s="5">
        <f>M!AR96*'h  kJ per mol '!AR20</f>
        <v>0</v>
      </c>
      <c r="AV20" s="5">
        <f>M!AS96*'h  kJ per mol '!AS20</f>
        <v>0</v>
      </c>
      <c r="AW20" s="5">
        <f>M!AT96*'h  kJ per mol '!AT20</f>
        <v>0</v>
      </c>
      <c r="AX20" s="5">
        <f>M!AU96*'h  kJ per mol '!AU20</f>
        <v>0</v>
      </c>
      <c r="AY20" s="5">
        <f>M!AV96*'h  kJ per mol '!AV20</f>
        <v>0</v>
      </c>
      <c r="AZ20" s="5">
        <f>M!AW96*'h  kJ per mol '!AW20 /MW!AX20</f>
        <v>-1777985.4355511186</v>
      </c>
      <c r="BA20" s="5">
        <f>M!AX96*'h  kJ per mol '!AX20</f>
        <v>0</v>
      </c>
      <c r="BB20" s="5">
        <f>M!AY96*'h  kJ per mol '!AY20</f>
        <v>0</v>
      </c>
      <c r="BC20" s="5">
        <f>M!AZ96*'h  kJ per mol '!AZ20</f>
        <v>0</v>
      </c>
      <c r="BD20" s="5">
        <f>M!BA96*'h  kJ per mol '!BA20</f>
        <v>0</v>
      </c>
      <c r="BE20" s="5">
        <f>M!BB96*'h  kJ per mol '!BB20</f>
        <v>0</v>
      </c>
      <c r="BF20" s="5">
        <f>M!BC96*'h  kJ per mol '!BC20</f>
        <v>0</v>
      </c>
      <c r="BG20" s="5">
        <f>M!BD96*'h  kJ per mol '!BD20</f>
        <v>0</v>
      </c>
      <c r="BH20" s="5">
        <f>M!BE96*'h  kJ per mol '!BE20</f>
        <v>0</v>
      </c>
      <c r="BI20" s="6">
        <f t="shared" si="1"/>
        <v>-1777985.4355511186</v>
      </c>
      <c r="BJ20" s="1"/>
      <c r="BK20" s="1"/>
      <c r="BL20" s="1"/>
      <c r="BM20" s="10" t="s">
        <v>30</v>
      </c>
      <c r="BN20" s="7">
        <f>M!BK96*'h  kJ per mol '!BK20</f>
        <v>0</v>
      </c>
      <c r="BO20" s="7">
        <v>0</v>
      </c>
      <c r="BP20" s="6">
        <f t="shared" si="0"/>
        <v>0</v>
      </c>
    </row>
    <row r="21" spans="4:68" x14ac:dyDescent="0.2"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1"/>
      <c r="AJ21" s="11"/>
      <c r="AK21" s="1"/>
      <c r="AL21" s="1"/>
      <c r="AM21" s="1"/>
      <c r="AN21" s="1"/>
      <c r="AO21" s="1"/>
      <c r="AP21" s="1"/>
      <c r="AQ21" s="1"/>
      <c r="AR21" s="1"/>
      <c r="AS21" s="10" t="s">
        <v>31</v>
      </c>
      <c r="AT21" s="5">
        <f>M!AQ97*'h  kJ per mol '!AQ21</f>
        <v>0</v>
      </c>
      <c r="AU21" s="5">
        <f>M!AR97*'h  kJ per mol '!AR21</f>
        <v>0</v>
      </c>
      <c r="AV21" s="5">
        <f>M!AS97*'h  kJ per mol '!AS21</f>
        <v>0</v>
      </c>
      <c r="AW21" s="5">
        <f>M!AT97*'h  kJ per mol '!AT21</f>
        <v>0</v>
      </c>
      <c r="AX21" s="5">
        <f>M!AU97*'h  kJ per mol '!AU21</f>
        <v>0</v>
      </c>
      <c r="AY21" s="5">
        <f>M!AV97*'h  kJ per mol '!AV21</f>
        <v>0</v>
      </c>
      <c r="AZ21" s="5">
        <f>M!AW97*'h  kJ per mol '!AW21</f>
        <v>0</v>
      </c>
      <c r="BA21" s="5">
        <f>M!AX97*'h  kJ per mol '!AX21 /MW!AY21</f>
        <v>-1359457.7959575919</v>
      </c>
      <c r="BB21" s="5">
        <f>M!AY97*'h  kJ per mol '!AY21</f>
        <v>0</v>
      </c>
      <c r="BC21" s="5">
        <f>M!AZ97*'h  kJ per mol '!AZ21</f>
        <v>0</v>
      </c>
      <c r="BD21" s="5">
        <f>M!BA97*'h  kJ per mol '!BA21</f>
        <v>0</v>
      </c>
      <c r="BE21" s="5">
        <f>M!BB97*'h  kJ per mol '!BB21</f>
        <v>0</v>
      </c>
      <c r="BF21" s="5">
        <f>M!BC97*'h  kJ per mol '!BC21</f>
        <v>0</v>
      </c>
      <c r="BG21" s="5">
        <f>M!BD97*'h  kJ per mol '!BD21</f>
        <v>0</v>
      </c>
      <c r="BH21" s="5">
        <f>M!BE97*'h  kJ per mol '!BE21</f>
        <v>0</v>
      </c>
      <c r="BI21" s="6">
        <f t="shared" si="1"/>
        <v>-1359457.7959575919</v>
      </c>
      <c r="BJ21" s="1"/>
      <c r="BK21" s="1"/>
      <c r="BL21" s="1"/>
      <c r="BM21" s="10" t="s">
        <v>31</v>
      </c>
      <c r="BN21" s="7">
        <f>M!BK97*'h  kJ per mol '!BK21</f>
        <v>0</v>
      </c>
      <c r="BO21" s="7">
        <v>0</v>
      </c>
      <c r="BP21" s="6">
        <f t="shared" si="0"/>
        <v>0</v>
      </c>
    </row>
    <row r="22" spans="4:68" x14ac:dyDescent="0.2"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1"/>
      <c r="AJ22" s="11"/>
      <c r="AK22" s="1"/>
      <c r="AL22" s="1"/>
      <c r="AM22" s="1"/>
      <c r="AN22" s="1"/>
      <c r="AO22" s="1"/>
      <c r="AP22" s="1"/>
      <c r="AQ22" s="1"/>
      <c r="AR22" s="1"/>
      <c r="AS22" s="10" t="s">
        <v>32</v>
      </c>
      <c r="AT22" s="5">
        <f>M!AQ98*'h  kJ per mol '!AQ22</f>
        <v>0</v>
      </c>
      <c r="AU22" s="5">
        <f>M!AR98*'h  kJ per mol '!AR22</f>
        <v>0</v>
      </c>
      <c r="AV22" s="5">
        <f>M!AS98*'h  kJ per mol '!AS22</f>
        <v>0</v>
      </c>
      <c r="AW22" s="5">
        <f>M!AT98*'h  kJ per mol '!AT22</f>
        <v>0</v>
      </c>
      <c r="AX22" s="5">
        <f>M!AU98*'h  kJ per mol '!AU22</f>
        <v>0</v>
      </c>
      <c r="AY22" s="5">
        <f>M!AV98*'h  kJ per mol '!AV22</f>
        <v>0</v>
      </c>
      <c r="AZ22" s="5">
        <f>M!AW98*'h  kJ per mol '!AW22</f>
        <v>0</v>
      </c>
      <c r="BA22" s="5">
        <f>M!AX98*'h  kJ per mol '!AX22</f>
        <v>0</v>
      </c>
      <c r="BB22" s="5">
        <f>M!AY98*'h  kJ per mol '!AY22 /MW!AZ22</f>
        <v>-112.78165025676648</v>
      </c>
      <c r="BC22" s="5">
        <v>0</v>
      </c>
      <c r="BD22" s="5">
        <v>0</v>
      </c>
      <c r="BE22" s="5">
        <v>0</v>
      </c>
      <c r="BF22" s="5">
        <v>0</v>
      </c>
      <c r="BG22" s="5">
        <f>M!BD98*'h  kJ per mol '!BD22</f>
        <v>0</v>
      </c>
      <c r="BH22" s="5">
        <f>M!BE98*'h  kJ per mol '!BE22</f>
        <v>0</v>
      </c>
      <c r="BI22" s="6">
        <f t="shared" si="1"/>
        <v>-112.78165025676648</v>
      </c>
      <c r="BJ22" s="1"/>
      <c r="BK22" s="1"/>
      <c r="BL22" s="1"/>
      <c r="BM22" s="10" t="s">
        <v>32</v>
      </c>
      <c r="BN22" s="7">
        <f>M!BK98*'h  kJ per mol '!BK22</f>
        <v>0</v>
      </c>
      <c r="BO22" s="7">
        <v>0</v>
      </c>
      <c r="BP22" s="6">
        <f t="shared" si="0"/>
        <v>0</v>
      </c>
    </row>
    <row r="23" spans="4:68" x14ac:dyDescent="0.2"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2"/>
      <c r="AJ23" s="12"/>
      <c r="AK23" s="1"/>
      <c r="AL23" s="1"/>
      <c r="AM23" s="1"/>
      <c r="AN23" s="1"/>
      <c r="AO23" s="1"/>
      <c r="AP23" s="1"/>
      <c r="AQ23" s="1"/>
      <c r="AR23" s="1"/>
      <c r="AS23" s="10" t="s">
        <v>33</v>
      </c>
      <c r="AT23" s="5">
        <f>M!AQ99*'h  kJ per mol '!AQ23</f>
        <v>0</v>
      </c>
      <c r="AU23" s="5">
        <f>M!AR99*'h  kJ per mol '!AR23</f>
        <v>0</v>
      </c>
      <c r="AV23" s="5">
        <f>M!AS99*'h  kJ per mol '!AS23</f>
        <v>0</v>
      </c>
      <c r="AW23" s="5">
        <f>M!AT99*'h  kJ per mol '!AT23</f>
        <v>0</v>
      </c>
      <c r="AX23" s="5">
        <f>M!AU99*'h  kJ per mol '!AU23</f>
        <v>0</v>
      </c>
      <c r="AY23" s="5">
        <f>M!AV99*'h  kJ per mol '!AV23</f>
        <v>0</v>
      </c>
      <c r="AZ23" s="5">
        <f>M!AW99*'h  kJ per mol '!AW23</f>
        <v>0</v>
      </c>
      <c r="BA23" s="5">
        <f>M!AX99*'h  kJ per mol '!AX23</f>
        <v>0</v>
      </c>
      <c r="BB23" s="5">
        <v>0</v>
      </c>
      <c r="BC23" s="5">
        <v>0</v>
      </c>
      <c r="BD23" s="5">
        <v>0</v>
      </c>
      <c r="BE23" s="5">
        <v>0</v>
      </c>
      <c r="BF23" s="5">
        <v>0</v>
      </c>
      <c r="BG23" s="5">
        <f>M!BD99*'h  kJ per mol '!BD23 /MW!BE23</f>
        <v>-3797055.1820632704</v>
      </c>
      <c r="BH23" s="5">
        <f>M!BE99*'h  kJ per mol '!BE23</f>
        <v>0</v>
      </c>
      <c r="BI23" s="6">
        <f t="shared" si="1"/>
        <v>-3797055.1820632704</v>
      </c>
      <c r="BJ23" s="1"/>
      <c r="BK23" s="1"/>
      <c r="BL23" s="1"/>
      <c r="BM23" s="10" t="s">
        <v>33</v>
      </c>
      <c r="BN23" s="7">
        <f>M!BK99*'h  kJ per mol '!BK23</f>
        <v>0</v>
      </c>
      <c r="BO23" s="7">
        <v>0</v>
      </c>
      <c r="BP23" s="6">
        <f t="shared" si="0"/>
        <v>0</v>
      </c>
    </row>
    <row r="24" spans="4:68" x14ac:dyDescent="0.2"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1"/>
      <c r="AJ24" s="11"/>
      <c r="AK24" s="1"/>
      <c r="AL24" s="1"/>
      <c r="AM24" s="1"/>
      <c r="AN24" s="1"/>
      <c r="AO24" s="1"/>
      <c r="AP24" s="1"/>
      <c r="AQ24" s="1"/>
      <c r="AR24" s="1"/>
      <c r="AS24" s="11" t="s">
        <v>34</v>
      </c>
      <c r="AT24" s="5">
        <f>M!AQ100*'h  kJ per mol '!AQ24</f>
        <v>0</v>
      </c>
      <c r="AU24" s="5">
        <f>M!AR100*'h  kJ per mol '!AR24</f>
        <v>0</v>
      </c>
      <c r="AV24" s="5">
        <f>M!AS100*'h  kJ per mol '!AS24</f>
        <v>0</v>
      </c>
      <c r="AW24" s="5">
        <f>M!AT100*'h  kJ per mol '!AT24</f>
        <v>0</v>
      </c>
      <c r="AX24" s="5">
        <f>M!AU100*'h  kJ per mol '!AU24</f>
        <v>0</v>
      </c>
      <c r="AY24" s="5">
        <f>M!AV100*'h  kJ per mol '!AV24</f>
        <v>0</v>
      </c>
      <c r="AZ24" s="5">
        <f>M!AW100*'h  kJ per mol '!AW24</f>
        <v>0</v>
      </c>
      <c r="BA24" s="5">
        <f>M!AX100*'h  kJ per mol '!AX24</f>
        <v>0</v>
      </c>
      <c r="BB24" s="5">
        <v>0</v>
      </c>
      <c r="BC24" s="5">
        <v>0</v>
      </c>
      <c r="BD24" s="5">
        <v>0</v>
      </c>
      <c r="BE24" s="5">
        <v>0</v>
      </c>
      <c r="BF24" s="5">
        <v>0</v>
      </c>
      <c r="BG24" s="5">
        <v>0</v>
      </c>
      <c r="BH24" s="5">
        <f>M!BE100*'h  kJ per mol '!BE24</f>
        <v>0</v>
      </c>
      <c r="BI24" s="6">
        <f t="shared" si="1"/>
        <v>0</v>
      </c>
      <c r="BJ24" s="13"/>
      <c r="BK24" s="13"/>
      <c r="BL24" s="1"/>
      <c r="BM24" s="11" t="s">
        <v>34</v>
      </c>
      <c r="BN24" s="7">
        <f>M!BK100*'h  kJ per mol '!BK24</f>
        <v>0</v>
      </c>
      <c r="BO24" s="7">
        <f>M!BL100*'h  kJ per mol '!BL24 /MW!BM24</f>
        <v>-66021.418271669754</v>
      </c>
      <c r="BP24" s="6">
        <f t="shared" si="0"/>
        <v>-66021.418271669754</v>
      </c>
    </row>
    <row r="25" spans="4:68" x14ac:dyDescent="0.2"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1"/>
      <c r="AJ25" s="11"/>
      <c r="AK25" s="1"/>
      <c r="AL25" s="1"/>
      <c r="AM25" s="1"/>
      <c r="AN25" s="1"/>
      <c r="AO25" s="1"/>
      <c r="AP25" s="1"/>
      <c r="AQ25" s="1"/>
      <c r="AR25" s="1"/>
      <c r="AS25" s="11" t="s">
        <v>35</v>
      </c>
      <c r="AT25" s="5">
        <f>M!AQ101*'h  kJ per mol '!AQ25</f>
        <v>0</v>
      </c>
      <c r="AU25" s="5">
        <f>M!AR101*'h  kJ per mol '!AR25</f>
        <v>0</v>
      </c>
      <c r="AV25" s="5">
        <f>M!AS101*'h  kJ per mol '!AS25</f>
        <v>0</v>
      </c>
      <c r="AW25" s="5">
        <f>M!AT101*'h  kJ per mol '!AT25</f>
        <v>0</v>
      </c>
      <c r="AX25" s="5">
        <f>M!AU101*'h  kJ per mol '!AU25</f>
        <v>0</v>
      </c>
      <c r="AY25" s="5">
        <f>M!AV101*'h  kJ per mol '!AV25</f>
        <v>0</v>
      </c>
      <c r="AZ25" s="5">
        <f>M!AW101*'h  kJ per mol '!AW25</f>
        <v>0</v>
      </c>
      <c r="BA25" s="5">
        <f>M!AX101*'h  kJ per mol '!AX25</f>
        <v>0</v>
      </c>
      <c r="BB25" s="5">
        <f>M!AY101*'h  kJ per mol '!AY25</f>
        <v>0</v>
      </c>
      <c r="BC25" s="5">
        <f>M!AZ101*'h  kJ per mol '!AZ25 /MW!BA25</f>
        <v>-1359457.7959575919</v>
      </c>
      <c r="BD25" s="5">
        <v>0</v>
      </c>
      <c r="BE25" s="5">
        <v>0</v>
      </c>
      <c r="BF25" s="5">
        <v>0</v>
      </c>
      <c r="BG25" s="5">
        <v>0</v>
      </c>
      <c r="BH25" s="5">
        <f>M!BE101*'h  kJ per mol '!BE25</f>
        <v>0</v>
      </c>
      <c r="BI25" s="6">
        <f t="shared" si="1"/>
        <v>-1359457.7959575919</v>
      </c>
      <c r="BJ25" s="1"/>
      <c r="BK25" s="1"/>
      <c r="BL25" s="1"/>
      <c r="BM25" s="11" t="s">
        <v>35</v>
      </c>
      <c r="BN25" s="7">
        <f>M!BK101*'h  kJ per mol '!BK25</f>
        <v>0</v>
      </c>
      <c r="BO25" s="7">
        <v>0</v>
      </c>
      <c r="BP25" s="6">
        <f t="shared" si="0"/>
        <v>0</v>
      </c>
    </row>
    <row r="26" spans="4:68" x14ac:dyDescent="0.2"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1"/>
      <c r="AJ26" s="11"/>
      <c r="AK26" s="1"/>
      <c r="AL26" s="1"/>
      <c r="AM26" s="1"/>
      <c r="AN26" s="1"/>
      <c r="AO26" s="1"/>
      <c r="AP26" s="1"/>
      <c r="AQ26" s="1"/>
      <c r="AR26" s="1"/>
      <c r="AS26" s="11" t="s">
        <v>36</v>
      </c>
      <c r="AT26" s="5">
        <f>M!AQ102*'h  kJ per mol '!AQ26</f>
        <v>0</v>
      </c>
      <c r="AU26" s="5">
        <f>M!AR102*'h  kJ per mol '!AR26</f>
        <v>0</v>
      </c>
      <c r="AV26" s="5">
        <f>M!AS102*'h  kJ per mol '!AS26</f>
        <v>0</v>
      </c>
      <c r="AW26" s="5">
        <f>M!AT102*'h  kJ per mol '!AT26</f>
        <v>0</v>
      </c>
      <c r="AX26" s="5">
        <f>M!AU102*'h  kJ per mol '!AU26</f>
        <v>0</v>
      </c>
      <c r="AY26" s="5">
        <f>M!AV102*'h  kJ per mol '!AV26</f>
        <v>0</v>
      </c>
      <c r="AZ26" s="5">
        <f>M!AW102*'h  kJ per mol '!AW26</f>
        <v>0</v>
      </c>
      <c r="BA26" s="5">
        <f>M!AX102*'h  kJ per mol '!AX26</f>
        <v>0</v>
      </c>
      <c r="BB26" s="5">
        <f>M!AY102*'h  kJ per mol '!AY26</f>
        <v>0</v>
      </c>
      <c r="BC26" s="5">
        <f>M!AZ102*'h  kJ per mol '!AZ26</f>
        <v>0</v>
      </c>
      <c r="BD26" s="5">
        <f>M!BA102*'h  kJ per mol '!BA26 /MW!BB26</f>
        <v>-112.78165025676648</v>
      </c>
      <c r="BE26" s="5">
        <v>0</v>
      </c>
      <c r="BF26" s="5">
        <v>0</v>
      </c>
      <c r="BG26" s="5">
        <v>0</v>
      </c>
      <c r="BH26" s="5">
        <f>M!BE102*'h  kJ per mol '!BE26</f>
        <v>0</v>
      </c>
      <c r="BI26" s="6">
        <f t="shared" si="1"/>
        <v>-112.78165025676648</v>
      </c>
      <c r="BJ26" s="1"/>
      <c r="BK26" s="1"/>
      <c r="BL26" s="1"/>
      <c r="BM26" s="11" t="s">
        <v>36</v>
      </c>
      <c r="BN26" s="7">
        <f>M!BK102*'h  kJ per mol '!BK26</f>
        <v>0</v>
      </c>
      <c r="BO26" s="7">
        <v>0</v>
      </c>
      <c r="BP26" s="6">
        <f t="shared" si="0"/>
        <v>0</v>
      </c>
    </row>
    <row r="27" spans="4:68" x14ac:dyDescent="0.2"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1"/>
      <c r="AJ27" s="11"/>
      <c r="AK27" s="1"/>
      <c r="AL27" s="1"/>
      <c r="AM27" s="1"/>
      <c r="AN27" s="1"/>
      <c r="AO27" s="1"/>
      <c r="AP27" s="1"/>
      <c r="AQ27" s="1"/>
      <c r="AR27" s="1"/>
      <c r="AS27" s="11" t="s">
        <v>37</v>
      </c>
      <c r="AT27" s="5">
        <f>M!AQ103*'h  kJ per mol '!AQ27</f>
        <v>0</v>
      </c>
      <c r="AU27" s="5">
        <f>M!AR103*'h  kJ per mol '!AR27</f>
        <v>0</v>
      </c>
      <c r="AV27" s="5">
        <f>M!AS103*'h  kJ per mol '!AS27</f>
        <v>0</v>
      </c>
      <c r="AW27" s="5">
        <f>M!AT103*'h  kJ per mol '!AT27</f>
        <v>0</v>
      </c>
      <c r="AX27" s="5">
        <f>M!AU103*'h  kJ per mol '!AU27</f>
        <v>0</v>
      </c>
      <c r="AY27" s="5">
        <f>M!AV103*'h  kJ per mol '!AV27</f>
        <v>0</v>
      </c>
      <c r="AZ27" s="5">
        <f>M!AW103*'h  kJ per mol '!AW27</f>
        <v>0</v>
      </c>
      <c r="BA27" s="5">
        <f>M!AX103*'h  kJ per mol '!AX27</f>
        <v>0</v>
      </c>
      <c r="BB27" s="5">
        <f>M!AY103*'h  kJ per mol '!AY27</f>
        <v>0</v>
      </c>
      <c r="BC27" s="5">
        <f>M!AZ103*'h  kJ per mol '!AZ27</f>
        <v>0</v>
      </c>
      <c r="BD27" s="5">
        <f>M!BA103*'h  kJ per mol '!BA27</f>
        <v>0</v>
      </c>
      <c r="BE27" s="5">
        <f>M!BB103*'h  kJ per mol '!BB27</f>
        <v>0</v>
      </c>
      <c r="BF27" s="5">
        <f>M!BC103*'h  kJ per mol '!BC27</f>
        <v>0</v>
      </c>
      <c r="BG27" s="5">
        <f>M!BD103*'h  kJ per mol '!BD27 /MW!BE27</f>
        <v>-1256817.6045988721</v>
      </c>
      <c r="BH27" s="5">
        <f>M!BE103*'h  kJ per mol '!BE27</f>
        <v>0</v>
      </c>
      <c r="BI27" s="6">
        <f t="shared" si="1"/>
        <v>-1256817.6045988721</v>
      </c>
      <c r="BJ27" s="1"/>
      <c r="BK27" s="1"/>
      <c r="BL27" s="1"/>
      <c r="BM27" s="11" t="s">
        <v>37</v>
      </c>
      <c r="BN27" s="7">
        <f>M!BK103*'h  kJ per mol '!BK27</f>
        <v>0</v>
      </c>
      <c r="BO27" s="7">
        <v>0</v>
      </c>
      <c r="BP27" s="6">
        <f t="shared" si="0"/>
        <v>0</v>
      </c>
    </row>
    <row r="28" spans="4:68" x14ac:dyDescent="0.2"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1"/>
      <c r="AJ28" s="11"/>
      <c r="AK28" s="1"/>
      <c r="AL28" s="1"/>
      <c r="AM28" s="1"/>
      <c r="AN28" s="1"/>
      <c r="AO28" s="1"/>
      <c r="AP28" s="1"/>
      <c r="AQ28" s="1"/>
      <c r="AR28" s="1"/>
      <c r="AS28" s="11" t="s">
        <v>38</v>
      </c>
      <c r="AT28" s="5">
        <f>M!AQ104*'h  kJ per mol '!AQ28</f>
        <v>0</v>
      </c>
      <c r="AU28" s="5">
        <f>M!AR104*'h  kJ per mol '!AR28</f>
        <v>0</v>
      </c>
      <c r="AV28" s="5">
        <f>M!AS104*'h  kJ per mol '!AS28</f>
        <v>0</v>
      </c>
      <c r="AW28" s="5">
        <f>M!AT104*'h  kJ per mol '!AT28</f>
        <v>0</v>
      </c>
      <c r="AX28" s="5">
        <f>M!AU104*'h  kJ per mol '!AU28</f>
        <v>0</v>
      </c>
      <c r="AY28" s="5">
        <f>M!AV104*'h  kJ per mol '!AV28</f>
        <v>0</v>
      </c>
      <c r="AZ28" s="5">
        <f>M!AW104*'h  kJ per mol '!AW28</f>
        <v>0</v>
      </c>
      <c r="BA28" s="5">
        <f>M!AX104*'h  kJ per mol '!AX28</f>
        <v>0</v>
      </c>
      <c r="BB28" s="5">
        <f>M!AY104*'h  kJ per mol '!AY28</f>
        <v>0</v>
      </c>
      <c r="BC28" s="5">
        <f>M!AZ104*'h  kJ per mol '!AZ28</f>
        <v>0</v>
      </c>
      <c r="BD28" s="5">
        <f>M!BA104*'h  kJ per mol '!BA28</f>
        <v>0</v>
      </c>
      <c r="BE28" s="5">
        <f>M!BB104*'h  kJ per mol '!BB28</f>
        <v>0</v>
      </c>
      <c r="BF28" s="5">
        <f>M!BC104*'h  kJ per mol '!BC28</f>
        <v>0</v>
      </c>
      <c r="BG28" s="5">
        <v>0</v>
      </c>
      <c r="BH28" s="5">
        <f>M!BE104*'h  kJ per mol '!BE28</f>
        <v>0</v>
      </c>
      <c r="BI28" s="6">
        <f t="shared" si="1"/>
        <v>0</v>
      </c>
      <c r="BJ28" s="1"/>
      <c r="BK28" s="1"/>
      <c r="BL28" s="1"/>
      <c r="BM28" s="11" t="s">
        <v>38</v>
      </c>
      <c r="BN28" s="7">
        <f>M!BK104*'h  kJ per mol '!BK28</f>
        <v>0</v>
      </c>
      <c r="BO28" s="7">
        <f>M!BL104*'h  kJ per mol '!BL28 /MW!BM28</f>
        <v>-74404.460335125405</v>
      </c>
      <c r="BP28" s="6">
        <f t="shared" si="0"/>
        <v>-74404.460335125405</v>
      </c>
    </row>
    <row r="29" spans="4:68" x14ac:dyDescent="0.2"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1"/>
      <c r="AJ29" s="11"/>
      <c r="AK29" s="1"/>
      <c r="AL29" s="1"/>
      <c r="AM29" s="1"/>
      <c r="AN29" s="1"/>
      <c r="AO29" s="1"/>
      <c r="AP29" s="1"/>
      <c r="AQ29" s="1"/>
      <c r="AR29" s="1"/>
      <c r="AS29" s="11" t="s">
        <v>39</v>
      </c>
      <c r="AT29" s="5">
        <f>M!AQ105*'h  kJ per mol '!AQ29</f>
        <v>0</v>
      </c>
      <c r="AU29" s="5">
        <f>M!AR105*'h  kJ per mol '!AR29</f>
        <v>0</v>
      </c>
      <c r="AV29" s="5">
        <f>M!AS105*'h  kJ per mol '!AS29</f>
        <v>0</v>
      </c>
      <c r="AW29" s="5">
        <f>M!AT105*'h  kJ per mol '!AT29</f>
        <v>0</v>
      </c>
      <c r="AX29" s="5">
        <f>M!AU105*'h  kJ per mol '!AU29</f>
        <v>0</v>
      </c>
      <c r="AY29" s="5">
        <f>M!AV105*'h  kJ per mol '!AV29</f>
        <v>0</v>
      </c>
      <c r="AZ29" s="5">
        <f>M!AW105*'h  kJ per mol '!AW29</f>
        <v>0</v>
      </c>
      <c r="BA29" s="5">
        <f>M!AX105*'h  kJ per mol '!AX29</f>
        <v>0</v>
      </c>
      <c r="BB29" s="5">
        <f>M!AY105*'h  kJ per mol '!AY29</f>
        <v>0</v>
      </c>
      <c r="BC29" s="5">
        <f>M!AZ105*'h  kJ per mol '!AZ29</f>
        <v>0</v>
      </c>
      <c r="BD29" s="5">
        <f>M!BA105*'h  kJ per mol '!BA29</f>
        <v>0</v>
      </c>
      <c r="BE29" s="5">
        <f>M!BB105*'h  kJ per mol '!BB29</f>
        <v>0</v>
      </c>
      <c r="BF29" s="5">
        <f>M!BC105*'h  kJ per mol '!BC29</f>
        <v>0</v>
      </c>
      <c r="BG29" s="5">
        <v>0</v>
      </c>
      <c r="BH29" s="5">
        <f>M!BE105*'h  kJ per mol '!BE29</f>
        <v>0</v>
      </c>
      <c r="BI29" s="6">
        <f t="shared" si="1"/>
        <v>0</v>
      </c>
      <c r="BJ29" s="1"/>
      <c r="BK29" s="1"/>
      <c r="BL29" s="1"/>
      <c r="BM29" s="11" t="s">
        <v>39</v>
      </c>
      <c r="BN29" s="7">
        <f>M!BK105*'h  kJ per mol '!BK29</f>
        <v>0</v>
      </c>
      <c r="BO29" s="7">
        <f>M!BL105*'h  kJ per mol '!BL29 /MW!BM29</f>
        <v>-375200996.30573815</v>
      </c>
      <c r="BP29" s="6">
        <f t="shared" si="0"/>
        <v>-375200996.30573815</v>
      </c>
    </row>
    <row r="30" spans="4:68" x14ac:dyDescent="0.2"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1"/>
      <c r="AJ30" s="11"/>
      <c r="AK30" s="1"/>
      <c r="AL30" s="1"/>
      <c r="AM30" s="1"/>
      <c r="AN30" s="1"/>
      <c r="AO30" s="1"/>
      <c r="AP30" s="1"/>
      <c r="AQ30" s="1"/>
      <c r="AR30" s="1"/>
      <c r="AS30" s="11" t="s">
        <v>40</v>
      </c>
      <c r="AT30" s="5">
        <f>M!AQ106*'h  kJ per mol '!AQ30</f>
        <v>0</v>
      </c>
      <c r="AU30" s="5">
        <f>M!AR106*'h  kJ per mol '!AR30</f>
        <v>0</v>
      </c>
      <c r="AV30" s="5">
        <f>M!AS106*'h  kJ per mol '!AS30</f>
        <v>0</v>
      </c>
      <c r="AW30" s="5">
        <f>M!AT106*'h  kJ per mol '!AT30</f>
        <v>0</v>
      </c>
      <c r="AX30" s="5">
        <f>M!AU106*'h  kJ per mol '!AU30</f>
        <v>0</v>
      </c>
      <c r="AY30" s="5">
        <f>M!AV106*'h  kJ per mol '!AV30</f>
        <v>0</v>
      </c>
      <c r="AZ30" s="5">
        <f>M!AW106*'h  kJ per mol '!AW30</f>
        <v>0</v>
      </c>
      <c r="BA30" s="5">
        <f>M!AX106*'h  kJ per mol '!AX30</f>
        <v>0</v>
      </c>
      <c r="BB30" s="5">
        <f>M!AY106*'h  kJ per mol '!AY30</f>
        <v>0</v>
      </c>
      <c r="BC30" s="5">
        <f>M!AZ106*'h  kJ per mol '!AZ30</f>
        <v>0</v>
      </c>
      <c r="BD30" s="5">
        <f>M!BA106*'h  kJ per mol '!BA30</f>
        <v>0</v>
      </c>
      <c r="BE30" s="5">
        <f>M!BB106*'h  kJ per mol '!BB30</f>
        <v>0</v>
      </c>
      <c r="BF30" s="5">
        <f>M!BC106*'h  kJ per mol '!BC30</f>
        <v>0</v>
      </c>
      <c r="BG30" s="5">
        <f>M!BD106*'h  kJ per mol '!BD30 /MW!BE30</f>
        <v>6114656.4031687425</v>
      </c>
      <c r="BH30" s="5">
        <f>M!BE106*'h  kJ per mol '!BE30</f>
        <v>0</v>
      </c>
      <c r="BI30" s="6">
        <f t="shared" si="1"/>
        <v>6114656.4031687425</v>
      </c>
      <c r="BJ30" s="1"/>
      <c r="BK30" s="1"/>
      <c r="BL30" s="1"/>
      <c r="BM30" s="11" t="s">
        <v>40</v>
      </c>
      <c r="BN30" s="7">
        <f>M!BK106*'h  kJ per mol '!BK30</f>
        <v>0</v>
      </c>
      <c r="BO30" s="7">
        <v>0</v>
      </c>
      <c r="BP30" s="6">
        <f t="shared" si="0"/>
        <v>0</v>
      </c>
    </row>
    <row r="31" spans="4:68" x14ac:dyDescent="0.2"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1"/>
      <c r="AJ31" s="11"/>
      <c r="AK31" s="1"/>
      <c r="AL31" s="1"/>
      <c r="AM31" s="1"/>
      <c r="AN31" s="1"/>
      <c r="AO31" s="1"/>
      <c r="AP31" s="1"/>
      <c r="AQ31" s="1"/>
      <c r="AR31" s="1"/>
      <c r="AS31" s="12" t="s">
        <v>41</v>
      </c>
      <c r="AT31" s="5">
        <f>M!AQ107*'h  kJ per mol '!AQ31</f>
        <v>0</v>
      </c>
      <c r="AU31" s="5">
        <f>M!AR107*'h  kJ per mol '!AR31</f>
        <v>0</v>
      </c>
      <c r="AV31" s="5">
        <f>M!AS107*'h  kJ per mol '!AS31</f>
        <v>0</v>
      </c>
      <c r="AW31" s="5">
        <f>M!AT107*'h  kJ per mol '!AT31</f>
        <v>0</v>
      </c>
      <c r="AX31" s="5">
        <f>M!AU107*'h  kJ per mol '!AU31</f>
        <v>0</v>
      </c>
      <c r="AY31" s="5">
        <f>M!AV107*'h  kJ per mol '!AV31</f>
        <v>0</v>
      </c>
      <c r="AZ31" s="5">
        <f>M!AW107*'h  kJ per mol '!AW31</f>
        <v>0</v>
      </c>
      <c r="BA31" s="5">
        <f>M!AX107*'h  kJ per mol '!AX31</f>
        <v>0</v>
      </c>
      <c r="BB31" s="5">
        <f>M!AY107*'h  kJ per mol '!AY31</f>
        <v>0</v>
      </c>
      <c r="BC31" s="5">
        <f>M!AZ107*'h  kJ per mol '!AZ31</f>
        <v>0</v>
      </c>
      <c r="BD31" s="5">
        <f>M!BA107*'h  kJ per mol '!BA31</f>
        <v>0</v>
      </c>
      <c r="BE31" s="5">
        <f>M!BB107*'h  kJ per mol '!BB31 /MW!BC31</f>
        <v>-13740.19434752778</v>
      </c>
      <c r="BF31" s="5">
        <v>0</v>
      </c>
      <c r="BG31" s="5">
        <v>0</v>
      </c>
      <c r="BH31" s="5">
        <f>M!BE107*'h  kJ per mol '!BE31</f>
        <v>0</v>
      </c>
      <c r="BI31" s="6">
        <f t="shared" si="1"/>
        <v>-13740.19434752778</v>
      </c>
      <c r="BJ31" s="1"/>
      <c r="BK31" s="1"/>
      <c r="BL31" s="1"/>
      <c r="BM31" s="12" t="s">
        <v>41</v>
      </c>
      <c r="BN31" s="7">
        <f>M!BK107*'h  kJ per mol '!BK31</f>
        <v>0</v>
      </c>
      <c r="BO31" s="7">
        <v>0</v>
      </c>
      <c r="BP31" s="6">
        <f t="shared" si="0"/>
        <v>0</v>
      </c>
    </row>
    <row r="32" spans="4:68" x14ac:dyDescent="0.2"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1"/>
      <c r="AJ32" s="11"/>
      <c r="AK32" s="1"/>
      <c r="AL32" s="1"/>
      <c r="AM32" s="1"/>
      <c r="AN32" s="1"/>
      <c r="AO32" s="1"/>
      <c r="AP32" s="1"/>
      <c r="AQ32" s="1"/>
      <c r="AR32" s="1"/>
      <c r="AS32" s="11" t="s">
        <v>94</v>
      </c>
      <c r="AT32" s="5">
        <f>M!AQ108*'h  kJ per mol '!AQ32</f>
        <v>0</v>
      </c>
      <c r="AU32" s="5">
        <f>M!AR108*'h  kJ per mol '!AR32</f>
        <v>0</v>
      </c>
      <c r="AV32" s="5">
        <f>M!AS108*'h  kJ per mol '!AS32</f>
        <v>0</v>
      </c>
      <c r="AW32" s="5">
        <f>M!AT108*'h  kJ per mol '!AT32</f>
        <v>0</v>
      </c>
      <c r="AX32" s="5">
        <f>M!AU108*'h  kJ per mol '!AU32</f>
        <v>0</v>
      </c>
      <c r="AY32" s="5">
        <f>M!AV108*'h  kJ per mol '!AV32</f>
        <v>0</v>
      </c>
      <c r="AZ32" s="5">
        <f>M!AW108*'h  kJ per mol '!AW32</f>
        <v>0</v>
      </c>
      <c r="BA32" s="5">
        <f>M!AX108*'h  kJ per mol '!AX32</f>
        <v>0</v>
      </c>
      <c r="BB32" s="5">
        <f>M!AY108*'h  kJ per mol '!AY32</f>
        <v>0</v>
      </c>
      <c r="BC32" s="5">
        <f>M!AZ108*'h  kJ per mol '!AZ32</f>
        <v>0</v>
      </c>
      <c r="BD32" s="5">
        <f>M!BA108*'h  kJ per mol '!BA32</f>
        <v>0</v>
      </c>
      <c r="BE32" s="5">
        <f>M!BB108*'h  kJ per mol '!BB32</f>
        <v>0</v>
      </c>
      <c r="BF32" s="5">
        <f>M!BC108*'h  kJ per mol '!BC32</f>
        <v>0</v>
      </c>
      <c r="BG32" s="5">
        <f>M!BD108*'h  kJ per mol '!BD32</f>
        <v>0</v>
      </c>
      <c r="BH32" s="5">
        <f>M!BE108*'h  kJ per mol '!BE32</f>
        <v>0</v>
      </c>
      <c r="BI32" s="6">
        <f t="shared" si="1"/>
        <v>0</v>
      </c>
      <c r="BJ32" s="1"/>
      <c r="BK32" s="1"/>
      <c r="BL32" s="1"/>
      <c r="BM32" s="11" t="s">
        <v>94</v>
      </c>
      <c r="BN32" s="7">
        <f>M!BK108*'h  kJ per mol '!BK32</f>
        <v>0</v>
      </c>
      <c r="BO32" s="7">
        <f>M!BL108*'h  kJ per mol '!BL32 /MW!BM32</f>
        <v>-3677.1587424372706</v>
      </c>
      <c r="BP32" s="6">
        <f t="shared" si="0"/>
        <v>-3677.1587424372706</v>
      </c>
    </row>
    <row r="33" spans="4:68" x14ac:dyDescent="0.2"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1"/>
      <c r="AJ33" s="11"/>
      <c r="AK33" s="1"/>
      <c r="AL33" s="1"/>
      <c r="AM33" s="1"/>
      <c r="AN33" s="1"/>
      <c r="AO33" s="1"/>
      <c r="AP33" s="1"/>
      <c r="AQ33" s="1"/>
      <c r="AR33" s="1"/>
      <c r="AS33" s="11" t="s">
        <v>42</v>
      </c>
      <c r="AT33" s="5">
        <f>M!AQ108*'h  kJ per mol '!AQ32</f>
        <v>0</v>
      </c>
      <c r="AU33" s="5">
        <f>M!AR108*'h  kJ per mol '!AR32</f>
        <v>0</v>
      </c>
      <c r="AV33" s="5">
        <f>M!AS108*'h  kJ per mol '!AS32</f>
        <v>0</v>
      </c>
      <c r="AW33" s="5">
        <f>M!AT108*'h  kJ per mol '!AT32</f>
        <v>0</v>
      </c>
      <c r="AX33" s="5">
        <f>M!AU108*'h  kJ per mol '!AU32</f>
        <v>0</v>
      </c>
      <c r="AY33" s="5">
        <f>M!AV108*'h  kJ per mol '!AV32</f>
        <v>0</v>
      </c>
      <c r="AZ33" s="5">
        <f>M!AW108*'h  kJ per mol '!AW32</f>
        <v>0</v>
      </c>
      <c r="BA33" s="5">
        <f>M!AX108*'h  kJ per mol '!AX32</f>
        <v>0</v>
      </c>
      <c r="BB33" s="5">
        <f>M!AY109*'h  kJ per mol '!AY33</f>
        <v>0</v>
      </c>
      <c r="BC33" s="5">
        <f>M!AZ109*'h  kJ per mol '!AZ33</f>
        <v>0</v>
      </c>
      <c r="BD33" s="5">
        <f>M!BA109*'h  kJ per mol '!BA33</f>
        <v>0</v>
      </c>
      <c r="BE33" s="5">
        <f>M!BB109*'h  kJ per mol '!BB33</f>
        <v>0</v>
      </c>
      <c r="BF33" s="5">
        <f>M!BC109*'h  kJ per mol '!BC33</f>
        <v>0</v>
      </c>
      <c r="BG33" s="5">
        <f>M!BD109*'h  kJ per mol '!BD33</f>
        <v>0</v>
      </c>
      <c r="BH33" s="5">
        <f>M!BE109*'h  kJ per mol '!BE33</f>
        <v>0</v>
      </c>
      <c r="BI33" s="6">
        <f t="shared" si="1"/>
        <v>0</v>
      </c>
      <c r="BJ33" s="1"/>
      <c r="BK33" s="1"/>
      <c r="BL33" s="1"/>
      <c r="BM33" s="11" t="s">
        <v>42</v>
      </c>
      <c r="BN33" s="7">
        <f>M!BK108*'h  kJ per mol '!BK32</f>
        <v>0</v>
      </c>
      <c r="BO33" s="7">
        <f>M!BL109*'h  kJ per mol '!BL33 /MW!BM33</f>
        <v>-12527.870530226932</v>
      </c>
      <c r="BP33" s="6">
        <f t="shared" si="0"/>
        <v>-12527.870530226932</v>
      </c>
    </row>
    <row r="34" spans="4:68" x14ac:dyDescent="0.2"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1"/>
      <c r="AJ34" s="11"/>
      <c r="AK34" s="1"/>
      <c r="AL34" s="1"/>
      <c r="AM34" s="1"/>
      <c r="AN34" s="1"/>
      <c r="AO34" s="1"/>
      <c r="AP34" s="1"/>
      <c r="AQ34" s="1"/>
      <c r="AR34" s="1"/>
      <c r="AS34" s="4" t="s">
        <v>43</v>
      </c>
      <c r="AT34" s="5">
        <f>M!AQ109*'h  kJ per mol '!AQ33</f>
        <v>0</v>
      </c>
      <c r="AU34" s="5">
        <f>M!AR109*'h  kJ per mol '!AR33</f>
        <v>0</v>
      </c>
      <c r="AV34" s="5">
        <f>M!AS109*'h  kJ per mol '!AS33</f>
        <v>0</v>
      </c>
      <c r="AW34" s="5">
        <f>M!AT109*'h  kJ per mol '!AT33</f>
        <v>0</v>
      </c>
      <c r="AX34" s="5">
        <f>M!AU109*'h  kJ per mol '!AU33</f>
        <v>0</v>
      </c>
      <c r="AY34" s="5">
        <f>M!AV109*'h  kJ per mol '!AV33</f>
        <v>0</v>
      </c>
      <c r="AZ34" s="5">
        <f>M!AW109*'h  kJ per mol '!AW33</f>
        <v>0</v>
      </c>
      <c r="BA34" s="5">
        <f>M!AX109*'h  kJ per mol '!AX33</f>
        <v>0</v>
      </c>
      <c r="BB34" s="5">
        <f>M!AY110*'h  kJ per mol '!AY34</f>
        <v>0</v>
      </c>
      <c r="BC34" s="5">
        <f>M!AZ110*'h  kJ per mol '!AZ34</f>
        <v>0</v>
      </c>
      <c r="BD34" s="5">
        <f>M!BA110*'h  kJ per mol '!BA34</f>
        <v>0</v>
      </c>
      <c r="BE34" s="5">
        <f>M!BB110*'h  kJ per mol '!BB34</f>
        <v>0</v>
      </c>
      <c r="BF34" s="5">
        <f>M!BC110*'h  kJ per mol '!BC34</f>
        <v>0</v>
      </c>
      <c r="BG34" s="5">
        <f>M!BD110*'h  kJ per mol '!BD34</f>
        <v>0</v>
      </c>
      <c r="BH34" s="5">
        <f>M!BE110*'h  kJ per mol '!BE34</f>
        <v>0</v>
      </c>
      <c r="BI34" s="6">
        <f t="shared" si="1"/>
        <v>0</v>
      </c>
      <c r="BJ34" s="1"/>
      <c r="BK34" s="1"/>
      <c r="BL34" s="1"/>
      <c r="BM34" s="4" t="s">
        <v>43</v>
      </c>
      <c r="BN34" s="7">
        <f>M!BK109*'h  kJ per mol '!BK33</f>
        <v>0</v>
      </c>
      <c r="BO34" s="7">
        <f>M!BL110*'h  kJ per mol '!BL34 /MW!BM34</f>
        <v>-3678478.5848042481</v>
      </c>
      <c r="BP34" s="6">
        <f t="shared" si="0"/>
        <v>-3678478.5848042481</v>
      </c>
    </row>
    <row r="35" spans="4:68" x14ac:dyDescent="0.2"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1"/>
      <c r="AJ35" s="11"/>
      <c r="AK35" s="1"/>
      <c r="AL35" s="1"/>
      <c r="AM35" s="1"/>
      <c r="AN35" s="1"/>
      <c r="AO35" s="1"/>
      <c r="AP35" s="1"/>
      <c r="AQ35" s="1"/>
      <c r="AR35" s="1"/>
      <c r="AS35" s="11" t="s">
        <v>84</v>
      </c>
      <c r="AT35" s="5">
        <f>M!AQ110*'h  kJ per mol '!AQ34</f>
        <v>0</v>
      </c>
      <c r="AU35" s="5">
        <f>M!AR110*'h  kJ per mol '!AR34</f>
        <v>0</v>
      </c>
      <c r="AV35" s="5">
        <f>M!AS110*'h  kJ per mol '!AS34</f>
        <v>0</v>
      </c>
      <c r="AW35" s="5">
        <f>M!AT110*'h  kJ per mol '!AT34</f>
        <v>0</v>
      </c>
      <c r="AX35" s="5">
        <f>M!AU110*'h  kJ per mol '!AU34</f>
        <v>0</v>
      </c>
      <c r="AY35" s="5">
        <f>M!AV110*'h  kJ per mol '!AV34</f>
        <v>0</v>
      </c>
      <c r="AZ35" s="5">
        <f>M!AW110*'h  kJ per mol '!AW34</f>
        <v>0</v>
      </c>
      <c r="BA35" s="5">
        <f>M!AX110*'h  kJ per mol '!AX34</f>
        <v>0</v>
      </c>
      <c r="BB35" s="5">
        <f>M!AY111*'h  kJ per mol '!AY35</f>
        <v>0</v>
      </c>
      <c r="BC35" s="5">
        <f>M!AZ111*'h  kJ per mol '!AZ35</f>
        <v>0</v>
      </c>
      <c r="BD35" s="5">
        <f>M!BA111*'h  kJ per mol '!BA35</f>
        <v>0</v>
      </c>
      <c r="BE35" s="5">
        <f>M!BB111*'h  kJ per mol '!BB35</f>
        <v>0</v>
      </c>
      <c r="BF35" s="5">
        <f>M!BC111*'h  kJ per mol '!BC35 /MW!BD35</f>
        <v>-13104.628581498642</v>
      </c>
      <c r="BG35" s="5">
        <v>0</v>
      </c>
      <c r="BH35" s="5">
        <f>M!BE111*'h  kJ per mol '!BE35</f>
        <v>0</v>
      </c>
      <c r="BI35" s="6">
        <f t="shared" si="1"/>
        <v>-13104.628581498642</v>
      </c>
      <c r="BJ35" s="1"/>
      <c r="BK35" s="1"/>
      <c r="BL35" s="1"/>
      <c r="BM35" s="11" t="s">
        <v>84</v>
      </c>
      <c r="BN35" s="7">
        <f>M!BK110*'h  kJ per mol '!BK34</f>
        <v>0</v>
      </c>
      <c r="BO35" s="7">
        <v>0</v>
      </c>
      <c r="BP35" s="6">
        <f t="shared" si="0"/>
        <v>0</v>
      </c>
    </row>
    <row r="36" spans="4:68" x14ac:dyDescent="0.2"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1"/>
      <c r="AJ36" s="11"/>
      <c r="AK36" s="1"/>
      <c r="AL36" s="1"/>
      <c r="AM36" s="1"/>
      <c r="AN36" s="1"/>
      <c r="AO36" s="1"/>
      <c r="AP36" s="1"/>
      <c r="AQ36" s="1"/>
      <c r="AR36" s="1"/>
      <c r="AS36" s="11" t="s">
        <v>85</v>
      </c>
      <c r="AT36" s="5">
        <f>M!AQ111*'h  kJ per mol '!AQ35</f>
        <v>0</v>
      </c>
      <c r="AU36" s="5">
        <f>M!AR111*'h  kJ per mol '!AR35</f>
        <v>0</v>
      </c>
      <c r="AV36" s="5">
        <f>M!AS111*'h  kJ per mol '!AS35</f>
        <v>0</v>
      </c>
      <c r="AW36" s="5">
        <f>M!AT111*'h  kJ per mol '!AT35</f>
        <v>0</v>
      </c>
      <c r="AX36" s="5">
        <f>M!AU111*'h  kJ per mol '!AU35</f>
        <v>0</v>
      </c>
      <c r="AY36" s="5">
        <f>M!AV111*'h  kJ per mol '!AV35</f>
        <v>0</v>
      </c>
      <c r="AZ36" s="5">
        <f>M!AW111*'h  kJ per mol '!AW35</f>
        <v>0</v>
      </c>
      <c r="BA36" s="5">
        <f>M!AX111*'h  kJ per mol '!AX35</f>
        <v>0</v>
      </c>
      <c r="BB36" s="5">
        <f>M!AY112*'h  kJ per mol '!AY36</f>
        <v>0</v>
      </c>
      <c r="BC36" s="5">
        <f>M!AZ112*'h  kJ per mol '!AZ36</f>
        <v>0</v>
      </c>
      <c r="BD36" s="5">
        <f>M!BA112*'h  kJ per mol '!BA36</f>
        <v>0</v>
      </c>
      <c r="BE36" s="5">
        <f>M!BB112*'h  kJ per mol '!BB36</f>
        <v>0</v>
      </c>
      <c r="BF36" s="5">
        <f>M!BC112*'h  kJ per mol '!BC36</f>
        <v>0</v>
      </c>
      <c r="BG36" s="5">
        <f>M!BD112*'h  kJ per mol '!BD36</f>
        <v>0</v>
      </c>
      <c r="BH36" s="5">
        <f>M!BE112*'h  kJ per mol '!BE36 /MW!BF36</f>
        <v>-9173.2400070490494</v>
      </c>
      <c r="BI36" s="6">
        <f t="shared" si="1"/>
        <v>-9173.2400070490494</v>
      </c>
      <c r="BJ36" s="1"/>
      <c r="BK36" s="1"/>
      <c r="BL36" s="1"/>
      <c r="BM36" s="11" t="s">
        <v>85</v>
      </c>
      <c r="BN36" s="7">
        <f>M!BK112*'h  kJ per mol '!BK36 /MW!BL36</f>
        <v>-3931.3885744495929</v>
      </c>
      <c r="BO36" s="7">
        <v>0</v>
      </c>
      <c r="BP36" s="6">
        <f t="shared" si="0"/>
        <v>-3931.3885744495929</v>
      </c>
    </row>
    <row r="37" spans="4:68" x14ac:dyDescent="0.2"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1"/>
      <c r="AJ37" s="11"/>
      <c r="AK37" s="1"/>
      <c r="AL37" s="1"/>
      <c r="AM37" s="1"/>
      <c r="AN37" s="1"/>
      <c r="AO37" s="1"/>
      <c r="AP37" s="1"/>
      <c r="AQ37" s="1"/>
      <c r="AR37" s="1"/>
      <c r="AS37" s="11" t="s">
        <v>45</v>
      </c>
      <c r="AT37" s="5">
        <f>M!AQ112*'h  kJ per mol '!AQ36</f>
        <v>0</v>
      </c>
      <c r="AU37" s="5">
        <f>M!AR112*'h  kJ per mol '!AR36</f>
        <v>0</v>
      </c>
      <c r="AV37" s="5">
        <f>M!AS112*'h  kJ per mol '!AS36</f>
        <v>0</v>
      </c>
      <c r="AW37" s="5">
        <f>M!AT112*'h  kJ per mol '!AT36</f>
        <v>0</v>
      </c>
      <c r="AX37" s="5">
        <f>M!AU112*'h  kJ per mol '!AU36</f>
        <v>0</v>
      </c>
      <c r="AY37" s="5">
        <f>M!AV112*'h  kJ per mol '!AV36</f>
        <v>0</v>
      </c>
      <c r="AZ37" s="5">
        <f>M!AW112*'h  kJ per mol '!AW36</f>
        <v>0</v>
      </c>
      <c r="BA37" s="5">
        <f>M!AX112*'h  kJ per mol '!AX36</f>
        <v>0</v>
      </c>
      <c r="BB37" s="5">
        <f>M!AY113*'h  kJ per mol '!AY37</f>
        <v>0</v>
      </c>
      <c r="BC37" s="5">
        <f>M!AZ113*'h  kJ per mol '!AZ37</f>
        <v>0</v>
      </c>
      <c r="BD37" s="5">
        <f>M!BA113*'h  kJ per mol '!BA37</f>
        <v>0</v>
      </c>
      <c r="BE37" s="5">
        <f>M!BB113*'h  kJ per mol '!BB37</f>
        <v>0</v>
      </c>
      <c r="BF37" s="5">
        <f>M!BC113*'h  kJ per mol '!BC37</f>
        <v>0</v>
      </c>
      <c r="BG37" s="5">
        <f>M!BD113*'h  kJ per mol '!BD37</f>
        <v>0</v>
      </c>
      <c r="BH37" s="5">
        <f>M!BE113*'h  kJ per mol '!BE37 /MW!BF37</f>
        <v>23907.404496491064</v>
      </c>
      <c r="BI37" s="6">
        <f t="shared" si="1"/>
        <v>23907.404496491064</v>
      </c>
      <c r="BJ37" s="1"/>
      <c r="BK37" s="1"/>
      <c r="BL37" s="1"/>
      <c r="BM37" s="11" t="s">
        <v>45</v>
      </c>
      <c r="BN37" s="7">
        <v>0</v>
      </c>
      <c r="BO37" s="7">
        <v>0</v>
      </c>
      <c r="BP37" s="6">
        <f t="shared" si="0"/>
        <v>0</v>
      </c>
    </row>
    <row r="38" spans="4:68" x14ac:dyDescent="0.2"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1"/>
      <c r="AJ38" s="11"/>
      <c r="AK38" s="1"/>
      <c r="AL38" s="1"/>
      <c r="AM38" s="1"/>
      <c r="AN38" s="1"/>
      <c r="AO38" s="1"/>
      <c r="AP38" s="1"/>
      <c r="AQ38" s="1"/>
      <c r="AR38" s="1"/>
      <c r="AS38" s="11" t="s">
        <v>46</v>
      </c>
      <c r="AT38" s="5">
        <f>M!AQ113*'h  kJ per mol '!AQ37</f>
        <v>0</v>
      </c>
      <c r="AU38" s="5">
        <f>M!AR113*'h  kJ per mol '!AR37</f>
        <v>0</v>
      </c>
      <c r="AV38" s="5">
        <f>M!AS113*'h  kJ per mol '!AS37</f>
        <v>0</v>
      </c>
      <c r="AW38" s="5">
        <f>M!AT113*'h  kJ per mol '!AT37</f>
        <v>0</v>
      </c>
      <c r="AX38" s="5">
        <f>M!AU113*'h  kJ per mol '!AU37</f>
        <v>0</v>
      </c>
      <c r="AY38" s="5">
        <f>M!AV113*'h  kJ per mol '!AV37</f>
        <v>0</v>
      </c>
      <c r="AZ38" s="5">
        <f>M!AW113*'h  kJ per mol '!AW37</f>
        <v>0</v>
      </c>
      <c r="BA38" s="5">
        <f>M!AX113*'h  kJ per mol '!AX37</f>
        <v>0</v>
      </c>
      <c r="BB38" s="5">
        <f>M!AY114*'h  kJ per mol '!AY38</f>
        <v>0</v>
      </c>
      <c r="BC38" s="5">
        <f>M!AZ114*'h  kJ per mol '!AZ38</f>
        <v>0</v>
      </c>
      <c r="BD38" s="5">
        <f>M!BA114*'h  kJ per mol '!BA38</f>
        <v>0</v>
      </c>
      <c r="BE38" s="5">
        <f>M!BB114*'h  kJ per mol '!BB38</f>
        <v>0</v>
      </c>
      <c r="BF38" s="5">
        <f>M!BC114*'h  kJ per mol '!BC38</f>
        <v>0</v>
      </c>
      <c r="BG38" s="5">
        <f>M!BD114*'h  kJ per mol '!BD38</f>
        <v>0</v>
      </c>
      <c r="BH38" s="5">
        <f>M!BE114*'h  kJ per mol '!BE38</f>
        <v>0</v>
      </c>
      <c r="BI38" s="6">
        <f t="shared" si="1"/>
        <v>0</v>
      </c>
      <c r="BJ38" s="1"/>
      <c r="BK38" s="1"/>
      <c r="BL38" s="1"/>
      <c r="BM38" s="11" t="s">
        <v>46</v>
      </c>
      <c r="BN38" s="7">
        <f>M!BK114*'h  kJ per mol '!BK38 /MW!BL38</f>
        <v>0</v>
      </c>
      <c r="BO38" s="7">
        <v>0</v>
      </c>
      <c r="BP38" s="6">
        <f t="shared" si="0"/>
        <v>0</v>
      </c>
    </row>
    <row r="39" spans="4:68" x14ac:dyDescent="0.2"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1"/>
      <c r="AJ39" s="11"/>
      <c r="AK39" s="1"/>
      <c r="AL39" s="1"/>
      <c r="AM39" s="1"/>
      <c r="AN39" s="1"/>
      <c r="AO39" s="1"/>
      <c r="AP39" s="1"/>
      <c r="AQ39" s="1"/>
      <c r="AR39" s="1"/>
      <c r="AS39" s="11" t="s">
        <v>47</v>
      </c>
      <c r="AT39" s="5">
        <f>M!AQ114*'h  kJ per mol '!AQ38</f>
        <v>0</v>
      </c>
      <c r="AU39" s="5">
        <f>M!AR114*'h  kJ per mol '!AR38</f>
        <v>0</v>
      </c>
      <c r="AV39" s="5">
        <f>M!AS114*'h  kJ per mol '!AS38</f>
        <v>0</v>
      </c>
      <c r="AW39" s="5">
        <f>M!AT114*'h  kJ per mol '!AT38</f>
        <v>0</v>
      </c>
      <c r="AX39" s="5">
        <f>M!AU114*'h  kJ per mol '!AU38</f>
        <v>0</v>
      </c>
      <c r="AY39" s="5">
        <f>M!AV114*'h  kJ per mol '!AV38</f>
        <v>0</v>
      </c>
      <c r="AZ39" s="5">
        <f>M!AW114*'h  kJ per mol '!AW38</f>
        <v>0</v>
      </c>
      <c r="BA39" s="5">
        <f>M!AX114*'h  kJ per mol '!AX38</f>
        <v>0</v>
      </c>
      <c r="BB39" s="5">
        <f>M!AY115*'h  kJ per mol '!AY39</f>
        <v>0</v>
      </c>
      <c r="BC39" s="5">
        <f>M!AZ115*'h  kJ per mol '!AZ39</f>
        <v>0</v>
      </c>
      <c r="BD39" s="5">
        <f>M!BA115*'h  kJ per mol '!BA39</f>
        <v>0</v>
      </c>
      <c r="BE39" s="5">
        <f>M!BB115*'h  kJ per mol '!BB39</f>
        <v>0</v>
      </c>
      <c r="BF39" s="5">
        <f>M!BC115*'h  kJ per mol '!BC39</f>
        <v>0</v>
      </c>
      <c r="BG39" s="5">
        <f>M!BD115*'h  kJ per mol '!BD39</f>
        <v>0</v>
      </c>
      <c r="BH39" s="5">
        <f>M!BE115*'h  kJ per mol '!BE39</f>
        <v>0</v>
      </c>
      <c r="BI39" s="6">
        <f t="shared" si="1"/>
        <v>0</v>
      </c>
      <c r="BJ39" s="1"/>
      <c r="BK39" s="1"/>
      <c r="BL39" s="1"/>
      <c r="BM39" s="11" t="s">
        <v>47</v>
      </c>
      <c r="BN39" s="7">
        <v>0</v>
      </c>
      <c r="BO39" s="7">
        <f>M!BL115*'h  kJ per mol '!BL39 /MW!BM39</f>
        <v>-2788514.0257371739</v>
      </c>
      <c r="BP39" s="6">
        <f t="shared" si="0"/>
        <v>-2788514.0257371739</v>
      </c>
    </row>
    <row r="40" spans="4:68" x14ac:dyDescent="0.2"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1"/>
      <c r="AJ40" s="11"/>
      <c r="AK40" s="1"/>
      <c r="AL40" s="1"/>
      <c r="AM40" s="1"/>
      <c r="AN40" s="1"/>
      <c r="AO40" s="1"/>
      <c r="AP40" s="1"/>
      <c r="AQ40" s="1"/>
      <c r="AR40" s="1"/>
      <c r="AS40" s="11" t="s">
        <v>48</v>
      </c>
      <c r="AT40" s="5">
        <f>M!AQ115*'h  kJ per mol '!AQ39</f>
        <v>0</v>
      </c>
      <c r="AU40" s="5">
        <f>M!AR115*'h  kJ per mol '!AR39</f>
        <v>0</v>
      </c>
      <c r="AV40" s="5">
        <f>M!AS115*'h  kJ per mol '!AS39</f>
        <v>0</v>
      </c>
      <c r="AW40" s="5">
        <f>M!AT115*'h  kJ per mol '!AT39</f>
        <v>0</v>
      </c>
      <c r="AX40" s="5">
        <f>M!AU115*'h  kJ per mol '!AU39</f>
        <v>0</v>
      </c>
      <c r="AY40" s="5">
        <f>M!AV115*'h  kJ per mol '!AV39</f>
        <v>0</v>
      </c>
      <c r="AZ40" s="5">
        <f>M!AW115*'h  kJ per mol '!AW39</f>
        <v>0</v>
      </c>
      <c r="BA40" s="5">
        <f>M!AX115*'h  kJ per mol '!AX39</f>
        <v>0</v>
      </c>
      <c r="BB40" s="5">
        <f>M!AY116*'h  kJ per mol '!AY40</f>
        <v>0</v>
      </c>
      <c r="BC40" s="5">
        <f>M!AZ116*'h  kJ per mol '!AZ40</f>
        <v>0</v>
      </c>
      <c r="BD40" s="5">
        <f>M!BA116*'h  kJ per mol '!BA40</f>
        <v>0</v>
      </c>
      <c r="BE40" s="5">
        <f>M!BB116*'h  kJ per mol '!BB40</f>
        <v>0</v>
      </c>
      <c r="BF40" s="5">
        <f>M!BC116*'h  kJ per mol '!BC40</f>
        <v>0</v>
      </c>
      <c r="BG40" s="5">
        <f>M!BD116*'h  kJ per mol '!BD40</f>
        <v>0</v>
      </c>
      <c r="BH40" s="5">
        <f>M!BE116*'h  kJ per mol '!BE40</f>
        <v>0</v>
      </c>
      <c r="BI40" s="6">
        <f t="shared" si="1"/>
        <v>0</v>
      </c>
      <c r="BJ40" s="1"/>
      <c r="BK40" s="1"/>
      <c r="BL40" s="1"/>
      <c r="BM40" s="11" t="s">
        <v>48</v>
      </c>
      <c r="BN40" s="7">
        <v>0</v>
      </c>
      <c r="BO40" s="7">
        <f>M!BL116*'h  kJ per mol '!BL40 /MW!BM40</f>
        <v>-177387.6603372262</v>
      </c>
      <c r="BP40" s="6">
        <f t="shared" si="0"/>
        <v>-177387.6603372262</v>
      </c>
    </row>
    <row r="41" spans="4:68" x14ac:dyDescent="0.2"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1"/>
      <c r="AJ41" s="11"/>
      <c r="AK41" s="1"/>
      <c r="AL41" s="1"/>
      <c r="AM41" s="1"/>
      <c r="AN41" s="1"/>
      <c r="AO41" s="1"/>
      <c r="AP41" s="1"/>
      <c r="AQ41" s="1"/>
      <c r="AR41" s="1"/>
      <c r="AS41" s="11"/>
      <c r="AT41" s="64" t="s">
        <v>49</v>
      </c>
      <c r="AU41" s="64"/>
      <c r="AV41" s="64"/>
      <c r="AW41" s="64"/>
      <c r="AX41" s="64"/>
      <c r="AY41" s="64"/>
      <c r="AZ41" s="64"/>
      <c r="BA41" s="64"/>
      <c r="BB41" s="64"/>
      <c r="BC41" s="64"/>
      <c r="BD41" s="64"/>
      <c r="BE41" s="64"/>
      <c r="BF41" s="64"/>
      <c r="BG41" s="64"/>
      <c r="BH41" s="64"/>
      <c r="BI41" s="13" t="s">
        <v>50</v>
      </c>
      <c r="BJ41" s="1"/>
      <c r="BK41" s="1"/>
      <c r="BL41" s="1"/>
      <c r="BM41" s="1"/>
      <c r="BN41" s="64" t="s">
        <v>51</v>
      </c>
      <c r="BO41" s="64"/>
      <c r="BP41" s="13" t="s">
        <v>52</v>
      </c>
    </row>
    <row r="42" spans="4:68" x14ac:dyDescent="0.2"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1"/>
      <c r="AJ42" s="11"/>
      <c r="AK42" s="1"/>
      <c r="AL42" s="1"/>
      <c r="AM42" s="1"/>
      <c r="AN42" s="1"/>
      <c r="AO42" s="1"/>
      <c r="AP42" s="1"/>
      <c r="AQ42" s="1"/>
      <c r="AR42" s="1"/>
      <c r="AS42" s="11"/>
      <c r="AT42" s="6">
        <f>SUM(AT5:AT40)</f>
        <v>-1689824.7786463453</v>
      </c>
      <c r="AU42" s="6">
        <f>SUM(AU5:AU40)</f>
        <v>-1359217.3367370586</v>
      </c>
      <c r="AV42" s="6">
        <f>SUM(AV5:AV40)</f>
        <v>9148397.3079415839</v>
      </c>
      <c r="AW42" s="6">
        <f t="shared" ref="AW42:BH42" si="2">SUM(AW5:AW40)</f>
        <v>-1777985.4355511186</v>
      </c>
      <c r="AX42" s="6">
        <f t="shared" si="2"/>
        <v>-1359457.7959575919</v>
      </c>
      <c r="AY42" s="6">
        <f t="shared" si="2"/>
        <v>-112.78165025676648</v>
      </c>
      <c r="AZ42" s="6">
        <f t="shared" si="2"/>
        <v>-1777985.4355511186</v>
      </c>
      <c r="BA42" s="6">
        <f t="shared" si="2"/>
        <v>-1359457.7959575919</v>
      </c>
      <c r="BB42" s="6">
        <f t="shared" si="2"/>
        <v>-112.78165025676648</v>
      </c>
      <c r="BC42" s="6">
        <f t="shared" si="2"/>
        <v>-98073141.043975666</v>
      </c>
      <c r="BD42" s="6">
        <f t="shared" si="2"/>
        <v>-949319.20713093248</v>
      </c>
      <c r="BE42" s="6">
        <f t="shared" si="2"/>
        <v>-13740.19434752778</v>
      </c>
      <c r="BF42" s="6">
        <f t="shared" si="2"/>
        <v>-13104.628581498642</v>
      </c>
      <c r="BG42" s="6">
        <f t="shared" si="2"/>
        <v>1060783.6165065998</v>
      </c>
      <c r="BH42" s="6">
        <f t="shared" si="2"/>
        <v>-50.81788353988668</v>
      </c>
      <c r="BI42" s="1"/>
      <c r="BJ42" s="1"/>
      <c r="BK42" s="1"/>
      <c r="BL42" s="1"/>
      <c r="BM42" s="1"/>
      <c r="BN42" s="13"/>
      <c r="BO42" s="13"/>
      <c r="BP42" s="1"/>
    </row>
    <row r="43" spans="4:68" x14ac:dyDescent="0.2">
      <c r="D43" s="1"/>
      <c r="E43" s="65"/>
      <c r="F43" s="65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14"/>
      <c r="AB43" s="14"/>
      <c r="AC43" s="14"/>
      <c r="AD43" s="14"/>
      <c r="AE43" s="14"/>
      <c r="AF43" s="14"/>
      <c r="AG43" s="14"/>
      <c r="AH43" s="14"/>
      <c r="AI43" s="11"/>
      <c r="AJ43" s="11"/>
      <c r="AK43" s="14"/>
      <c r="AL43" s="14"/>
      <c r="AM43" s="14"/>
      <c r="AN43" s="14"/>
      <c r="AO43" s="14"/>
      <c r="AP43" s="14"/>
      <c r="AQ43" s="14"/>
      <c r="AR43" s="1"/>
      <c r="AS43" s="1"/>
      <c r="AT43" s="64" t="s">
        <v>53</v>
      </c>
      <c r="AU43" s="64"/>
      <c r="AV43" s="64"/>
      <c r="AW43" s="64"/>
      <c r="AX43" s="64"/>
      <c r="AY43" s="64"/>
      <c r="AZ43" s="64"/>
      <c r="BA43" s="64"/>
      <c r="BB43" s="64"/>
      <c r="BC43" s="64"/>
      <c r="BD43" s="64"/>
      <c r="BE43" s="64"/>
      <c r="BF43" s="64"/>
      <c r="BG43" s="64"/>
      <c r="BH43" s="64"/>
      <c r="BI43" s="1"/>
      <c r="BJ43" s="1"/>
      <c r="BK43" s="1"/>
      <c r="BL43" s="1"/>
      <c r="BM43" s="1"/>
      <c r="BN43" s="13"/>
      <c r="BO43" s="13"/>
      <c r="BP43" s="1"/>
    </row>
    <row r="44" spans="4:68" ht="237" x14ac:dyDescent="0.2">
      <c r="D44" s="15"/>
      <c r="E44" s="3" t="s">
        <v>15</v>
      </c>
      <c r="F44" s="3" t="s">
        <v>16</v>
      </c>
      <c r="G44" s="3" t="s">
        <v>17</v>
      </c>
      <c r="H44" s="3" t="s">
        <v>18</v>
      </c>
      <c r="I44" s="3" t="s">
        <v>19</v>
      </c>
      <c r="J44" s="3" t="s">
        <v>20</v>
      </c>
      <c r="K44" s="3" t="s">
        <v>21</v>
      </c>
      <c r="L44" s="3" t="s">
        <v>22</v>
      </c>
      <c r="M44" s="3" t="s">
        <v>23</v>
      </c>
      <c r="N44" s="16" t="s">
        <v>24</v>
      </c>
      <c r="O44" s="3" t="s">
        <v>25</v>
      </c>
      <c r="P44" s="16" t="s">
        <v>26</v>
      </c>
      <c r="Q44" s="3" t="s">
        <v>27</v>
      </c>
      <c r="R44" s="17" t="s">
        <v>28</v>
      </c>
      <c r="S44" s="3" t="s">
        <v>29</v>
      </c>
      <c r="T44" s="16" t="s">
        <v>30</v>
      </c>
      <c r="U44" s="16" t="s">
        <v>31</v>
      </c>
      <c r="V44" s="16" t="s">
        <v>32</v>
      </c>
      <c r="W44" s="16" t="s">
        <v>33</v>
      </c>
      <c r="X44" s="17" t="s">
        <v>34</v>
      </c>
      <c r="Y44" s="17" t="s">
        <v>35</v>
      </c>
      <c r="Z44" s="17" t="s">
        <v>36</v>
      </c>
      <c r="AA44" s="17" t="s">
        <v>37</v>
      </c>
      <c r="AB44" s="17" t="s">
        <v>38</v>
      </c>
      <c r="AC44" s="17" t="s">
        <v>39</v>
      </c>
      <c r="AD44" s="17" t="s">
        <v>40</v>
      </c>
      <c r="AE44" s="18" t="s">
        <v>41</v>
      </c>
      <c r="AF44" s="17" t="s">
        <v>94</v>
      </c>
      <c r="AG44" s="17" t="s">
        <v>42</v>
      </c>
      <c r="AH44" s="3" t="s">
        <v>43</v>
      </c>
      <c r="AI44" s="17" t="s">
        <v>84</v>
      </c>
      <c r="AJ44" s="17" t="s">
        <v>85</v>
      </c>
      <c r="AK44" s="17" t="s">
        <v>45</v>
      </c>
      <c r="AL44" s="17" t="s">
        <v>46</v>
      </c>
      <c r="AM44" s="17" t="s">
        <v>47</v>
      </c>
      <c r="AN44" s="17" t="s">
        <v>48</v>
      </c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</row>
    <row r="45" spans="4:68" x14ac:dyDescent="0.2">
      <c r="D45" s="4" t="s">
        <v>0</v>
      </c>
      <c r="E45" s="5">
        <f>'h  kJ per mol '!D44*M!C121</f>
        <v>0</v>
      </c>
      <c r="F45" s="5">
        <f>'h  kJ per mol '!E44*M!D121</f>
        <v>0</v>
      </c>
      <c r="G45" s="5">
        <f>'h  kJ per mol '!F44*M!E121</f>
        <v>0</v>
      </c>
      <c r="H45" s="5">
        <f>'h  kJ per mol '!G44*M!F121</f>
        <v>0</v>
      </c>
      <c r="I45" s="5">
        <f>'h  kJ per mol '!H44*M!G121</f>
        <v>0</v>
      </c>
      <c r="J45" s="5">
        <f>'h  kJ per mol '!I44*M!H121</f>
        <v>0</v>
      </c>
      <c r="K45" s="5">
        <f>'h  kJ per mol '!J44*M!I121</f>
        <v>0</v>
      </c>
      <c r="L45" s="5">
        <f>'h  kJ per mol '!K44*M!J121</f>
        <v>0</v>
      </c>
      <c r="M45" s="5">
        <f>'h  kJ per mol '!L44*M!K121</f>
        <v>0</v>
      </c>
      <c r="N45" s="5">
        <f>'h  kJ per mol '!M44*M!L121 /MW!M44</f>
        <v>-1777985.4355511186</v>
      </c>
      <c r="O45" s="5">
        <f>'h  kJ per mol '!N44*M!M121 /MW!N44</f>
        <v>-35429.897676176748</v>
      </c>
      <c r="P45" s="5">
        <v>0</v>
      </c>
      <c r="Q45" s="5">
        <v>0</v>
      </c>
      <c r="R45" s="5">
        <v>0</v>
      </c>
      <c r="S45" s="5">
        <v>0</v>
      </c>
      <c r="T45" s="5">
        <v>0</v>
      </c>
      <c r="U45" s="5">
        <v>0</v>
      </c>
      <c r="V45" s="5">
        <v>0</v>
      </c>
      <c r="W45" s="5">
        <v>0</v>
      </c>
      <c r="X45" s="5">
        <v>0</v>
      </c>
      <c r="Y45" s="5">
        <v>0</v>
      </c>
      <c r="Z45" s="5">
        <v>0</v>
      </c>
      <c r="AA45" s="5">
        <v>0</v>
      </c>
      <c r="AB45" s="5">
        <v>0</v>
      </c>
      <c r="AC45" s="5">
        <v>0</v>
      </c>
      <c r="AD45" s="5">
        <v>0</v>
      </c>
      <c r="AE45" s="5">
        <v>0</v>
      </c>
      <c r="AF45" s="5">
        <v>0</v>
      </c>
      <c r="AG45" s="5">
        <v>0</v>
      </c>
      <c r="AH45" s="5">
        <v>0</v>
      </c>
      <c r="AI45" s="5">
        <v>0</v>
      </c>
      <c r="AJ45" s="5">
        <v>0</v>
      </c>
      <c r="AK45" s="5">
        <v>0</v>
      </c>
      <c r="AL45" s="5">
        <v>0</v>
      </c>
      <c r="AM45" s="5">
        <v>0</v>
      </c>
      <c r="AN45" s="5">
        <v>0</v>
      </c>
      <c r="AO45" s="6">
        <f>SUM(E45:AN45)</f>
        <v>-1813415.3332272954</v>
      </c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</row>
    <row r="46" spans="4:68" x14ac:dyDescent="0.2">
      <c r="D46" s="4" t="s">
        <v>1</v>
      </c>
      <c r="E46" s="5">
        <f>'h  kJ per mol '!D45*M!C122</f>
        <v>0</v>
      </c>
      <c r="F46" s="5">
        <f>'h  kJ per mol '!E45*M!D122</f>
        <v>0</v>
      </c>
      <c r="G46" s="5">
        <f>'h  kJ per mol '!F45*M!E122</f>
        <v>0</v>
      </c>
      <c r="H46" s="5">
        <f>'h  kJ per mol '!G45*M!F122</f>
        <v>0</v>
      </c>
      <c r="I46" s="5">
        <f>'h  kJ per mol '!H45*M!G122</f>
        <v>0</v>
      </c>
      <c r="J46" s="5">
        <f>'h  kJ per mol '!I45*M!H122</f>
        <v>0</v>
      </c>
      <c r="K46" s="5">
        <f>'h  kJ per mol '!J45*M!I122</f>
        <v>0</v>
      </c>
      <c r="L46" s="5">
        <f>'h  kJ per mol '!K45*M!J122</f>
        <v>0</v>
      </c>
      <c r="M46" s="5">
        <f>'h  kJ per mol '!L45*M!K122</f>
        <v>0</v>
      </c>
      <c r="N46" s="5">
        <f>'h  kJ per mol '!M45*M!L122</f>
        <v>0</v>
      </c>
      <c r="O46" s="5">
        <f>'h  kJ per mol '!N45*M!M122</f>
        <v>0</v>
      </c>
      <c r="P46" s="5">
        <f>'h  kJ per mol '!O45*M!N122 /MW!O45</f>
        <v>-1359457.7959575919</v>
      </c>
      <c r="Q46" s="5">
        <f>'h  kJ per mol '!P45*M!O122 /MW!P45</f>
        <v>-106.02767886152715</v>
      </c>
      <c r="R46" s="5">
        <v>0</v>
      </c>
      <c r="S46" s="5">
        <v>0</v>
      </c>
      <c r="T46" s="5">
        <v>0</v>
      </c>
      <c r="U46" s="5">
        <v>0</v>
      </c>
      <c r="V46" s="5">
        <v>0</v>
      </c>
      <c r="W46" s="5">
        <v>0</v>
      </c>
      <c r="X46" s="5">
        <v>0</v>
      </c>
      <c r="Y46" s="5">
        <v>0</v>
      </c>
      <c r="Z46" s="5">
        <v>0</v>
      </c>
      <c r="AA46" s="5">
        <v>0</v>
      </c>
      <c r="AB46" s="5">
        <v>0</v>
      </c>
      <c r="AC46" s="5">
        <v>0</v>
      </c>
      <c r="AD46" s="5">
        <v>0</v>
      </c>
      <c r="AE46" s="5">
        <v>0</v>
      </c>
      <c r="AF46" s="5">
        <v>0</v>
      </c>
      <c r="AG46" s="5">
        <v>0</v>
      </c>
      <c r="AH46" s="5">
        <v>0</v>
      </c>
      <c r="AI46" s="5">
        <v>0</v>
      </c>
      <c r="AJ46" s="5">
        <v>0</v>
      </c>
      <c r="AK46" s="5">
        <v>0</v>
      </c>
      <c r="AL46" s="5">
        <v>0</v>
      </c>
      <c r="AM46" s="5">
        <v>0</v>
      </c>
      <c r="AN46" s="5">
        <v>0</v>
      </c>
      <c r="AO46" s="6">
        <f t="shared" ref="AO46:AO59" si="3">SUM(E46:AN46)</f>
        <v>-1359563.8236364534</v>
      </c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</row>
    <row r="47" spans="4:68" x14ac:dyDescent="0.2">
      <c r="D47" s="4" t="s">
        <v>2</v>
      </c>
      <c r="E47" s="5">
        <f>'h  kJ per mol '!D46*M!C123</f>
        <v>0</v>
      </c>
      <c r="F47" s="5">
        <f>'h  kJ per mol '!E46*M!D123</f>
        <v>0</v>
      </c>
      <c r="G47" s="5">
        <f>'h  kJ per mol '!F46*M!E123</f>
        <v>0</v>
      </c>
      <c r="H47" s="5">
        <f>'h  kJ per mol '!G46*M!F123</f>
        <v>0</v>
      </c>
      <c r="I47" s="5">
        <f>'h  kJ per mol '!H46*M!G123</f>
        <v>0</v>
      </c>
      <c r="J47" s="5">
        <f>'h  kJ per mol '!I46*M!H123</f>
        <v>0</v>
      </c>
      <c r="K47" s="5">
        <f>'h  kJ per mol '!J46*M!I123</f>
        <v>0</v>
      </c>
      <c r="L47" s="5">
        <f>'h  kJ per mol '!K46*M!J123</f>
        <v>0</v>
      </c>
      <c r="M47" s="5">
        <f>'h  kJ per mol '!L46*M!K123</f>
        <v>0</v>
      </c>
      <c r="N47" s="5">
        <f>'h  kJ per mol '!M46*M!L123</f>
        <v>0</v>
      </c>
      <c r="O47" s="5">
        <f>'h  kJ per mol '!N46*M!M123</f>
        <v>0</v>
      </c>
      <c r="P47" s="5">
        <v>0</v>
      </c>
      <c r="Q47" s="5">
        <v>0</v>
      </c>
      <c r="R47" s="5">
        <f>'h  kJ per mol '!Q46*M!P123 /MW!Q46</f>
        <v>-112.78165025676648</v>
      </c>
      <c r="S47" s="5">
        <f>'h  kJ per mol '!R46*M!Q123 /MW!R46</f>
        <v>-8771.8572366008211</v>
      </c>
      <c r="T47" s="5">
        <v>0</v>
      </c>
      <c r="U47" s="5">
        <v>0</v>
      </c>
      <c r="V47" s="5">
        <v>0</v>
      </c>
      <c r="W47" s="5">
        <v>0</v>
      </c>
      <c r="X47" s="5">
        <v>0</v>
      </c>
      <c r="Y47" s="5">
        <v>0</v>
      </c>
      <c r="Z47" s="5">
        <v>0</v>
      </c>
      <c r="AA47" s="5">
        <v>0</v>
      </c>
      <c r="AB47" s="5">
        <v>0</v>
      </c>
      <c r="AC47" s="5">
        <v>0</v>
      </c>
      <c r="AD47" s="5">
        <v>0</v>
      </c>
      <c r="AE47" s="5">
        <v>0</v>
      </c>
      <c r="AF47" s="5">
        <v>0</v>
      </c>
      <c r="AG47" s="5">
        <v>0</v>
      </c>
      <c r="AH47" s="5">
        <v>0</v>
      </c>
      <c r="AI47" s="5">
        <v>0</v>
      </c>
      <c r="AJ47" s="5">
        <v>0</v>
      </c>
      <c r="AK47" s="5">
        <v>0</v>
      </c>
      <c r="AL47" s="5">
        <v>0</v>
      </c>
      <c r="AM47" s="5">
        <v>0</v>
      </c>
      <c r="AN47" s="5">
        <v>0</v>
      </c>
      <c r="AO47" s="6">
        <f t="shared" si="3"/>
        <v>-8884.6388868575868</v>
      </c>
      <c r="AP47" s="1"/>
      <c r="AQ47" s="1"/>
      <c r="AR47" s="1"/>
      <c r="AS47" s="1"/>
      <c r="AT47" s="13"/>
      <c r="AU47" s="13"/>
      <c r="AV47" s="13"/>
      <c r="AW47" s="13"/>
      <c r="AX47" s="13"/>
      <c r="AY47" s="13"/>
      <c r="AZ47" s="13"/>
      <c r="BA47" s="13"/>
      <c r="BB47" s="13"/>
      <c r="BC47" s="13"/>
      <c r="BD47" s="13"/>
      <c r="BE47" s="13"/>
      <c r="BF47" s="13"/>
      <c r="BG47" s="13"/>
      <c r="BH47" s="13"/>
      <c r="BI47" s="1"/>
      <c r="BJ47" s="1"/>
      <c r="BK47" s="1"/>
      <c r="BL47" s="1"/>
      <c r="BM47" s="1"/>
      <c r="BN47" s="13"/>
      <c r="BO47" s="13"/>
      <c r="BP47" s="1"/>
    </row>
    <row r="48" spans="4:68" x14ac:dyDescent="0.2">
      <c r="D48" s="4" t="s">
        <v>3</v>
      </c>
      <c r="E48" s="5">
        <f>'h  kJ per mol '!D47*M!C124</f>
        <v>0</v>
      </c>
      <c r="F48" s="5">
        <f>'h  kJ per mol '!E47*M!D124</f>
        <v>0</v>
      </c>
      <c r="G48" s="5">
        <f>'h  kJ per mol '!F47*M!E124</f>
        <v>0</v>
      </c>
      <c r="H48" s="5">
        <f>'h  kJ per mol '!G47*M!F124</f>
        <v>0</v>
      </c>
      <c r="I48" s="5">
        <f>'h  kJ per mol '!H47*M!G124</f>
        <v>0</v>
      </c>
      <c r="J48" s="5">
        <f>'h  kJ per mol '!I47*M!H124</f>
        <v>0</v>
      </c>
      <c r="K48" s="5">
        <f>'h  kJ per mol '!J47*M!I124</f>
        <v>0</v>
      </c>
      <c r="L48" s="5">
        <f>'h  kJ per mol '!K47*M!J124</f>
        <v>0</v>
      </c>
      <c r="M48" s="5">
        <f>'h  kJ per mol '!L47*M!K124</f>
        <v>0</v>
      </c>
      <c r="N48" s="5">
        <f>'h  kJ per mol '!M47*M!L124</f>
        <v>0</v>
      </c>
      <c r="O48" s="5">
        <f>'h  kJ per mol '!N47*M!M124</f>
        <v>0</v>
      </c>
      <c r="P48" s="5">
        <v>0</v>
      </c>
      <c r="Q48" s="5">
        <v>0</v>
      </c>
      <c r="R48" s="5">
        <v>0</v>
      </c>
      <c r="S48" s="5">
        <v>0</v>
      </c>
      <c r="T48" s="5">
        <f>'h  kJ per mol '!S47*M!R124 /MW!S47</f>
        <v>-1777985.4355511186</v>
      </c>
      <c r="U48" s="5">
        <v>0</v>
      </c>
      <c r="V48" s="5">
        <v>0</v>
      </c>
      <c r="W48" s="5">
        <v>0</v>
      </c>
      <c r="X48" s="5">
        <v>0</v>
      </c>
      <c r="Y48" s="5">
        <v>0</v>
      </c>
      <c r="Z48" s="5">
        <v>0</v>
      </c>
      <c r="AA48" s="5">
        <v>0</v>
      </c>
      <c r="AB48" s="5">
        <v>0</v>
      </c>
      <c r="AC48" s="5">
        <v>0</v>
      </c>
      <c r="AD48" s="5">
        <v>0</v>
      </c>
      <c r="AE48" s="5">
        <v>0</v>
      </c>
      <c r="AF48" s="5">
        <v>0</v>
      </c>
      <c r="AG48" s="5">
        <v>0</v>
      </c>
      <c r="AH48" s="5">
        <v>0</v>
      </c>
      <c r="AI48" s="5">
        <v>0</v>
      </c>
      <c r="AJ48" s="5">
        <v>0</v>
      </c>
      <c r="AK48" s="5">
        <v>0</v>
      </c>
      <c r="AL48" s="5">
        <v>0</v>
      </c>
      <c r="AM48" s="5">
        <v>0</v>
      </c>
      <c r="AN48" s="5">
        <v>0</v>
      </c>
      <c r="AO48" s="6">
        <f t="shared" si="3"/>
        <v>-1777985.4355511186</v>
      </c>
      <c r="AP48" s="1"/>
      <c r="AQ48" s="1"/>
      <c r="AR48" s="1"/>
      <c r="AS48" s="1"/>
      <c r="AT48" s="13"/>
      <c r="AU48" s="13"/>
      <c r="AV48" s="13"/>
      <c r="AW48" s="13"/>
      <c r="AX48" s="13"/>
      <c r="AY48" s="13"/>
      <c r="AZ48" s="13"/>
      <c r="BA48" s="13"/>
      <c r="BB48" s="13"/>
      <c r="BC48" s="13"/>
      <c r="BD48" s="13"/>
      <c r="BE48" s="13"/>
      <c r="BF48" s="13"/>
      <c r="BG48" s="13"/>
      <c r="BH48" s="13"/>
      <c r="BI48" s="1"/>
      <c r="BJ48" s="1"/>
      <c r="BK48" s="1"/>
      <c r="BL48" s="1"/>
      <c r="BM48" s="1"/>
      <c r="BN48" s="13"/>
      <c r="BO48" s="13"/>
      <c r="BP48" s="1"/>
    </row>
    <row r="49" spans="4:68" x14ac:dyDescent="0.2">
      <c r="D49" s="4" t="s">
        <v>4</v>
      </c>
      <c r="E49" s="5">
        <f>'h  kJ per mol '!D48*M!C125</f>
        <v>0</v>
      </c>
      <c r="F49" s="5">
        <f>'h  kJ per mol '!E48*M!D125</f>
        <v>0</v>
      </c>
      <c r="G49" s="5">
        <f>'h  kJ per mol '!F48*M!E125</f>
        <v>0</v>
      </c>
      <c r="H49" s="5">
        <f>'h  kJ per mol '!G48*M!F125</f>
        <v>0</v>
      </c>
      <c r="I49" s="5">
        <f>'h  kJ per mol '!H48*M!G125</f>
        <v>0</v>
      </c>
      <c r="J49" s="5">
        <f>'h  kJ per mol '!I48*M!H125</f>
        <v>0</v>
      </c>
      <c r="K49" s="5">
        <f>'h  kJ per mol '!J48*M!I125</f>
        <v>0</v>
      </c>
      <c r="L49" s="5">
        <f>'h  kJ per mol '!K48*M!J125</f>
        <v>0</v>
      </c>
      <c r="M49" s="5">
        <f>'h  kJ per mol '!L48*M!K125</f>
        <v>0</v>
      </c>
      <c r="N49" s="5">
        <f>'h  kJ per mol '!M48*M!L125</f>
        <v>0</v>
      </c>
      <c r="O49" s="5">
        <f>'h  kJ per mol '!N48*M!M125</f>
        <v>0</v>
      </c>
      <c r="P49" s="5">
        <v>0</v>
      </c>
      <c r="Q49" s="5">
        <v>0</v>
      </c>
      <c r="R49" s="5">
        <v>0</v>
      </c>
      <c r="S49" s="5">
        <v>0</v>
      </c>
      <c r="T49" s="5">
        <v>0</v>
      </c>
      <c r="U49" s="5">
        <f>'h  kJ per mol '!T48*M!S125 /MW!T48</f>
        <v>-1359457.7959575919</v>
      </c>
      <c r="V49" s="5">
        <v>0</v>
      </c>
      <c r="W49" s="5">
        <v>0</v>
      </c>
      <c r="X49" s="5">
        <v>0</v>
      </c>
      <c r="Y49" s="5">
        <v>0</v>
      </c>
      <c r="Z49" s="5">
        <v>0</v>
      </c>
      <c r="AA49" s="5">
        <v>0</v>
      </c>
      <c r="AB49" s="5">
        <v>0</v>
      </c>
      <c r="AC49" s="5">
        <v>0</v>
      </c>
      <c r="AD49" s="5">
        <v>0</v>
      </c>
      <c r="AE49" s="5">
        <v>0</v>
      </c>
      <c r="AF49" s="5">
        <v>0</v>
      </c>
      <c r="AG49" s="5">
        <v>0</v>
      </c>
      <c r="AH49" s="5">
        <v>0</v>
      </c>
      <c r="AI49" s="5">
        <v>0</v>
      </c>
      <c r="AJ49" s="5">
        <v>0</v>
      </c>
      <c r="AK49" s="5">
        <v>0</v>
      </c>
      <c r="AL49" s="5">
        <v>0</v>
      </c>
      <c r="AM49" s="5">
        <v>0</v>
      </c>
      <c r="AN49" s="5">
        <v>0</v>
      </c>
      <c r="AO49" s="6">
        <f t="shared" si="3"/>
        <v>-1359457.7959575919</v>
      </c>
      <c r="AP49" s="1"/>
      <c r="AQ49" s="1"/>
      <c r="AR49" s="1"/>
      <c r="AS49" s="1"/>
      <c r="AT49" s="13"/>
      <c r="AU49" s="13"/>
      <c r="AV49" s="13"/>
      <c r="AW49" s="13"/>
      <c r="AX49" s="13"/>
      <c r="AY49" s="13"/>
      <c r="AZ49" s="13"/>
      <c r="BA49" s="13"/>
      <c r="BB49" s="13"/>
      <c r="BC49" s="13"/>
      <c r="BD49" s="13"/>
      <c r="BE49" s="13"/>
      <c r="BF49" s="13"/>
      <c r="BG49" s="13"/>
      <c r="BH49" s="13"/>
      <c r="BI49" s="1"/>
      <c r="BJ49" s="1"/>
      <c r="BK49" s="1"/>
      <c r="BL49" s="1"/>
      <c r="BM49" s="1"/>
      <c r="BN49" s="13"/>
      <c r="BO49" s="13"/>
      <c r="BP49" s="1"/>
    </row>
    <row r="50" spans="4:68" x14ac:dyDescent="0.2">
      <c r="D50" s="4" t="s">
        <v>5</v>
      </c>
      <c r="E50" s="5">
        <f>'h  kJ per mol '!D49*M!C126</f>
        <v>0</v>
      </c>
      <c r="F50" s="5">
        <f>'h  kJ per mol '!E49*M!D126</f>
        <v>0</v>
      </c>
      <c r="G50" s="5">
        <f>'h  kJ per mol '!F49*M!E126</f>
        <v>0</v>
      </c>
      <c r="H50" s="5">
        <f>'h  kJ per mol '!G49*M!F126</f>
        <v>0</v>
      </c>
      <c r="I50" s="5">
        <f>'h  kJ per mol '!H49*M!G126</f>
        <v>0</v>
      </c>
      <c r="J50" s="5">
        <f>'h  kJ per mol '!I49*M!H126</f>
        <v>0</v>
      </c>
      <c r="K50" s="5">
        <f>'h  kJ per mol '!J49*M!I126</f>
        <v>0</v>
      </c>
      <c r="L50" s="5">
        <f>'h  kJ per mol '!K49*M!J126</f>
        <v>0</v>
      </c>
      <c r="M50" s="5">
        <f>'h  kJ per mol '!L49*M!K126</f>
        <v>0</v>
      </c>
      <c r="N50" s="5">
        <f>'h  kJ per mol '!M49*M!L126</f>
        <v>0</v>
      </c>
      <c r="O50" s="5">
        <f>'h  kJ per mol '!N49*M!M126</f>
        <v>0</v>
      </c>
      <c r="P50" s="5">
        <v>0</v>
      </c>
      <c r="Q50" s="5">
        <v>0</v>
      </c>
      <c r="R50" s="5">
        <v>0</v>
      </c>
      <c r="S50" s="5">
        <v>0</v>
      </c>
      <c r="T50" s="5">
        <v>0</v>
      </c>
      <c r="U50" s="5">
        <v>0</v>
      </c>
      <c r="V50" s="5">
        <f>'h  kJ per mol '!U49*M!T126 /MW!U49</f>
        <v>-112.78165025676648</v>
      </c>
      <c r="W50" s="5">
        <v>0</v>
      </c>
      <c r="X50" s="5">
        <v>0</v>
      </c>
      <c r="Y50" s="5">
        <v>0</v>
      </c>
      <c r="Z50" s="5">
        <v>0</v>
      </c>
      <c r="AA50" s="5">
        <v>0</v>
      </c>
      <c r="AB50" s="5">
        <v>0</v>
      </c>
      <c r="AC50" s="5">
        <v>0</v>
      </c>
      <c r="AD50" s="5">
        <v>0</v>
      </c>
      <c r="AE50" s="5">
        <v>0</v>
      </c>
      <c r="AF50" s="5">
        <v>0</v>
      </c>
      <c r="AG50" s="5">
        <v>0</v>
      </c>
      <c r="AH50" s="5">
        <v>0</v>
      </c>
      <c r="AI50" s="5">
        <v>0</v>
      </c>
      <c r="AJ50" s="5">
        <v>0</v>
      </c>
      <c r="AK50" s="5">
        <v>0</v>
      </c>
      <c r="AL50" s="5">
        <v>0</v>
      </c>
      <c r="AM50" s="5">
        <v>0</v>
      </c>
      <c r="AN50" s="5">
        <v>0</v>
      </c>
      <c r="AO50" s="6">
        <f t="shared" si="3"/>
        <v>-112.78165025676648</v>
      </c>
      <c r="AP50" s="1"/>
      <c r="AQ50" s="1"/>
      <c r="AR50" s="1"/>
      <c r="AS50" s="1"/>
      <c r="AT50" s="13"/>
      <c r="AU50" s="13"/>
      <c r="AV50" s="13"/>
      <c r="AW50" s="13"/>
      <c r="AX50" s="13"/>
      <c r="AY50" s="13"/>
      <c r="AZ50" s="13"/>
      <c r="BA50" s="13"/>
      <c r="BB50" s="13"/>
      <c r="BC50" s="13"/>
      <c r="BD50" s="13"/>
      <c r="BE50" s="13"/>
      <c r="BF50" s="13"/>
      <c r="BG50" s="13"/>
      <c r="BH50" s="13"/>
      <c r="BI50" s="1"/>
      <c r="BJ50" s="1"/>
      <c r="BK50" s="1"/>
      <c r="BL50" s="1"/>
      <c r="BM50" s="1"/>
      <c r="BN50" s="13"/>
      <c r="BO50" s="13"/>
      <c r="BP50" s="1"/>
    </row>
    <row r="51" spans="4:68" x14ac:dyDescent="0.2">
      <c r="D51" s="4" t="s">
        <v>6</v>
      </c>
      <c r="E51" s="5">
        <f>'h  kJ per mol '!D50*M!C127</f>
        <v>0</v>
      </c>
      <c r="F51" s="5">
        <f>'h  kJ per mol '!E50*M!D127</f>
        <v>0</v>
      </c>
      <c r="G51" s="5">
        <f>'h  kJ per mol '!F50*M!E127</f>
        <v>0</v>
      </c>
      <c r="H51" s="5">
        <f>'h  kJ per mol '!G50*M!F127</f>
        <v>0</v>
      </c>
      <c r="I51" s="5">
        <f>'h  kJ per mol '!H50*M!G127</f>
        <v>0</v>
      </c>
      <c r="J51" s="5">
        <f>'h  kJ per mol '!I50*M!H127</f>
        <v>0</v>
      </c>
      <c r="K51" s="5">
        <f>'h  kJ per mol '!J50*M!I127</f>
        <v>0</v>
      </c>
      <c r="L51" s="5">
        <f>'h  kJ per mol '!K50*M!J127</f>
        <v>0</v>
      </c>
      <c r="M51" s="5">
        <f>'h  kJ per mol '!L50*M!K127</f>
        <v>0</v>
      </c>
      <c r="N51" s="5">
        <f>'h  kJ per mol '!M50*M!L127</f>
        <v>0</v>
      </c>
      <c r="O51" s="5">
        <f>'h  kJ per mol '!N50*M!M127</f>
        <v>0</v>
      </c>
      <c r="P51" s="5">
        <v>0</v>
      </c>
      <c r="Q51" s="5">
        <v>0</v>
      </c>
      <c r="R51" s="5">
        <v>0</v>
      </c>
      <c r="S51" s="5">
        <v>0</v>
      </c>
      <c r="T51" s="5">
        <v>0</v>
      </c>
      <c r="U51" s="5">
        <v>0</v>
      </c>
      <c r="V51" s="5">
        <v>0</v>
      </c>
      <c r="W51" s="5">
        <f>'h  kJ per mol '!V50*M!U127 /MW!V50</f>
        <v>-3797055.1820632704</v>
      </c>
      <c r="X51" s="5">
        <f>'h  kJ per mol '!W50*M!V127 /MW!W50</f>
        <v>-66021.418271669754</v>
      </c>
      <c r="Y51" s="5">
        <v>0</v>
      </c>
      <c r="Z51" s="5">
        <v>0</v>
      </c>
      <c r="AA51" s="5">
        <v>0</v>
      </c>
      <c r="AB51" s="5">
        <v>0</v>
      </c>
      <c r="AC51" s="5">
        <v>0</v>
      </c>
      <c r="AD51" s="5">
        <v>0</v>
      </c>
      <c r="AE51" s="5">
        <v>0</v>
      </c>
      <c r="AF51" s="5">
        <v>0</v>
      </c>
      <c r="AG51" s="5">
        <v>0</v>
      </c>
      <c r="AH51" s="5">
        <v>0</v>
      </c>
      <c r="AI51" s="5">
        <v>0</v>
      </c>
      <c r="AJ51" s="5">
        <v>0</v>
      </c>
      <c r="AK51" s="5">
        <v>0</v>
      </c>
      <c r="AL51" s="5">
        <v>0</v>
      </c>
      <c r="AM51" s="5">
        <v>0</v>
      </c>
      <c r="AN51" s="5">
        <v>0</v>
      </c>
      <c r="AO51" s="6">
        <f t="shared" si="3"/>
        <v>-3863076.60033494</v>
      </c>
      <c r="AP51" s="1"/>
      <c r="AQ51" s="1"/>
      <c r="AR51" s="1"/>
      <c r="AS51" s="1"/>
      <c r="AT51" s="13"/>
      <c r="AU51" s="13"/>
      <c r="AV51" s="13"/>
      <c r="AW51" s="13"/>
      <c r="AX51" s="13"/>
      <c r="AY51" s="13"/>
      <c r="AZ51" s="13"/>
      <c r="BA51" s="13"/>
      <c r="BB51" s="13"/>
      <c r="BC51" s="13"/>
      <c r="BD51" s="13"/>
      <c r="BE51" s="13"/>
      <c r="BF51" s="13"/>
      <c r="BG51" s="13"/>
      <c r="BH51" s="13"/>
      <c r="BI51" s="1"/>
      <c r="BJ51" s="1"/>
      <c r="BK51" s="1"/>
      <c r="BL51" s="1"/>
      <c r="BM51" s="1"/>
      <c r="BN51" s="13"/>
      <c r="BO51" s="13"/>
      <c r="BP51" s="1"/>
    </row>
    <row r="52" spans="4:68" x14ac:dyDescent="0.2">
      <c r="D52" s="4" t="s">
        <v>7</v>
      </c>
      <c r="E52" s="5">
        <f>'h  kJ per mol '!D51*M!C128</f>
        <v>0</v>
      </c>
      <c r="F52" s="5">
        <f>'h  kJ per mol '!E51*M!D128</f>
        <v>0</v>
      </c>
      <c r="G52" s="5">
        <f>'h  kJ per mol '!F51*M!E128</f>
        <v>0</v>
      </c>
      <c r="H52" s="5">
        <f>'h  kJ per mol '!G51*M!F128</f>
        <v>0</v>
      </c>
      <c r="I52" s="5">
        <f>'h  kJ per mol '!H51*M!G128</f>
        <v>0</v>
      </c>
      <c r="J52" s="5">
        <f>'h  kJ per mol '!I51*M!H128</f>
        <v>0</v>
      </c>
      <c r="K52" s="5">
        <f>'h  kJ per mol '!J51*M!I128</f>
        <v>0</v>
      </c>
      <c r="L52" s="5">
        <f>'h  kJ per mol '!K51*M!J128</f>
        <v>0</v>
      </c>
      <c r="M52" s="5">
        <f>'h  kJ per mol '!L51*M!K128</f>
        <v>0</v>
      </c>
      <c r="N52" s="5">
        <f>'h  kJ per mol '!M51*M!L128</f>
        <v>0</v>
      </c>
      <c r="O52" s="5">
        <f>'h  kJ per mol '!N51*M!M128</f>
        <v>0</v>
      </c>
      <c r="P52" s="5">
        <v>0</v>
      </c>
      <c r="Q52" s="5">
        <v>0</v>
      </c>
      <c r="R52" s="5">
        <v>0</v>
      </c>
      <c r="S52" s="5">
        <v>0</v>
      </c>
      <c r="T52" s="5">
        <v>0</v>
      </c>
      <c r="U52" s="5">
        <v>0</v>
      </c>
      <c r="V52" s="5">
        <v>0</v>
      </c>
      <c r="W52" s="5">
        <v>0</v>
      </c>
      <c r="X52" s="5">
        <v>0</v>
      </c>
      <c r="Y52" s="5">
        <f>'h  kJ per mol '!X51*M!W128 /MW!X51</f>
        <v>-1359457.7959575919</v>
      </c>
      <c r="Z52" s="5">
        <v>0</v>
      </c>
      <c r="AA52" s="5">
        <v>0</v>
      </c>
      <c r="AB52" s="5">
        <v>0</v>
      </c>
      <c r="AC52" s="5">
        <v>0</v>
      </c>
      <c r="AD52" s="5">
        <v>0</v>
      </c>
      <c r="AE52" s="5">
        <v>0</v>
      </c>
      <c r="AF52" s="5">
        <v>0</v>
      </c>
      <c r="AG52" s="5">
        <v>0</v>
      </c>
      <c r="AH52" s="5">
        <v>0</v>
      </c>
      <c r="AI52" s="5">
        <v>0</v>
      </c>
      <c r="AJ52" s="5">
        <v>0</v>
      </c>
      <c r="AK52" s="5">
        <v>0</v>
      </c>
      <c r="AL52" s="5">
        <v>0</v>
      </c>
      <c r="AM52" s="5">
        <v>0</v>
      </c>
      <c r="AN52" s="5">
        <v>0</v>
      </c>
      <c r="AO52" s="6">
        <f t="shared" si="3"/>
        <v>-1359457.7959575919</v>
      </c>
      <c r="AP52" s="1"/>
      <c r="AQ52" s="1"/>
      <c r="AR52" s="1"/>
      <c r="AS52" s="1"/>
      <c r="AT52" s="13"/>
      <c r="AU52" s="13"/>
      <c r="AV52" s="13"/>
      <c r="AW52" s="13"/>
      <c r="AX52" s="13"/>
      <c r="AY52" s="13"/>
      <c r="AZ52" s="13"/>
      <c r="BA52" s="13"/>
      <c r="BB52" s="13"/>
      <c r="BC52" s="13"/>
      <c r="BD52" s="13"/>
      <c r="BE52" s="13"/>
      <c r="BF52" s="13"/>
      <c r="BG52" s="13"/>
      <c r="BH52" s="13"/>
      <c r="BI52" s="1"/>
      <c r="BJ52" s="1"/>
      <c r="BK52" s="1"/>
      <c r="BL52" s="1"/>
      <c r="BM52" s="1"/>
      <c r="BN52" s="13"/>
      <c r="BO52" s="13"/>
      <c r="BP52" s="1"/>
    </row>
    <row r="53" spans="4:68" x14ac:dyDescent="0.2">
      <c r="D53" s="4" t="s">
        <v>8</v>
      </c>
      <c r="E53" s="5">
        <f>'h  kJ per mol '!D52*M!C129</f>
        <v>0</v>
      </c>
      <c r="F53" s="5">
        <f>'h  kJ per mol '!E52*M!D129</f>
        <v>0</v>
      </c>
      <c r="G53" s="5">
        <f>'h  kJ per mol '!F52*M!E129</f>
        <v>0</v>
      </c>
      <c r="H53" s="5">
        <f>'h  kJ per mol '!G52*M!F129</f>
        <v>0</v>
      </c>
      <c r="I53" s="5">
        <f>'h  kJ per mol '!H52*M!G129</f>
        <v>0</v>
      </c>
      <c r="J53" s="5">
        <f>'h  kJ per mol '!I52*M!H129</f>
        <v>0</v>
      </c>
      <c r="K53" s="5">
        <f>'h  kJ per mol '!J52*M!I129</f>
        <v>0</v>
      </c>
      <c r="L53" s="5">
        <f>'h  kJ per mol '!K52*M!J129</f>
        <v>0</v>
      </c>
      <c r="M53" s="5">
        <f>'h  kJ per mol '!L52*M!K129</f>
        <v>0</v>
      </c>
      <c r="N53" s="5">
        <f>'h  kJ per mol '!M52*M!L129</f>
        <v>0</v>
      </c>
      <c r="O53" s="5">
        <f>'h  kJ per mol '!N52*M!M129</f>
        <v>0</v>
      </c>
      <c r="P53" s="5">
        <v>0</v>
      </c>
      <c r="Q53" s="5">
        <v>0</v>
      </c>
      <c r="R53" s="5">
        <v>0</v>
      </c>
      <c r="S53" s="5">
        <v>0</v>
      </c>
      <c r="T53" s="5">
        <v>0</v>
      </c>
      <c r="U53" s="5">
        <v>0</v>
      </c>
      <c r="V53" s="5">
        <v>0</v>
      </c>
      <c r="W53" s="5">
        <v>0</v>
      </c>
      <c r="X53" s="5">
        <v>0</v>
      </c>
      <c r="Y53" s="5">
        <v>0</v>
      </c>
      <c r="Z53" s="5">
        <f>'h  kJ per mol '!Y52*M!X129 /MW!Y52</f>
        <v>-112.78165025676648</v>
      </c>
      <c r="AA53" s="5">
        <v>0</v>
      </c>
      <c r="AB53" s="5">
        <v>0</v>
      </c>
      <c r="AC53" s="5">
        <v>0</v>
      </c>
      <c r="AD53" s="5">
        <v>0</v>
      </c>
      <c r="AE53" s="5">
        <v>0</v>
      </c>
      <c r="AF53" s="5">
        <v>0</v>
      </c>
      <c r="AG53" s="5">
        <v>0</v>
      </c>
      <c r="AH53" s="5">
        <v>0</v>
      </c>
      <c r="AI53" s="5">
        <v>0</v>
      </c>
      <c r="AJ53" s="5">
        <v>0</v>
      </c>
      <c r="AK53" s="5">
        <v>0</v>
      </c>
      <c r="AL53" s="5">
        <v>0</v>
      </c>
      <c r="AM53" s="5">
        <v>0</v>
      </c>
      <c r="AN53" s="5">
        <v>0</v>
      </c>
      <c r="AO53" s="6">
        <f t="shared" si="3"/>
        <v>-112.78165025676648</v>
      </c>
      <c r="AP53" s="1"/>
      <c r="AQ53" s="1"/>
      <c r="AR53" s="1"/>
      <c r="AS53" s="1"/>
      <c r="AT53" s="13"/>
      <c r="AU53" s="13"/>
      <c r="AV53" s="13"/>
      <c r="AW53" s="13"/>
      <c r="AX53" s="13"/>
      <c r="AY53" s="13"/>
      <c r="AZ53" s="13"/>
      <c r="BA53" s="13"/>
      <c r="BB53" s="13"/>
      <c r="BC53" s="13"/>
      <c r="BD53" s="13"/>
      <c r="BE53" s="13"/>
      <c r="BF53" s="13"/>
      <c r="BG53" s="13"/>
      <c r="BH53" s="13"/>
      <c r="BI53" s="1"/>
      <c r="BJ53" s="1"/>
      <c r="BK53" s="1"/>
      <c r="BL53" s="1"/>
      <c r="BM53" s="1"/>
      <c r="BN53" s="13"/>
      <c r="BO53" s="13"/>
      <c r="BP53" s="1"/>
    </row>
    <row r="54" spans="4:68" x14ac:dyDescent="0.2">
      <c r="D54" s="4" t="s">
        <v>9</v>
      </c>
      <c r="E54" s="5">
        <f>'h  kJ per mol '!D53*M!C130</f>
        <v>0</v>
      </c>
      <c r="F54" s="5">
        <f>'h  kJ per mol '!E53*M!D130</f>
        <v>0</v>
      </c>
      <c r="G54" s="5">
        <f>'h  kJ per mol '!F53*M!E130</f>
        <v>0</v>
      </c>
      <c r="H54" s="5">
        <f>'h  kJ per mol '!G53*M!F130</f>
        <v>0</v>
      </c>
      <c r="I54" s="5">
        <f>'h  kJ per mol '!H53*M!G130</f>
        <v>0</v>
      </c>
      <c r="J54" s="5">
        <f>'h  kJ per mol '!I53*M!H130</f>
        <v>0</v>
      </c>
      <c r="K54" s="5">
        <f>'h  kJ per mol '!J53*M!I130</f>
        <v>0</v>
      </c>
      <c r="L54" s="5">
        <f>'h  kJ per mol '!K53*M!J130</f>
        <v>0</v>
      </c>
      <c r="M54" s="5">
        <f>'h  kJ per mol '!L53*M!K130</f>
        <v>0</v>
      </c>
      <c r="N54" s="5">
        <f>'h  kJ per mol '!M53*M!L130</f>
        <v>0</v>
      </c>
      <c r="O54" s="5">
        <f>'h  kJ per mol '!N53*M!M130</f>
        <v>0</v>
      </c>
      <c r="P54" s="5">
        <v>0</v>
      </c>
      <c r="Q54" s="5">
        <v>0</v>
      </c>
      <c r="R54" s="5">
        <v>0</v>
      </c>
      <c r="S54" s="5">
        <v>0</v>
      </c>
      <c r="T54" s="5">
        <v>0</v>
      </c>
      <c r="U54" s="5">
        <v>0</v>
      </c>
      <c r="V54" s="5">
        <v>0</v>
      </c>
      <c r="W54" s="5">
        <v>0</v>
      </c>
      <c r="X54" s="5">
        <v>0</v>
      </c>
      <c r="Y54" s="5">
        <v>0</v>
      </c>
      <c r="Z54" s="5">
        <v>0</v>
      </c>
      <c r="AA54" s="5">
        <f>'h  kJ per mol '!Z53*M!Y130 /MW!Z53</f>
        <v>-1256817.6045988721</v>
      </c>
      <c r="AB54" s="5">
        <f>'h  kJ per mol '!AA53*M!Z130 /MW!AA53</f>
        <v>-74404.460335125405</v>
      </c>
      <c r="AC54" s="5">
        <f>'h  kJ per mol '!AB53*M!AA130 /MW!AB53</f>
        <v>-375200996.30573815</v>
      </c>
      <c r="AD54" s="5">
        <v>0</v>
      </c>
      <c r="AE54" s="5">
        <v>0</v>
      </c>
      <c r="AF54" s="5">
        <v>0</v>
      </c>
      <c r="AG54" s="5">
        <v>0</v>
      </c>
      <c r="AH54" s="5">
        <v>0</v>
      </c>
      <c r="AI54" s="5">
        <v>0</v>
      </c>
      <c r="AJ54" s="5">
        <v>0</v>
      </c>
      <c r="AK54" s="5">
        <v>0</v>
      </c>
      <c r="AL54" s="5">
        <v>0</v>
      </c>
      <c r="AM54" s="5">
        <v>0</v>
      </c>
      <c r="AN54" s="5">
        <v>0</v>
      </c>
      <c r="AO54" s="6">
        <f t="shared" si="3"/>
        <v>-376532218.37067217</v>
      </c>
      <c r="AP54" s="1"/>
      <c r="AQ54" s="1"/>
      <c r="AR54" s="1"/>
      <c r="AS54" s="1"/>
      <c r="AT54" s="13"/>
      <c r="AU54" s="13"/>
      <c r="AV54" s="13"/>
      <c r="AW54" s="13"/>
      <c r="AX54" s="13"/>
      <c r="AY54" s="13"/>
      <c r="AZ54" s="13"/>
      <c r="BA54" s="13"/>
      <c r="BB54" s="13"/>
      <c r="BC54" s="13"/>
      <c r="BD54" s="13"/>
      <c r="BE54" s="13"/>
      <c r="BF54" s="13"/>
      <c r="BG54" s="13"/>
      <c r="BH54" s="13"/>
      <c r="BI54" s="1"/>
      <c r="BJ54" s="1"/>
      <c r="BK54" s="1"/>
      <c r="BL54" s="1"/>
      <c r="BM54" s="1"/>
      <c r="BN54" s="13"/>
      <c r="BO54" s="13"/>
      <c r="BP54" s="1"/>
    </row>
    <row r="55" spans="4:68" x14ac:dyDescent="0.2">
      <c r="D55" s="4" t="s">
        <v>10</v>
      </c>
      <c r="E55" s="5">
        <f>'h  kJ per mol '!D54*M!C131</f>
        <v>0</v>
      </c>
      <c r="F55" s="5">
        <f>'h  kJ per mol '!E54*M!D131</f>
        <v>0</v>
      </c>
      <c r="G55" s="5">
        <f>'h  kJ per mol '!F54*M!E131</f>
        <v>0</v>
      </c>
      <c r="H55" s="5">
        <f>'h  kJ per mol '!G54*M!F131</f>
        <v>0</v>
      </c>
      <c r="I55" s="5">
        <f>'h  kJ per mol '!H54*M!G131</f>
        <v>0</v>
      </c>
      <c r="J55" s="5">
        <f>'h  kJ per mol '!I54*M!H131</f>
        <v>0</v>
      </c>
      <c r="K55" s="5">
        <f>'h  kJ per mol '!J54*M!I131</f>
        <v>0</v>
      </c>
      <c r="L55" s="5">
        <f>'h  kJ per mol '!K54*M!J131</f>
        <v>0</v>
      </c>
      <c r="M55" s="5">
        <f>'h  kJ per mol '!L54*M!K131</f>
        <v>0</v>
      </c>
      <c r="N55" s="5">
        <f>'h  kJ per mol '!M54*M!L131</f>
        <v>0</v>
      </c>
      <c r="O55" s="5">
        <f>'h  kJ per mol '!N54*M!M131</f>
        <v>0</v>
      </c>
      <c r="P55" s="5">
        <v>0</v>
      </c>
      <c r="Q55" s="5">
        <v>0</v>
      </c>
      <c r="R55" s="5">
        <v>0</v>
      </c>
      <c r="S55" s="5">
        <v>0</v>
      </c>
      <c r="T55" s="5">
        <v>0</v>
      </c>
      <c r="U55" s="5">
        <v>0</v>
      </c>
      <c r="V55" s="5">
        <v>0</v>
      </c>
      <c r="W55" s="5">
        <v>0</v>
      </c>
      <c r="X55" s="5">
        <v>0</v>
      </c>
      <c r="Y55" s="5">
        <v>0</v>
      </c>
      <c r="Z55" s="5">
        <v>0</v>
      </c>
      <c r="AA55" s="5">
        <v>0</v>
      </c>
      <c r="AB55" s="5">
        <v>0</v>
      </c>
      <c r="AC55" s="5">
        <v>0</v>
      </c>
      <c r="AD55" s="5">
        <f>'h  kJ per mol '!AC54*M!AB131 /MW!AC54</f>
        <v>6114656.4031687425</v>
      </c>
      <c r="AE55" s="5">
        <f>'h  kJ per mol '!AD54*M!AC131 /MW!AD54</f>
        <v>-13740.19434752778</v>
      </c>
      <c r="AF55" s="5">
        <f>'h  kJ per mol '!AE54*M!AD131 /MW!AE54</f>
        <v>-3677.1587424372706</v>
      </c>
      <c r="AG55" s="5">
        <f>'h  kJ per mol '!AF54*M!AE131 /MW!AF54</f>
        <v>-12527.870530226932</v>
      </c>
      <c r="AH55" s="5">
        <f>'h  kJ per mol '!AG54*M!AF131 /MW!AG54</f>
        <v>-3678478.5848042481</v>
      </c>
      <c r="AI55" s="5">
        <v>0</v>
      </c>
      <c r="AJ55" s="5">
        <v>0</v>
      </c>
      <c r="AK55" s="5">
        <v>0</v>
      </c>
      <c r="AL55" s="5">
        <v>0</v>
      </c>
      <c r="AM55" s="5">
        <v>0</v>
      </c>
      <c r="AN55" s="5">
        <v>0</v>
      </c>
      <c r="AO55" s="6">
        <f t="shared" si="3"/>
        <v>2406232.5947443023</v>
      </c>
      <c r="AP55" s="1"/>
      <c r="AQ55" s="1"/>
      <c r="AR55" s="1"/>
      <c r="AS55" s="1"/>
      <c r="AT55" s="13"/>
      <c r="AU55" s="13"/>
      <c r="AV55" s="13"/>
      <c r="AW55" s="13"/>
      <c r="AX55" s="13"/>
      <c r="AY55" s="13"/>
      <c r="AZ55" s="13"/>
      <c r="BA55" s="13"/>
      <c r="BB55" s="13"/>
      <c r="BC55" s="13"/>
      <c r="BD55" s="13"/>
      <c r="BE55" s="13"/>
      <c r="BF55" s="13"/>
      <c r="BG55" s="13"/>
      <c r="BH55" s="13"/>
      <c r="BI55" s="1"/>
      <c r="BJ55" s="1"/>
      <c r="BK55" s="1"/>
      <c r="BL55" s="1"/>
      <c r="BM55" s="1"/>
      <c r="BN55" s="13"/>
      <c r="BO55" s="13"/>
      <c r="BP55" s="1"/>
    </row>
    <row r="56" spans="4:68" x14ac:dyDescent="0.2">
      <c r="D56" s="4" t="s">
        <v>86</v>
      </c>
      <c r="E56" s="5">
        <f>'h  kJ per mol '!D55*M!C132</f>
        <v>0</v>
      </c>
      <c r="F56" s="5">
        <f>'h  kJ per mol '!E55*M!D132</f>
        <v>0</v>
      </c>
      <c r="G56" s="5">
        <f>'h  kJ per mol '!F55*M!E132</f>
        <v>0</v>
      </c>
      <c r="H56" s="5">
        <f>'h  kJ per mol '!G55*M!F132</f>
        <v>0</v>
      </c>
      <c r="I56" s="5">
        <f>'h  kJ per mol '!H55*M!G132</f>
        <v>0</v>
      </c>
      <c r="J56" s="5">
        <f>'h  kJ per mol '!I55*M!H132</f>
        <v>0</v>
      </c>
      <c r="K56" s="5">
        <f>'h  kJ per mol '!J55*M!I132</f>
        <v>0</v>
      </c>
      <c r="L56" s="5">
        <f>'h  kJ per mol '!K55*M!J132</f>
        <v>0</v>
      </c>
      <c r="M56" s="5">
        <f>'h  kJ per mol '!L55*M!K132</f>
        <v>0</v>
      </c>
      <c r="N56" s="5">
        <f>'h  kJ per mol '!M55*M!L132</f>
        <v>0</v>
      </c>
      <c r="O56" s="5">
        <f>'h  kJ per mol '!N55*M!M132</f>
        <v>0</v>
      </c>
      <c r="P56" s="5">
        <v>0</v>
      </c>
      <c r="Q56" s="5">
        <v>0</v>
      </c>
      <c r="R56" s="5">
        <v>0</v>
      </c>
      <c r="S56" s="5">
        <v>0</v>
      </c>
      <c r="T56" s="5">
        <v>0</v>
      </c>
      <c r="U56" s="5">
        <v>0</v>
      </c>
      <c r="V56" s="5">
        <v>0</v>
      </c>
      <c r="W56" s="5">
        <v>0</v>
      </c>
      <c r="X56" s="5">
        <v>0</v>
      </c>
      <c r="Y56" s="5">
        <v>0</v>
      </c>
      <c r="Z56" s="5">
        <v>0</v>
      </c>
      <c r="AA56" s="5">
        <v>0</v>
      </c>
      <c r="AB56" s="5">
        <v>0</v>
      </c>
      <c r="AC56" s="5">
        <v>0</v>
      </c>
      <c r="AD56" s="5">
        <v>0</v>
      </c>
      <c r="AE56" s="5">
        <v>0</v>
      </c>
      <c r="AF56" s="5">
        <v>0</v>
      </c>
      <c r="AG56" s="5">
        <v>0</v>
      </c>
      <c r="AH56" s="5">
        <v>0</v>
      </c>
      <c r="AI56" s="5">
        <f>'h  kJ per mol '!AH55*M!AG132 /MW!AH55</f>
        <v>-13104.628581498642</v>
      </c>
      <c r="AJ56" s="5">
        <v>0</v>
      </c>
      <c r="AK56" s="5">
        <v>0</v>
      </c>
      <c r="AL56" s="5">
        <v>0</v>
      </c>
      <c r="AM56" s="5">
        <v>0</v>
      </c>
      <c r="AN56" s="5">
        <v>0</v>
      </c>
      <c r="AO56" s="6">
        <f t="shared" si="3"/>
        <v>-13104.628581498642</v>
      </c>
      <c r="AP56" s="1"/>
      <c r="AQ56" s="1"/>
      <c r="AR56" s="1"/>
      <c r="AS56" s="1"/>
      <c r="AT56" s="13"/>
      <c r="AU56" s="13"/>
      <c r="AV56" s="13"/>
      <c r="AW56" s="13"/>
      <c r="AX56" s="13"/>
      <c r="AY56" s="13"/>
      <c r="AZ56" s="13"/>
      <c r="BA56" s="13"/>
      <c r="BB56" s="13"/>
      <c r="BC56" s="13"/>
      <c r="BD56" s="13"/>
      <c r="BE56" s="13"/>
      <c r="BF56" s="13"/>
      <c r="BG56" s="13"/>
      <c r="BH56" s="13"/>
      <c r="BI56" s="1"/>
      <c r="BJ56" s="1"/>
      <c r="BK56" s="1"/>
      <c r="BL56" s="1"/>
      <c r="BM56" s="1"/>
      <c r="BN56" s="13"/>
      <c r="BO56" s="13"/>
      <c r="BP56" s="1"/>
    </row>
    <row r="57" spans="4:68" x14ac:dyDescent="0.2">
      <c r="D57" s="4" t="s">
        <v>87</v>
      </c>
      <c r="E57" s="5">
        <f>'h  kJ per mol '!D56*M!C133</f>
        <v>0</v>
      </c>
      <c r="F57" s="5">
        <f>'h  kJ per mol '!E56*M!D133</f>
        <v>0</v>
      </c>
      <c r="G57" s="5">
        <f>'h  kJ per mol '!F56*M!E133</f>
        <v>0</v>
      </c>
      <c r="H57" s="5">
        <f>'h  kJ per mol '!G56*M!F133</f>
        <v>0</v>
      </c>
      <c r="I57" s="5">
        <f>'h  kJ per mol '!H56*M!G133</f>
        <v>0</v>
      </c>
      <c r="J57" s="5">
        <f>'h  kJ per mol '!I56*M!H133</f>
        <v>0</v>
      </c>
      <c r="K57" s="5">
        <f>'h  kJ per mol '!J56*M!I133</f>
        <v>0</v>
      </c>
      <c r="L57" s="5">
        <f>'h  kJ per mol '!K56*M!J133</f>
        <v>0</v>
      </c>
      <c r="M57" s="5">
        <f>'h  kJ per mol '!L56*M!K133</f>
        <v>0</v>
      </c>
      <c r="N57" s="5">
        <f>'h  kJ per mol '!M56*M!L133</f>
        <v>0</v>
      </c>
      <c r="O57" s="5">
        <f>'h  kJ per mol '!N56*M!M133</f>
        <v>0</v>
      </c>
      <c r="P57" s="5">
        <v>0</v>
      </c>
      <c r="Q57" s="5">
        <v>0</v>
      </c>
      <c r="R57" s="5">
        <v>0</v>
      </c>
      <c r="S57" s="5">
        <v>0</v>
      </c>
      <c r="T57" s="5">
        <v>0</v>
      </c>
      <c r="U57" s="5">
        <v>0</v>
      </c>
      <c r="V57" s="5">
        <v>0</v>
      </c>
      <c r="W57" s="5">
        <v>0</v>
      </c>
      <c r="X57" s="5">
        <v>0</v>
      </c>
      <c r="Y57" s="5">
        <v>0</v>
      </c>
      <c r="Z57" s="5">
        <v>0</v>
      </c>
      <c r="AA57" s="5">
        <v>0</v>
      </c>
      <c r="AB57" s="5">
        <v>0</v>
      </c>
      <c r="AC57" s="5">
        <v>0</v>
      </c>
      <c r="AD57" s="5">
        <v>0</v>
      </c>
      <c r="AE57" s="5">
        <v>0</v>
      </c>
      <c r="AF57" s="5">
        <v>0</v>
      </c>
      <c r="AG57" s="5">
        <v>0</v>
      </c>
      <c r="AH57" s="5">
        <v>0</v>
      </c>
      <c r="AI57" s="5">
        <v>0</v>
      </c>
      <c r="AJ57" s="5">
        <f>'h  kJ per mol '!AI56*M!AH133 /MW!AI56</f>
        <v>-13104.628581498642</v>
      </c>
      <c r="AK57" s="5">
        <v>0</v>
      </c>
      <c r="AL57" s="5">
        <v>0</v>
      </c>
      <c r="AM57" s="5">
        <v>0</v>
      </c>
      <c r="AN57" s="5">
        <v>0</v>
      </c>
      <c r="AO57" s="6">
        <f t="shared" si="3"/>
        <v>-13104.628581498642</v>
      </c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</row>
    <row r="58" spans="4:68" x14ac:dyDescent="0.2">
      <c r="D58" s="4" t="s">
        <v>11</v>
      </c>
      <c r="E58" s="5">
        <f>'h  kJ per mol '!D57*M!C134</f>
        <v>0</v>
      </c>
      <c r="F58" s="5">
        <f>'h  kJ per mol '!E57*M!D134</f>
        <v>0</v>
      </c>
      <c r="G58" s="5">
        <f>'h  kJ per mol '!F57*M!E134</f>
        <v>0</v>
      </c>
      <c r="H58" s="5">
        <f>'h  kJ per mol '!G57*M!F134</f>
        <v>0</v>
      </c>
      <c r="I58" s="5">
        <f>'h  kJ per mol '!H57*M!G134</f>
        <v>0</v>
      </c>
      <c r="J58" s="5">
        <f>'h  kJ per mol '!I57*M!H134</f>
        <v>0</v>
      </c>
      <c r="K58" s="5">
        <f>'h  kJ per mol '!J57*M!I134</f>
        <v>0</v>
      </c>
      <c r="L58" s="5">
        <f>'h  kJ per mol '!K57*M!J134</f>
        <v>0</v>
      </c>
      <c r="M58" s="5">
        <f>'h  kJ per mol '!L57*M!K134</f>
        <v>0</v>
      </c>
      <c r="N58" s="5">
        <f>'h  kJ per mol '!M57*M!L134</f>
        <v>0</v>
      </c>
      <c r="O58" s="5">
        <f>'h  kJ per mol '!N57*M!M134</f>
        <v>0</v>
      </c>
      <c r="P58" s="5">
        <v>0</v>
      </c>
      <c r="Q58" s="5">
        <v>0</v>
      </c>
      <c r="R58" s="5">
        <v>0</v>
      </c>
      <c r="S58" s="5">
        <v>0</v>
      </c>
      <c r="T58" s="5">
        <v>0</v>
      </c>
      <c r="U58" s="5">
        <v>0</v>
      </c>
      <c r="V58" s="5">
        <v>0</v>
      </c>
      <c r="W58" s="5">
        <v>0</v>
      </c>
      <c r="X58" s="5">
        <v>0</v>
      </c>
      <c r="Y58" s="5">
        <v>0</v>
      </c>
      <c r="Z58" s="5">
        <v>0</v>
      </c>
      <c r="AA58" s="5">
        <v>0</v>
      </c>
      <c r="AB58" s="5">
        <v>0</v>
      </c>
      <c r="AC58" s="5">
        <v>0</v>
      </c>
      <c r="AD58" s="5">
        <v>0</v>
      </c>
      <c r="AE58" s="5">
        <v>0</v>
      </c>
      <c r="AF58" s="5">
        <v>0</v>
      </c>
      <c r="AG58" s="5">
        <v>0</v>
      </c>
      <c r="AH58" s="5">
        <v>0</v>
      </c>
      <c r="AI58" s="5">
        <v>0</v>
      </c>
      <c r="AJ58" s="5">
        <v>0</v>
      </c>
      <c r="AK58" s="5">
        <f>'h  kJ per mol '!AJ57*M!AI134 /MW!AJ57</f>
        <v>23907.404496491064</v>
      </c>
      <c r="AL58" s="5">
        <v>0</v>
      </c>
      <c r="AM58" s="5">
        <v>0</v>
      </c>
      <c r="AN58" s="5">
        <v>0</v>
      </c>
      <c r="AO58" s="6">
        <f t="shared" si="3"/>
        <v>23907.404496491064</v>
      </c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</row>
    <row r="59" spans="4:68" x14ac:dyDescent="0.2">
      <c r="D59" s="4" t="s">
        <v>12</v>
      </c>
      <c r="E59" s="5">
        <f>'h  kJ per mol '!D58*M!C135</f>
        <v>0</v>
      </c>
      <c r="F59" s="5">
        <f>'h  kJ per mol '!E58*M!D135</f>
        <v>0</v>
      </c>
      <c r="G59" s="5">
        <f>'h  kJ per mol '!F58*M!E135</f>
        <v>0</v>
      </c>
      <c r="H59" s="5">
        <f>'h  kJ per mol '!G58*M!F135</f>
        <v>0</v>
      </c>
      <c r="I59" s="5">
        <f>'h  kJ per mol '!H58*M!G135</f>
        <v>0</v>
      </c>
      <c r="J59" s="5">
        <f>'h  kJ per mol '!I58*M!H135</f>
        <v>0</v>
      </c>
      <c r="K59" s="5">
        <f>'h  kJ per mol '!J58*M!I135</f>
        <v>0</v>
      </c>
      <c r="L59" s="5">
        <f>'h  kJ per mol '!K58*M!J135</f>
        <v>0</v>
      </c>
      <c r="M59" s="5">
        <f>'h  kJ per mol '!L58*M!K135</f>
        <v>0</v>
      </c>
      <c r="N59" s="5">
        <f>'h  kJ per mol '!M58*M!L135</f>
        <v>0</v>
      </c>
      <c r="O59" s="5">
        <f>'h  kJ per mol '!N58*M!M135</f>
        <v>0</v>
      </c>
      <c r="P59" s="5">
        <v>0</v>
      </c>
      <c r="Q59" s="5">
        <v>0</v>
      </c>
      <c r="R59" s="5">
        <v>0</v>
      </c>
      <c r="S59" s="5">
        <v>0</v>
      </c>
      <c r="T59" s="5">
        <v>0</v>
      </c>
      <c r="U59" s="5">
        <v>0</v>
      </c>
      <c r="V59" s="5">
        <v>0</v>
      </c>
      <c r="W59" s="5">
        <v>0</v>
      </c>
      <c r="X59" s="5">
        <v>0</v>
      </c>
      <c r="Y59" s="5">
        <v>0</v>
      </c>
      <c r="Z59" s="5">
        <v>0</v>
      </c>
      <c r="AA59" s="5">
        <v>0</v>
      </c>
      <c r="AB59" s="5">
        <v>0</v>
      </c>
      <c r="AC59" s="5">
        <v>0</v>
      </c>
      <c r="AD59" s="5">
        <v>0</v>
      </c>
      <c r="AE59" s="5">
        <v>0</v>
      </c>
      <c r="AF59" s="5">
        <v>0</v>
      </c>
      <c r="AG59" s="5">
        <v>0</v>
      </c>
      <c r="AH59" s="5">
        <v>0</v>
      </c>
      <c r="AI59" s="5">
        <v>0</v>
      </c>
      <c r="AJ59" s="5">
        <v>0</v>
      </c>
      <c r="AK59" s="5">
        <v>0</v>
      </c>
      <c r="AL59" s="5">
        <v>0</v>
      </c>
      <c r="AM59" s="5">
        <f>'h  kJ per mol '!AL58*M!AK135 /MW!AL58</f>
        <v>-2788514.0257371739</v>
      </c>
      <c r="AN59" s="5">
        <f>'h  kJ per mol '!AM58*M!AL135 /MW!AM58</f>
        <v>-177387.6603372262</v>
      </c>
      <c r="AO59" s="6">
        <f t="shared" si="3"/>
        <v>-2965901.6860743999</v>
      </c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</row>
    <row r="60" spans="4:68" x14ac:dyDescent="0.2">
      <c r="D60" s="4"/>
      <c r="E60" s="64" t="s">
        <v>55</v>
      </c>
      <c r="F60" s="64"/>
      <c r="G60" s="64"/>
      <c r="H60" s="64"/>
      <c r="I60" s="64"/>
      <c r="J60" s="64"/>
      <c r="K60" s="64"/>
      <c r="L60" s="64"/>
      <c r="M60" s="64"/>
      <c r="N60" s="64"/>
      <c r="O60" s="64"/>
      <c r="P60" s="64"/>
      <c r="Q60" s="64"/>
      <c r="R60" s="64"/>
      <c r="S60" s="64"/>
      <c r="T60" s="64"/>
      <c r="U60" s="64"/>
      <c r="V60" s="64"/>
      <c r="W60" s="64"/>
      <c r="X60" s="64"/>
      <c r="Y60" s="64"/>
      <c r="Z60" s="64"/>
      <c r="AA60" s="64"/>
      <c r="AB60" s="64"/>
      <c r="AC60" s="64"/>
      <c r="AD60" s="64"/>
      <c r="AE60" s="64"/>
      <c r="AF60" s="64"/>
      <c r="AG60" s="64"/>
      <c r="AH60" s="64"/>
      <c r="AI60" s="64"/>
      <c r="AJ60" s="64"/>
      <c r="AK60" s="64"/>
      <c r="AL60" s="64"/>
      <c r="AM60" s="64"/>
      <c r="AN60" s="64"/>
      <c r="AO60" s="13" t="s">
        <v>56</v>
      </c>
      <c r="AP60" s="13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</row>
    <row r="61" spans="4:68" x14ac:dyDescent="0.2">
      <c r="D61" s="4"/>
      <c r="E61" s="6">
        <f t="shared" ref="E61:AN61" si="4">SUM(E45:E59)</f>
        <v>0</v>
      </c>
      <c r="F61" s="6">
        <f t="shared" si="4"/>
        <v>0</v>
      </c>
      <c r="G61" s="6">
        <f t="shared" si="4"/>
        <v>0</v>
      </c>
      <c r="H61" s="6">
        <f t="shared" si="4"/>
        <v>0</v>
      </c>
      <c r="I61" s="6">
        <f t="shared" si="4"/>
        <v>0</v>
      </c>
      <c r="J61" s="6">
        <f t="shared" si="4"/>
        <v>0</v>
      </c>
      <c r="K61" s="6">
        <f t="shared" si="4"/>
        <v>0</v>
      </c>
      <c r="L61" s="6">
        <f t="shared" si="4"/>
        <v>0</v>
      </c>
      <c r="M61" s="6">
        <f t="shared" si="4"/>
        <v>0</v>
      </c>
      <c r="N61" s="6">
        <f t="shared" si="4"/>
        <v>-1777985.4355511186</v>
      </c>
      <c r="O61" s="6">
        <f t="shared" si="4"/>
        <v>-35429.897676176748</v>
      </c>
      <c r="P61" s="6">
        <f t="shared" si="4"/>
        <v>-1359457.7959575919</v>
      </c>
      <c r="Q61" s="6">
        <f t="shared" si="4"/>
        <v>-106.02767886152715</v>
      </c>
      <c r="R61" s="6">
        <f t="shared" si="4"/>
        <v>-112.78165025676648</v>
      </c>
      <c r="S61" s="6">
        <f t="shared" si="4"/>
        <v>-8771.8572366008211</v>
      </c>
      <c r="T61" s="6">
        <f t="shared" si="4"/>
        <v>-1777985.4355511186</v>
      </c>
      <c r="U61" s="6">
        <f t="shared" si="4"/>
        <v>-1359457.7959575919</v>
      </c>
      <c r="V61" s="6">
        <f t="shared" si="4"/>
        <v>-112.78165025676648</v>
      </c>
      <c r="W61" s="6">
        <f t="shared" si="4"/>
        <v>-3797055.1820632704</v>
      </c>
      <c r="X61" s="6">
        <f t="shared" si="4"/>
        <v>-66021.418271669754</v>
      </c>
      <c r="Y61" s="6">
        <f t="shared" si="4"/>
        <v>-1359457.7959575919</v>
      </c>
      <c r="Z61" s="6">
        <f t="shared" si="4"/>
        <v>-112.78165025676648</v>
      </c>
      <c r="AA61" s="6">
        <f t="shared" si="4"/>
        <v>-1256817.6045988721</v>
      </c>
      <c r="AB61" s="6">
        <f t="shared" si="4"/>
        <v>-74404.460335125405</v>
      </c>
      <c r="AC61" s="6">
        <f t="shared" si="4"/>
        <v>-375200996.30573815</v>
      </c>
      <c r="AD61" s="6">
        <f t="shared" si="4"/>
        <v>6114656.4031687425</v>
      </c>
      <c r="AE61" s="6">
        <f t="shared" si="4"/>
        <v>-13740.19434752778</v>
      </c>
      <c r="AF61" s="6">
        <f t="shared" si="4"/>
        <v>-3677.1587424372706</v>
      </c>
      <c r="AG61" s="6">
        <f t="shared" si="4"/>
        <v>-12527.870530226932</v>
      </c>
      <c r="AH61" s="6">
        <f t="shared" si="4"/>
        <v>-3678478.5848042481</v>
      </c>
      <c r="AI61" s="6">
        <f t="shared" si="4"/>
        <v>-13104.628581498642</v>
      </c>
      <c r="AJ61" s="6">
        <f t="shared" si="4"/>
        <v>-13104.628581498642</v>
      </c>
      <c r="AK61" s="6">
        <f t="shared" si="4"/>
        <v>23907.404496491064</v>
      </c>
      <c r="AL61" s="6">
        <f t="shared" si="4"/>
        <v>0</v>
      </c>
      <c r="AM61" s="6">
        <f t="shared" si="4"/>
        <v>-2788514.0257371739</v>
      </c>
      <c r="AN61" s="6">
        <f t="shared" si="4"/>
        <v>-177387.6603372262</v>
      </c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</row>
    <row r="62" spans="4:68" x14ac:dyDescent="0.2">
      <c r="D62" s="4"/>
      <c r="E62" s="64" t="s">
        <v>57</v>
      </c>
      <c r="F62" s="64"/>
      <c r="G62" s="64"/>
      <c r="H62" s="64"/>
      <c r="I62" s="64"/>
      <c r="J62" s="64"/>
      <c r="K62" s="64"/>
      <c r="L62" s="64"/>
      <c r="M62" s="64"/>
      <c r="N62" s="64"/>
      <c r="O62" s="64"/>
      <c r="P62" s="64"/>
      <c r="Q62" s="64"/>
      <c r="R62" s="64"/>
      <c r="S62" s="64"/>
      <c r="T62" s="64"/>
      <c r="U62" s="64"/>
      <c r="V62" s="64"/>
      <c r="W62" s="64"/>
      <c r="X62" s="64"/>
      <c r="Y62" s="64"/>
      <c r="Z62" s="64"/>
      <c r="AA62" s="64"/>
      <c r="AB62" s="64"/>
      <c r="AC62" s="64"/>
      <c r="AD62" s="64"/>
      <c r="AE62" s="64"/>
      <c r="AF62" s="64"/>
      <c r="AG62" s="64"/>
      <c r="AH62" s="64"/>
      <c r="AI62" s="64"/>
      <c r="AJ62" s="64"/>
      <c r="AK62" s="64"/>
      <c r="AL62" s="64"/>
      <c r="AM62" s="64"/>
      <c r="AN62" s="64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</row>
    <row r="63" spans="4:68" x14ac:dyDescent="0.2">
      <c r="D63" s="4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</row>
    <row r="64" spans="4:68" x14ac:dyDescent="0.2">
      <c r="D64" s="4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</row>
    <row r="65" spans="4:68" x14ac:dyDescent="0.2">
      <c r="D65" s="4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</row>
    <row r="66" spans="4:68" x14ac:dyDescent="0.2">
      <c r="D66" s="4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</row>
    <row r="67" spans="4:68" x14ac:dyDescent="0.2">
      <c r="D67" s="4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</row>
    <row r="68" spans="4:68" x14ac:dyDescent="0.2">
      <c r="D68" s="4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</row>
    <row r="69" spans="4:68" x14ac:dyDescent="0.2">
      <c r="D69" s="4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</row>
    <row r="70" spans="4:68" x14ac:dyDescent="0.2">
      <c r="D70" s="4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</row>
    <row r="71" spans="4:68" x14ac:dyDescent="0.2">
      <c r="D71" s="4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</row>
    <row r="72" spans="4:68" x14ac:dyDescent="0.2">
      <c r="D72" s="4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</row>
    <row r="73" spans="4:68" ht="237" x14ac:dyDescent="0.2">
      <c r="D73" s="4"/>
      <c r="E73" s="3" t="s">
        <v>15</v>
      </c>
      <c r="F73" s="3" t="s">
        <v>16</v>
      </c>
      <c r="G73" s="3" t="s">
        <v>17</v>
      </c>
      <c r="H73" s="3" t="s">
        <v>18</v>
      </c>
      <c r="I73" s="3" t="s">
        <v>19</v>
      </c>
      <c r="J73" s="3" t="s">
        <v>20</v>
      </c>
      <c r="K73" s="3" t="s">
        <v>21</v>
      </c>
      <c r="L73" s="3" t="s">
        <v>22</v>
      </c>
      <c r="M73" s="3" t="s">
        <v>23</v>
      </c>
      <c r="N73" s="16" t="s">
        <v>24</v>
      </c>
      <c r="O73" s="3" t="s">
        <v>25</v>
      </c>
      <c r="P73" s="16" t="s">
        <v>26</v>
      </c>
      <c r="Q73" s="3" t="s">
        <v>27</v>
      </c>
      <c r="R73" s="17" t="s">
        <v>28</v>
      </c>
      <c r="S73" s="3" t="s">
        <v>29</v>
      </c>
      <c r="T73" s="16" t="s">
        <v>30</v>
      </c>
      <c r="U73" s="16" t="s">
        <v>31</v>
      </c>
      <c r="V73" s="16" t="s">
        <v>32</v>
      </c>
      <c r="W73" s="16" t="s">
        <v>33</v>
      </c>
      <c r="X73" s="17" t="s">
        <v>34</v>
      </c>
      <c r="Y73" s="17" t="s">
        <v>35</v>
      </c>
      <c r="Z73" s="17" t="s">
        <v>36</v>
      </c>
      <c r="AA73" s="17" t="s">
        <v>37</v>
      </c>
      <c r="AB73" s="17" t="s">
        <v>38</v>
      </c>
      <c r="AC73" s="17" t="s">
        <v>39</v>
      </c>
      <c r="AD73" s="17" t="s">
        <v>40</v>
      </c>
      <c r="AE73" s="18" t="s">
        <v>41</v>
      </c>
      <c r="AF73" s="17" t="s">
        <v>94</v>
      </c>
      <c r="AG73" s="17" t="s">
        <v>42</v>
      </c>
      <c r="AH73" s="3" t="s">
        <v>43</v>
      </c>
      <c r="AI73" s="17" t="s">
        <v>84</v>
      </c>
      <c r="AJ73" s="17" t="s">
        <v>85</v>
      </c>
      <c r="AK73" s="17" t="s">
        <v>45</v>
      </c>
      <c r="AL73" s="17" t="s">
        <v>46</v>
      </c>
      <c r="AM73" s="17" t="s">
        <v>47</v>
      </c>
      <c r="AN73" s="17" t="s">
        <v>48</v>
      </c>
      <c r="AO73" s="17"/>
      <c r="AP73" s="17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</row>
    <row r="74" spans="4:68" x14ac:dyDescent="0.2">
      <c r="D74" s="4" t="s">
        <v>58</v>
      </c>
      <c r="E74" s="7">
        <f>'h  kJ per mol '!D71*M!C150 / MW!D71</f>
        <v>-1777985.4355511186</v>
      </c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  <c r="AC74" s="7"/>
      <c r="AD74" s="7"/>
      <c r="AE74" s="7"/>
      <c r="AF74" s="7"/>
      <c r="AG74" s="7"/>
      <c r="AH74" s="7"/>
      <c r="AI74" s="7"/>
      <c r="AJ74" s="7"/>
      <c r="AK74" s="7"/>
      <c r="AL74" s="7"/>
      <c r="AM74" s="7"/>
      <c r="AN74" s="7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</row>
    <row r="75" spans="4:68" x14ac:dyDescent="0.2">
      <c r="D75" s="10" t="s">
        <v>69</v>
      </c>
      <c r="E75" s="7"/>
      <c r="F75" s="7">
        <f>'h  kJ per mol '!E72*M!D151 / MW!E72</f>
        <v>-1359457.7959575919</v>
      </c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  <c r="AB75" s="7"/>
      <c r="AC75" s="7"/>
      <c r="AD75" s="7"/>
      <c r="AE75" s="7"/>
      <c r="AF75" s="7"/>
      <c r="AG75" s="7"/>
      <c r="AH75" s="7"/>
      <c r="AI75" s="7"/>
      <c r="AJ75" s="7"/>
      <c r="AK75" s="7"/>
      <c r="AL75" s="7"/>
      <c r="AM75" s="7"/>
      <c r="AN75" s="7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</row>
    <row r="76" spans="4:68" x14ac:dyDescent="0.2">
      <c r="D76" s="11" t="s">
        <v>60</v>
      </c>
      <c r="E76" s="7"/>
      <c r="F76" s="7"/>
      <c r="G76" s="7">
        <f>'h  kJ per mol '!F73*M!E152 / MW!F73</f>
        <v>9126570.1860198174</v>
      </c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  <c r="AC76" s="7"/>
      <c r="AD76" s="7"/>
      <c r="AE76" s="7"/>
      <c r="AF76" s="7"/>
      <c r="AG76" s="7"/>
      <c r="AH76" s="7"/>
      <c r="AI76" s="7"/>
      <c r="AJ76" s="7"/>
      <c r="AK76" s="7"/>
      <c r="AL76" s="7"/>
      <c r="AM76" s="7"/>
      <c r="AN76" s="7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</row>
    <row r="77" spans="4:68" x14ac:dyDescent="0.2">
      <c r="D77" s="4" t="s">
        <v>61</v>
      </c>
      <c r="E77" s="7"/>
      <c r="F77" s="7"/>
      <c r="G77" s="7"/>
      <c r="H77" s="7">
        <f>'h  kJ per mol '!G74*M!F153 / MW!G74</f>
        <v>0</v>
      </c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  <c r="AB77" s="7"/>
      <c r="AC77" s="7"/>
      <c r="AD77" s="7"/>
      <c r="AE77" s="7"/>
      <c r="AF77" s="7"/>
      <c r="AG77" s="7"/>
      <c r="AH77" s="7"/>
      <c r="AI77" s="7"/>
      <c r="AJ77" s="7"/>
      <c r="AK77" s="7"/>
      <c r="AL77" s="7"/>
      <c r="AM77" s="7"/>
      <c r="AN77" s="7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</row>
    <row r="78" spans="4:68" x14ac:dyDescent="0.2">
      <c r="D78" s="4" t="s">
        <v>62</v>
      </c>
      <c r="E78" s="7"/>
      <c r="F78" s="7"/>
      <c r="G78" s="7"/>
      <c r="H78" s="7"/>
      <c r="I78" s="7">
        <f>'h  kJ per mol '!H75*M!G154 / MW!H75</f>
        <v>-97871806.023664966</v>
      </c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  <c r="AD78" s="7"/>
      <c r="AE78" s="7"/>
      <c r="AF78" s="7"/>
      <c r="AG78" s="7"/>
      <c r="AH78" s="7"/>
      <c r="AI78" s="7"/>
      <c r="AJ78" s="7"/>
      <c r="AK78" s="7"/>
      <c r="AL78" s="7"/>
      <c r="AM78" s="7"/>
      <c r="AN78" s="7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</row>
    <row r="79" spans="4:68" x14ac:dyDescent="0.2">
      <c r="D79" s="4" t="s">
        <v>63</v>
      </c>
      <c r="E79" s="7"/>
      <c r="F79" s="7"/>
      <c r="G79" s="7"/>
      <c r="H79" s="7"/>
      <c r="I79" s="7"/>
      <c r="J79" s="7">
        <f>'h  kJ per mol '!I76*M!H155 / MW!I76</f>
        <v>110229.37028964539</v>
      </c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  <c r="AB79" s="7"/>
      <c r="AC79" s="7"/>
      <c r="AD79" s="7"/>
      <c r="AE79" s="7"/>
      <c r="AF79" s="7"/>
      <c r="AG79" s="7"/>
      <c r="AH79" s="7"/>
      <c r="AI79" s="7"/>
      <c r="AJ79" s="7"/>
      <c r="AK79" s="7"/>
      <c r="AL79" s="7"/>
      <c r="AM79" s="7"/>
      <c r="AN79" s="7"/>
      <c r="AO79" s="1"/>
      <c r="AP79" s="1"/>
      <c r="AQ79" s="1"/>
      <c r="AR79" s="1"/>
      <c r="AS79" s="1"/>
      <c r="AT79" s="18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</row>
    <row r="80" spans="4:68" x14ac:dyDescent="0.2">
      <c r="D80" s="4" t="s">
        <v>64</v>
      </c>
      <c r="E80" s="7"/>
      <c r="F80" s="7"/>
      <c r="G80" s="7"/>
      <c r="H80" s="7"/>
      <c r="I80" s="7"/>
      <c r="J80" s="7"/>
      <c r="K80" s="7">
        <f>'h  kJ per mol '!J77*M!I156 / MW!J77</f>
        <v>-1.1322425723331082</v>
      </c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  <c r="AE80" s="7"/>
      <c r="AF80" s="7"/>
      <c r="AG80" s="7"/>
      <c r="AH80" s="7"/>
      <c r="AI80" s="7"/>
      <c r="AJ80" s="7"/>
      <c r="AK80" s="7"/>
      <c r="AL80" s="7"/>
      <c r="AM80" s="7"/>
      <c r="AN80" s="7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</row>
    <row r="81" spans="4:68" x14ac:dyDescent="0.2">
      <c r="D81" s="4" t="s">
        <v>65</v>
      </c>
      <c r="E81" s="7"/>
      <c r="F81" s="7"/>
      <c r="G81" s="7"/>
      <c r="H81" s="7"/>
      <c r="I81" s="7"/>
      <c r="J81" s="7"/>
      <c r="K81" s="7"/>
      <c r="L81" s="7">
        <f>'h  kJ per mol '!K78*M!J157 / MW!K78</f>
        <v>194131.36779323625</v>
      </c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  <c r="AB81" s="7"/>
      <c r="AC81" s="7"/>
      <c r="AD81" s="7"/>
      <c r="AE81" s="7"/>
      <c r="AF81" s="7"/>
      <c r="AG81" s="7"/>
      <c r="AH81" s="7"/>
      <c r="AI81" s="7"/>
      <c r="AJ81" s="7"/>
      <c r="AK81" s="7"/>
      <c r="AL81" s="7"/>
      <c r="AM81" s="7"/>
      <c r="AN81" s="7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</row>
    <row r="82" spans="4:68" x14ac:dyDescent="0.2">
      <c r="D82" s="4" t="s">
        <v>66</v>
      </c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  <c r="AC82" s="7"/>
      <c r="AD82" s="7"/>
      <c r="AE82" s="7"/>
      <c r="AF82" s="7"/>
      <c r="AG82" s="7"/>
      <c r="AH82" s="7"/>
      <c r="AI82" s="7"/>
      <c r="AJ82" s="7"/>
      <c r="AK82" s="7"/>
      <c r="AL82" s="7"/>
      <c r="AM82" s="7"/>
      <c r="AN82" s="7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</row>
    <row r="83" spans="4:68" x14ac:dyDescent="0.2">
      <c r="D83" s="1"/>
      <c r="E83" s="64" t="s">
        <v>67</v>
      </c>
      <c r="F83" s="64"/>
      <c r="G83" s="64"/>
      <c r="H83" s="64"/>
      <c r="I83" s="64"/>
      <c r="J83" s="64"/>
      <c r="K83" s="64"/>
      <c r="L83" s="64"/>
      <c r="M83" s="64"/>
      <c r="N83" s="64"/>
      <c r="O83" s="64"/>
      <c r="P83" s="64"/>
      <c r="Q83" s="64"/>
      <c r="R83" s="64"/>
      <c r="S83" s="64"/>
      <c r="T83" s="64"/>
      <c r="U83" s="64"/>
      <c r="V83" s="64"/>
      <c r="W83" s="64"/>
      <c r="X83" s="64"/>
      <c r="Y83" s="64"/>
      <c r="Z83" s="64"/>
      <c r="AA83" s="64"/>
      <c r="AB83" s="64"/>
      <c r="AC83" s="64"/>
      <c r="AD83" s="64"/>
      <c r="AE83" s="64"/>
      <c r="AF83" s="64"/>
      <c r="AG83" s="64"/>
      <c r="AH83" s="64"/>
      <c r="AI83" s="64"/>
      <c r="AJ83" s="64"/>
      <c r="AK83" s="64"/>
      <c r="AL83" s="64"/>
      <c r="AM83" s="64"/>
      <c r="AN83" s="64"/>
      <c r="AO83" s="13"/>
      <c r="AP83" s="13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</row>
    <row r="84" spans="4:68" x14ac:dyDescent="0.2">
      <c r="D84" s="1"/>
      <c r="E84" s="6">
        <f t="shared" ref="E84:AN84" si="5">SUM(E74:E82)</f>
        <v>-1777985.4355511186</v>
      </c>
      <c r="F84" s="6">
        <f t="shared" si="5"/>
        <v>-1359457.7959575919</v>
      </c>
      <c r="G84" s="6">
        <f t="shared" si="5"/>
        <v>9126570.1860198174</v>
      </c>
      <c r="H84" s="6">
        <f t="shared" si="5"/>
        <v>0</v>
      </c>
      <c r="I84" s="6">
        <f t="shared" si="5"/>
        <v>-97871806.023664966</v>
      </c>
      <c r="J84" s="6">
        <f t="shared" si="5"/>
        <v>110229.37028964539</v>
      </c>
      <c r="K84" s="6">
        <f t="shared" si="5"/>
        <v>-1.1322425723331082</v>
      </c>
      <c r="L84" s="6">
        <f t="shared" si="5"/>
        <v>194131.36779323625</v>
      </c>
      <c r="M84" s="6">
        <f t="shared" si="5"/>
        <v>0</v>
      </c>
      <c r="N84" s="6">
        <f t="shared" si="5"/>
        <v>0</v>
      </c>
      <c r="O84" s="6">
        <f t="shared" si="5"/>
        <v>0</v>
      </c>
      <c r="P84" s="6">
        <f t="shared" si="5"/>
        <v>0</v>
      </c>
      <c r="Q84" s="6">
        <f t="shared" si="5"/>
        <v>0</v>
      </c>
      <c r="R84" s="6">
        <f t="shared" si="5"/>
        <v>0</v>
      </c>
      <c r="S84" s="6">
        <f t="shared" si="5"/>
        <v>0</v>
      </c>
      <c r="T84" s="6">
        <f t="shared" si="5"/>
        <v>0</v>
      </c>
      <c r="U84" s="6">
        <f t="shared" si="5"/>
        <v>0</v>
      </c>
      <c r="V84" s="6">
        <f t="shared" si="5"/>
        <v>0</v>
      </c>
      <c r="W84" s="6">
        <f t="shared" si="5"/>
        <v>0</v>
      </c>
      <c r="X84" s="6">
        <f t="shared" si="5"/>
        <v>0</v>
      </c>
      <c r="Y84" s="6">
        <f t="shared" si="5"/>
        <v>0</v>
      </c>
      <c r="Z84" s="6">
        <f t="shared" si="5"/>
        <v>0</v>
      </c>
      <c r="AA84" s="6">
        <f t="shared" si="5"/>
        <v>0</v>
      </c>
      <c r="AB84" s="6">
        <f t="shared" si="5"/>
        <v>0</v>
      </c>
      <c r="AC84" s="6">
        <f t="shared" si="5"/>
        <v>0</v>
      </c>
      <c r="AD84" s="6">
        <f t="shared" si="5"/>
        <v>0</v>
      </c>
      <c r="AE84" s="6">
        <f t="shared" si="5"/>
        <v>0</v>
      </c>
      <c r="AF84" s="6">
        <f t="shared" si="5"/>
        <v>0</v>
      </c>
      <c r="AG84" s="6">
        <f t="shared" si="5"/>
        <v>0</v>
      </c>
      <c r="AH84" s="6">
        <f t="shared" si="5"/>
        <v>0</v>
      </c>
      <c r="AI84" s="6">
        <f t="shared" si="5"/>
        <v>0</v>
      </c>
      <c r="AJ84" s="6">
        <f t="shared" si="5"/>
        <v>0</v>
      </c>
      <c r="AK84" s="6">
        <f t="shared" si="5"/>
        <v>0</v>
      </c>
      <c r="AL84" s="6">
        <f t="shared" si="5"/>
        <v>0</v>
      </c>
      <c r="AM84" s="6">
        <f t="shared" si="5"/>
        <v>0</v>
      </c>
      <c r="AN84" s="6">
        <f t="shared" si="5"/>
        <v>0</v>
      </c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</row>
    <row r="85" spans="4:68" x14ac:dyDescent="0.2">
      <c r="D85" s="1"/>
      <c r="E85" s="64" t="s">
        <v>68</v>
      </c>
      <c r="F85" s="64"/>
      <c r="G85" s="64"/>
      <c r="H85" s="64"/>
      <c r="I85" s="64"/>
      <c r="J85" s="64"/>
      <c r="K85" s="64"/>
      <c r="L85" s="64"/>
      <c r="M85" s="64"/>
      <c r="N85" s="64"/>
      <c r="O85" s="64"/>
      <c r="P85" s="64"/>
      <c r="Q85" s="64"/>
      <c r="R85" s="64"/>
      <c r="S85" s="64"/>
      <c r="T85" s="64"/>
      <c r="U85" s="64"/>
      <c r="V85" s="64"/>
      <c r="W85" s="64"/>
      <c r="X85" s="64"/>
      <c r="Y85" s="64"/>
      <c r="Z85" s="64"/>
      <c r="AA85" s="64"/>
      <c r="AB85" s="64"/>
      <c r="AC85" s="64"/>
      <c r="AD85" s="64"/>
      <c r="AE85" s="64"/>
      <c r="AF85" s="64"/>
      <c r="AG85" s="64"/>
      <c r="AH85" s="64"/>
      <c r="AI85" s="64"/>
      <c r="AJ85" s="64"/>
      <c r="AK85" s="64"/>
      <c r="AL85" s="64"/>
      <c r="AM85" s="64"/>
      <c r="AN85" s="64"/>
      <c r="AO85" s="13"/>
      <c r="AP85" s="13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</row>
    <row r="86" spans="4:68" x14ac:dyDescent="0.2"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</row>
    <row r="87" spans="4:68" x14ac:dyDescent="0.2"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</row>
    <row r="96" spans="4:68" x14ac:dyDescent="0.2">
      <c r="D96" s="1"/>
      <c r="E96" s="64" t="s">
        <v>82</v>
      </c>
      <c r="F96" s="64"/>
      <c r="G96" s="64"/>
      <c r="H96" s="64"/>
      <c r="I96" s="64"/>
      <c r="J96" s="64"/>
      <c r="K96" s="64"/>
      <c r="L96" s="64"/>
      <c r="M96" s="64"/>
    </row>
    <row r="97" spans="4:13" x14ac:dyDescent="0.2">
      <c r="D97" s="1"/>
      <c r="E97" s="1"/>
      <c r="F97" s="1"/>
      <c r="G97" s="1"/>
      <c r="H97" s="1"/>
      <c r="I97" s="1"/>
      <c r="J97" s="1"/>
      <c r="K97" s="1"/>
      <c r="L97" s="1"/>
      <c r="M97" s="1"/>
    </row>
    <row r="98" spans="4:13" x14ac:dyDescent="0.2">
      <c r="D98" s="1"/>
      <c r="E98" s="1"/>
      <c r="F98" s="1"/>
      <c r="G98" s="1"/>
      <c r="H98" s="1"/>
      <c r="I98" s="1"/>
      <c r="J98" s="1"/>
      <c r="K98" s="1"/>
      <c r="L98" s="1"/>
      <c r="M98" s="1"/>
    </row>
    <row r="99" spans="4:13" x14ac:dyDescent="0.2">
      <c r="D99" s="4" t="s">
        <v>15</v>
      </c>
      <c r="E99" s="6" cm="1">
        <f t="array" ref="E99:E134">TRANSPOSE(E84:AN84)</f>
        <v>-1777985.4355511186</v>
      </c>
      <c r="F99" s="1"/>
      <c r="G99" s="6" cm="1">
        <f t="array" ref="G99:G134">TRANSPOSE(E61:AN61)</f>
        <v>0</v>
      </c>
      <c r="H99" s="1"/>
      <c r="I99" s="6">
        <f>BI5</f>
        <v>-1777985.4355511186</v>
      </c>
      <c r="J99" s="1"/>
      <c r="K99" s="6">
        <f>BP5</f>
        <v>0</v>
      </c>
      <c r="L99" s="1"/>
      <c r="M99" s="24">
        <f>E99+G99-I99-K99</f>
        <v>0</v>
      </c>
    </row>
    <row r="100" spans="4:13" x14ac:dyDescent="0.2">
      <c r="D100" s="4" t="s">
        <v>16</v>
      </c>
      <c r="E100" s="6">
        <v>-1359457.7959575919</v>
      </c>
      <c r="F100" s="1"/>
      <c r="G100" s="6">
        <v>0</v>
      </c>
      <c r="H100" s="1"/>
      <c r="I100" s="6">
        <f t="shared" ref="I100:I134" si="6">BI6</f>
        <v>-1359457.7959575919</v>
      </c>
      <c r="J100" s="1"/>
      <c r="K100" s="6">
        <f t="shared" ref="K100:K134" si="7">BP6</f>
        <v>0</v>
      </c>
      <c r="L100" s="1"/>
      <c r="M100" s="24">
        <f t="shared" ref="M100:M133" si="8">E100+G100-I100-K100</f>
        <v>0</v>
      </c>
    </row>
    <row r="101" spans="4:13" x14ac:dyDescent="0.2">
      <c r="D101" s="4" t="s">
        <v>17</v>
      </c>
      <c r="E101" s="6">
        <v>9126570.1860198174</v>
      </c>
      <c r="F101" s="1"/>
      <c r="G101" s="6">
        <v>0</v>
      </c>
      <c r="H101" s="1"/>
      <c r="I101" s="6">
        <f t="shared" si="6"/>
        <v>9126570.1860198174</v>
      </c>
      <c r="J101" s="1"/>
      <c r="K101" s="6">
        <f t="shared" si="7"/>
        <v>0</v>
      </c>
      <c r="L101" s="1"/>
      <c r="M101" s="24">
        <f t="shared" si="8"/>
        <v>0</v>
      </c>
    </row>
    <row r="102" spans="4:13" x14ac:dyDescent="0.2">
      <c r="D102" s="4" t="s">
        <v>18</v>
      </c>
      <c r="E102" s="6">
        <v>0</v>
      </c>
      <c r="F102" s="1"/>
      <c r="G102" s="6">
        <v>0</v>
      </c>
      <c r="H102" s="1"/>
      <c r="I102" s="6">
        <f t="shared" si="6"/>
        <v>0</v>
      </c>
      <c r="J102" s="1"/>
      <c r="K102" s="6">
        <f t="shared" si="7"/>
        <v>0</v>
      </c>
      <c r="L102" s="1"/>
      <c r="M102" s="24">
        <f t="shared" si="8"/>
        <v>0</v>
      </c>
    </row>
    <row r="103" spans="4:13" x14ac:dyDescent="0.2">
      <c r="D103" s="4" t="s">
        <v>19</v>
      </c>
      <c r="E103" s="6">
        <v>-97871806.023664966</v>
      </c>
      <c r="F103" s="1"/>
      <c r="G103" s="6">
        <v>0</v>
      </c>
      <c r="H103" s="1"/>
      <c r="I103" s="6">
        <f t="shared" si="6"/>
        <v>-97871806.023664966</v>
      </c>
      <c r="J103" s="1"/>
      <c r="K103" s="6">
        <f t="shared" si="7"/>
        <v>0</v>
      </c>
      <c r="L103" s="1"/>
      <c r="M103" s="24">
        <f t="shared" si="8"/>
        <v>0</v>
      </c>
    </row>
    <row r="104" spans="4:13" x14ac:dyDescent="0.2">
      <c r="D104" s="4" t="s">
        <v>20</v>
      </c>
      <c r="E104" s="6">
        <v>110229.37028964539</v>
      </c>
      <c r="F104" s="1"/>
      <c r="G104" s="6">
        <v>0</v>
      </c>
      <c r="H104" s="1"/>
      <c r="I104" s="6">
        <f t="shared" si="6"/>
        <v>110229.37028964538</v>
      </c>
      <c r="J104" s="1"/>
      <c r="K104" s="6">
        <f t="shared" si="7"/>
        <v>0</v>
      </c>
      <c r="L104" s="1"/>
      <c r="M104" s="24">
        <f>ROUND(E104+G104-I104-K104, 10)</f>
        <v>0</v>
      </c>
    </row>
    <row r="105" spans="4:13" x14ac:dyDescent="0.2">
      <c r="D105" s="4" t="s">
        <v>21</v>
      </c>
      <c r="E105" s="6">
        <v>-1.1322425723331082</v>
      </c>
      <c r="F105" s="1"/>
      <c r="G105" s="6">
        <v>0</v>
      </c>
      <c r="H105" s="1"/>
      <c r="I105" s="6">
        <f t="shared" si="6"/>
        <v>-1.1322425723331082</v>
      </c>
      <c r="J105" s="1"/>
      <c r="K105" s="6">
        <f t="shared" si="7"/>
        <v>0</v>
      </c>
      <c r="L105" s="1"/>
      <c r="M105" s="24">
        <f t="shared" si="8"/>
        <v>0</v>
      </c>
    </row>
    <row r="106" spans="4:13" x14ac:dyDescent="0.2">
      <c r="D106" s="4" t="s">
        <v>22</v>
      </c>
      <c r="E106" s="6">
        <v>194131.36779323625</v>
      </c>
      <c r="F106" s="1"/>
      <c r="G106" s="6">
        <v>0</v>
      </c>
      <c r="H106" s="1"/>
      <c r="I106" s="6">
        <f t="shared" si="6"/>
        <v>194131.36779323625</v>
      </c>
      <c r="J106" s="1"/>
      <c r="K106" s="6">
        <f t="shared" si="7"/>
        <v>0</v>
      </c>
      <c r="L106" s="1"/>
      <c r="M106" s="24">
        <f t="shared" si="8"/>
        <v>0</v>
      </c>
    </row>
    <row r="107" spans="4:13" x14ac:dyDescent="0.2">
      <c r="D107" s="4" t="s">
        <v>23</v>
      </c>
      <c r="E107" s="6">
        <v>0</v>
      </c>
      <c r="F107" s="1"/>
      <c r="G107" s="6">
        <v>0</v>
      </c>
      <c r="H107" s="1"/>
      <c r="I107" s="6">
        <f t="shared" si="6"/>
        <v>0</v>
      </c>
      <c r="J107" s="1"/>
      <c r="K107" s="6">
        <f t="shared" si="7"/>
        <v>0</v>
      </c>
      <c r="L107" s="1"/>
      <c r="M107" s="24">
        <f t="shared" si="8"/>
        <v>0</v>
      </c>
    </row>
    <row r="108" spans="4:13" x14ac:dyDescent="0.2">
      <c r="D108" s="10" t="s">
        <v>24</v>
      </c>
      <c r="E108" s="6">
        <v>0</v>
      </c>
      <c r="F108" s="1"/>
      <c r="G108" s="6">
        <v>-1777985.4355511186</v>
      </c>
      <c r="H108" s="1"/>
      <c r="I108" s="6">
        <f t="shared" si="6"/>
        <v>-1777985.4355511186</v>
      </c>
      <c r="J108" s="1"/>
      <c r="K108" s="6">
        <f t="shared" si="7"/>
        <v>0</v>
      </c>
      <c r="L108" s="1"/>
      <c r="M108" s="24">
        <f t="shared" si="8"/>
        <v>0</v>
      </c>
    </row>
    <row r="109" spans="4:13" x14ac:dyDescent="0.2">
      <c r="D109" s="4" t="s">
        <v>25</v>
      </c>
      <c r="E109" s="6">
        <v>0</v>
      </c>
      <c r="F109" s="1"/>
      <c r="G109" s="6">
        <v>-35429.897676176748</v>
      </c>
      <c r="H109" s="1"/>
      <c r="I109" s="6">
        <f t="shared" si="6"/>
        <v>0</v>
      </c>
      <c r="J109" s="1"/>
      <c r="K109" s="6">
        <f t="shared" si="7"/>
        <v>-35429.897676176748</v>
      </c>
      <c r="L109" s="1"/>
      <c r="M109" s="24">
        <f t="shared" si="8"/>
        <v>0</v>
      </c>
    </row>
    <row r="110" spans="4:13" x14ac:dyDescent="0.2">
      <c r="D110" s="10" t="s">
        <v>26</v>
      </c>
      <c r="E110" s="6">
        <v>0</v>
      </c>
      <c r="F110" s="1"/>
      <c r="G110" s="6">
        <v>-1359457.7959575919</v>
      </c>
      <c r="H110" s="1"/>
      <c r="I110" s="6">
        <f t="shared" si="6"/>
        <v>-1359457.7959575919</v>
      </c>
      <c r="J110" s="1"/>
      <c r="K110" s="6">
        <f t="shared" si="7"/>
        <v>0</v>
      </c>
      <c r="L110" s="1"/>
      <c r="M110" s="24">
        <f t="shared" si="8"/>
        <v>0</v>
      </c>
    </row>
    <row r="111" spans="4:13" x14ac:dyDescent="0.2">
      <c r="D111" s="4" t="s">
        <v>27</v>
      </c>
      <c r="E111" s="6">
        <v>0</v>
      </c>
      <c r="F111" s="25" t="s">
        <v>72</v>
      </c>
      <c r="G111" s="6">
        <v>-106.02767886152715</v>
      </c>
      <c r="H111" s="26" t="s">
        <v>73</v>
      </c>
      <c r="I111" s="6">
        <f t="shared" si="6"/>
        <v>0</v>
      </c>
      <c r="J111" s="26" t="s">
        <v>73</v>
      </c>
      <c r="K111" s="6">
        <f t="shared" si="7"/>
        <v>-106.02767886152715</v>
      </c>
      <c r="L111" s="25" t="s">
        <v>74</v>
      </c>
      <c r="M111" s="24">
        <f t="shared" si="8"/>
        <v>0</v>
      </c>
    </row>
    <row r="112" spans="4:13" x14ac:dyDescent="0.2">
      <c r="D112" s="11" t="s">
        <v>28</v>
      </c>
      <c r="E112" s="6">
        <v>0</v>
      </c>
      <c r="F112" s="1"/>
      <c r="G112" s="6">
        <v>-112.78165025676648</v>
      </c>
      <c r="H112" s="1"/>
      <c r="I112" s="6">
        <f t="shared" si="6"/>
        <v>-112.78165025676648</v>
      </c>
      <c r="J112" s="1"/>
      <c r="K112" s="6">
        <f t="shared" si="7"/>
        <v>0</v>
      </c>
      <c r="L112" s="1"/>
      <c r="M112" s="24">
        <f t="shared" si="8"/>
        <v>0</v>
      </c>
    </row>
    <row r="113" spans="4:13" x14ac:dyDescent="0.2">
      <c r="D113" s="4" t="s">
        <v>29</v>
      </c>
      <c r="E113" s="6">
        <v>0</v>
      </c>
      <c r="F113" s="1"/>
      <c r="G113" s="6">
        <v>-8771.8572366008211</v>
      </c>
      <c r="H113" s="1"/>
      <c r="I113" s="6">
        <f t="shared" si="6"/>
        <v>0</v>
      </c>
      <c r="J113" s="1"/>
      <c r="K113" s="6">
        <f t="shared" si="7"/>
        <v>-8771.8572366008211</v>
      </c>
      <c r="L113" s="1"/>
      <c r="M113" s="24">
        <f t="shared" si="8"/>
        <v>0</v>
      </c>
    </row>
    <row r="114" spans="4:13" x14ac:dyDescent="0.2">
      <c r="D114" s="10" t="s">
        <v>30</v>
      </c>
      <c r="E114" s="6">
        <v>0</v>
      </c>
      <c r="F114" s="1"/>
      <c r="G114" s="6">
        <v>-1777985.4355511186</v>
      </c>
      <c r="H114" s="1"/>
      <c r="I114" s="6">
        <f t="shared" si="6"/>
        <v>-1777985.4355511186</v>
      </c>
      <c r="J114" s="1"/>
      <c r="K114" s="6">
        <f t="shared" si="7"/>
        <v>0</v>
      </c>
      <c r="L114" s="1"/>
      <c r="M114" s="24">
        <f t="shared" si="8"/>
        <v>0</v>
      </c>
    </row>
    <row r="115" spans="4:13" x14ac:dyDescent="0.2">
      <c r="D115" s="10" t="s">
        <v>31</v>
      </c>
      <c r="E115" s="6">
        <v>0</v>
      </c>
      <c r="F115" s="1"/>
      <c r="G115" s="6">
        <v>-1359457.7959575919</v>
      </c>
      <c r="H115" s="1"/>
      <c r="I115" s="6">
        <f t="shared" si="6"/>
        <v>-1359457.7959575919</v>
      </c>
      <c r="J115" s="1"/>
      <c r="K115" s="6">
        <f t="shared" si="7"/>
        <v>0</v>
      </c>
      <c r="L115" s="1"/>
      <c r="M115" s="24">
        <f t="shared" si="8"/>
        <v>0</v>
      </c>
    </row>
    <row r="116" spans="4:13" x14ac:dyDescent="0.2">
      <c r="D116" s="10" t="s">
        <v>32</v>
      </c>
      <c r="E116" s="6">
        <v>0</v>
      </c>
      <c r="F116" s="1"/>
      <c r="G116" s="6">
        <v>-112.78165025676648</v>
      </c>
      <c r="H116" s="1"/>
      <c r="I116" s="6">
        <f t="shared" si="6"/>
        <v>-112.78165025676648</v>
      </c>
      <c r="J116" s="1"/>
      <c r="K116" s="6">
        <f t="shared" si="7"/>
        <v>0</v>
      </c>
      <c r="L116" s="1"/>
      <c r="M116" s="24">
        <f t="shared" si="8"/>
        <v>0</v>
      </c>
    </row>
    <row r="117" spans="4:13" x14ac:dyDescent="0.2">
      <c r="D117" s="10" t="s">
        <v>33</v>
      </c>
      <c r="E117" s="6">
        <v>0</v>
      </c>
      <c r="F117" s="1"/>
      <c r="G117" s="6">
        <v>-3797055.1820632704</v>
      </c>
      <c r="H117" s="1"/>
      <c r="I117" s="6">
        <f t="shared" si="6"/>
        <v>-3797055.1820632704</v>
      </c>
      <c r="J117" s="1"/>
      <c r="K117" s="6">
        <f t="shared" si="7"/>
        <v>0</v>
      </c>
      <c r="L117" s="1"/>
      <c r="M117" s="24">
        <f t="shared" si="8"/>
        <v>0</v>
      </c>
    </row>
    <row r="118" spans="4:13" x14ac:dyDescent="0.2">
      <c r="D118" s="11" t="s">
        <v>34</v>
      </c>
      <c r="E118" s="6">
        <v>0</v>
      </c>
      <c r="F118" s="1"/>
      <c r="G118" s="6">
        <v>-66021.418271669754</v>
      </c>
      <c r="H118" s="1"/>
      <c r="I118" s="6">
        <f t="shared" si="6"/>
        <v>0</v>
      </c>
      <c r="J118" s="1"/>
      <c r="K118" s="6">
        <f t="shared" si="7"/>
        <v>-66021.418271669754</v>
      </c>
      <c r="L118" s="1"/>
      <c r="M118" s="24">
        <f t="shared" si="8"/>
        <v>0</v>
      </c>
    </row>
    <row r="119" spans="4:13" x14ac:dyDescent="0.2">
      <c r="D119" s="11" t="s">
        <v>35</v>
      </c>
      <c r="E119" s="6">
        <v>0</v>
      </c>
      <c r="F119" s="1"/>
      <c r="G119" s="6">
        <v>-1359457.7959575919</v>
      </c>
      <c r="H119" s="1"/>
      <c r="I119" s="6">
        <f t="shared" si="6"/>
        <v>-1359457.7959575919</v>
      </c>
      <c r="J119" s="1"/>
      <c r="K119" s="6">
        <f t="shared" si="7"/>
        <v>0</v>
      </c>
      <c r="L119" s="1"/>
      <c r="M119" s="24">
        <f t="shared" si="8"/>
        <v>0</v>
      </c>
    </row>
    <row r="120" spans="4:13" x14ac:dyDescent="0.2">
      <c r="D120" s="11" t="s">
        <v>36</v>
      </c>
      <c r="E120" s="6">
        <v>0</v>
      </c>
      <c r="F120" s="1"/>
      <c r="G120" s="6">
        <v>-112.78165025676648</v>
      </c>
      <c r="H120" s="1"/>
      <c r="I120" s="6">
        <f t="shared" si="6"/>
        <v>-112.78165025676648</v>
      </c>
      <c r="J120" s="1"/>
      <c r="K120" s="6">
        <f t="shared" si="7"/>
        <v>0</v>
      </c>
      <c r="L120" s="1"/>
      <c r="M120" s="24">
        <f t="shared" si="8"/>
        <v>0</v>
      </c>
    </row>
    <row r="121" spans="4:13" x14ac:dyDescent="0.2">
      <c r="D121" s="11" t="s">
        <v>37</v>
      </c>
      <c r="E121" s="6">
        <v>0</v>
      </c>
      <c r="F121" s="1"/>
      <c r="G121" s="6">
        <v>-1256817.6045988721</v>
      </c>
      <c r="H121" s="1"/>
      <c r="I121" s="6">
        <f t="shared" si="6"/>
        <v>-1256817.6045988721</v>
      </c>
      <c r="J121" s="1"/>
      <c r="K121" s="6">
        <f t="shared" si="7"/>
        <v>0</v>
      </c>
      <c r="L121" s="1"/>
      <c r="M121" s="24">
        <f t="shared" si="8"/>
        <v>0</v>
      </c>
    </row>
    <row r="122" spans="4:13" x14ac:dyDescent="0.2">
      <c r="D122" s="11" t="s">
        <v>38</v>
      </c>
      <c r="E122" s="6">
        <v>0</v>
      </c>
      <c r="F122" s="1"/>
      <c r="G122" s="6">
        <v>-74404.460335125405</v>
      </c>
      <c r="H122" s="1"/>
      <c r="I122" s="6">
        <f t="shared" si="6"/>
        <v>0</v>
      </c>
      <c r="J122" s="1"/>
      <c r="K122" s="6">
        <f t="shared" si="7"/>
        <v>-74404.460335125405</v>
      </c>
      <c r="L122" s="1"/>
      <c r="M122" s="24">
        <f t="shared" si="8"/>
        <v>0</v>
      </c>
    </row>
    <row r="123" spans="4:13" x14ac:dyDescent="0.2">
      <c r="D123" s="11" t="s">
        <v>39</v>
      </c>
      <c r="E123" s="6">
        <v>0</v>
      </c>
      <c r="F123" s="1"/>
      <c r="G123" s="6">
        <v>-375200996.30573815</v>
      </c>
      <c r="H123" s="1"/>
      <c r="I123" s="6">
        <f t="shared" si="6"/>
        <v>0</v>
      </c>
      <c r="J123" s="1"/>
      <c r="K123" s="6">
        <f t="shared" si="7"/>
        <v>-375200996.30573815</v>
      </c>
      <c r="L123" s="1"/>
      <c r="M123" s="24">
        <f t="shared" si="8"/>
        <v>0</v>
      </c>
    </row>
    <row r="124" spans="4:13" x14ac:dyDescent="0.2">
      <c r="D124" s="11" t="s">
        <v>40</v>
      </c>
      <c r="E124" s="6">
        <v>0</v>
      </c>
      <c r="F124" s="1"/>
      <c r="G124" s="6">
        <v>6114656.4031687425</v>
      </c>
      <c r="H124" s="1"/>
      <c r="I124" s="6">
        <f t="shared" si="6"/>
        <v>6114656.4031687425</v>
      </c>
      <c r="J124" s="1"/>
      <c r="K124" s="6">
        <f t="shared" si="7"/>
        <v>0</v>
      </c>
      <c r="L124" s="1"/>
      <c r="M124" s="24">
        <f t="shared" si="8"/>
        <v>0</v>
      </c>
    </row>
    <row r="125" spans="4:13" x14ac:dyDescent="0.2">
      <c r="D125" s="12" t="s">
        <v>41</v>
      </c>
      <c r="E125" s="6">
        <v>0</v>
      </c>
      <c r="F125" s="1"/>
      <c r="G125" s="6">
        <v>-13740.19434752778</v>
      </c>
      <c r="H125" s="1"/>
      <c r="I125" s="6">
        <f t="shared" si="6"/>
        <v>-13740.19434752778</v>
      </c>
      <c r="J125" s="1"/>
      <c r="K125" s="6">
        <f t="shared" si="7"/>
        <v>0</v>
      </c>
      <c r="L125" s="1"/>
      <c r="M125" s="24">
        <f t="shared" si="8"/>
        <v>0</v>
      </c>
    </row>
    <row r="126" spans="4:13" x14ac:dyDescent="0.2">
      <c r="D126" s="11" t="s">
        <v>94</v>
      </c>
      <c r="E126" s="6">
        <v>0</v>
      </c>
      <c r="F126" s="1"/>
      <c r="G126" s="6">
        <v>-3677.1587424372706</v>
      </c>
      <c r="H126" s="1"/>
      <c r="I126" s="6">
        <f t="shared" si="6"/>
        <v>0</v>
      </c>
      <c r="J126" s="1"/>
      <c r="K126" s="6">
        <f t="shared" si="7"/>
        <v>-3677.1587424372706</v>
      </c>
      <c r="L126" s="1"/>
      <c r="M126" s="24">
        <f t="shared" si="8"/>
        <v>0</v>
      </c>
    </row>
    <row r="127" spans="4:13" x14ac:dyDescent="0.2">
      <c r="D127" s="11" t="s">
        <v>42</v>
      </c>
      <c r="E127" s="6">
        <v>0</v>
      </c>
      <c r="F127" s="1"/>
      <c r="G127" s="6">
        <v>-12527.870530226932</v>
      </c>
      <c r="H127" s="1"/>
      <c r="I127" s="6">
        <f t="shared" si="6"/>
        <v>0</v>
      </c>
      <c r="J127" s="1"/>
      <c r="K127" s="6">
        <f t="shared" si="7"/>
        <v>-12527.870530226932</v>
      </c>
      <c r="L127" s="1"/>
      <c r="M127" s="24">
        <f t="shared" si="8"/>
        <v>0</v>
      </c>
    </row>
    <row r="128" spans="4:13" x14ac:dyDescent="0.2">
      <c r="D128" s="4" t="s">
        <v>43</v>
      </c>
      <c r="E128" s="6">
        <v>0</v>
      </c>
      <c r="F128" s="1"/>
      <c r="G128" s="6">
        <v>-3678478.5848042481</v>
      </c>
      <c r="H128" s="1"/>
      <c r="I128" s="6">
        <f t="shared" si="6"/>
        <v>0</v>
      </c>
      <c r="J128" s="1"/>
      <c r="K128" s="6">
        <f t="shared" si="7"/>
        <v>-3678478.5848042481</v>
      </c>
      <c r="L128" s="1"/>
      <c r="M128" s="24">
        <f t="shared" si="8"/>
        <v>0</v>
      </c>
    </row>
    <row r="129" spans="4:15" x14ac:dyDescent="0.2">
      <c r="D129" s="11" t="s">
        <v>84</v>
      </c>
      <c r="E129" s="6">
        <v>0</v>
      </c>
      <c r="F129" s="1"/>
      <c r="G129" s="6">
        <v>-13104.628581498642</v>
      </c>
      <c r="H129" s="1"/>
      <c r="I129" s="6">
        <f t="shared" si="6"/>
        <v>-13104.628581498642</v>
      </c>
      <c r="J129" s="1"/>
      <c r="K129" s="6">
        <f t="shared" si="7"/>
        <v>0</v>
      </c>
      <c r="L129" s="1"/>
      <c r="M129" s="24">
        <f t="shared" si="8"/>
        <v>0</v>
      </c>
    </row>
    <row r="130" spans="4:15" x14ac:dyDescent="0.2">
      <c r="D130" s="11" t="s">
        <v>85</v>
      </c>
      <c r="E130" s="6">
        <v>0</v>
      </c>
      <c r="F130" s="1"/>
      <c r="G130" s="6">
        <v>-13104.628581498642</v>
      </c>
      <c r="H130" s="1"/>
      <c r="I130" s="6">
        <f t="shared" si="6"/>
        <v>-9173.2400070490494</v>
      </c>
      <c r="J130" s="1"/>
      <c r="K130" s="6">
        <f t="shared" si="7"/>
        <v>-3931.3885744495929</v>
      </c>
      <c r="L130" s="1"/>
      <c r="M130" s="24">
        <f t="shared" si="8"/>
        <v>0</v>
      </c>
    </row>
    <row r="131" spans="4:15" x14ac:dyDescent="0.2">
      <c r="D131" s="11" t="s">
        <v>45</v>
      </c>
      <c r="E131" s="6">
        <v>0</v>
      </c>
      <c r="F131" s="1"/>
      <c r="G131" s="6">
        <v>23907.404496491064</v>
      </c>
      <c r="H131" s="1"/>
      <c r="I131" s="6">
        <f t="shared" si="6"/>
        <v>23907.404496491064</v>
      </c>
      <c r="J131" s="1"/>
      <c r="K131" s="6">
        <f t="shared" si="7"/>
        <v>0</v>
      </c>
      <c r="L131" s="1"/>
      <c r="M131" s="24">
        <f t="shared" si="8"/>
        <v>0</v>
      </c>
    </row>
    <row r="132" spans="4:15" x14ac:dyDescent="0.2">
      <c r="D132" s="11" t="s">
        <v>46</v>
      </c>
      <c r="E132" s="6">
        <v>0</v>
      </c>
      <c r="F132" s="1"/>
      <c r="G132" s="6">
        <v>0</v>
      </c>
      <c r="H132" s="1"/>
      <c r="I132" s="6">
        <f t="shared" si="6"/>
        <v>0</v>
      </c>
      <c r="J132" s="1"/>
      <c r="K132" s="6">
        <f t="shared" si="7"/>
        <v>0</v>
      </c>
      <c r="L132" s="1"/>
      <c r="M132" s="24">
        <f t="shared" si="8"/>
        <v>0</v>
      </c>
    </row>
    <row r="133" spans="4:15" x14ac:dyDescent="0.2">
      <c r="D133" s="11" t="s">
        <v>47</v>
      </c>
      <c r="E133" s="6">
        <v>0</v>
      </c>
      <c r="F133" s="1"/>
      <c r="G133" s="6">
        <v>-2788514.0257371739</v>
      </c>
      <c r="H133" s="1"/>
      <c r="I133" s="6">
        <f t="shared" si="6"/>
        <v>0</v>
      </c>
      <c r="J133" s="1"/>
      <c r="K133" s="6">
        <f t="shared" si="7"/>
        <v>-2788514.0257371739</v>
      </c>
      <c r="L133" s="1"/>
      <c r="M133" s="24">
        <f t="shared" si="8"/>
        <v>0</v>
      </c>
    </row>
    <row r="134" spans="4:15" x14ac:dyDescent="0.2">
      <c r="D134" s="11" t="s">
        <v>48</v>
      </c>
      <c r="E134" s="43">
        <v>0</v>
      </c>
      <c r="G134" s="71">
        <v>-177387.6603372262</v>
      </c>
      <c r="I134" s="6">
        <f t="shared" si="6"/>
        <v>0</v>
      </c>
      <c r="K134" s="6">
        <f t="shared" si="7"/>
        <v>-177387.6603372262</v>
      </c>
      <c r="M134" s="85"/>
    </row>
    <row r="135" spans="4:15" ht="17" x14ac:dyDescent="0.2">
      <c r="D135" s="11"/>
      <c r="E135" s="1" t="s">
        <v>75</v>
      </c>
      <c r="F135" s="1"/>
      <c r="G135" s="1" t="s">
        <v>76</v>
      </c>
      <c r="H135" s="1"/>
      <c r="I135" s="13" t="s">
        <v>50</v>
      </c>
      <c r="J135" s="1"/>
      <c r="K135" s="13" t="s">
        <v>77</v>
      </c>
      <c r="L135" s="1"/>
      <c r="M135" s="13">
        <f>SUM(M99:M133)</f>
        <v>0</v>
      </c>
    </row>
    <row r="136" spans="4:15" x14ac:dyDescent="0.2">
      <c r="D136" s="11"/>
      <c r="E136" s="1"/>
      <c r="F136" s="1"/>
      <c r="G136" s="1"/>
      <c r="H136" s="1"/>
      <c r="I136" s="1"/>
      <c r="J136" s="1"/>
      <c r="K136" s="1"/>
      <c r="L136" s="1"/>
      <c r="M136" s="1"/>
    </row>
    <row r="137" spans="4:15" x14ac:dyDescent="0.2">
      <c r="D137" s="1"/>
      <c r="E137" s="64" t="s">
        <v>81</v>
      </c>
      <c r="F137" s="64"/>
      <c r="G137" s="64"/>
      <c r="H137" s="64"/>
      <c r="I137" s="64"/>
      <c r="J137" s="1"/>
      <c r="K137" s="1"/>
      <c r="L137" s="1"/>
      <c r="M137" s="1"/>
    </row>
    <row r="138" spans="4:15" x14ac:dyDescent="0.2">
      <c r="D138" s="1"/>
      <c r="E138" s="1"/>
      <c r="F138" s="1"/>
      <c r="G138" s="1"/>
      <c r="H138" s="1"/>
      <c r="I138" s="1"/>
      <c r="J138" s="1"/>
      <c r="K138" s="1"/>
      <c r="L138" s="1"/>
      <c r="M138" s="1"/>
    </row>
    <row r="139" spans="4:15" x14ac:dyDescent="0.2">
      <c r="D139" s="1"/>
      <c r="E139" s="1"/>
      <c r="F139" s="1"/>
      <c r="G139" s="1"/>
      <c r="H139" s="1"/>
      <c r="I139" s="1"/>
      <c r="J139" s="1"/>
      <c r="K139" s="1"/>
      <c r="L139" s="1"/>
      <c r="M139" s="1"/>
    </row>
    <row r="140" spans="4:15" x14ac:dyDescent="0.2">
      <c r="D140" s="4" t="s">
        <v>0</v>
      </c>
      <c r="E140" s="6" cm="1">
        <f t="array" ref="E140:E154">TRANSPOSE(AT42:BH42)</f>
        <v>-1689824.7786463453</v>
      </c>
      <c r="F140" s="29"/>
      <c r="G140" s="6">
        <v>0</v>
      </c>
      <c r="H140" s="1"/>
      <c r="I140" s="6">
        <f>AO45</f>
        <v>-1813415.3332272954</v>
      </c>
      <c r="J140" s="1"/>
      <c r="K140" s="24">
        <f>E140+G140-I140</f>
        <v>123590.55458095018</v>
      </c>
      <c r="L140" s="1"/>
      <c r="M140" s="1"/>
      <c r="N140" s="1"/>
      <c r="O140" s="1"/>
    </row>
    <row r="141" spans="4:15" x14ac:dyDescent="0.2">
      <c r="D141" s="4" t="s">
        <v>1</v>
      </c>
      <c r="E141" s="6">
        <v>-1359217.3367370586</v>
      </c>
      <c r="F141" s="29"/>
      <c r="G141" s="6">
        <v>0</v>
      </c>
      <c r="H141" s="1"/>
      <c r="I141" s="6">
        <f>AO46</f>
        <v>-1359563.8236364534</v>
      </c>
      <c r="J141" s="1"/>
      <c r="K141" s="24">
        <f t="shared" ref="K141:K154" si="9">E141+G141-I141</f>
        <v>346.48689939477481</v>
      </c>
      <c r="L141" s="1"/>
      <c r="M141" s="1"/>
      <c r="N141" s="1"/>
      <c r="O141" s="1"/>
    </row>
    <row r="142" spans="4:15" x14ac:dyDescent="0.2">
      <c r="D142" s="4" t="s">
        <v>2</v>
      </c>
      <c r="E142" s="6">
        <v>9148397.3079415839</v>
      </c>
      <c r="F142" s="29"/>
      <c r="G142" s="6">
        <v>77449.427901236573</v>
      </c>
      <c r="H142" s="1"/>
      <c r="I142" s="6">
        <f>AO47</f>
        <v>-8884.6388868575868</v>
      </c>
      <c r="J142" s="1"/>
      <c r="K142" s="24">
        <f t="shared" si="9"/>
        <v>9234731.374729678</v>
      </c>
      <c r="L142" s="1"/>
      <c r="M142" s="1"/>
      <c r="N142" s="1"/>
      <c r="O142" s="1"/>
    </row>
    <row r="143" spans="4:15" x14ac:dyDescent="0.2">
      <c r="D143" s="4" t="s">
        <v>3</v>
      </c>
      <c r="E143" s="6">
        <v>-1777985.4355511186</v>
      </c>
      <c r="F143" s="29"/>
      <c r="G143" s="6">
        <v>609792.2517593482</v>
      </c>
      <c r="H143" s="27"/>
      <c r="I143" s="6">
        <f>AO48</f>
        <v>-1777985.4355511186</v>
      </c>
      <c r="J143" s="27"/>
      <c r="K143" s="24">
        <f t="shared" si="9"/>
        <v>609792.2517593482</v>
      </c>
      <c r="L143" s="1"/>
      <c r="M143" s="1"/>
      <c r="N143" s="1"/>
      <c r="O143" s="1"/>
    </row>
    <row r="144" spans="4:15" x14ac:dyDescent="0.2">
      <c r="D144" s="4" t="s">
        <v>4</v>
      </c>
      <c r="E144" s="6">
        <v>-1359457.7959575919</v>
      </c>
      <c r="F144" s="29"/>
      <c r="G144" s="6">
        <v>2824.8856477449194</v>
      </c>
      <c r="H144" s="1"/>
      <c r="I144" s="6">
        <f>AO49</f>
        <v>-1359457.7959575919</v>
      </c>
      <c r="J144" s="1"/>
      <c r="K144" s="24">
        <f t="shared" si="9"/>
        <v>2824.8856477448717</v>
      </c>
      <c r="L144" s="28"/>
      <c r="M144" s="28"/>
      <c r="N144" s="28"/>
      <c r="O144" s="28"/>
    </row>
    <row r="145" spans="4:15" x14ac:dyDescent="0.2">
      <c r="D145" s="4" t="s">
        <v>5</v>
      </c>
      <c r="E145" s="6">
        <v>-112.78165025676648</v>
      </c>
      <c r="F145" s="29"/>
      <c r="G145" s="6">
        <v>160253.43323591491</v>
      </c>
      <c r="H145" s="1"/>
      <c r="I145" s="6">
        <f>AO50</f>
        <v>-112.78165025676648</v>
      </c>
      <c r="J145" s="1"/>
      <c r="K145" s="24">
        <f t="shared" si="9"/>
        <v>160253.43323591491</v>
      </c>
      <c r="L145" s="1"/>
      <c r="M145" s="1"/>
      <c r="N145" s="1"/>
      <c r="O145" s="1"/>
    </row>
    <row r="146" spans="4:15" x14ac:dyDescent="0.2">
      <c r="D146" s="4" t="s">
        <v>6</v>
      </c>
      <c r="E146" s="6">
        <v>-1777985.4355511186</v>
      </c>
      <c r="F146" s="29"/>
      <c r="G146" s="6">
        <v>12479.249680000003</v>
      </c>
      <c r="H146" s="1"/>
      <c r="I146" s="6">
        <f>AO51</f>
        <v>-3863076.60033494</v>
      </c>
      <c r="J146" s="1"/>
      <c r="K146" s="24">
        <f t="shared" si="9"/>
        <v>2097570.4144638213</v>
      </c>
      <c r="L146" s="1"/>
      <c r="M146" s="1"/>
      <c r="N146" s="1"/>
      <c r="O146" s="1"/>
    </row>
    <row r="147" spans="4:15" x14ac:dyDescent="0.2">
      <c r="D147" s="4" t="s">
        <v>7</v>
      </c>
      <c r="E147" s="6">
        <v>-1359457.7959575919</v>
      </c>
      <c r="F147" s="29" t="s">
        <v>72</v>
      </c>
      <c r="G147" s="6">
        <v>34.678095164114971</v>
      </c>
      <c r="H147" s="26" t="s">
        <v>79</v>
      </c>
      <c r="I147" s="6">
        <f>AO52</f>
        <v>-1359457.7959575919</v>
      </c>
      <c r="J147" s="26" t="s">
        <v>74</v>
      </c>
      <c r="K147" s="24">
        <f t="shared" si="9"/>
        <v>34.678095164010301</v>
      </c>
      <c r="L147" s="1"/>
      <c r="M147" s="1"/>
      <c r="N147" s="1"/>
      <c r="O147" s="1"/>
    </row>
    <row r="148" spans="4:15" x14ac:dyDescent="0.2">
      <c r="D148" s="4" t="s">
        <v>8</v>
      </c>
      <c r="E148" s="6">
        <v>-112.78165025676648</v>
      </c>
      <c r="F148" s="29"/>
      <c r="G148" s="6">
        <v>28604.157765782104</v>
      </c>
      <c r="H148" s="1"/>
      <c r="I148" s="6">
        <f>AO53</f>
        <v>-112.78165025676648</v>
      </c>
      <c r="J148" s="1"/>
      <c r="K148" s="24">
        <f t="shared" si="9"/>
        <v>28604.157765782104</v>
      </c>
      <c r="L148" s="1"/>
      <c r="M148" s="1"/>
      <c r="N148" s="1"/>
      <c r="O148" s="1"/>
    </row>
    <row r="149" spans="4:15" x14ac:dyDescent="0.2">
      <c r="D149" s="4" t="s">
        <v>9</v>
      </c>
      <c r="E149" s="6">
        <v>-98073141.043975666</v>
      </c>
      <c r="F149" s="29"/>
      <c r="G149" s="6">
        <v>0</v>
      </c>
      <c r="H149" s="1"/>
      <c r="I149" s="6">
        <f>AO54</f>
        <v>-376532218.37067217</v>
      </c>
      <c r="J149" s="1"/>
      <c r="K149" s="24">
        <f t="shared" si="9"/>
        <v>278459077.32669652</v>
      </c>
      <c r="L149" s="1"/>
      <c r="M149" s="1"/>
      <c r="N149" s="1"/>
      <c r="O149" s="1"/>
    </row>
    <row r="150" spans="4:15" x14ac:dyDescent="0.2">
      <c r="D150" s="4" t="s">
        <v>10</v>
      </c>
      <c r="E150" s="6">
        <v>-949319.20713093248</v>
      </c>
      <c r="F150" s="29"/>
      <c r="G150" s="6">
        <v>0</v>
      </c>
      <c r="H150" s="1"/>
      <c r="I150" s="6">
        <f>AO55</f>
        <v>2406232.5947443023</v>
      </c>
      <c r="J150" s="1"/>
      <c r="K150" s="24">
        <f t="shared" si="9"/>
        <v>-3355551.8018752346</v>
      </c>
      <c r="L150" s="1"/>
      <c r="M150" s="1"/>
      <c r="N150" s="1"/>
      <c r="O150" s="1"/>
    </row>
    <row r="151" spans="4:15" x14ac:dyDescent="0.2">
      <c r="D151" s="46" t="s">
        <v>86</v>
      </c>
      <c r="E151" s="6">
        <v>-13740.19434752778</v>
      </c>
      <c r="F151" s="29"/>
      <c r="G151" s="6">
        <v>50099.526545856235</v>
      </c>
      <c r="H151" s="1"/>
      <c r="I151" s="6">
        <f>AO56</f>
        <v>-13104.628581498642</v>
      </c>
      <c r="J151" s="1"/>
      <c r="K151" s="24">
        <f t="shared" si="9"/>
        <v>49463.960779827095</v>
      </c>
      <c r="L151" s="1"/>
      <c r="M151" s="1"/>
      <c r="N151" s="1"/>
      <c r="O151" s="1"/>
    </row>
    <row r="152" spans="4:15" x14ac:dyDescent="0.2">
      <c r="D152" s="46" t="s">
        <v>87</v>
      </c>
      <c r="E152" s="6">
        <v>-13104.628581498642</v>
      </c>
      <c r="F152" s="29"/>
      <c r="G152" s="6">
        <v>0</v>
      </c>
      <c r="H152" s="1"/>
      <c r="I152" s="6">
        <f>AO57</f>
        <v>-13104.628581498642</v>
      </c>
      <c r="J152" s="1"/>
      <c r="K152" s="24">
        <f t="shared" si="9"/>
        <v>0</v>
      </c>
      <c r="L152" s="1"/>
      <c r="M152" s="1"/>
      <c r="N152" s="1"/>
      <c r="O152" s="1"/>
    </row>
    <row r="153" spans="4:15" x14ac:dyDescent="0.2">
      <c r="D153" s="46" t="s">
        <v>11</v>
      </c>
      <c r="E153" s="6">
        <v>1060783.6165065998</v>
      </c>
      <c r="F153" s="29"/>
      <c r="G153" s="6">
        <v>0</v>
      </c>
      <c r="H153" s="1"/>
      <c r="I153" s="6">
        <f>AO58</f>
        <v>23907.404496491064</v>
      </c>
      <c r="J153" s="1"/>
      <c r="K153" s="24">
        <f t="shared" si="9"/>
        <v>1036876.2120101087</v>
      </c>
      <c r="L153" s="1"/>
      <c r="M153" s="1"/>
      <c r="N153" s="1"/>
      <c r="O153" s="1"/>
    </row>
    <row r="154" spans="4:15" x14ac:dyDescent="0.2">
      <c r="D154" s="46" t="s">
        <v>12</v>
      </c>
      <c r="E154" s="6">
        <v>-50.81788353988668</v>
      </c>
      <c r="F154" s="29"/>
      <c r="G154" s="43">
        <v>317844.87395625591</v>
      </c>
      <c r="H154" s="26"/>
      <c r="I154" s="6">
        <f>AO59</f>
        <v>-2965901.6860743999</v>
      </c>
      <c r="J154" s="1"/>
      <c r="K154" s="24">
        <f t="shared" si="9"/>
        <v>3283695.742147116</v>
      </c>
      <c r="L154" s="1"/>
      <c r="M154" s="1"/>
      <c r="N154" s="1"/>
      <c r="O154" s="1"/>
    </row>
    <row r="155" spans="4:15" ht="17" x14ac:dyDescent="0.2">
      <c r="E155" s="1" t="s">
        <v>93</v>
      </c>
      <c r="F155" s="26"/>
      <c r="G155" s="26" t="s">
        <v>83</v>
      </c>
      <c r="H155" s="26"/>
      <c r="I155" s="32" t="str">
        <f>AO60</f>
        <v>Vi</v>
      </c>
      <c r="J155" s="1"/>
      <c r="K155" s="26" t="s">
        <v>80</v>
      </c>
      <c r="L155" s="1"/>
      <c r="M155" s="1"/>
    </row>
  </sheetData>
  <mergeCells count="10">
    <mergeCell ref="BN41:BO41"/>
    <mergeCell ref="E43:F43"/>
    <mergeCell ref="AT43:BH43"/>
    <mergeCell ref="E60:AN60"/>
    <mergeCell ref="E62:AN62"/>
    <mergeCell ref="E83:AN83"/>
    <mergeCell ref="E85:AN85"/>
    <mergeCell ref="E96:M96"/>
    <mergeCell ref="E137:I137"/>
    <mergeCell ref="AT41:BH4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  kJ per mol </vt:lpstr>
      <vt:lpstr>MW</vt:lpstr>
      <vt:lpstr>M</vt:lpstr>
      <vt:lpstr>hM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Erin Schuman</dc:creator>
  <cp:lastModifiedBy>Erin Schuman</cp:lastModifiedBy>
  <dcterms:created xsi:type="dcterms:W3CDTF">2025-07-14T14:06:05Z</dcterms:created>
  <dcterms:modified xsi:type="dcterms:W3CDTF">2025-07-22T21:56:52Z</dcterms:modified>
</cp:coreProperties>
</file>