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schuman/Documents/github/MaterialExergyPaper/MaterialExergyPaper2025/data/"/>
    </mc:Choice>
  </mc:AlternateContent>
  <xr:revisionPtr revIDLastSave="0" documentId="13_ncr:1_{01B852C4-8C28-1240-8B69-104743B587D4}" xr6:coauthVersionLast="47" xr6:coauthVersionMax="47" xr10:uidLastSave="{00000000-0000-0000-0000-000000000000}"/>
  <bookViews>
    <workbookView xWindow="12100" yWindow="2360" windowWidth="37700" windowHeight="23360" activeTab="2" xr2:uid="{60ED9AA8-3852-9842-B346-E2FD5CB3AA75}"/>
  </bookViews>
  <sheets>
    <sheet name="h" sheetId="2" r:id="rId1"/>
    <sheet name="M" sheetId="1" r:id="rId2"/>
    <sheet name="hM" sheetId="4" r:id="rId3"/>
  </sheets>
  <externalReferences>
    <externalReference r:id="rId4"/>
  </externalReferences>
  <definedNames>
    <definedName name="Beneficiation_CoalWaste">'[1]Ore-&gt;PI'!$CV$217</definedName>
    <definedName name="Beneficiation_Iron_waste">'[1]Ore-&gt;PI'!$BZ$55</definedName>
    <definedName name="BF_SolidWaste">'[1]Ore-&gt;PI'!$FL$104</definedName>
    <definedName name="Kiln_SolidWaste">'[1]Ore-&gt;PI'!$CV$114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4" l="1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F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F76" i="4"/>
  <c r="G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F77" i="4"/>
  <c r="G77" i="4"/>
  <c r="H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F78" i="4"/>
  <c r="G78" i="4"/>
  <c r="H78" i="4"/>
  <c r="I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F79" i="4"/>
  <c r="G79" i="4"/>
  <c r="H79" i="4"/>
  <c r="I79" i="4"/>
  <c r="J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F80" i="4"/>
  <c r="G80" i="4"/>
  <c r="H80" i="4"/>
  <c r="I80" i="4"/>
  <c r="J80" i="4"/>
  <c r="K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E74" i="4"/>
  <c r="E75" i="4"/>
  <c r="E76" i="4"/>
  <c r="E77" i="4"/>
  <c r="E78" i="4"/>
  <c r="E79" i="4"/>
  <c r="E80" i="4"/>
  <c r="E81" i="4"/>
  <c r="F44" i="4"/>
  <c r="G44" i="4"/>
  <c r="H44" i="4"/>
  <c r="I44" i="4"/>
  <c r="J44" i="4"/>
  <c r="K44" i="4"/>
  <c r="L44" i="4"/>
  <c r="M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F45" i="4"/>
  <c r="G45" i="4"/>
  <c r="H45" i="4"/>
  <c r="I45" i="4"/>
  <c r="J45" i="4"/>
  <c r="K45" i="4"/>
  <c r="L45" i="4"/>
  <c r="M45" i="4"/>
  <c r="N45" i="4"/>
  <c r="O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F46" i="4"/>
  <c r="G46" i="4"/>
  <c r="H46" i="4"/>
  <c r="I46" i="4"/>
  <c r="J46" i="4"/>
  <c r="K46" i="4"/>
  <c r="L46" i="4"/>
  <c r="M46" i="4"/>
  <c r="N46" i="4"/>
  <c r="O46" i="4"/>
  <c r="P46" i="4"/>
  <c r="Q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D53" i="4"/>
  <c r="AE53" i="4"/>
  <c r="AF53" i="4"/>
  <c r="AG53" i="4"/>
  <c r="AH53" i="4"/>
  <c r="AI53" i="4"/>
  <c r="AJ53" i="4"/>
  <c r="AK53" i="4"/>
  <c r="AL53" i="4"/>
  <c r="AM53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H54" i="4"/>
  <c r="AI54" i="4"/>
  <c r="AJ54" i="4"/>
  <c r="AK54" i="4"/>
  <c r="AL54" i="4"/>
  <c r="AM54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I55" i="4"/>
  <c r="AJ55" i="4"/>
  <c r="AK55" i="4"/>
  <c r="AL55" i="4"/>
  <c r="AM55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J56" i="4"/>
  <c r="AK56" i="4"/>
  <c r="AL56" i="4"/>
  <c r="AM56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K57" i="4"/>
  <c r="AL57" i="4"/>
  <c r="AM57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AT9" i="4"/>
  <c r="AU9" i="4"/>
  <c r="AV9" i="4"/>
  <c r="AW9" i="4"/>
  <c r="AX9" i="4"/>
  <c r="AY9" i="4"/>
  <c r="AZ9" i="4"/>
  <c r="BA9" i="4"/>
  <c r="BD9" i="4"/>
  <c r="BE9" i="4"/>
  <c r="BF9" i="4"/>
  <c r="I154" i="4"/>
  <c r="BN5" i="4"/>
  <c r="BN6" i="4"/>
  <c r="BN7" i="4"/>
  <c r="BN8" i="4"/>
  <c r="BN9" i="4"/>
  <c r="BN10" i="4"/>
  <c r="BN11" i="4"/>
  <c r="BN12" i="4"/>
  <c r="BN13" i="4"/>
  <c r="BN14" i="4"/>
  <c r="BN16" i="4"/>
  <c r="BN18" i="4"/>
  <c r="BN20" i="4"/>
  <c r="BN21" i="4"/>
  <c r="BN22" i="4"/>
  <c r="BN23" i="4"/>
  <c r="BN25" i="4"/>
  <c r="BN26" i="4"/>
  <c r="BN27" i="4"/>
  <c r="BN30" i="4"/>
  <c r="BN31" i="4"/>
  <c r="BN34" i="4"/>
  <c r="BN35" i="4"/>
  <c r="BN36" i="4"/>
  <c r="BN37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6" i="4"/>
  <c r="BM38" i="4"/>
  <c r="BM39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AV7" i="4"/>
  <c r="AW7" i="4"/>
  <c r="AX7" i="4"/>
  <c r="AY7" i="4"/>
  <c r="AZ7" i="4"/>
  <c r="BA7" i="4"/>
  <c r="BB7" i="4"/>
  <c r="BC7" i="4"/>
  <c r="BD7" i="4"/>
  <c r="BE7" i="4"/>
  <c r="BF7" i="4"/>
  <c r="BG7" i="4"/>
  <c r="AV8" i="4"/>
  <c r="AW8" i="4"/>
  <c r="AX8" i="4"/>
  <c r="AY8" i="4"/>
  <c r="AZ8" i="4"/>
  <c r="BA8" i="4"/>
  <c r="BD8" i="4"/>
  <c r="BE8" i="4"/>
  <c r="BF8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AU14" i="4"/>
  <c r="AW14" i="4"/>
  <c r="AX14" i="4"/>
  <c r="AY14" i="4"/>
  <c r="AZ14" i="4"/>
  <c r="BA14" i="4"/>
  <c r="BB14" i="4"/>
  <c r="BC14" i="4"/>
  <c r="BD14" i="4"/>
  <c r="BE14" i="4"/>
  <c r="BF14" i="4"/>
  <c r="BG14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AU16" i="4"/>
  <c r="AV16" i="4"/>
  <c r="AX16" i="4"/>
  <c r="AY16" i="4"/>
  <c r="AZ16" i="4"/>
  <c r="BA16" i="4"/>
  <c r="BB16" i="4"/>
  <c r="BC16" i="4"/>
  <c r="BD16" i="4"/>
  <c r="BE16" i="4"/>
  <c r="BF16" i="4"/>
  <c r="BG16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AU18" i="4"/>
  <c r="AV18" i="4"/>
  <c r="AW18" i="4"/>
  <c r="AY18" i="4"/>
  <c r="AZ18" i="4"/>
  <c r="BA18" i="4"/>
  <c r="BB18" i="4"/>
  <c r="BC18" i="4"/>
  <c r="BD18" i="4"/>
  <c r="BE18" i="4"/>
  <c r="BF18" i="4"/>
  <c r="BG18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AU20" i="4"/>
  <c r="AV20" i="4"/>
  <c r="AW20" i="4"/>
  <c r="AX20" i="4"/>
  <c r="AZ20" i="4"/>
  <c r="BA20" i="4"/>
  <c r="BB20" i="4"/>
  <c r="BC20" i="4"/>
  <c r="BD20" i="4"/>
  <c r="BE20" i="4"/>
  <c r="BF20" i="4"/>
  <c r="BG20" i="4"/>
  <c r="AU21" i="4"/>
  <c r="AV21" i="4"/>
  <c r="AW21" i="4"/>
  <c r="AX21" i="4"/>
  <c r="AY21" i="4"/>
  <c r="BA21" i="4"/>
  <c r="BB21" i="4"/>
  <c r="BC21" i="4"/>
  <c r="BD21" i="4"/>
  <c r="BE21" i="4"/>
  <c r="BF21" i="4"/>
  <c r="BG21" i="4"/>
  <c r="AU22" i="4"/>
  <c r="AV22" i="4"/>
  <c r="AW22" i="4"/>
  <c r="AX22" i="4"/>
  <c r="AY22" i="4"/>
  <c r="AZ22" i="4"/>
  <c r="BB22" i="4"/>
  <c r="BC22" i="4"/>
  <c r="BD22" i="4"/>
  <c r="BE22" i="4"/>
  <c r="BF22" i="4"/>
  <c r="BG22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AU25" i="4"/>
  <c r="AV25" i="4"/>
  <c r="AW25" i="4"/>
  <c r="AX25" i="4"/>
  <c r="AY25" i="4"/>
  <c r="AZ25" i="4"/>
  <c r="BA25" i="4"/>
  <c r="BC25" i="4"/>
  <c r="BD25" i="4"/>
  <c r="BE25" i="4"/>
  <c r="BF25" i="4"/>
  <c r="BG25" i="4"/>
  <c r="AU26" i="4"/>
  <c r="AV26" i="4"/>
  <c r="AW26" i="4"/>
  <c r="AX26" i="4"/>
  <c r="AY26" i="4"/>
  <c r="AZ26" i="4"/>
  <c r="BA26" i="4"/>
  <c r="BB26" i="4"/>
  <c r="BD26" i="4"/>
  <c r="BE26" i="4"/>
  <c r="BF26" i="4"/>
  <c r="BG26" i="4"/>
  <c r="AU27" i="4"/>
  <c r="AV27" i="4"/>
  <c r="AW27" i="4"/>
  <c r="AX27" i="4"/>
  <c r="AY27" i="4"/>
  <c r="AZ27" i="4"/>
  <c r="BA27" i="4"/>
  <c r="BB27" i="4"/>
  <c r="BC27" i="4"/>
  <c r="BD27" i="4"/>
  <c r="BE27" i="4"/>
  <c r="BG27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AU30" i="4"/>
  <c r="AV30" i="4"/>
  <c r="AW30" i="4"/>
  <c r="AX30" i="4"/>
  <c r="AY30" i="4"/>
  <c r="AZ30" i="4"/>
  <c r="BA30" i="4"/>
  <c r="BB30" i="4"/>
  <c r="BC30" i="4"/>
  <c r="BD30" i="4"/>
  <c r="BE30" i="4"/>
  <c r="BG30" i="4"/>
  <c r="AU31" i="4"/>
  <c r="AV31" i="4"/>
  <c r="AW31" i="4"/>
  <c r="AX31" i="4"/>
  <c r="AY31" i="4"/>
  <c r="AZ31" i="4"/>
  <c r="BA31" i="4"/>
  <c r="BB31" i="4"/>
  <c r="BC31" i="4"/>
  <c r="BE31" i="4"/>
  <c r="BF31" i="4"/>
  <c r="BG31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AU34" i="4"/>
  <c r="AV34" i="4"/>
  <c r="AW34" i="4"/>
  <c r="AX34" i="4"/>
  <c r="AY34" i="4"/>
  <c r="AZ34" i="4"/>
  <c r="BA34" i="4"/>
  <c r="BB34" i="4"/>
  <c r="BC34" i="4"/>
  <c r="BD34" i="4"/>
  <c r="BF34" i="4"/>
  <c r="BG34" i="4"/>
  <c r="AU35" i="4"/>
  <c r="AV35" i="4"/>
  <c r="AW35" i="4"/>
  <c r="AX35" i="4"/>
  <c r="AY35" i="4"/>
  <c r="AZ35" i="4"/>
  <c r="BA35" i="4"/>
  <c r="BB35" i="4"/>
  <c r="BD35" i="4"/>
  <c r="BE35" i="4"/>
  <c r="BF35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AT7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S6" i="4"/>
  <c r="AS7" i="4"/>
  <c r="AS9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BM5" i="4"/>
  <c r="AT5" i="4"/>
  <c r="E44" i="4"/>
  <c r="G202" i="1"/>
  <c r="G192" i="1"/>
  <c r="G182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57" i="1"/>
  <c r="L80" i="4" s="1"/>
  <c r="I156" i="1"/>
  <c r="I160" i="1" s="1"/>
  <c r="H155" i="1"/>
  <c r="H160" i="1" s="1"/>
  <c r="G154" i="1"/>
  <c r="I77" i="4" s="1"/>
  <c r="F153" i="1"/>
  <c r="F160" i="1" s="1"/>
  <c r="E152" i="1"/>
  <c r="G75" i="4" s="1"/>
  <c r="D151" i="1"/>
  <c r="D160" i="1" s="1"/>
  <c r="C150" i="1"/>
  <c r="C160" i="1" s="1"/>
  <c r="K137" i="1"/>
  <c r="J137" i="1"/>
  <c r="I137" i="1"/>
  <c r="H137" i="1"/>
  <c r="G137" i="1"/>
  <c r="F137" i="1"/>
  <c r="E137" i="1"/>
  <c r="D137" i="1"/>
  <c r="C137" i="1"/>
  <c r="AK135" i="1"/>
  <c r="AK137" i="1" s="1"/>
  <c r="AJ135" i="1"/>
  <c r="AJ137" i="1" s="1"/>
  <c r="AI135" i="1"/>
  <c r="AK58" i="4" s="1"/>
  <c r="AH134" i="1"/>
  <c r="AL134" i="1" s="1"/>
  <c r="E222" i="1" s="1"/>
  <c r="AG133" i="1"/>
  <c r="AL133" i="1" s="1"/>
  <c r="E221" i="1" s="1"/>
  <c r="AF132" i="1"/>
  <c r="AL132" i="1" s="1"/>
  <c r="E220" i="1" s="1"/>
  <c r="AE131" i="1"/>
  <c r="AE137" i="1" s="1"/>
  <c r="AD131" i="1"/>
  <c r="AD137" i="1" s="1"/>
  <c r="AC131" i="1"/>
  <c r="AC137" i="1" s="1"/>
  <c r="AB131" i="1"/>
  <c r="AA130" i="1"/>
  <c r="AA137" i="1" s="1"/>
  <c r="Z130" i="1"/>
  <c r="Z137" i="1" s="1"/>
  <c r="Y130" i="1"/>
  <c r="X129" i="1"/>
  <c r="X137" i="1" s="1"/>
  <c r="W128" i="1"/>
  <c r="W137" i="1" s="1"/>
  <c r="V127" i="1"/>
  <c r="V137" i="1" s="1"/>
  <c r="U127" i="1"/>
  <c r="U137" i="1" s="1"/>
  <c r="T126" i="1"/>
  <c r="T137" i="1" s="1"/>
  <c r="S125" i="1"/>
  <c r="S137" i="1" s="1"/>
  <c r="R124" i="1"/>
  <c r="AL124" i="1" s="1"/>
  <c r="E212" i="1" s="1"/>
  <c r="Q123" i="1"/>
  <c r="S46" i="4" s="1"/>
  <c r="P123" i="1"/>
  <c r="P137" i="1" s="1"/>
  <c r="O122" i="1"/>
  <c r="Q45" i="4" s="1"/>
  <c r="N122" i="1"/>
  <c r="N137" i="1" s="1"/>
  <c r="M121" i="1"/>
  <c r="O44" i="4" s="1"/>
  <c r="L121" i="1"/>
  <c r="L137" i="1" s="1"/>
  <c r="BL115" i="1"/>
  <c r="BM115" i="1" s="1"/>
  <c r="BF115" i="1"/>
  <c r="BL114" i="1"/>
  <c r="BM114" i="1" s="1"/>
  <c r="BF114" i="1"/>
  <c r="G201" i="1" s="1"/>
  <c r="BK113" i="1"/>
  <c r="BM37" i="4" s="1"/>
  <c r="BF113" i="1"/>
  <c r="G200" i="1" s="1"/>
  <c r="BM112" i="1"/>
  <c r="BE112" i="1"/>
  <c r="BE72" i="1" s="1"/>
  <c r="BK111" i="1"/>
  <c r="BM111" i="1" s="1"/>
  <c r="BE111" i="1"/>
  <c r="BE71" i="1" s="1"/>
  <c r="BA111" i="1"/>
  <c r="BA71" i="1" s="1"/>
  <c r="BM110" i="1"/>
  <c r="BC110" i="1"/>
  <c r="BE34" i="4" s="1"/>
  <c r="BL109" i="1"/>
  <c r="BM109" i="1" s="1"/>
  <c r="BF109" i="1"/>
  <c r="G196" i="1" s="1"/>
  <c r="BL108" i="1"/>
  <c r="BM108" i="1" s="1"/>
  <c r="BF108" i="1"/>
  <c r="G195" i="1" s="1"/>
  <c r="BM107" i="1"/>
  <c r="BB107" i="1"/>
  <c r="BF107" i="1" s="1"/>
  <c r="G194" i="1" s="1"/>
  <c r="BM106" i="1"/>
  <c r="BD106" i="1"/>
  <c r="BF106" i="1" s="1"/>
  <c r="G193" i="1" s="1"/>
  <c r="BL105" i="1"/>
  <c r="BM105" i="1" s="1"/>
  <c r="BF105" i="1"/>
  <c r="BL104" i="1"/>
  <c r="BM104" i="1" s="1"/>
  <c r="BF104" i="1"/>
  <c r="G191" i="1" s="1"/>
  <c r="BM103" i="1"/>
  <c r="BD103" i="1"/>
  <c r="BF103" i="1" s="1"/>
  <c r="G190" i="1" s="1"/>
  <c r="BM102" i="1"/>
  <c r="BA102" i="1"/>
  <c r="BF102" i="1" s="1"/>
  <c r="G189" i="1" s="1"/>
  <c r="BM101" i="1"/>
  <c r="AZ101" i="1"/>
  <c r="BB25" i="4" s="1"/>
  <c r="BL100" i="1"/>
  <c r="BM100" i="1" s="1"/>
  <c r="BF100" i="1"/>
  <c r="G187" i="1" s="1"/>
  <c r="BM99" i="1"/>
  <c r="BD99" i="1"/>
  <c r="BM98" i="1"/>
  <c r="AY98" i="1"/>
  <c r="BF98" i="1" s="1"/>
  <c r="G185" i="1" s="1"/>
  <c r="BM97" i="1"/>
  <c r="AX97" i="1"/>
  <c r="AX117" i="1" s="1"/>
  <c r="BM96" i="1"/>
  <c r="AW96" i="1"/>
  <c r="BF96" i="1" s="1"/>
  <c r="G183" i="1" s="1"/>
  <c r="BL95" i="1"/>
  <c r="BM95" i="1" s="1"/>
  <c r="BF95" i="1"/>
  <c r="BM94" i="1"/>
  <c r="AV94" i="1"/>
  <c r="BF94" i="1" s="1"/>
  <c r="G181" i="1" s="1"/>
  <c r="BL93" i="1"/>
  <c r="BM93" i="1" s="1"/>
  <c r="BF93" i="1"/>
  <c r="G180" i="1" s="1"/>
  <c r="BM92" i="1"/>
  <c r="AU92" i="1"/>
  <c r="BF92" i="1" s="1"/>
  <c r="G179" i="1" s="1"/>
  <c r="BL91" i="1"/>
  <c r="BM91" i="1" s="1"/>
  <c r="BF91" i="1"/>
  <c r="G178" i="1" s="1"/>
  <c r="BM90" i="1"/>
  <c r="AT90" i="1"/>
  <c r="BF90" i="1" s="1"/>
  <c r="G177" i="1" s="1"/>
  <c r="BM89" i="1"/>
  <c r="BF89" i="1"/>
  <c r="G176" i="1" s="1"/>
  <c r="BM88" i="1"/>
  <c r="BE88" i="1"/>
  <c r="BE48" i="1" s="1"/>
  <c r="BM87" i="1"/>
  <c r="AR87" i="1"/>
  <c r="BF87" i="1" s="1"/>
  <c r="G174" i="1" s="1"/>
  <c r="BM86" i="1"/>
  <c r="AS86" i="1"/>
  <c r="AS46" i="1" s="1"/>
  <c r="AR86" i="1"/>
  <c r="AR46" i="1" s="1"/>
  <c r="AQ86" i="1"/>
  <c r="AQ46" i="1" s="1"/>
  <c r="BM85" i="1"/>
  <c r="BE85" i="1"/>
  <c r="BE45" i="1" s="1"/>
  <c r="BA85" i="1"/>
  <c r="BC9" i="4" s="1"/>
  <c r="AZ85" i="1"/>
  <c r="BB9" i="4" s="1"/>
  <c r="BM84" i="1"/>
  <c r="BE84" i="1"/>
  <c r="BE44" i="1" s="1"/>
  <c r="BA84" i="1"/>
  <c r="BA44" i="1" s="1"/>
  <c r="AZ84" i="1"/>
  <c r="AZ44" i="1" s="1"/>
  <c r="AS84" i="1"/>
  <c r="AU8" i="4" s="1"/>
  <c r="AR84" i="1"/>
  <c r="AR44" i="1" s="1"/>
  <c r="AQ84" i="1"/>
  <c r="BM83" i="1"/>
  <c r="AS83" i="1"/>
  <c r="BF83" i="1" s="1"/>
  <c r="G170" i="1" s="1"/>
  <c r="BM82" i="1"/>
  <c r="AR82" i="1"/>
  <c r="AR42" i="1" s="1"/>
  <c r="BM81" i="1"/>
  <c r="AQ81" i="1"/>
  <c r="AS5" i="4" s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BD71" i="1"/>
  <c r="BB71" i="1"/>
  <c r="AZ71" i="1"/>
  <c r="AY71" i="1"/>
  <c r="AX71" i="1"/>
  <c r="AW71" i="1"/>
  <c r="AV71" i="1"/>
  <c r="AU71" i="1"/>
  <c r="AT71" i="1"/>
  <c r="AS71" i="1"/>
  <c r="AR71" i="1"/>
  <c r="AQ71" i="1"/>
  <c r="BE70" i="1"/>
  <c r="BD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BE67" i="1"/>
  <c r="BD67" i="1"/>
  <c r="BC67" i="1"/>
  <c r="BA67" i="1"/>
  <c r="AZ67" i="1"/>
  <c r="AY67" i="1"/>
  <c r="AX67" i="1"/>
  <c r="AW67" i="1"/>
  <c r="AV67" i="1"/>
  <c r="AU67" i="1"/>
  <c r="AT67" i="1"/>
  <c r="AS67" i="1"/>
  <c r="AR67" i="1"/>
  <c r="AQ67" i="1"/>
  <c r="BE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BE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BE62" i="1"/>
  <c r="BD62" i="1"/>
  <c r="BC62" i="1"/>
  <c r="BB62" i="1"/>
  <c r="AZ62" i="1"/>
  <c r="AY62" i="1"/>
  <c r="AX62" i="1"/>
  <c r="AW62" i="1"/>
  <c r="AV62" i="1"/>
  <c r="AU62" i="1"/>
  <c r="AT62" i="1"/>
  <c r="AS62" i="1"/>
  <c r="AR62" i="1"/>
  <c r="AQ62" i="1"/>
  <c r="BE61" i="1"/>
  <c r="BD61" i="1"/>
  <c r="BC61" i="1"/>
  <c r="BB61" i="1"/>
  <c r="BA61" i="1"/>
  <c r="AY61" i="1"/>
  <c r="AX61" i="1"/>
  <c r="AW61" i="1"/>
  <c r="AV61" i="1"/>
  <c r="AU61" i="1"/>
  <c r="AT61" i="1"/>
  <c r="AS61" i="1"/>
  <c r="AR61" i="1"/>
  <c r="AQ61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BE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BE58" i="1"/>
  <c r="BD58" i="1"/>
  <c r="BC58" i="1"/>
  <c r="BB58" i="1"/>
  <c r="BA58" i="1"/>
  <c r="AZ58" i="1"/>
  <c r="AX58" i="1"/>
  <c r="AW58" i="1"/>
  <c r="AV58" i="1"/>
  <c r="AU58" i="1"/>
  <c r="AT58" i="1"/>
  <c r="AS58" i="1"/>
  <c r="AR58" i="1"/>
  <c r="AQ58" i="1"/>
  <c r="BE57" i="1"/>
  <c r="BD57" i="1"/>
  <c r="BC57" i="1"/>
  <c r="BB57" i="1"/>
  <c r="BA57" i="1"/>
  <c r="AZ57" i="1"/>
  <c r="AY57" i="1"/>
  <c r="AW57" i="1"/>
  <c r="AV57" i="1"/>
  <c r="AU57" i="1"/>
  <c r="AT57" i="1"/>
  <c r="AS57" i="1"/>
  <c r="AR57" i="1"/>
  <c r="AQ57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BE54" i="1"/>
  <c r="BD54" i="1"/>
  <c r="BC54" i="1"/>
  <c r="BB54" i="1"/>
  <c r="BA54" i="1"/>
  <c r="AZ54" i="1"/>
  <c r="AY54" i="1"/>
  <c r="AX54" i="1"/>
  <c r="AW54" i="1"/>
  <c r="AU54" i="1"/>
  <c r="AT54" i="1"/>
  <c r="AS54" i="1"/>
  <c r="AR54" i="1"/>
  <c r="AQ54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BE52" i="1"/>
  <c r="BD52" i="1"/>
  <c r="BC52" i="1"/>
  <c r="BB52" i="1"/>
  <c r="BA52" i="1"/>
  <c r="AZ52" i="1"/>
  <c r="AY52" i="1"/>
  <c r="AX52" i="1"/>
  <c r="AW52" i="1"/>
  <c r="AV52" i="1"/>
  <c r="AT52" i="1"/>
  <c r="AS52" i="1"/>
  <c r="AR52" i="1"/>
  <c r="AQ52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BE50" i="1"/>
  <c r="BD50" i="1"/>
  <c r="BC50" i="1"/>
  <c r="BB50" i="1"/>
  <c r="BA50" i="1"/>
  <c r="AZ50" i="1"/>
  <c r="AY50" i="1"/>
  <c r="AX50" i="1"/>
  <c r="AW50" i="1"/>
  <c r="AV50" i="1"/>
  <c r="AU50" i="1"/>
  <c r="AS50" i="1"/>
  <c r="AR50" i="1"/>
  <c r="AQ50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Q47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BD45" i="1"/>
  <c r="BC45" i="1"/>
  <c r="BB45" i="1"/>
  <c r="AY45" i="1"/>
  <c r="AX45" i="1"/>
  <c r="AW45" i="1"/>
  <c r="AV45" i="1"/>
  <c r="AU45" i="1"/>
  <c r="AT45" i="1"/>
  <c r="AS45" i="1"/>
  <c r="AR45" i="1"/>
  <c r="AQ45" i="1"/>
  <c r="BD44" i="1"/>
  <c r="BC44" i="1"/>
  <c r="BB44" i="1"/>
  <c r="AY44" i="1"/>
  <c r="AX44" i="1"/>
  <c r="AW44" i="1"/>
  <c r="AV44" i="1"/>
  <c r="AU44" i="1"/>
  <c r="AT44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R43" i="1"/>
  <c r="AQ43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Q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BA45" i="1" l="1"/>
  <c r="AR47" i="1"/>
  <c r="BG9" i="4"/>
  <c r="E160" i="1"/>
  <c r="AY20" i="4"/>
  <c r="BC26" i="4"/>
  <c r="BF84" i="1"/>
  <c r="G171" i="1" s="1"/>
  <c r="BD66" i="1"/>
  <c r="AX57" i="1"/>
  <c r="AU10" i="4"/>
  <c r="AZ61" i="1"/>
  <c r="BF110" i="1"/>
  <c r="G197" i="1" s="1"/>
  <c r="AW117" i="1"/>
  <c r="AT6" i="4"/>
  <c r="BF101" i="1"/>
  <c r="G188" i="1" s="1"/>
  <c r="BG8" i="4"/>
  <c r="AH55" i="4"/>
  <c r="AN55" i="4" s="1"/>
  <c r="I150" i="4" s="1"/>
  <c r="AW16" i="4"/>
  <c r="F74" i="4"/>
  <c r="AU52" i="1"/>
  <c r="AI56" i="4"/>
  <c r="AI60" i="4" s="1"/>
  <c r="AQ41" i="1"/>
  <c r="BM113" i="1"/>
  <c r="AZ45" i="1"/>
  <c r="BC71" i="1"/>
  <c r="AL130" i="1"/>
  <c r="E218" i="1" s="1"/>
  <c r="Q137" i="1"/>
  <c r="BN24" i="4"/>
  <c r="R137" i="1"/>
  <c r="BG35" i="4"/>
  <c r="R46" i="4"/>
  <c r="AN46" i="4" s="1"/>
  <c r="I141" i="4" s="1"/>
  <c r="K79" i="4"/>
  <c r="AV54" i="1"/>
  <c r="AI137" i="1"/>
  <c r="W50" i="4"/>
  <c r="AV117" i="1"/>
  <c r="BC117" i="1"/>
  <c r="BF27" i="4"/>
  <c r="BC35" i="4"/>
  <c r="BH35" i="4" s="1"/>
  <c r="I128" i="4" s="1"/>
  <c r="BN19" i="4"/>
  <c r="BO19" i="4" s="1"/>
  <c r="K112" i="4" s="1"/>
  <c r="T47" i="4"/>
  <c r="AN47" i="4" s="1"/>
  <c r="I142" i="4" s="1"/>
  <c r="AL122" i="1"/>
  <c r="E210" i="1" s="1"/>
  <c r="AT11" i="4"/>
  <c r="AL58" i="4"/>
  <c r="AT10" i="4"/>
  <c r="AI83" i="4"/>
  <c r="BO18" i="4"/>
  <c r="K111" i="4" s="1"/>
  <c r="X50" i="4"/>
  <c r="J78" i="4"/>
  <c r="BD117" i="1"/>
  <c r="AL128" i="1"/>
  <c r="E216" i="1" s="1"/>
  <c r="BF99" i="1"/>
  <c r="G186" i="1" s="1"/>
  <c r="BC8" i="4"/>
  <c r="BB8" i="4"/>
  <c r="AV14" i="4"/>
  <c r="BN38" i="4"/>
  <c r="BO38" i="4" s="1"/>
  <c r="K131" i="4" s="1"/>
  <c r="G160" i="1"/>
  <c r="AL129" i="1"/>
  <c r="E217" i="1" s="1"/>
  <c r="AY117" i="1"/>
  <c r="BA117" i="1"/>
  <c r="BF30" i="4"/>
  <c r="BN17" i="4"/>
  <c r="BO17" i="4" s="1"/>
  <c r="K110" i="4" s="1"/>
  <c r="AJ57" i="4"/>
  <c r="AN57" i="4" s="1"/>
  <c r="I152" i="4" s="1"/>
  <c r="Z52" i="4"/>
  <c r="AN52" i="4" s="1"/>
  <c r="I147" i="4" s="1"/>
  <c r="J160" i="1"/>
  <c r="AL131" i="1"/>
  <c r="E219" i="1" s="1"/>
  <c r="M137" i="1"/>
  <c r="BG36" i="4"/>
  <c r="U48" i="4"/>
  <c r="H76" i="4"/>
  <c r="BN15" i="4"/>
  <c r="BO15" i="4" s="1"/>
  <c r="K108" i="4" s="1"/>
  <c r="AS44" i="1"/>
  <c r="AT50" i="1"/>
  <c r="AL121" i="1"/>
  <c r="E209" i="1" s="1"/>
  <c r="O137" i="1"/>
  <c r="AZ21" i="4"/>
  <c r="AM58" i="4"/>
  <c r="AC53" i="4"/>
  <c r="Y51" i="4"/>
  <c r="AN51" i="4" s="1"/>
  <c r="I146" i="4" s="1"/>
  <c r="AT117" i="1"/>
  <c r="AS10" i="4"/>
  <c r="AX18" i="4"/>
  <c r="BN33" i="4"/>
  <c r="BO33" i="4" s="1"/>
  <c r="K126" i="4" s="1"/>
  <c r="AB53" i="4"/>
  <c r="N44" i="4"/>
  <c r="AQ44" i="1"/>
  <c r="BN32" i="4"/>
  <c r="BO32" i="4" s="1"/>
  <c r="K125" i="4" s="1"/>
  <c r="AG54" i="4"/>
  <c r="AA53" i="4"/>
  <c r="BN39" i="4"/>
  <c r="BO39" i="4" s="1"/>
  <c r="K132" i="4" s="1"/>
  <c r="AZ117" i="1"/>
  <c r="BB67" i="1"/>
  <c r="BF86" i="1"/>
  <c r="G173" i="1" s="1"/>
  <c r="AS8" i="4"/>
  <c r="AF54" i="4"/>
  <c r="V49" i="4"/>
  <c r="AN49" i="4" s="1"/>
  <c r="I144" i="4" s="1"/>
  <c r="AT8" i="4"/>
  <c r="AS43" i="1"/>
  <c r="BD63" i="1"/>
  <c r="AE54" i="4"/>
  <c r="AU7" i="4"/>
  <c r="AQ117" i="1"/>
  <c r="BF81" i="1"/>
  <c r="G168" i="1" s="1"/>
  <c r="BA62" i="1"/>
  <c r="AL135" i="1"/>
  <c r="E223" i="1" s="1"/>
  <c r="BM35" i="4"/>
  <c r="BO35" i="4" s="1"/>
  <c r="K128" i="4" s="1"/>
  <c r="BN29" i="4"/>
  <c r="BO29" i="4" s="1"/>
  <c r="K122" i="4" s="1"/>
  <c r="E73" i="4"/>
  <c r="AD54" i="4"/>
  <c r="P45" i="4"/>
  <c r="AN45" i="4" s="1"/>
  <c r="I140" i="4" s="1"/>
  <c r="BG12" i="4"/>
  <c r="BE117" i="1"/>
  <c r="AY58" i="1"/>
  <c r="BD31" i="4"/>
  <c r="BA22" i="4"/>
  <c r="BN28" i="4"/>
  <c r="BO28" i="4" s="1"/>
  <c r="K121" i="4" s="1"/>
  <c r="AN48" i="4"/>
  <c r="I143" i="4" s="1"/>
  <c r="BO24" i="4"/>
  <c r="K117" i="4" s="1"/>
  <c r="BO20" i="4"/>
  <c r="K113" i="4" s="1"/>
  <c r="BO23" i="4"/>
  <c r="K116" i="4" s="1"/>
  <c r="BO22" i="4"/>
  <c r="K115" i="4" s="1"/>
  <c r="BO37" i="4"/>
  <c r="K130" i="4" s="1"/>
  <c r="BO36" i="4"/>
  <c r="K129" i="4" s="1"/>
  <c r="BO16" i="4"/>
  <c r="K109" i="4" s="1"/>
  <c r="BO34" i="4"/>
  <c r="K127" i="4" s="1"/>
  <c r="BO14" i="4"/>
  <c r="K107" i="4" s="1"/>
  <c r="BO13" i="4"/>
  <c r="K106" i="4" s="1"/>
  <c r="BO12" i="4"/>
  <c r="K105" i="4" s="1"/>
  <c r="BO31" i="4"/>
  <c r="K124" i="4" s="1"/>
  <c r="BO11" i="4"/>
  <c r="K104" i="4" s="1"/>
  <c r="BO25" i="4"/>
  <c r="K118" i="4" s="1"/>
  <c r="BE41" i="4"/>
  <c r="BO30" i="4"/>
  <c r="K123" i="4" s="1"/>
  <c r="BO10" i="4"/>
  <c r="K103" i="4" s="1"/>
  <c r="BO9" i="4"/>
  <c r="K102" i="4" s="1"/>
  <c r="BO8" i="4"/>
  <c r="K101" i="4" s="1"/>
  <c r="BO27" i="4"/>
  <c r="K120" i="4" s="1"/>
  <c r="BO7" i="4"/>
  <c r="K100" i="4" s="1"/>
  <c r="BO21" i="4"/>
  <c r="K114" i="4" s="1"/>
  <c r="BO26" i="4"/>
  <c r="K119" i="4" s="1"/>
  <c r="BO6" i="4"/>
  <c r="K99" i="4" s="1"/>
  <c r="I168" i="1" a="1"/>
  <c r="I168" i="1" s="1"/>
  <c r="AR117" i="1"/>
  <c r="AB137" i="1"/>
  <c r="BF97" i="1"/>
  <c r="G184" i="1" s="1"/>
  <c r="AS117" i="1"/>
  <c r="AL123" i="1"/>
  <c r="E211" i="1" s="1"/>
  <c r="BD59" i="1"/>
  <c r="AU117" i="1"/>
  <c r="BF85" i="1"/>
  <c r="G172" i="1" s="1"/>
  <c r="BF111" i="1"/>
  <c r="G198" i="1" s="1"/>
  <c r="AF137" i="1"/>
  <c r="AG137" i="1"/>
  <c r="AL125" i="1"/>
  <c r="E213" i="1" s="1"/>
  <c r="AH137" i="1"/>
  <c r="BF82" i="1"/>
  <c r="G169" i="1" s="1"/>
  <c r="BF112" i="1"/>
  <c r="G199" i="1" s="1"/>
  <c r="AL126" i="1"/>
  <c r="E214" i="1" s="1"/>
  <c r="BB117" i="1"/>
  <c r="AL127" i="1"/>
  <c r="E215" i="1" s="1"/>
  <c r="BF88" i="1"/>
  <c r="G175" i="1" s="1"/>
  <c r="Y137" i="1"/>
  <c r="AN56" i="4" l="1"/>
  <c r="I151" i="4" s="1"/>
  <c r="AN50" i="4"/>
  <c r="I145" i="4" s="1"/>
  <c r="AN58" i="4"/>
  <c r="I153" i="4" s="1"/>
  <c r="AN53" i="4"/>
  <c r="I148" i="4" s="1"/>
  <c r="C168" i="1" a="1"/>
  <c r="C168" i="1" s="1"/>
  <c r="AN54" i="4"/>
  <c r="I149" i="4" s="1"/>
  <c r="C209" i="1" a="1"/>
  <c r="G212" i="1" s="1"/>
  <c r="E168" i="1" a="1"/>
  <c r="K188" i="1" s="1"/>
  <c r="G213" i="1" l="1"/>
  <c r="G217" i="1"/>
  <c r="K172" i="1"/>
  <c r="G214" i="1"/>
  <c r="G215" i="1"/>
  <c r="G216" i="1"/>
  <c r="G210" i="1"/>
  <c r="K182" i="1"/>
  <c r="K192" i="1"/>
  <c r="K194" i="1"/>
  <c r="K183" i="1"/>
  <c r="K174" i="1"/>
  <c r="K178" i="1"/>
  <c r="G223" i="1"/>
  <c r="K184" i="1"/>
  <c r="E168" i="1"/>
  <c r="K168" i="1" s="1"/>
  <c r="K195" i="1"/>
  <c r="K180" i="1"/>
  <c r="C209" i="1"/>
  <c r="G209" i="1" s="1"/>
  <c r="K176" i="1"/>
  <c r="G218" i="1"/>
  <c r="K173" i="1"/>
  <c r="G219" i="1"/>
  <c r="K193" i="1"/>
  <c r="K199" i="1"/>
  <c r="G220" i="1"/>
  <c r="K179" i="1"/>
  <c r="G211" i="1"/>
  <c r="K190" i="1"/>
  <c r="G222" i="1"/>
  <c r="K186" i="1"/>
  <c r="K201" i="1"/>
  <c r="K196" i="1"/>
  <c r="K171" i="1"/>
  <c r="K177" i="1"/>
  <c r="K169" i="1"/>
  <c r="K181" i="1"/>
  <c r="K187" i="1"/>
  <c r="K185" i="1"/>
  <c r="K189" i="1"/>
  <c r="K175" i="1"/>
  <c r="K191" i="1"/>
  <c r="K200" i="1"/>
  <c r="K197" i="1"/>
  <c r="K202" i="1"/>
  <c r="K170" i="1"/>
  <c r="BH11" i="4"/>
  <c r="I104" i="4" s="1"/>
  <c r="BO5" i="4"/>
  <c r="K98" i="4" s="1"/>
  <c r="K203" i="1" l="1"/>
  <c r="BH34" i="4"/>
  <c r="I127" i="4" s="1"/>
  <c r="BH14" i="4"/>
  <c r="I107" i="4" s="1"/>
  <c r="BG41" i="4"/>
  <c r="AM83" i="4"/>
  <c r="I83" i="4"/>
  <c r="T83" i="4"/>
  <c r="M83" i="4"/>
  <c r="Z83" i="4"/>
  <c r="F83" i="4"/>
  <c r="AL83" i="4"/>
  <c r="Q83" i="4"/>
  <c r="AD83" i="4"/>
  <c r="J83" i="4"/>
  <c r="U83" i="4"/>
  <c r="AJ83" i="4"/>
  <c r="AH83" i="4"/>
  <c r="N83" i="4"/>
  <c r="AA83" i="4"/>
  <c r="BH20" i="4"/>
  <c r="I113" i="4" s="1"/>
  <c r="BH38" i="4"/>
  <c r="I131" i="4" s="1"/>
  <c r="BH17" i="4"/>
  <c r="I110" i="4" s="1"/>
  <c r="AW41" i="4"/>
  <c r="S83" i="4"/>
  <c r="AF83" i="4"/>
  <c r="L83" i="4"/>
  <c r="Y83" i="4"/>
  <c r="BH19" i="4"/>
  <c r="I112" i="4" s="1"/>
  <c r="BH16" i="4"/>
  <c r="I109" i="4" s="1"/>
  <c r="BC41" i="4"/>
  <c r="R83" i="4"/>
  <c r="AE83" i="4"/>
  <c r="K83" i="4"/>
  <c r="X83" i="4"/>
  <c r="BH23" i="4"/>
  <c r="I116" i="4" s="1"/>
  <c r="AK83" i="4"/>
  <c r="AC83" i="4"/>
  <c r="V83" i="4"/>
  <c r="BH24" i="4"/>
  <c r="I117" i="4" s="1"/>
  <c r="AB83" i="4"/>
  <c r="H83" i="4"/>
  <c r="BH36" i="4"/>
  <c r="I129" i="4" s="1"/>
  <c r="BH33" i="4"/>
  <c r="I126" i="4" s="1"/>
  <c r="BH28" i="4"/>
  <c r="I121" i="4" s="1"/>
  <c r="BH25" i="4"/>
  <c r="I118" i="4" s="1"/>
  <c r="BH13" i="4"/>
  <c r="I106" i="4" s="1"/>
  <c r="BH12" i="4"/>
  <c r="I105" i="4" s="1"/>
  <c r="BH7" i="4"/>
  <c r="I100" i="4" s="1"/>
  <c r="BF41" i="4"/>
  <c r="G83" i="4"/>
  <c r="BH6" i="4"/>
  <c r="I99" i="4" s="1"/>
  <c r="J60" i="4"/>
  <c r="I60" i="4"/>
  <c r="P83" i="4"/>
  <c r="O83" i="4"/>
  <c r="Y60" i="4"/>
  <c r="X60" i="4"/>
  <c r="AG83" i="4"/>
  <c r="W60" i="4"/>
  <c r="BH26" i="4"/>
  <c r="I119" i="4" s="1"/>
  <c r="W83" i="4"/>
  <c r="AV41" i="4"/>
  <c r="AB60" i="4"/>
  <c r="S60" i="4"/>
  <c r="BH15" i="4"/>
  <c r="I108" i="4" s="1"/>
  <c r="R60" i="4"/>
  <c r="BH32" i="4"/>
  <c r="I125" i="4" s="1"/>
  <c r="T60" i="4"/>
  <c r="H60" i="4"/>
  <c r="AT41" i="4"/>
  <c r="BH37" i="4"/>
  <c r="I130" i="4" s="1"/>
  <c r="AU41" i="4"/>
  <c r="BH18" i="4"/>
  <c r="I111" i="4" s="1"/>
  <c r="BH5" i="4"/>
  <c r="I98" i="4" s="1"/>
  <c r="P60" i="4"/>
  <c r="K60" i="4"/>
  <c r="AK60" i="4"/>
  <c r="G60" i="4"/>
  <c r="BH27" i="4"/>
  <c r="I120" i="4" s="1"/>
  <c r="BB41" i="4"/>
  <c r="AS41" i="4"/>
  <c r="AE60" i="4"/>
  <c r="AC60" i="4"/>
  <c r="AJ60" i="4"/>
  <c r="AH60" i="4"/>
  <c r="Z60" i="4"/>
  <c r="F60" i="4"/>
  <c r="E83" i="4"/>
  <c r="BH30" i="4"/>
  <c r="I123" i="4" s="1"/>
  <c r="BA41" i="4"/>
  <c r="AA60" i="4"/>
  <c r="AM60" i="4"/>
  <c r="AZ41" i="4"/>
  <c r="AG60" i="4"/>
  <c r="AL60" i="4"/>
  <c r="BH10" i="4"/>
  <c r="I103" i="4" s="1"/>
  <c r="U60" i="4"/>
  <c r="BH9" i="4"/>
  <c r="I102" i="4" s="1"/>
  <c r="O60" i="4"/>
  <c r="N60" i="4"/>
  <c r="G98" i="4" s="1" a="1"/>
  <c r="G98" i="4" s="1"/>
  <c r="BH29" i="4"/>
  <c r="I122" i="4" s="1"/>
  <c r="V60" i="4"/>
  <c r="E60" i="4"/>
  <c r="M60" i="4"/>
  <c r="AF60" i="4"/>
  <c r="BH8" i="4"/>
  <c r="I101" i="4" s="1"/>
  <c r="L60" i="4"/>
  <c r="AD60" i="4"/>
  <c r="BH31" i="4"/>
  <c r="I124" i="4" s="1"/>
  <c r="AY41" i="4"/>
  <c r="BD41" i="4"/>
  <c r="BH21" i="4"/>
  <c r="I114" i="4" s="1"/>
  <c r="AX41" i="4"/>
  <c r="BH22" i="4"/>
  <c r="I115" i="4" s="1"/>
  <c r="BH39" i="4"/>
  <c r="I132" i="4" s="1"/>
  <c r="Q60" i="4"/>
  <c r="AN44" i="4"/>
  <c r="I139" i="4" s="1"/>
  <c r="E98" i="4" l="1" a="1"/>
  <c r="M103" i="4" s="1"/>
  <c r="E139" i="4" a="1"/>
  <c r="E98" i="4" l="1"/>
  <c r="M109" i="4"/>
  <c r="M130" i="4"/>
  <c r="M110" i="4"/>
  <c r="M132" i="4"/>
  <c r="M111" i="4"/>
  <c r="M122" i="4"/>
  <c r="M112" i="4"/>
  <c r="M127" i="4"/>
  <c r="M113" i="4"/>
  <c r="M104" i="4"/>
  <c r="M108" i="4"/>
  <c r="M114" i="4"/>
  <c r="M115" i="4"/>
  <c r="M121" i="4"/>
  <c r="M106" i="4"/>
  <c r="M116" i="4"/>
  <c r="M117" i="4"/>
  <c r="M124" i="4"/>
  <c r="M118" i="4"/>
  <c r="M101" i="4"/>
  <c r="M125" i="4"/>
  <c r="M107" i="4"/>
  <c r="M99" i="4"/>
  <c r="M119" i="4"/>
  <c r="M100" i="4"/>
  <c r="M120" i="4"/>
  <c r="M102" i="4"/>
  <c r="M105" i="4"/>
  <c r="M126" i="4"/>
  <c r="M123" i="4"/>
  <c r="M128" i="4"/>
  <c r="M129" i="4"/>
  <c r="M131" i="4"/>
  <c r="E139" i="4"/>
  <c r="K139" i="4" s="1"/>
  <c r="K140" i="4"/>
  <c r="K141" i="4"/>
  <c r="K142" i="4"/>
  <c r="K143" i="4"/>
  <c r="K144" i="4"/>
  <c r="K145" i="4"/>
  <c r="K147" i="4"/>
  <c r="K146" i="4"/>
  <c r="K148" i="4"/>
  <c r="K149" i="4"/>
  <c r="K150" i="4"/>
  <c r="K151" i="4"/>
  <c r="K153" i="4"/>
  <c r="K152" i="4"/>
  <c r="M98" i="4"/>
  <c r="M1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<sst xmlns="http://schemas.openxmlformats.org/spreadsheetml/2006/main" count="893" uniqueCount="98">
  <si>
    <t>Iron ore extraction</t>
  </si>
  <si>
    <t>Limestone extraction</t>
  </si>
  <si>
    <t>Coal extraction</t>
  </si>
  <si>
    <t>Iron ore hauling</t>
  </si>
  <si>
    <t>Limestone hauling</t>
  </si>
  <si>
    <t>Coal hauling</t>
  </si>
  <si>
    <t>Iron ore beneficiation</t>
  </si>
  <si>
    <t>Limestone beneficiation</t>
  </si>
  <si>
    <t>Coal beneficiation</t>
  </si>
  <si>
    <t>Rotary kiln</t>
  </si>
  <si>
    <t>Coke oven</t>
  </si>
  <si>
    <t>CO gas treatment</t>
  </si>
  <si>
    <t>Mixer</t>
  </si>
  <si>
    <t>Blast furnace</t>
  </si>
  <si>
    <t>Iron and steel</t>
  </si>
  <si>
    <t>Waste</t>
  </si>
  <si>
    <t>Iron ore [from Resources]</t>
  </si>
  <si>
    <t>Limestone [from Resources]</t>
  </si>
  <si>
    <t>Coal [from Resources]</t>
  </si>
  <si>
    <t>Combustion Air [from Resources]</t>
  </si>
  <si>
    <t>Natural gas [from Supply]</t>
  </si>
  <si>
    <t>Gas/diesel oil excl. biofuels [from Supply]</t>
  </si>
  <si>
    <t>Motor gasoline excl. biofuels [from Supply]</t>
  </si>
  <si>
    <t>Fuel oil [from Supply]</t>
  </si>
  <si>
    <t>Electricity [from Supply]</t>
  </si>
  <si>
    <t>Iron ore [from Iron ore extraction]</t>
  </si>
  <si>
    <t>Combustion emissions [from Iron ore extraction]</t>
  </si>
  <si>
    <t>Limestone [from Limestone extraction]</t>
  </si>
  <si>
    <t>Combustion emissions [from Limestone extraction]</t>
  </si>
  <si>
    <t>Coal [from Coal extraction]</t>
  </si>
  <si>
    <t>Combustion emissions [from Coal extraction]</t>
  </si>
  <si>
    <t>Iron ore [from Iron ore hauling]</t>
  </si>
  <si>
    <t>Limestone [from Limestone hauling]</t>
  </si>
  <si>
    <t>Coal [from Coal hauling]</t>
  </si>
  <si>
    <t>Iron ore [from Iron ore beneficiation]</t>
  </si>
  <si>
    <t>Iron ore impurities [from Iron ore beneficiation]</t>
  </si>
  <si>
    <t>Limestone [from Limestone beneficiation]</t>
  </si>
  <si>
    <t>Coal [from Coal beneficiation]</t>
  </si>
  <si>
    <t>Quicklime [from Rotary kiln]</t>
  </si>
  <si>
    <t>Magnesium oxide [from Rotary kiln]</t>
  </si>
  <si>
    <t>Kiln emissions [from Rotary kiln]</t>
  </si>
  <si>
    <t>Anthracite [from Coke oven]</t>
  </si>
  <si>
    <t>Coke oven gas [from Coke oven]</t>
  </si>
  <si>
    <t>Ash [from Coke oven]</t>
  </si>
  <si>
    <t>Combustion emissions [from Coke oven]</t>
  </si>
  <si>
    <t>Treated coke oven gas [from CO gas treatment]</t>
  </si>
  <si>
    <t>Blast furnace mixture [from Mixer]</t>
  </si>
  <si>
    <t>Pig iron [from Blast furnace]</t>
  </si>
  <si>
    <t>Blast furnace gas [from Blast furnace]</t>
  </si>
  <si>
    <t>Pig iron slag [from Blast furnace]</t>
  </si>
  <si>
    <t>U</t>
  </si>
  <si>
    <t>Ui</t>
  </si>
  <si>
    <t>Y</t>
  </si>
  <si>
    <t>y = Yi</t>
  </si>
  <si>
    <t>iU</t>
  </si>
  <si>
    <t>Diesel [from Supply]</t>
  </si>
  <si>
    <t>V</t>
  </si>
  <si>
    <t>Vi</t>
  </si>
  <si>
    <t>iV</t>
  </si>
  <si>
    <t>Resources [of Iron ore]</t>
  </si>
  <si>
    <t>Resources [of Limestone]</t>
  </si>
  <si>
    <t>Resources [of Coal]</t>
  </si>
  <si>
    <t>Resources [of Combustion air]</t>
  </si>
  <si>
    <t>Supply [of Natural gas]</t>
  </si>
  <si>
    <t>Supply [of Gas/diesel oil excl. biofuels]</t>
  </si>
  <si>
    <t>Supply [of Motor gasoline excl. biofuels]</t>
  </si>
  <si>
    <t>Supply [of Fuel oil]</t>
  </si>
  <si>
    <t>Supply [of Electricity]</t>
  </si>
  <si>
    <t>R</t>
  </si>
  <si>
    <t>iR</t>
  </si>
  <si>
    <r>
      <t>Resources [of Limestone</t>
    </r>
    <r>
      <rPr>
        <sz val="12"/>
        <color rgb="FF000000"/>
        <rFont val="Aptos Narrow (Body)"/>
      </rPr>
      <t>]</t>
    </r>
  </si>
  <si>
    <t>h</t>
  </si>
  <si>
    <t>Gasoline [from Supply]</t>
  </si>
  <si>
    <t>+</t>
  </si>
  <si>
    <t>–</t>
  </si>
  <si>
    <t>=</t>
  </si>
  <si>
    <r>
      <t>(</t>
    </r>
    <r>
      <rPr>
        <b/>
        <sz val="11"/>
        <color rgb="FF000000"/>
        <rFont val="Aptos Narrow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</si>
  <si>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r>
      <t>(</t>
    </r>
    <r>
      <rPr>
        <b/>
        <sz val="11"/>
        <color rgb="FF000000"/>
        <rFont val="Aptos Narrow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</si>
  <si>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y</t>
  </si>
  <si>
    <t>Mass balance across industries</t>
  </si>
  <si>
    <t>-</t>
  </si>
  <si>
    <t>Q_loss</t>
  </si>
  <si>
    <t>Energy balance across industries</t>
  </si>
  <si>
    <t>Energy balance between industries</t>
  </si>
  <si>
    <t>Elect</t>
  </si>
  <si>
    <t>Treated coke oven gas [from COG treatment]</t>
  </si>
  <si>
    <t>Treated coke oven gas [from COG distribution]</t>
  </si>
  <si>
    <t>COG treatment</t>
  </si>
  <si>
    <t>COG distribution</t>
  </si>
  <si>
    <t>kg</t>
  </si>
  <si>
    <t>S_units</t>
  </si>
  <si>
    <t>U_eiou</t>
  </si>
  <si>
    <t>r_eiou</t>
  </si>
  <si>
    <t>U_feed</t>
  </si>
  <si>
    <t>Mass balance between industries</t>
  </si>
  <si>
    <r>
      <t>(</t>
    </r>
    <r>
      <rPr>
        <b/>
        <sz val="11"/>
        <color theme="1"/>
        <rFont val="Aptos Narrow"/>
        <scheme val="minor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</si>
  <si>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theme="1"/>
        <rFont val="Aptos Narrow"/>
        <scheme val="minor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</si>
  <si>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rgb="FF000000"/>
        <rFont val="Aptos Narrow"/>
      </rPr>
      <t>iU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</si>
</sst>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i/>
      <sz val="11"/>
      <color rgb="FF000000"/>
      <name val="Aptos Narrow"/>
      <family val="2"/>
    </font>
    <font>
      <sz val="12"/>
      <color rgb="FF000000"/>
      <name val="Aptos Narrow (Body)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vertAlign val="superscript"/>
      <sz val="11"/>
      <color rgb="FF000000"/>
      <name val="Aptos Narrow (Body)"/>
    </font>
    <font>
      <sz val="11"/>
      <name val="Aptos Narrow"/>
      <family val="2"/>
    </font>
    <font>
      <b/>
      <sz val="12"/>
      <color theme="1"/>
      <name val="Aptos Narrow"/>
      <scheme val="minor"/>
    </font>
    <font>
      <sz val="11"/>
      <color rgb="FF000000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rgb="FFFFF6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FF6CE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FFF7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7CE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5" fillId="2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7" borderId="0" xfId="0" applyFont="1" applyFill="1"/>
    <xf numFmtId="0" fontId="15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/>
    <xf numFmtId="0" fontId="14" fillId="11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12" borderId="0" xfId="0" applyFill="1" applyAlignment="1">
      <alignment horizont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9" fillId="0" borderId="0" xfId="0" applyFont="1" applyAlignment="1">
      <alignment horizontal="right"/>
    </xf>
    <xf numFmtId="0" fontId="9" fillId="11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textRotation="90"/>
    </xf>
    <xf numFmtId="2" fontId="0" fillId="11" borderId="0" xfId="0" applyNumberFormat="1" applyFill="1" applyAlignment="1">
      <alignment horizontal="center"/>
    </xf>
    <xf numFmtId="0" fontId="9" fillId="0" borderId="0" xfId="0" applyFont="1"/>
    <xf numFmtId="0" fontId="0" fillId="14" borderId="0" xfId="0" applyFill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lvincollege-my.sharepoint.com/personal/ees44_calvin_edu/Documents/Paper%20Examples%203.xlsx" TargetMode="External"/><Relationship Id="rId1" Type="http://schemas.openxmlformats.org/officeDocument/2006/relationships/externalLinkPath" Target="https://calvincollege-my.sharepoint.com/personal/ees44_calvin_edu/Documents/Paper%20Examples%2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Calculators"/>
      <sheetName val="Fuel Exergy"/>
      <sheetName val="Ore-&gt;PI"/>
      <sheetName val="Energy X"/>
      <sheetName val="MCC_B_RUVY_matrices_mat_level"/>
      <sheetName val="MCC_M_RUVY_matrices_mat_level"/>
      <sheetName val="MCC_h_RUVY_matrices_mat_level"/>
      <sheetName val="Energy RUVY matrices"/>
      <sheetName val="Efficiencies"/>
      <sheetName val="Waste"/>
      <sheetName val="Methane Combustion - EES"/>
      <sheetName val="Tables for Paper"/>
    </sheetNames>
    <sheetDataSet>
      <sheetData sheetId="0" refreshError="1"/>
      <sheetData sheetId="1" refreshError="1"/>
      <sheetData sheetId="2" refreshError="1"/>
      <sheetData sheetId="3">
        <row r="42">
          <cell r="U42">
            <v>1011.7674660019052</v>
          </cell>
          <cell r="AN42">
            <v>1011.7674660019052</v>
          </cell>
          <cell r="BG42">
            <v>1011.7674660019052</v>
          </cell>
          <cell r="BZ42">
            <v>1000.0000000000001</v>
          </cell>
        </row>
        <row r="55">
          <cell r="BZ55">
            <v>11.767466001905108</v>
          </cell>
        </row>
        <row r="59">
          <cell r="U59">
            <v>2.0694989883749622</v>
          </cell>
        </row>
        <row r="63">
          <cell r="AN63">
            <v>32.219926549044033</v>
          </cell>
        </row>
        <row r="72">
          <cell r="U72">
            <v>30.150427560669065</v>
          </cell>
        </row>
        <row r="101">
          <cell r="EL101">
            <v>4.8979947555174279</v>
          </cell>
        </row>
        <row r="104">
          <cell r="FL104">
            <v>229.94813284002646</v>
          </cell>
        </row>
        <row r="114">
          <cell r="CV114">
            <v>4.9847525450981189</v>
          </cell>
          <cell r="EL114">
            <v>44.774669200794314</v>
          </cell>
        </row>
        <row r="126">
          <cell r="U126">
            <v>208.55560337725498</v>
          </cell>
          <cell r="AO126">
            <v>208.55560337725498</v>
          </cell>
          <cell r="BH126">
            <v>208.55560337725498</v>
          </cell>
          <cell r="CA126">
            <v>208.55560337725498</v>
          </cell>
          <cell r="CV126">
            <v>111.00813284002646</v>
          </cell>
          <cell r="EL126">
            <v>1309.8157778632656</v>
          </cell>
          <cell r="FL126">
            <v>616.23583583508366</v>
          </cell>
        </row>
        <row r="138">
          <cell r="CV138">
            <v>22064.067709118775</v>
          </cell>
        </row>
        <row r="140">
          <cell r="U140">
            <v>5.671161105764883E-3</v>
          </cell>
          <cell r="CA140">
            <v>1173.1885157382469</v>
          </cell>
          <cell r="EL140">
            <v>2870.841834451006</v>
          </cell>
        </row>
        <row r="141">
          <cell r="FL141">
            <v>3432.8541806261665</v>
          </cell>
        </row>
        <row r="142">
          <cell r="AO142">
            <v>9.658257192857822E-2</v>
          </cell>
        </row>
        <row r="151">
          <cell r="U151">
            <v>5.1714158616864253E-4</v>
          </cell>
        </row>
        <row r="152">
          <cell r="CA152">
            <v>20798.316475388398</v>
          </cell>
          <cell r="EL152">
            <v>48.707873030693563</v>
          </cell>
        </row>
        <row r="163">
          <cell r="U163">
            <v>9.0394269236644703E-2</v>
          </cell>
        </row>
        <row r="206">
          <cell r="U206">
            <v>286.88405520213911</v>
          </cell>
          <cell r="AO206">
            <v>286.88405520213911</v>
          </cell>
          <cell r="BH206">
            <v>286.88405520213911</v>
          </cell>
          <cell r="CA206">
            <v>286.88405520213911</v>
          </cell>
          <cell r="CV206">
            <v>198.80764502323905</v>
          </cell>
        </row>
        <row r="217">
          <cell r="CV217">
            <v>18.493734420766422</v>
          </cell>
        </row>
        <row r="222">
          <cell r="U222">
            <v>0.49224560722974403</v>
          </cell>
        </row>
        <row r="225">
          <cell r="CA225">
            <v>10.437401363720047</v>
          </cell>
        </row>
        <row r="227">
          <cell r="AO227">
            <v>7.6637473118485584</v>
          </cell>
        </row>
        <row r="233">
          <cell r="CV233">
            <v>69.582675758133661</v>
          </cell>
          <cell r="DP233">
            <v>69.582675758133661</v>
          </cell>
          <cell r="EK233">
            <v>69.582675758133661</v>
          </cell>
          <cell r="FF233">
            <v>10.437401363720047</v>
          </cell>
        </row>
        <row r="236">
          <cell r="U236">
            <v>7.1715017046188141</v>
          </cell>
        </row>
        <row r="242">
          <cell r="CA242">
            <v>556.96479760636817</v>
          </cell>
        </row>
        <row r="250">
          <cell r="CV250">
            <v>584.3657277440451</v>
          </cell>
        </row>
        <row r="254">
          <cell r="CA254">
            <v>16.963528773956838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18B6-B8F5-6345-9BBC-83B29165D6F4}">
  <dimension ref="A1:BM84"/>
  <sheetViews>
    <sheetView zoomScale="30" zoomScaleNormal="30" workbookViewId="0">
      <selection activeCell="J66" sqref="J66"/>
    </sheetView>
  </sheetViews>
  <sheetFormatPr baseColWidth="10" defaultRowHeight="16" x14ac:dyDescent="0.2"/>
  <sheetData>
    <row r="1" spans="1:65" x14ac:dyDescent="0.2">
      <c r="A1" t="s">
        <v>71</v>
      </c>
    </row>
    <row r="4" spans="1:65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87</v>
      </c>
      <c r="BC4" s="3" t="s">
        <v>88</v>
      </c>
      <c r="BD4" s="3" t="s">
        <v>12</v>
      </c>
      <c r="BE4" s="3" t="s">
        <v>13</v>
      </c>
      <c r="BF4" s="1"/>
      <c r="BG4" s="1"/>
      <c r="BH4" s="1"/>
      <c r="BI4" s="3"/>
      <c r="BJ4" s="3"/>
      <c r="BK4" s="3" t="s">
        <v>14</v>
      </c>
      <c r="BL4" s="3" t="s">
        <v>15</v>
      </c>
    </row>
    <row r="5" spans="1:6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16</v>
      </c>
      <c r="AQ5" s="5">
        <v>-6442.5099571670216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35"/>
      <c r="BF5" s="33">
        <v>-6442.5099571670216</v>
      </c>
      <c r="BG5" s="1"/>
      <c r="BH5" s="1"/>
      <c r="BI5" s="4"/>
      <c r="BJ5" s="4" t="s">
        <v>16</v>
      </c>
      <c r="BK5" s="40"/>
      <c r="BL5" s="40"/>
      <c r="BM5" s="44">
        <v>0</v>
      </c>
    </row>
    <row r="6" spans="1:6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17</v>
      </c>
      <c r="AQ6" s="5"/>
      <c r="AR6" s="5">
        <v>-12112.03618380849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35"/>
      <c r="BF6" s="33">
        <v>-12112.03618380849</v>
      </c>
      <c r="BG6" s="1"/>
      <c r="BH6" s="1"/>
      <c r="BI6" s="4"/>
      <c r="BJ6" s="4" t="s">
        <v>17</v>
      </c>
      <c r="BK6" s="40"/>
      <c r="BL6" s="40"/>
      <c r="BM6" s="44">
        <v>0</v>
      </c>
    </row>
    <row r="7" spans="1:6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18</v>
      </c>
      <c r="AQ7" s="5"/>
      <c r="AR7" s="5"/>
      <c r="AS7" s="5">
        <v>27180.660725538582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35"/>
      <c r="BF7" s="33">
        <v>27180.660725538582</v>
      </c>
      <c r="BG7" s="1"/>
      <c r="BH7" s="1"/>
      <c r="BI7" s="4"/>
      <c r="BJ7" s="4" t="s">
        <v>18</v>
      </c>
      <c r="BK7" s="40"/>
      <c r="BL7" s="40"/>
      <c r="BM7" s="44">
        <v>0</v>
      </c>
    </row>
    <row r="8" spans="1:6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19</v>
      </c>
      <c r="AQ8" s="5">
        <v>0</v>
      </c>
      <c r="AR8" s="5">
        <v>0</v>
      </c>
      <c r="AS8" s="5">
        <v>0</v>
      </c>
      <c r="AT8" s="5"/>
      <c r="AU8" s="5"/>
      <c r="AV8" s="5"/>
      <c r="AW8" s="5"/>
      <c r="AX8" s="5"/>
      <c r="AY8" s="5"/>
      <c r="AZ8" s="5">
        <v>0</v>
      </c>
      <c r="BA8" s="5">
        <v>0</v>
      </c>
      <c r="BB8" s="5"/>
      <c r="BC8" s="5"/>
      <c r="BD8" s="8"/>
      <c r="BE8" s="35">
        <v>0</v>
      </c>
      <c r="BF8" s="33">
        <v>0</v>
      </c>
      <c r="BG8" s="1"/>
      <c r="BH8" s="1"/>
      <c r="BI8" s="4"/>
      <c r="BJ8" s="4" t="s">
        <v>19</v>
      </c>
      <c r="BK8" s="40"/>
      <c r="BL8" s="40"/>
      <c r="BM8" s="44">
        <v>0</v>
      </c>
    </row>
    <row r="9" spans="1:6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20</v>
      </c>
      <c r="AQ9" s="5"/>
      <c r="AR9" s="5"/>
      <c r="AS9" s="5"/>
      <c r="AT9" s="5"/>
      <c r="AU9" s="5"/>
      <c r="AV9" s="5"/>
      <c r="AW9" s="5"/>
      <c r="AX9" s="5"/>
      <c r="AY9" s="5"/>
      <c r="AZ9" s="5">
        <v>1.604276E-2</v>
      </c>
      <c r="BA9" s="5">
        <v>1.604276E-2</v>
      </c>
      <c r="BB9" s="5"/>
      <c r="BC9" s="5"/>
      <c r="BD9" s="5"/>
      <c r="BE9" s="35">
        <v>1.604276E-2</v>
      </c>
      <c r="BF9" s="33">
        <v>4.8128279999999996E-2</v>
      </c>
      <c r="BG9" s="1"/>
      <c r="BH9" s="1"/>
      <c r="BI9" s="4"/>
      <c r="BJ9" s="4" t="s">
        <v>20</v>
      </c>
      <c r="BK9" s="40"/>
      <c r="BL9" s="40"/>
      <c r="BM9" s="44">
        <v>0</v>
      </c>
    </row>
    <row r="10" spans="1:6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21</v>
      </c>
      <c r="AQ10" s="5">
        <v>42600</v>
      </c>
      <c r="AR10" s="5">
        <v>42600</v>
      </c>
      <c r="AS10" s="5">
        <v>42600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35"/>
      <c r="BF10" s="33">
        <v>127800</v>
      </c>
      <c r="BG10" s="1"/>
      <c r="BH10" s="1"/>
      <c r="BI10" s="4"/>
      <c r="BJ10" s="4" t="s">
        <v>21</v>
      </c>
      <c r="BK10" s="40"/>
      <c r="BL10" s="40"/>
      <c r="BM10" s="44">
        <v>0</v>
      </c>
    </row>
    <row r="11" spans="1:6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22</v>
      </c>
      <c r="AQ11" s="5"/>
      <c r="AR11" s="5">
        <v>-2189.4247196818515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35"/>
      <c r="BF11" s="33">
        <v>-2189.4247196818515</v>
      </c>
      <c r="BG11" s="1"/>
      <c r="BH11" s="1"/>
      <c r="BI11" s="4"/>
      <c r="BJ11" s="4" t="s">
        <v>22</v>
      </c>
      <c r="BK11" s="40"/>
      <c r="BL11" s="40"/>
      <c r="BM11" s="44">
        <v>0</v>
      </c>
    </row>
    <row r="12" spans="1:6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23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35">
        <v>39500</v>
      </c>
      <c r="BF12" s="33">
        <v>39500</v>
      </c>
      <c r="BG12" s="1"/>
      <c r="BH12" s="1"/>
      <c r="BI12" s="4"/>
      <c r="BJ12" s="4" t="s">
        <v>23</v>
      </c>
      <c r="BK12" s="40"/>
      <c r="BL12" s="40"/>
      <c r="BM12" s="44">
        <v>0</v>
      </c>
    </row>
    <row r="13" spans="1:65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24</v>
      </c>
      <c r="AQ13" s="5"/>
      <c r="AR13" s="5"/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>
        <v>0</v>
      </c>
      <c r="BC13" s="5"/>
      <c r="BD13" s="5"/>
      <c r="BE13" s="35">
        <v>0</v>
      </c>
      <c r="BF13" s="33">
        <v>0</v>
      </c>
      <c r="BG13" s="1"/>
      <c r="BH13" s="1"/>
      <c r="BI13" s="4"/>
      <c r="BJ13" s="4" t="s">
        <v>24</v>
      </c>
      <c r="BK13" s="40"/>
      <c r="BL13" s="40"/>
      <c r="BM13" s="44">
        <v>0</v>
      </c>
    </row>
    <row r="14" spans="1:65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25</v>
      </c>
      <c r="AQ14" s="5"/>
      <c r="AR14" s="5"/>
      <c r="AS14" s="5"/>
      <c r="AT14" s="5">
        <v>-6442.5099571670216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35"/>
      <c r="BF14" s="33">
        <v>-6442.5099571670216</v>
      </c>
      <c r="BG14" s="1"/>
      <c r="BH14" s="1"/>
      <c r="BI14" s="10"/>
      <c r="BJ14" s="4" t="s">
        <v>25</v>
      </c>
      <c r="BK14" s="40"/>
      <c r="BL14" s="40"/>
      <c r="BM14" s="44">
        <v>0</v>
      </c>
    </row>
    <row r="15" spans="1:6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26</v>
      </c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35"/>
      <c r="BF15" s="33">
        <v>0</v>
      </c>
      <c r="BG15" s="1"/>
      <c r="BH15" s="1"/>
      <c r="BI15" s="4"/>
      <c r="BJ15" s="4" t="s">
        <v>26</v>
      </c>
      <c r="BK15" s="40"/>
      <c r="BL15" s="40">
        <v>-2880.21138188847</v>
      </c>
      <c r="BM15" s="44">
        <v>-2880.21138188847</v>
      </c>
    </row>
    <row r="16" spans="1:65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27</v>
      </c>
      <c r="AQ16" s="5"/>
      <c r="AR16" s="5"/>
      <c r="AS16" s="5"/>
      <c r="AT16" s="5"/>
      <c r="AU16" s="5">
        <v>-12112.03618380849</v>
      </c>
      <c r="AV16" s="5"/>
      <c r="AW16" s="5"/>
      <c r="AX16" s="5"/>
      <c r="AY16" s="5"/>
      <c r="AZ16" s="5"/>
      <c r="BA16" s="5"/>
      <c r="BB16" s="5"/>
      <c r="BC16" s="5"/>
      <c r="BD16" s="5"/>
      <c r="BE16" s="35"/>
      <c r="BF16" s="33">
        <v>-12112.03618380849</v>
      </c>
      <c r="BG16" s="1"/>
      <c r="BH16" s="1"/>
      <c r="BI16" s="10"/>
      <c r="BJ16" s="4" t="s">
        <v>27</v>
      </c>
      <c r="BK16" s="41"/>
      <c r="BL16" s="40"/>
      <c r="BM16" s="44">
        <v>0</v>
      </c>
    </row>
    <row r="17" spans="3:65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28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8"/>
      <c r="BD17" s="5"/>
      <c r="BE17" s="35"/>
      <c r="BF17" s="33">
        <v>0</v>
      </c>
      <c r="BG17" s="1"/>
      <c r="BH17" s="1"/>
      <c r="BI17" s="4"/>
      <c r="BJ17" s="4" t="s">
        <v>28</v>
      </c>
      <c r="BK17" s="40"/>
      <c r="BL17" s="40">
        <v>-2882.6003576350172</v>
      </c>
      <c r="BM17" s="44">
        <v>-2882.6003576350172</v>
      </c>
    </row>
    <row r="18" spans="3:65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29</v>
      </c>
      <c r="AQ18" s="5"/>
      <c r="AR18" s="5"/>
      <c r="AS18" s="5"/>
      <c r="AT18" s="5"/>
      <c r="AU18" s="5"/>
      <c r="AV18" s="5">
        <v>27180.660725538582</v>
      </c>
      <c r="AW18" s="5"/>
      <c r="AX18" s="5"/>
      <c r="AY18" s="5"/>
      <c r="AZ18" s="5"/>
      <c r="BA18" s="5"/>
      <c r="BB18" s="5"/>
      <c r="BC18" s="5"/>
      <c r="BD18" s="8"/>
      <c r="BE18" s="35"/>
      <c r="BF18" s="33">
        <v>27180.660725538582</v>
      </c>
      <c r="BG18" s="1"/>
      <c r="BH18" s="1"/>
      <c r="BI18" s="11"/>
      <c r="BJ18" s="4" t="s">
        <v>29</v>
      </c>
      <c r="BK18" s="40"/>
      <c r="BL18" s="40"/>
      <c r="BM18" s="44">
        <v>0</v>
      </c>
    </row>
    <row r="19" spans="3:6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30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35"/>
      <c r="BF19" s="33">
        <v>0</v>
      </c>
      <c r="BG19" s="1"/>
      <c r="BH19" s="1"/>
      <c r="BI19" s="4"/>
      <c r="BJ19" s="4" t="s">
        <v>30</v>
      </c>
      <c r="BK19" s="40"/>
      <c r="BL19" s="40">
        <v>-2880.2113818884714</v>
      </c>
      <c r="BM19" s="44">
        <v>-2880.2113818884714</v>
      </c>
    </row>
    <row r="20" spans="3:6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31</v>
      </c>
      <c r="AQ20" s="5"/>
      <c r="AR20" s="5"/>
      <c r="AS20" s="5"/>
      <c r="AT20" s="5"/>
      <c r="AU20" s="5"/>
      <c r="AV20" s="5"/>
      <c r="AW20" s="5">
        <v>-6442.5099571670216</v>
      </c>
      <c r="AX20" s="5"/>
      <c r="AY20" s="5"/>
      <c r="AZ20" s="5"/>
      <c r="BA20" s="5"/>
      <c r="BB20" s="5"/>
      <c r="BC20" s="5"/>
      <c r="BD20" s="5"/>
      <c r="BE20" s="35"/>
      <c r="BF20" s="33">
        <v>-6442.5099571670216</v>
      </c>
      <c r="BG20" s="1"/>
      <c r="BH20" s="1"/>
      <c r="BI20" s="10"/>
      <c r="BJ20" s="4" t="s">
        <v>31</v>
      </c>
      <c r="BK20" s="40"/>
      <c r="BL20" s="40"/>
      <c r="BM20" s="44">
        <v>0</v>
      </c>
    </row>
    <row r="21" spans="3:6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32</v>
      </c>
      <c r="AQ21" s="5"/>
      <c r="AR21" s="5"/>
      <c r="AS21" s="5"/>
      <c r="AT21" s="5"/>
      <c r="AU21" s="5"/>
      <c r="AV21" s="5"/>
      <c r="AW21" s="5"/>
      <c r="AX21" s="5">
        <v>-12112.03618380849</v>
      </c>
      <c r="AY21" s="5"/>
      <c r="AZ21" s="5"/>
      <c r="BA21" s="5"/>
      <c r="BB21" s="5"/>
      <c r="BC21" s="5"/>
      <c r="BD21" s="5"/>
      <c r="BE21" s="35"/>
      <c r="BF21" s="33">
        <v>-12112.03618380849</v>
      </c>
      <c r="BG21" s="1"/>
      <c r="BH21" s="1"/>
      <c r="BI21" s="10"/>
      <c r="BJ21" s="4" t="s">
        <v>32</v>
      </c>
      <c r="BK21" s="40"/>
      <c r="BL21" s="40"/>
      <c r="BM21" s="44">
        <v>0</v>
      </c>
    </row>
    <row r="22" spans="3:6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33</v>
      </c>
      <c r="AQ22" s="5"/>
      <c r="AR22" s="5"/>
      <c r="AS22" s="5"/>
      <c r="AT22" s="5"/>
      <c r="AU22" s="5"/>
      <c r="AV22" s="5"/>
      <c r="AW22" s="5"/>
      <c r="AX22" s="5"/>
      <c r="AY22" s="5">
        <v>27180.660725538582</v>
      </c>
      <c r="AZ22" s="5"/>
      <c r="BA22" s="5"/>
      <c r="BB22" s="5"/>
      <c r="BC22" s="5"/>
      <c r="BD22" s="5"/>
      <c r="BE22" s="35"/>
      <c r="BF22" s="33">
        <v>27180.660725538582</v>
      </c>
      <c r="BG22" s="1"/>
      <c r="BH22" s="1"/>
      <c r="BI22" s="10"/>
      <c r="BJ22" s="4" t="s">
        <v>33</v>
      </c>
      <c r="BK22" s="40"/>
      <c r="BL22" s="40"/>
      <c r="BM22" s="44">
        <v>0</v>
      </c>
    </row>
    <row r="23" spans="3:6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1"/>
      <c r="AP23" s="10" t="s">
        <v>34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-6350.2001773318216</v>
      </c>
      <c r="BE23" s="35"/>
      <c r="BF23" s="33">
        <v>-6350.2001773318216</v>
      </c>
      <c r="BG23" s="1"/>
      <c r="BH23" s="1"/>
      <c r="BI23" s="10"/>
      <c r="BJ23" s="4" t="s">
        <v>34</v>
      </c>
      <c r="BK23" s="40"/>
      <c r="BL23" s="40"/>
      <c r="BM23" s="44">
        <v>0</v>
      </c>
    </row>
    <row r="24" spans="3:6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35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8"/>
      <c r="BE24" s="35"/>
      <c r="BF24" s="34">
        <v>0</v>
      </c>
      <c r="BG24" s="13"/>
      <c r="BH24" s="1"/>
      <c r="BI24" s="11"/>
      <c r="BJ24" s="4" t="s">
        <v>35</v>
      </c>
      <c r="BK24" s="40"/>
      <c r="BL24" s="40">
        <v>-14287.000845881314</v>
      </c>
      <c r="BM24" s="44">
        <v>-14287.000845881314</v>
      </c>
    </row>
    <row r="25" spans="3:6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36</v>
      </c>
      <c r="AQ25" s="5"/>
      <c r="AR25" s="5"/>
      <c r="AS25" s="5"/>
      <c r="AT25" s="5"/>
      <c r="AU25" s="5"/>
      <c r="AV25" s="5"/>
      <c r="AW25" s="5"/>
      <c r="AX25" s="5"/>
      <c r="AY25" s="5"/>
      <c r="AZ25" s="5">
        <v>-12112.03618380849</v>
      </c>
      <c r="BA25" s="5"/>
      <c r="BB25" s="5"/>
      <c r="BC25" s="5"/>
      <c r="BD25" s="5"/>
      <c r="BE25" s="35"/>
      <c r="BF25" s="33">
        <v>-12112.03618380849</v>
      </c>
      <c r="BG25" s="1"/>
      <c r="BH25" s="1"/>
      <c r="BI25" s="11"/>
      <c r="BJ25" s="4" t="s">
        <v>36</v>
      </c>
      <c r="BK25" s="40"/>
      <c r="BL25" s="40"/>
      <c r="BM25" s="44">
        <v>0</v>
      </c>
    </row>
    <row r="26" spans="3:6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37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27180.660725538582</v>
      </c>
      <c r="BB26" s="5"/>
      <c r="BC26" s="5"/>
      <c r="BD26" s="5"/>
      <c r="BE26" s="35"/>
      <c r="BF26" s="33">
        <v>27180.660725538582</v>
      </c>
      <c r="BG26" s="1"/>
      <c r="BH26" s="1"/>
      <c r="BI26" s="11"/>
      <c r="BJ26" s="4" t="s">
        <v>37</v>
      </c>
      <c r="BK26" s="40"/>
      <c r="BL26" s="40"/>
      <c r="BM26" s="44">
        <v>0</v>
      </c>
    </row>
    <row r="27" spans="3:6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38</v>
      </c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-11321.85158370395</v>
      </c>
      <c r="BE27" s="35"/>
      <c r="BF27" s="33">
        <v>-11321.85158370395</v>
      </c>
      <c r="BG27" s="1"/>
      <c r="BH27" s="1"/>
      <c r="BI27" s="11"/>
      <c r="BJ27" s="4" t="s">
        <v>38</v>
      </c>
      <c r="BK27" s="40"/>
      <c r="BL27" s="40"/>
      <c r="BM27" s="44">
        <v>0</v>
      </c>
    </row>
    <row r="28" spans="3:65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39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8"/>
      <c r="BE28" s="35"/>
      <c r="BF28" s="33">
        <v>0</v>
      </c>
      <c r="BG28" s="1"/>
      <c r="BH28" s="1"/>
      <c r="BI28" s="11"/>
      <c r="BJ28" s="4" t="s">
        <v>39</v>
      </c>
      <c r="BK28" s="40"/>
      <c r="BL28" s="40">
        <v>-14926.410019749705</v>
      </c>
      <c r="BM28" s="44">
        <v>-14926.410019749705</v>
      </c>
    </row>
    <row r="29" spans="3:65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40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35"/>
      <c r="BF29" s="33">
        <v>0</v>
      </c>
      <c r="BG29" s="1"/>
      <c r="BH29" s="1"/>
      <c r="BI29" s="11"/>
      <c r="BJ29" s="4" t="s">
        <v>40</v>
      </c>
      <c r="BK29" s="40"/>
      <c r="BL29" s="40">
        <v>-224.75252172010772</v>
      </c>
      <c r="BM29" s="44">
        <v>-224.75252172010772</v>
      </c>
    </row>
    <row r="30" spans="3:6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41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>
        <v>0</v>
      </c>
      <c r="BE30" s="35"/>
      <c r="BF30" s="33">
        <v>0</v>
      </c>
      <c r="BG30" s="1"/>
      <c r="BH30" s="1"/>
      <c r="BI30" s="11"/>
      <c r="BJ30" s="4" t="s">
        <v>41</v>
      </c>
      <c r="BK30" s="40"/>
      <c r="BL30" s="40"/>
      <c r="BM30" s="44">
        <v>0</v>
      </c>
    </row>
    <row r="31" spans="3:65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2" t="s">
        <v>42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>
        <v>-265.33787327335835</v>
      </c>
      <c r="BC31" s="5"/>
      <c r="BD31" s="5"/>
      <c r="BE31" s="35"/>
      <c r="BF31" s="33">
        <v>-265.33787327335835</v>
      </c>
      <c r="BG31" s="1"/>
      <c r="BH31" s="1"/>
      <c r="BI31" s="12"/>
      <c r="BJ31" s="4" t="s">
        <v>42</v>
      </c>
      <c r="BK31" s="40"/>
      <c r="BL31" s="40"/>
      <c r="BM31" s="44">
        <v>0</v>
      </c>
    </row>
    <row r="32" spans="3:65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43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35"/>
      <c r="BF32" s="33">
        <v>0</v>
      </c>
      <c r="BG32" s="1"/>
      <c r="BH32" s="1"/>
      <c r="BI32" s="11"/>
      <c r="BJ32" s="4" t="s">
        <v>43</v>
      </c>
      <c r="BK32" s="40"/>
      <c r="BL32" s="40">
        <v>-14896.000495082701</v>
      </c>
      <c r="BM32" s="44">
        <v>-14896.000495082701</v>
      </c>
    </row>
    <row r="33" spans="3:65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44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35"/>
      <c r="BF33" s="33">
        <v>0</v>
      </c>
      <c r="BG33" s="1"/>
      <c r="BH33" s="1"/>
      <c r="BI33" s="4"/>
      <c r="BJ33" s="4" t="s">
        <v>44</v>
      </c>
      <c r="BK33" s="40"/>
      <c r="BL33" s="40">
        <v>-3164.4942013988057</v>
      </c>
      <c r="BM33" s="44">
        <v>-3164.4942013988057</v>
      </c>
    </row>
    <row r="34" spans="3:65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85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>
        <v>6.1564271489094446E-3</v>
      </c>
      <c r="BD34" s="8"/>
      <c r="BE34" s="35"/>
      <c r="BF34" s="33">
        <v>6.1564271489094446E-3</v>
      </c>
      <c r="BG34" s="1"/>
      <c r="BH34" s="1"/>
      <c r="BI34" s="11"/>
      <c r="BJ34" s="4" t="s">
        <v>85</v>
      </c>
      <c r="BK34" s="40"/>
      <c r="BL34" s="40"/>
      <c r="BM34" s="44">
        <v>0</v>
      </c>
    </row>
    <row r="35" spans="3:65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86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6.1564271489094446E-3</v>
      </c>
      <c r="BB35" s="5"/>
      <c r="BC35" s="5"/>
      <c r="BD35" s="8"/>
      <c r="BE35" s="35">
        <v>6.1564271489094437E-3</v>
      </c>
      <c r="BF35" s="33">
        <v>1.2312854297818889E-2</v>
      </c>
      <c r="BG35" s="1"/>
      <c r="BH35" s="1"/>
      <c r="BI35" s="11"/>
      <c r="BJ35" s="4" t="s">
        <v>86</v>
      </c>
      <c r="BK35" s="40">
        <v>6.1564271489094446E-3</v>
      </c>
      <c r="BL35" s="40"/>
      <c r="BM35" s="44">
        <v>6.1564271489094446E-3</v>
      </c>
    </row>
    <row r="36" spans="3:65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46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35">
        <v>-5807.700525901595</v>
      </c>
      <c r="BF36" s="33">
        <v>-5807.700525901595</v>
      </c>
      <c r="BG36" s="1"/>
      <c r="BH36" s="1"/>
      <c r="BI36" s="11"/>
      <c r="BJ36" s="4" t="s">
        <v>46</v>
      </c>
      <c r="BK36" s="40"/>
      <c r="BL36" s="40"/>
      <c r="BM36" s="44">
        <v>0</v>
      </c>
    </row>
    <row r="37" spans="3:65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47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35"/>
      <c r="BF37" s="33">
        <v>0</v>
      </c>
      <c r="BG37" s="1"/>
      <c r="BH37" s="1"/>
      <c r="BI37" s="11"/>
      <c r="BJ37" s="4" t="s">
        <v>47</v>
      </c>
      <c r="BK37" s="40">
        <v>0</v>
      </c>
      <c r="BL37" s="40"/>
      <c r="BM37" s="44">
        <v>0</v>
      </c>
    </row>
    <row r="38" spans="3:65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48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35"/>
      <c r="BF38" s="33">
        <v>0</v>
      </c>
      <c r="BG38" s="1"/>
      <c r="BH38" s="1"/>
      <c r="BI38" s="11"/>
      <c r="BJ38" s="4" t="s">
        <v>48</v>
      </c>
      <c r="BK38" s="40"/>
      <c r="BL38" s="40">
        <v>-3928.1295638135666</v>
      </c>
      <c r="BM38" s="44">
        <v>-3928.1295638135666</v>
      </c>
    </row>
    <row r="39" spans="3:65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 t="s">
        <v>49</v>
      </c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6"/>
      <c r="BF39" s="33">
        <v>0</v>
      </c>
      <c r="BG39" s="1"/>
      <c r="BH39" s="1"/>
      <c r="BI39" s="1"/>
      <c r="BJ39" s="39" t="s">
        <v>49</v>
      </c>
      <c r="BK39" s="42"/>
      <c r="BL39" s="43">
        <v>-771.42466062394067</v>
      </c>
      <c r="BM39" s="44">
        <v>-771.42466062394067</v>
      </c>
    </row>
    <row r="40" spans="3:65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/>
      <c r="AQ40" s="64" t="s">
        <v>50</v>
      </c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32" t="s">
        <v>51</v>
      </c>
      <c r="BG40" s="1"/>
      <c r="BH40" s="1"/>
      <c r="BI40" s="1"/>
      <c r="BJ40" s="13"/>
      <c r="BK40" s="65" t="s">
        <v>52</v>
      </c>
      <c r="BL40" s="65"/>
      <c r="BM40" s="30" t="s">
        <v>53</v>
      </c>
    </row>
    <row r="41" spans="3:65" x14ac:dyDescent="0.2">
      <c r="C41" s="1"/>
      <c r="D41" s="66"/>
      <c r="E41" s="6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1"/>
      <c r="AH41" s="14"/>
      <c r="AI41" s="14"/>
      <c r="AJ41" s="14"/>
      <c r="AK41" s="14"/>
      <c r="AL41" s="14"/>
      <c r="AM41" s="14"/>
      <c r="AN41" s="14"/>
      <c r="AO41" s="1"/>
      <c r="AP41" s="1"/>
      <c r="AQ41" s="37">
        <v>36157.490042832978</v>
      </c>
      <c r="AR41" s="37">
        <v>28298.539096509659</v>
      </c>
      <c r="AS41" s="37">
        <v>69780.66072553859</v>
      </c>
      <c r="AT41" s="37">
        <v>-6442.5099571670216</v>
      </c>
      <c r="AU41" s="37">
        <v>-12112.03618380849</v>
      </c>
      <c r="AV41" s="37">
        <v>27180.660725538582</v>
      </c>
      <c r="AW41" s="37">
        <v>-6442.5099571670216</v>
      </c>
      <c r="AX41" s="37">
        <v>-12112.03618380849</v>
      </c>
      <c r="AY41" s="37">
        <v>27180.660725538582</v>
      </c>
      <c r="AZ41" s="37">
        <v>-12112.02014104849</v>
      </c>
      <c r="BA41" s="37">
        <v>27180.68292472573</v>
      </c>
      <c r="BB41" s="37">
        <v>-265.33787327335835</v>
      </c>
      <c r="BC41" s="37">
        <v>6.1564271489094446E-3</v>
      </c>
      <c r="BD41" s="37">
        <v>-17672.051761035771</v>
      </c>
      <c r="BE41" s="33">
        <v>33692.321673285551</v>
      </c>
      <c r="BF41" s="1"/>
      <c r="BG41" s="1"/>
      <c r="BH41" s="1"/>
      <c r="BI41" s="1"/>
      <c r="BJ41" s="13"/>
      <c r="BK41" s="13"/>
      <c r="BL41" s="1"/>
    </row>
    <row r="42" spans="3:65" x14ac:dyDescent="0.2">
      <c r="AN42" s="1"/>
      <c r="AO42" s="1"/>
      <c r="AP42" s="1"/>
      <c r="AQ42" s="64" t="s">
        <v>54</v>
      </c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1"/>
      <c r="BG42" s="1"/>
      <c r="BH42" s="1"/>
      <c r="BI42" s="1"/>
      <c r="BJ42" s="1"/>
      <c r="BK42" s="1"/>
      <c r="BL42" s="1"/>
    </row>
    <row r="43" spans="3:65" ht="236" x14ac:dyDescent="0.2">
      <c r="C43" s="15"/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55</v>
      </c>
      <c r="J43" s="3" t="s">
        <v>21</v>
      </c>
      <c r="K43" s="3" t="s">
        <v>22</v>
      </c>
      <c r="L43" s="3" t="s">
        <v>24</v>
      </c>
      <c r="M43" s="16" t="s">
        <v>25</v>
      </c>
      <c r="N43" s="3" t="s">
        <v>26</v>
      </c>
      <c r="O43" s="16" t="s">
        <v>27</v>
      </c>
      <c r="P43" s="3" t="s">
        <v>28</v>
      </c>
      <c r="Q43" s="17" t="s">
        <v>29</v>
      </c>
      <c r="R43" s="3" t="s">
        <v>30</v>
      </c>
      <c r="S43" s="16" t="s">
        <v>31</v>
      </c>
      <c r="T43" s="16" t="s">
        <v>32</v>
      </c>
      <c r="U43" s="16" t="s">
        <v>33</v>
      </c>
      <c r="V43" s="16" t="s">
        <v>34</v>
      </c>
      <c r="W43" s="17" t="s">
        <v>35</v>
      </c>
      <c r="X43" s="17" t="s">
        <v>36</v>
      </c>
      <c r="Y43" s="17" t="s">
        <v>37</v>
      </c>
      <c r="Z43" s="17" t="s">
        <v>38</v>
      </c>
      <c r="AA43" s="17" t="s">
        <v>39</v>
      </c>
      <c r="AB43" s="17" t="s">
        <v>40</v>
      </c>
      <c r="AC43" s="17" t="s">
        <v>41</v>
      </c>
      <c r="AD43" s="18" t="s">
        <v>42</v>
      </c>
      <c r="AE43" s="17" t="s">
        <v>43</v>
      </c>
      <c r="AF43" s="3" t="s">
        <v>44</v>
      </c>
      <c r="AG43" s="17" t="s">
        <v>85</v>
      </c>
      <c r="AH43" s="17" t="s">
        <v>86</v>
      </c>
      <c r="AI43" s="17" t="s">
        <v>46</v>
      </c>
      <c r="AJ43" s="17" t="s">
        <v>47</v>
      </c>
      <c r="AK43" s="17" t="s">
        <v>48</v>
      </c>
      <c r="AL43" s="17" t="s">
        <v>49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3:65" x14ac:dyDescent="0.2">
      <c r="C44" s="4" t="s">
        <v>0</v>
      </c>
      <c r="D44" s="5"/>
      <c r="E44" s="5"/>
      <c r="F44" s="5"/>
      <c r="G44" s="5"/>
      <c r="H44" s="5"/>
      <c r="I44" s="5"/>
      <c r="J44" s="5"/>
      <c r="K44" s="5"/>
      <c r="L44" s="5"/>
      <c r="M44" s="5">
        <v>-6442.5099571670216</v>
      </c>
      <c r="N44" s="5">
        <v>-2880.21138188847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>
        <v>-9322.7213390554916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3:65" x14ac:dyDescent="0.2">
      <c r="C45" s="4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-12112.03618380849</v>
      </c>
      <c r="P45" s="5">
        <v>-2882.6003576350172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6">
        <v>-14994.636541443508</v>
      </c>
      <c r="AN45" s="1"/>
      <c r="AO45" s="1"/>
      <c r="AP45" s="1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"/>
      <c r="BF45" s="1"/>
      <c r="BG45" s="1"/>
      <c r="BH45" s="1"/>
      <c r="BI45" s="1"/>
      <c r="BJ45" s="13"/>
      <c r="BK45" s="13"/>
      <c r="BL45" s="1"/>
    </row>
    <row r="46" spans="3:65" x14ac:dyDescent="0.2">
      <c r="C46" s="4" t="s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27180.660725538582</v>
      </c>
      <c r="R46" s="5">
        <v>-2880.2113818884714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6">
        <v>24300.449343650111</v>
      </c>
      <c r="AN46" s="1"/>
      <c r="AO46" s="1"/>
      <c r="AP46" s="1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"/>
      <c r="BF46" s="1"/>
      <c r="BG46" s="1"/>
      <c r="BH46" s="1"/>
      <c r="BI46" s="1"/>
      <c r="BJ46" s="13"/>
      <c r="BK46" s="13"/>
      <c r="BL46" s="1"/>
    </row>
    <row r="47" spans="3:65" x14ac:dyDescent="0.2">
      <c r="C47" s="4" t="s">
        <v>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>
        <v>-6442.5099571670216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6">
        <v>-6442.5099571670216</v>
      </c>
      <c r="AN47" s="1"/>
      <c r="AO47" s="1"/>
      <c r="AP47" s="1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"/>
      <c r="BF47" s="1"/>
      <c r="BG47" s="1"/>
      <c r="BH47" s="1"/>
      <c r="BI47" s="1"/>
      <c r="BJ47" s="13"/>
      <c r="BK47" s="13"/>
      <c r="BL47" s="1"/>
    </row>
    <row r="48" spans="3:65" x14ac:dyDescent="0.2">
      <c r="C48" s="4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-12112.03618380849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6">
        <v>-12112.03618380849</v>
      </c>
      <c r="AN48" s="1"/>
      <c r="AO48" s="1"/>
      <c r="AP48" s="1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"/>
      <c r="BF48" s="1"/>
      <c r="BG48" s="1"/>
      <c r="BH48" s="1"/>
      <c r="BI48" s="1"/>
      <c r="BJ48" s="13"/>
      <c r="BK48" s="13"/>
      <c r="BL48" s="1"/>
    </row>
    <row r="49" spans="3:64" x14ac:dyDescent="0.2">
      <c r="C49" s="4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>
        <v>27180.660725538582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6">
        <v>27180.660725538582</v>
      </c>
      <c r="AN49" s="1"/>
      <c r="AO49" s="1"/>
      <c r="AP49" s="1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"/>
      <c r="BF49" s="1"/>
      <c r="BG49" s="1"/>
      <c r="BH49" s="1"/>
      <c r="BI49" s="1"/>
      <c r="BJ49" s="13"/>
      <c r="BK49" s="13"/>
      <c r="BL49" s="1"/>
    </row>
    <row r="50" spans="3:64" x14ac:dyDescent="0.2">
      <c r="C50" s="4" t="s">
        <v>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-6350.2001773318216</v>
      </c>
      <c r="W50" s="5">
        <v>-14287.000845881314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6">
        <v>-20637.201023213136</v>
      </c>
      <c r="AN50" s="1"/>
      <c r="AO50" s="1"/>
      <c r="AP50" s="1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"/>
      <c r="BF50" s="1"/>
      <c r="BG50" s="1"/>
      <c r="BH50" s="1"/>
      <c r="BI50" s="1"/>
      <c r="BJ50" s="13"/>
      <c r="BK50" s="13"/>
      <c r="BL50" s="1"/>
    </row>
    <row r="51" spans="3:64" x14ac:dyDescent="0.2">
      <c r="C51" s="4" t="s">
        <v>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-12112.03618380849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6">
        <v>-12112.03618380849</v>
      </c>
      <c r="AN51" s="1"/>
      <c r="AO51" s="1"/>
      <c r="AP51" s="1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"/>
      <c r="BF51" s="1"/>
      <c r="BG51" s="1"/>
      <c r="BH51" s="1"/>
      <c r="BI51" s="1"/>
      <c r="BJ51" s="13"/>
      <c r="BK51" s="13"/>
      <c r="BL51" s="1"/>
    </row>
    <row r="52" spans="3:64" x14ac:dyDescent="0.2">
      <c r="C52" s="4" t="s">
        <v>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27180.660725538582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>
        <v>27180.660725538582</v>
      </c>
      <c r="AN52" s="1"/>
      <c r="AO52" s="1"/>
      <c r="AP52" s="1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"/>
      <c r="BF52" s="1"/>
      <c r="BG52" s="1"/>
      <c r="BH52" s="1"/>
      <c r="BI52" s="1"/>
      <c r="BJ52" s="13"/>
      <c r="BK52" s="13"/>
      <c r="BL52" s="1"/>
    </row>
    <row r="53" spans="3:64" x14ac:dyDescent="0.2">
      <c r="C53" s="4" t="s">
        <v>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-11321.85158370395</v>
      </c>
      <c r="AA53" s="5">
        <v>-14926.410019749705</v>
      </c>
      <c r="AB53" s="5">
        <v>-224.75252172010772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6">
        <v>-26473.014125173762</v>
      </c>
      <c r="AN53" s="1"/>
      <c r="AO53" s="1"/>
      <c r="AP53" s="1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"/>
      <c r="BF53" s="1"/>
      <c r="BG53" s="1"/>
      <c r="BH53" s="1"/>
      <c r="BI53" s="1"/>
      <c r="BJ53" s="13"/>
      <c r="BK53" s="13"/>
      <c r="BL53" s="1"/>
    </row>
    <row r="54" spans="3:64" x14ac:dyDescent="0.2">
      <c r="C54" s="4" t="s">
        <v>10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0</v>
      </c>
      <c r="AD54" s="5">
        <v>-265.33787327335835</v>
      </c>
      <c r="AE54" s="5">
        <v>-14896.000495082701</v>
      </c>
      <c r="AF54" s="5">
        <v>-3164.4942013988057</v>
      </c>
      <c r="AG54" s="5"/>
      <c r="AH54" s="5"/>
      <c r="AI54" s="5"/>
      <c r="AJ54" s="5"/>
      <c r="AK54" s="5"/>
      <c r="AL54" s="5"/>
      <c r="AM54" s="6">
        <v>-18325.832569754864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3:64" x14ac:dyDescent="0.2">
      <c r="C55" s="4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>
        <v>6.1564271489094446E-3</v>
      </c>
      <c r="AH55" s="5"/>
      <c r="AI55" s="5"/>
      <c r="AJ55" s="5"/>
      <c r="AK55" s="5"/>
      <c r="AL55" s="5"/>
      <c r="AM55" s="6">
        <v>6.1564271489094446E-3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 x14ac:dyDescent="0.2">
      <c r="C56" s="4" t="s">
        <v>88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>
        <v>6.1564271489094446E-3</v>
      </c>
      <c r="AI56" s="5"/>
      <c r="AJ56" s="5"/>
      <c r="AK56" s="5"/>
      <c r="AL56" s="5"/>
      <c r="AM56" s="6">
        <v>6.1564271489094446E-3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3:64" x14ac:dyDescent="0.2">
      <c r="C57" s="4" t="s">
        <v>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8"/>
      <c r="AG57" s="5"/>
      <c r="AH57" s="5"/>
      <c r="AI57" s="8">
        <v>-5807.700525901595</v>
      </c>
      <c r="AJ57" s="5"/>
      <c r="AK57" s="5"/>
      <c r="AL57" s="5"/>
      <c r="AM57" s="6">
        <v>-5807.700525901595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3:64" x14ac:dyDescent="0.2">
      <c r="C58" s="4" t="s">
        <v>13</v>
      </c>
      <c r="D58" s="5"/>
      <c r="E58" s="5"/>
      <c r="F58" s="5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9"/>
      <c r="AC58" s="5"/>
      <c r="AD58" s="5"/>
      <c r="AE58" s="5"/>
      <c r="AF58" s="5"/>
      <c r="AG58" s="5"/>
      <c r="AH58" s="5"/>
      <c r="AI58" s="5"/>
      <c r="AJ58" s="5">
        <v>0</v>
      </c>
      <c r="AK58" s="5">
        <v>-3928.1295638135666</v>
      </c>
      <c r="AL58" s="5">
        <v>-771.42466062394067</v>
      </c>
      <c r="AM58" s="6">
        <v>-4699.5542244375074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3:64" x14ac:dyDescent="0.2">
      <c r="C59" s="4"/>
      <c r="D59" s="65" t="s">
        <v>56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13" t="s">
        <v>57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3:64" x14ac:dyDescent="0.2">
      <c r="C60" s="4"/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-6442.5099571670216</v>
      </c>
      <c r="N60" s="6">
        <v>-2880.21138188847</v>
      </c>
      <c r="O60" s="6">
        <v>-12112.03618380849</v>
      </c>
      <c r="P60" s="6">
        <v>-2882.6003576350172</v>
      </c>
      <c r="Q60" s="6">
        <v>27180.660725538582</v>
      </c>
      <c r="R60" s="6">
        <v>-2880.2113818884714</v>
      </c>
      <c r="S60" s="6">
        <v>-6442.5099571670216</v>
      </c>
      <c r="T60" s="6">
        <v>-12112.03618380849</v>
      </c>
      <c r="U60" s="6">
        <v>27180.660725538582</v>
      </c>
      <c r="V60" s="6">
        <v>-6350.2001773318216</v>
      </c>
      <c r="W60" s="6">
        <v>-14287.000845881314</v>
      </c>
      <c r="X60" s="6">
        <v>-12112.03618380849</v>
      </c>
      <c r="Y60" s="6">
        <v>27180.660725538582</v>
      </c>
      <c r="Z60" s="6">
        <v>-11321.85158370395</v>
      </c>
      <c r="AA60" s="6">
        <v>-14926.410019749705</v>
      </c>
      <c r="AB60" s="6">
        <v>-224.75252172010772</v>
      </c>
      <c r="AC60" s="6">
        <v>0</v>
      </c>
      <c r="AD60" s="6">
        <v>-265.33787327335835</v>
      </c>
      <c r="AE60" s="6">
        <v>-14896.000495082701</v>
      </c>
      <c r="AF60" s="6">
        <v>-3164.4942013988057</v>
      </c>
      <c r="AG60" s="6">
        <v>6.1564271489094446E-3</v>
      </c>
      <c r="AH60" s="6">
        <v>6.1564271489094446E-3</v>
      </c>
      <c r="AI60" s="6">
        <v>-5807.700525901595</v>
      </c>
      <c r="AJ60" s="6">
        <v>0</v>
      </c>
      <c r="AK60" s="6">
        <v>-3928.1295638135666</v>
      </c>
      <c r="AL60" s="6">
        <v>-771.42466062394067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3:64" x14ac:dyDescent="0.2">
      <c r="C61" s="4"/>
      <c r="D61" s="65" t="s">
        <v>58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3:64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3:64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3:64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3:64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3:64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3:64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3:64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3:64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3:64" ht="236" x14ac:dyDescent="0.2">
      <c r="C70" s="4"/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55</v>
      </c>
      <c r="J70" s="3" t="s">
        <v>21</v>
      </c>
      <c r="K70" s="3" t="s">
        <v>22</v>
      </c>
      <c r="L70" s="3" t="s">
        <v>24</v>
      </c>
      <c r="M70" s="16" t="s">
        <v>25</v>
      </c>
      <c r="N70" s="3" t="s">
        <v>26</v>
      </c>
      <c r="O70" s="16" t="s">
        <v>27</v>
      </c>
      <c r="P70" s="3" t="s">
        <v>28</v>
      </c>
      <c r="Q70" s="17" t="s">
        <v>29</v>
      </c>
      <c r="R70" s="3" t="s">
        <v>30</v>
      </c>
      <c r="S70" s="16" t="s">
        <v>31</v>
      </c>
      <c r="T70" s="16" t="s">
        <v>32</v>
      </c>
      <c r="U70" s="16" t="s">
        <v>33</v>
      </c>
      <c r="V70" s="16" t="s">
        <v>34</v>
      </c>
      <c r="W70" s="17" t="s">
        <v>35</v>
      </c>
      <c r="X70" s="17" t="s">
        <v>36</v>
      </c>
      <c r="Y70" s="17" t="s">
        <v>37</v>
      </c>
      <c r="Z70" s="17" t="s">
        <v>38</v>
      </c>
      <c r="AA70" s="17" t="s">
        <v>39</v>
      </c>
      <c r="AB70" s="17" t="s">
        <v>40</v>
      </c>
      <c r="AC70" s="17" t="s">
        <v>41</v>
      </c>
      <c r="AD70" s="18" t="s">
        <v>42</v>
      </c>
      <c r="AE70" s="17" t="s">
        <v>43</v>
      </c>
      <c r="AF70" s="3" t="s">
        <v>44</v>
      </c>
      <c r="AG70" s="17" t="s">
        <v>85</v>
      </c>
      <c r="AH70" s="17" t="s">
        <v>86</v>
      </c>
      <c r="AI70" s="17" t="s">
        <v>46</v>
      </c>
      <c r="AJ70" s="17" t="s">
        <v>47</v>
      </c>
      <c r="AK70" s="17" t="s">
        <v>48</v>
      </c>
      <c r="AL70" s="17" t="s">
        <v>49</v>
      </c>
      <c r="AM70" s="17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3:64" x14ac:dyDescent="0.2">
      <c r="C71" s="4" t="s">
        <v>59</v>
      </c>
      <c r="D71" s="7">
        <v>-6442.5099571670216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3:64" x14ac:dyDescent="0.2">
      <c r="C72" s="10" t="s">
        <v>60</v>
      </c>
      <c r="D72" s="7"/>
      <c r="E72" s="7">
        <v>-12112.03618380849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3:64" x14ac:dyDescent="0.2">
      <c r="C73" s="11" t="s">
        <v>61</v>
      </c>
      <c r="D73" s="7"/>
      <c r="E73" s="7"/>
      <c r="F73" s="7">
        <v>27180.660725538582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3:64" x14ac:dyDescent="0.2">
      <c r="C74" s="4" t="s">
        <v>62</v>
      </c>
      <c r="D74" s="7"/>
      <c r="E74" s="7"/>
      <c r="F74" s="7"/>
      <c r="G74" s="20">
        <v>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3:64" x14ac:dyDescent="0.2">
      <c r="C75" s="4" t="s">
        <v>63</v>
      </c>
      <c r="D75" s="7"/>
      <c r="E75" s="7"/>
      <c r="F75" s="7"/>
      <c r="G75" s="7"/>
      <c r="H75" s="7">
        <v>1.604276E-2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3:64" x14ac:dyDescent="0.2">
      <c r="C76" s="4" t="s">
        <v>64</v>
      </c>
      <c r="D76" s="7"/>
      <c r="E76" s="7"/>
      <c r="F76" s="7"/>
      <c r="G76" s="7"/>
      <c r="H76" s="7"/>
      <c r="I76" s="7">
        <v>42600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"/>
      <c r="AN76" s="1"/>
      <c r="AO76" s="1"/>
      <c r="AP76" s="1"/>
      <c r="AQ76" s="18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3:64" x14ac:dyDescent="0.2">
      <c r="C77" s="4" t="s">
        <v>65</v>
      </c>
      <c r="D77" s="7"/>
      <c r="E77" s="7"/>
      <c r="F77" s="7"/>
      <c r="G77" s="7"/>
      <c r="H77" s="7"/>
      <c r="I77" s="7"/>
      <c r="J77" s="7">
        <v>-2189.4247196818515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3:64" x14ac:dyDescent="0.2">
      <c r="C78" s="4" t="s">
        <v>66</v>
      </c>
      <c r="D78" s="7"/>
      <c r="E78" s="7"/>
      <c r="F78" s="7"/>
      <c r="G78" s="7"/>
      <c r="H78" s="7"/>
      <c r="I78" s="7"/>
      <c r="J78" s="7"/>
      <c r="K78" s="7">
        <v>39500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3:64" x14ac:dyDescent="0.2">
      <c r="C79" s="4" t="s">
        <v>67</v>
      </c>
      <c r="D79" s="7"/>
      <c r="E79" s="7"/>
      <c r="F79" s="7"/>
      <c r="G79" s="7"/>
      <c r="H79" s="7"/>
      <c r="I79" s="7"/>
      <c r="J79" s="7"/>
      <c r="K79" s="7"/>
      <c r="L79" s="7"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3:64" x14ac:dyDescent="0.2">
      <c r="C80" s="1"/>
      <c r="D80" s="65" t="s">
        <v>68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13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3:64" x14ac:dyDescent="0.2">
      <c r="C81" s="1"/>
      <c r="D81" s="6">
        <v>-6442.5099571670216</v>
      </c>
      <c r="E81" s="6">
        <v>-12112.03618380849</v>
      </c>
      <c r="F81" s="6">
        <v>27180.660725538582</v>
      </c>
      <c r="G81" s="6">
        <v>0</v>
      </c>
      <c r="H81" s="6">
        <v>4.8128279999999996E-2</v>
      </c>
      <c r="I81" s="6">
        <v>127800</v>
      </c>
      <c r="J81" s="6">
        <v>-2189.4247196818515</v>
      </c>
      <c r="K81" s="6">
        <v>39500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3:64" x14ac:dyDescent="0.2">
      <c r="C82" s="1"/>
      <c r="D82" s="65" t="s">
        <v>69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3:6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3:6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</sheetData>
  <mergeCells count="8">
    <mergeCell ref="AQ42:BE42"/>
    <mergeCell ref="AQ40:BE40"/>
    <mergeCell ref="BK40:BL40"/>
    <mergeCell ref="D80:AL80"/>
    <mergeCell ref="D82:AL82"/>
    <mergeCell ref="D59:AL59"/>
    <mergeCell ref="D61:AL61"/>
    <mergeCell ref="D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013-ABCC-9745-870A-4E82469D68A7}">
  <dimension ref="B1:BX231"/>
  <sheetViews>
    <sheetView topLeftCell="D79" zoomScale="40" zoomScaleNormal="40" workbookViewId="0">
      <selection activeCell="H155" sqref="H155"/>
    </sheetView>
  </sheetViews>
  <sheetFormatPr baseColWidth="10" defaultRowHeight="16" x14ac:dyDescent="0.2"/>
  <cols>
    <col min="1" max="1" width="10.83203125" style="38"/>
    <col min="2" max="2" width="17" style="38" bestFit="1" customWidth="1"/>
    <col min="3" max="10" width="10.83203125" style="38"/>
    <col min="11" max="11" width="12.6640625" style="38" bestFit="1" customWidth="1"/>
    <col min="12" max="43" width="10.83203125" style="38"/>
    <col min="44" max="44" width="16" style="38" customWidth="1"/>
    <col min="45" max="16384" width="10.83203125" style="38"/>
  </cols>
  <sheetData>
    <row r="1" spans="2:76" ht="124" x14ac:dyDescent="0.2">
      <c r="C1" s="45" t="s">
        <v>89</v>
      </c>
      <c r="AP1" s="46"/>
      <c r="AQ1" s="45" t="s">
        <v>0</v>
      </c>
      <c r="AR1" s="45" t="s">
        <v>1</v>
      </c>
      <c r="AS1" s="45" t="s">
        <v>2</v>
      </c>
      <c r="AT1" s="45" t="s">
        <v>3</v>
      </c>
      <c r="AU1" s="45" t="s">
        <v>4</v>
      </c>
      <c r="AV1" s="45" t="s">
        <v>5</v>
      </c>
      <c r="AW1" s="45" t="s">
        <v>6</v>
      </c>
      <c r="AX1" s="45" t="s">
        <v>7</v>
      </c>
      <c r="AY1" s="45" t="s">
        <v>8</v>
      </c>
      <c r="AZ1" s="45" t="s">
        <v>9</v>
      </c>
      <c r="BA1" s="45" t="s">
        <v>10</v>
      </c>
      <c r="BB1" s="45" t="s">
        <v>11</v>
      </c>
      <c r="BC1" s="45" t="s">
        <v>88</v>
      </c>
      <c r="BD1" s="45" t="s">
        <v>12</v>
      </c>
      <c r="BE1" s="45" t="s">
        <v>13</v>
      </c>
      <c r="BJ1" s="46"/>
      <c r="BK1" s="45" t="s">
        <v>0</v>
      </c>
      <c r="BL1" s="45" t="s">
        <v>1</v>
      </c>
      <c r="BM1" s="45" t="s">
        <v>2</v>
      </c>
      <c r="BN1" s="45" t="s">
        <v>3</v>
      </c>
      <c r="BO1" s="45" t="s">
        <v>4</v>
      </c>
      <c r="BP1" s="45" t="s">
        <v>5</v>
      </c>
      <c r="BQ1" s="45" t="s">
        <v>6</v>
      </c>
      <c r="BR1" s="45" t="s">
        <v>7</v>
      </c>
      <c r="BS1" s="45" t="s">
        <v>8</v>
      </c>
      <c r="BT1" s="45" t="s">
        <v>9</v>
      </c>
      <c r="BU1" s="45" t="s">
        <v>10</v>
      </c>
      <c r="BV1" s="45" t="s">
        <v>88</v>
      </c>
      <c r="BW1" s="45" t="s">
        <v>12</v>
      </c>
      <c r="BX1" s="45" t="s">
        <v>13</v>
      </c>
    </row>
    <row r="2" spans="2:76" x14ac:dyDescent="0.2">
      <c r="B2" s="47" t="s">
        <v>16</v>
      </c>
      <c r="C2" s="48">
        <v>1</v>
      </c>
      <c r="AP2" s="47" t="s">
        <v>16</v>
      </c>
      <c r="AQ2" s="48">
        <v>0</v>
      </c>
      <c r="AR2" s="48">
        <v>0</v>
      </c>
      <c r="AS2" s="48">
        <v>0</v>
      </c>
      <c r="AT2" s="48">
        <v>0</v>
      </c>
      <c r="AU2" s="48">
        <v>0</v>
      </c>
      <c r="AV2" s="48">
        <v>0</v>
      </c>
      <c r="AW2" s="48">
        <v>0</v>
      </c>
      <c r="AX2" s="48">
        <v>0</v>
      </c>
      <c r="AY2" s="48">
        <v>0</v>
      </c>
      <c r="AZ2" s="48">
        <v>0</v>
      </c>
      <c r="BA2" s="48">
        <v>0</v>
      </c>
      <c r="BB2" s="48">
        <v>0</v>
      </c>
      <c r="BC2" s="48">
        <v>0</v>
      </c>
      <c r="BD2" s="48">
        <v>0</v>
      </c>
      <c r="BE2" s="48">
        <v>0</v>
      </c>
      <c r="BJ2" s="47" t="s">
        <v>16</v>
      </c>
      <c r="BK2" s="48">
        <v>0</v>
      </c>
      <c r="BL2" s="48">
        <v>0</v>
      </c>
      <c r="BM2" s="48">
        <v>0</v>
      </c>
      <c r="BN2" s="48">
        <v>0</v>
      </c>
      <c r="BO2" s="48">
        <v>0</v>
      </c>
      <c r="BP2" s="48">
        <v>0</v>
      </c>
      <c r="BQ2" s="48">
        <v>0</v>
      </c>
      <c r="BR2" s="48">
        <v>0</v>
      </c>
      <c r="BS2" s="48">
        <v>0</v>
      </c>
      <c r="BT2" s="48">
        <v>0</v>
      </c>
      <c r="BU2" s="48">
        <v>0</v>
      </c>
      <c r="BV2" s="48">
        <v>0</v>
      </c>
      <c r="BW2" s="48">
        <v>0</v>
      </c>
      <c r="BX2" s="48">
        <v>0</v>
      </c>
    </row>
    <row r="3" spans="2:76" x14ac:dyDescent="0.2">
      <c r="B3" s="47" t="s">
        <v>17</v>
      </c>
      <c r="C3" s="48">
        <v>1</v>
      </c>
      <c r="AP3" s="47" t="s">
        <v>17</v>
      </c>
      <c r="AQ3" s="48">
        <v>0</v>
      </c>
      <c r="AR3" s="48">
        <v>0</v>
      </c>
      <c r="AS3" s="48">
        <v>0</v>
      </c>
      <c r="AT3" s="48">
        <v>0</v>
      </c>
      <c r="AU3" s="48">
        <v>0</v>
      </c>
      <c r="AV3" s="48">
        <v>0</v>
      </c>
      <c r="AW3" s="48">
        <v>0</v>
      </c>
      <c r="AX3" s="48">
        <v>0</v>
      </c>
      <c r="AY3" s="48">
        <v>0</v>
      </c>
      <c r="AZ3" s="48">
        <v>0</v>
      </c>
      <c r="BA3" s="48">
        <v>0</v>
      </c>
      <c r="BB3" s="48">
        <v>0</v>
      </c>
      <c r="BC3" s="48">
        <v>0</v>
      </c>
      <c r="BD3" s="48">
        <v>0</v>
      </c>
      <c r="BE3" s="48">
        <v>0</v>
      </c>
      <c r="BJ3" s="47" t="s">
        <v>17</v>
      </c>
      <c r="BK3" s="48">
        <v>0</v>
      </c>
      <c r="BL3" s="48">
        <v>0</v>
      </c>
      <c r="BM3" s="48">
        <v>0</v>
      </c>
      <c r="BN3" s="48">
        <v>0</v>
      </c>
      <c r="BO3" s="48">
        <v>0</v>
      </c>
      <c r="BP3" s="48">
        <v>0</v>
      </c>
      <c r="BQ3" s="48">
        <v>0</v>
      </c>
      <c r="BR3" s="48">
        <v>0</v>
      </c>
      <c r="BS3" s="48">
        <v>0</v>
      </c>
      <c r="BT3" s="48">
        <v>0</v>
      </c>
      <c r="BU3" s="48">
        <v>0</v>
      </c>
      <c r="BV3" s="48">
        <v>0</v>
      </c>
      <c r="BW3" s="48">
        <v>0</v>
      </c>
      <c r="BX3" s="48">
        <v>0</v>
      </c>
    </row>
    <row r="4" spans="2:76" x14ac:dyDescent="0.2">
      <c r="B4" s="47" t="s">
        <v>18</v>
      </c>
      <c r="C4" s="48">
        <v>1</v>
      </c>
      <c r="AP4" s="47" t="s">
        <v>18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  <c r="BA4" s="48">
        <v>0</v>
      </c>
      <c r="BB4" s="48">
        <v>0</v>
      </c>
      <c r="BC4" s="48">
        <v>0</v>
      </c>
      <c r="BD4" s="48">
        <v>0</v>
      </c>
      <c r="BE4" s="48">
        <v>0</v>
      </c>
      <c r="BJ4" s="47" t="s">
        <v>18</v>
      </c>
      <c r="BK4" s="48">
        <v>0</v>
      </c>
      <c r="BL4" s="48">
        <v>0</v>
      </c>
      <c r="BM4" s="48">
        <v>0</v>
      </c>
      <c r="BN4" s="48">
        <v>0</v>
      </c>
      <c r="BO4" s="48">
        <v>0</v>
      </c>
      <c r="BP4" s="48">
        <v>0</v>
      </c>
      <c r="BQ4" s="48">
        <v>0</v>
      </c>
      <c r="BR4" s="48">
        <v>0</v>
      </c>
      <c r="BS4" s="48">
        <v>0</v>
      </c>
      <c r="BT4" s="48">
        <v>0</v>
      </c>
      <c r="BU4" s="48">
        <v>0</v>
      </c>
      <c r="BV4" s="48">
        <v>0</v>
      </c>
      <c r="BW4" s="48">
        <v>0</v>
      </c>
      <c r="BX4" s="48">
        <v>0</v>
      </c>
    </row>
    <row r="5" spans="2:76" x14ac:dyDescent="0.2">
      <c r="B5" s="47" t="s">
        <v>19</v>
      </c>
      <c r="C5" s="48">
        <v>1</v>
      </c>
      <c r="AP5" s="47" t="s">
        <v>19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  <c r="BA5" s="48">
        <v>0</v>
      </c>
      <c r="BB5" s="48">
        <v>0</v>
      </c>
      <c r="BC5" s="48">
        <v>0</v>
      </c>
      <c r="BD5" s="48">
        <v>0</v>
      </c>
      <c r="BE5" s="48">
        <v>0</v>
      </c>
      <c r="BJ5" s="47" t="s">
        <v>19</v>
      </c>
      <c r="BK5" s="48">
        <v>0</v>
      </c>
      <c r="BL5" s="48">
        <v>0</v>
      </c>
      <c r="BM5" s="48">
        <v>0</v>
      </c>
      <c r="BN5" s="48">
        <v>0</v>
      </c>
      <c r="BO5" s="48">
        <v>0</v>
      </c>
      <c r="BP5" s="48">
        <v>0</v>
      </c>
      <c r="BQ5" s="48">
        <v>0</v>
      </c>
      <c r="BR5" s="48">
        <v>0</v>
      </c>
      <c r="BS5" s="48">
        <v>0</v>
      </c>
      <c r="BT5" s="48">
        <v>0</v>
      </c>
      <c r="BU5" s="48">
        <v>0</v>
      </c>
      <c r="BV5" s="48">
        <v>0</v>
      </c>
      <c r="BW5" s="48">
        <v>0</v>
      </c>
      <c r="BX5" s="48">
        <v>0</v>
      </c>
    </row>
    <row r="6" spans="2:76" x14ac:dyDescent="0.2">
      <c r="B6" s="47" t="s">
        <v>20</v>
      </c>
      <c r="C6" s="48">
        <v>1</v>
      </c>
      <c r="AP6" s="47" t="s">
        <v>20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J6" s="47" t="s">
        <v>20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0</v>
      </c>
    </row>
    <row r="7" spans="2:76" x14ac:dyDescent="0.2">
      <c r="B7" s="47" t="s">
        <v>21</v>
      </c>
      <c r="C7" s="48">
        <v>1</v>
      </c>
      <c r="AP7" s="47" t="s">
        <v>21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J7" s="47" t="s">
        <v>21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0</v>
      </c>
    </row>
    <row r="8" spans="2:76" x14ac:dyDescent="0.2">
      <c r="B8" s="47" t="s">
        <v>22</v>
      </c>
      <c r="C8" s="48">
        <v>1</v>
      </c>
      <c r="AP8" s="47" t="s">
        <v>22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J8" s="47" t="s">
        <v>22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</row>
    <row r="9" spans="2:76" x14ac:dyDescent="0.2">
      <c r="B9" s="47" t="s">
        <v>23</v>
      </c>
      <c r="C9" s="48">
        <v>1</v>
      </c>
      <c r="AP9" s="47" t="s">
        <v>23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J9" s="47" t="s">
        <v>23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</row>
    <row r="10" spans="2:76" x14ac:dyDescent="0.2">
      <c r="B10" s="47" t="s">
        <v>24</v>
      </c>
      <c r="C10" s="48">
        <v>1</v>
      </c>
      <c r="AP10" s="47" t="s">
        <v>24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J10" s="47" t="s">
        <v>24</v>
      </c>
      <c r="BK10" s="48">
        <v>0</v>
      </c>
      <c r="BL10" s="48">
        <v>0</v>
      </c>
      <c r="BM10" s="48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</row>
    <row r="11" spans="2:76" x14ac:dyDescent="0.2">
      <c r="B11" s="49" t="s">
        <v>25</v>
      </c>
      <c r="C11" s="48">
        <v>1</v>
      </c>
      <c r="AP11" s="49" t="s">
        <v>25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J11" s="49" t="s">
        <v>25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</row>
    <row r="12" spans="2:76" x14ac:dyDescent="0.2">
      <c r="B12" s="47" t="s">
        <v>26</v>
      </c>
      <c r="C12" s="48">
        <v>1</v>
      </c>
      <c r="AP12" s="47" t="s">
        <v>26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J12" s="47" t="s">
        <v>26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</row>
    <row r="13" spans="2:76" x14ac:dyDescent="0.2">
      <c r="B13" s="49" t="s">
        <v>27</v>
      </c>
      <c r="C13" s="48">
        <v>1</v>
      </c>
      <c r="AP13" s="49" t="s">
        <v>27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J13" s="49" t="s">
        <v>27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</row>
    <row r="14" spans="2:76" x14ac:dyDescent="0.2">
      <c r="B14" s="47" t="s">
        <v>28</v>
      </c>
      <c r="C14" s="48">
        <v>1</v>
      </c>
      <c r="AP14" s="47" t="s">
        <v>28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J14" s="47" t="s">
        <v>28</v>
      </c>
      <c r="BK14" s="48">
        <v>0</v>
      </c>
      <c r="BL14" s="48">
        <v>0</v>
      </c>
      <c r="BM14" s="48">
        <v>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0</v>
      </c>
      <c r="BX14" s="48">
        <v>0</v>
      </c>
    </row>
    <row r="15" spans="2:76" x14ac:dyDescent="0.2">
      <c r="B15" s="11" t="s">
        <v>29</v>
      </c>
      <c r="C15" s="48">
        <v>1</v>
      </c>
      <c r="AP15" s="11" t="s">
        <v>29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J15" s="11" t="s">
        <v>29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</row>
    <row r="16" spans="2:76" x14ac:dyDescent="0.2">
      <c r="B16" s="47" t="s">
        <v>30</v>
      </c>
      <c r="C16" s="48">
        <v>1</v>
      </c>
      <c r="AP16" s="47" t="s">
        <v>30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J16" s="47" t="s">
        <v>30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0</v>
      </c>
      <c r="BX16" s="48">
        <v>0</v>
      </c>
    </row>
    <row r="17" spans="2:76" x14ac:dyDescent="0.2">
      <c r="B17" s="49" t="s">
        <v>31</v>
      </c>
      <c r="C17" s="48">
        <v>1</v>
      </c>
      <c r="AP17" s="49" t="s">
        <v>31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J17" s="49" t="s">
        <v>31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0</v>
      </c>
      <c r="BX17" s="48">
        <v>0</v>
      </c>
    </row>
    <row r="18" spans="2:76" x14ac:dyDescent="0.2">
      <c r="B18" s="49" t="s">
        <v>32</v>
      </c>
      <c r="C18" s="48">
        <v>1</v>
      </c>
      <c r="AP18" s="49" t="s">
        <v>32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J18" s="49" t="s">
        <v>32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</row>
    <row r="19" spans="2:76" x14ac:dyDescent="0.2">
      <c r="B19" s="49" t="s">
        <v>33</v>
      </c>
      <c r="C19" s="48">
        <v>1</v>
      </c>
      <c r="AP19" s="49" t="s">
        <v>33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J19" s="49" t="s">
        <v>33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</row>
    <row r="20" spans="2:76" x14ac:dyDescent="0.2">
      <c r="B20" s="49" t="s">
        <v>34</v>
      </c>
      <c r="C20" s="48">
        <v>1</v>
      </c>
      <c r="AP20" s="49" t="s">
        <v>34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J20" s="49" t="s">
        <v>34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</row>
    <row r="21" spans="2:76" x14ac:dyDescent="0.2">
      <c r="B21" s="11" t="s">
        <v>35</v>
      </c>
      <c r="C21" s="48">
        <v>1</v>
      </c>
      <c r="AP21" s="11" t="s">
        <v>35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J21" s="11" t="s">
        <v>35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0</v>
      </c>
      <c r="BX21" s="48">
        <v>0</v>
      </c>
    </row>
    <row r="22" spans="2:76" x14ac:dyDescent="0.2">
      <c r="B22" s="11" t="s">
        <v>36</v>
      </c>
      <c r="C22" s="48">
        <v>1</v>
      </c>
      <c r="AP22" s="11" t="s">
        <v>36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J22" s="11" t="s">
        <v>36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</row>
    <row r="23" spans="2:76" x14ac:dyDescent="0.2">
      <c r="B23" s="11" t="s">
        <v>37</v>
      </c>
      <c r="C23" s="48">
        <v>1</v>
      </c>
      <c r="AP23" s="11" t="s">
        <v>37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J23" s="11" t="s">
        <v>37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</row>
    <row r="24" spans="2:76" x14ac:dyDescent="0.2">
      <c r="B24" s="11" t="s">
        <v>38</v>
      </c>
      <c r="C24" s="48">
        <v>1</v>
      </c>
      <c r="AP24" s="11" t="s">
        <v>38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J24" s="11" t="s">
        <v>38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0</v>
      </c>
      <c r="BU24" s="48">
        <v>0</v>
      </c>
      <c r="BV24" s="48">
        <v>0</v>
      </c>
      <c r="BW24" s="48">
        <v>0</v>
      </c>
      <c r="BX24" s="48">
        <v>0</v>
      </c>
    </row>
    <row r="25" spans="2:76" x14ac:dyDescent="0.2">
      <c r="B25" s="11" t="s">
        <v>39</v>
      </c>
      <c r="C25" s="48">
        <v>1</v>
      </c>
      <c r="AP25" s="11" t="s">
        <v>39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J25" s="11" t="s">
        <v>39</v>
      </c>
      <c r="BK25" s="48">
        <v>0</v>
      </c>
      <c r="BL25" s="48">
        <v>0</v>
      </c>
      <c r="BM25" s="48">
        <v>0</v>
      </c>
      <c r="BN25" s="48">
        <v>0</v>
      </c>
      <c r="BO25" s="48">
        <v>0</v>
      </c>
      <c r="BP25" s="48">
        <v>0</v>
      </c>
      <c r="BQ25" s="48">
        <v>0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0</v>
      </c>
      <c r="BX25" s="48">
        <v>0</v>
      </c>
    </row>
    <row r="26" spans="2:76" x14ac:dyDescent="0.2">
      <c r="B26" s="11" t="s">
        <v>40</v>
      </c>
      <c r="C26" s="48">
        <v>1</v>
      </c>
      <c r="AP26" s="11" t="s">
        <v>40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J26" s="11" t="s">
        <v>40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</row>
    <row r="27" spans="2:76" x14ac:dyDescent="0.2">
      <c r="B27" s="11" t="s">
        <v>41</v>
      </c>
      <c r="C27" s="48">
        <v>1</v>
      </c>
      <c r="AP27" s="11" t="s">
        <v>41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J27" s="11" t="s">
        <v>41</v>
      </c>
      <c r="BK27" s="48">
        <v>0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0</v>
      </c>
      <c r="BX27" s="48">
        <v>0</v>
      </c>
    </row>
    <row r="28" spans="2:76" x14ac:dyDescent="0.2">
      <c r="B28" s="12" t="s">
        <v>42</v>
      </c>
      <c r="C28" s="48">
        <v>1</v>
      </c>
      <c r="AP28" s="12" t="s">
        <v>42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J28" s="12" t="s">
        <v>42</v>
      </c>
      <c r="BK28" s="48">
        <v>0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</row>
    <row r="29" spans="2:76" x14ac:dyDescent="0.2">
      <c r="B29" s="11" t="s">
        <v>43</v>
      </c>
      <c r="C29" s="48">
        <v>1</v>
      </c>
      <c r="AP29" s="11" t="s">
        <v>43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J29" s="11" t="s">
        <v>43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</row>
    <row r="30" spans="2:76" x14ac:dyDescent="0.2">
      <c r="B30" s="47" t="s">
        <v>44</v>
      </c>
      <c r="C30" s="48">
        <v>1</v>
      </c>
      <c r="AP30" s="47" t="s">
        <v>44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J30" s="47" t="s">
        <v>44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0</v>
      </c>
      <c r="BX30" s="48">
        <v>0</v>
      </c>
    </row>
    <row r="31" spans="2:76" x14ac:dyDescent="0.2">
      <c r="B31" s="11" t="s">
        <v>45</v>
      </c>
      <c r="C31" s="48">
        <v>1</v>
      </c>
      <c r="AP31" s="11" t="s">
        <v>85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J31" s="11" t="s">
        <v>85</v>
      </c>
      <c r="BK31" s="48">
        <v>0</v>
      </c>
      <c r="BL31" s="48">
        <v>0</v>
      </c>
      <c r="BM31" s="48">
        <v>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48">
        <v>0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</row>
    <row r="32" spans="2:76" x14ac:dyDescent="0.2">
      <c r="B32" s="11" t="s">
        <v>46</v>
      </c>
      <c r="C32" s="48">
        <v>1</v>
      </c>
      <c r="AP32" s="11" t="s">
        <v>86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0</v>
      </c>
      <c r="BB32" s="48">
        <v>0</v>
      </c>
      <c r="BC32" s="48">
        <v>0</v>
      </c>
      <c r="BD32" s="48">
        <v>0</v>
      </c>
      <c r="BE32" s="48">
        <v>0</v>
      </c>
      <c r="BJ32" s="11" t="s">
        <v>86</v>
      </c>
      <c r="BK32" s="48">
        <v>0</v>
      </c>
      <c r="BL32" s="48">
        <v>0</v>
      </c>
      <c r="BM32" s="48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0</v>
      </c>
      <c r="BW32" s="48">
        <v>0</v>
      </c>
      <c r="BX32" s="48">
        <v>0</v>
      </c>
    </row>
    <row r="33" spans="2:76" x14ac:dyDescent="0.2">
      <c r="B33" s="11" t="s">
        <v>47</v>
      </c>
      <c r="C33" s="48">
        <v>1</v>
      </c>
      <c r="AP33" s="11" t="s">
        <v>46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J33" s="11" t="s">
        <v>46</v>
      </c>
      <c r="BK33" s="48">
        <v>0</v>
      </c>
      <c r="BL33" s="48">
        <v>0</v>
      </c>
      <c r="BM33" s="48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0</v>
      </c>
      <c r="BX33" s="48">
        <v>0</v>
      </c>
    </row>
    <row r="34" spans="2:76" x14ac:dyDescent="0.2">
      <c r="B34" s="11" t="s">
        <v>48</v>
      </c>
      <c r="C34" s="48">
        <v>1</v>
      </c>
      <c r="AP34" s="11" t="s">
        <v>47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J34" s="11" t="s">
        <v>47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0</v>
      </c>
      <c r="BX34" s="48">
        <v>0</v>
      </c>
    </row>
    <row r="35" spans="2:76" x14ac:dyDescent="0.2">
      <c r="B35" s="11" t="s">
        <v>49</v>
      </c>
      <c r="C35" s="48">
        <v>1</v>
      </c>
      <c r="AP35" s="11" t="s">
        <v>48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J35" s="11" t="s">
        <v>48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</row>
    <row r="36" spans="2:76" x14ac:dyDescent="0.2">
      <c r="C36" s="50" t="s">
        <v>90</v>
      </c>
      <c r="AP36" s="11" t="s">
        <v>49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J36" s="11" t="s">
        <v>49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</row>
    <row r="37" spans="2:76" x14ac:dyDescent="0.2">
      <c r="AP37" s="11"/>
      <c r="AQ37" s="67" t="s">
        <v>91</v>
      </c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J37" s="11"/>
      <c r="BK37" s="67" t="s">
        <v>92</v>
      </c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</row>
    <row r="38" spans="2:76" x14ac:dyDescent="0.2">
      <c r="AP38" s="11"/>
      <c r="BJ38" s="11"/>
    </row>
    <row r="39" spans="2:76" x14ac:dyDescent="0.2">
      <c r="AP39" s="11"/>
    </row>
    <row r="40" spans="2:76" ht="124" x14ac:dyDescent="0.2">
      <c r="AP40" s="46"/>
      <c r="AQ40" s="45" t="s">
        <v>0</v>
      </c>
      <c r="AR40" s="45" t="s">
        <v>1</v>
      </c>
      <c r="AS40" s="45" t="s">
        <v>2</v>
      </c>
      <c r="AT40" s="45" t="s">
        <v>3</v>
      </c>
      <c r="AU40" s="45" t="s">
        <v>4</v>
      </c>
      <c r="AV40" s="45" t="s">
        <v>5</v>
      </c>
      <c r="AW40" s="45" t="s">
        <v>6</v>
      </c>
      <c r="AX40" s="45" t="s">
        <v>7</v>
      </c>
      <c r="AY40" s="45" t="s">
        <v>8</v>
      </c>
      <c r="AZ40" s="45" t="s">
        <v>9</v>
      </c>
      <c r="BA40" s="45" t="s">
        <v>10</v>
      </c>
      <c r="BB40" s="45" t="s">
        <v>87</v>
      </c>
      <c r="BC40" s="45" t="s">
        <v>88</v>
      </c>
      <c r="BD40" s="45" t="s">
        <v>12</v>
      </c>
      <c r="BE40" s="45" t="s">
        <v>13</v>
      </c>
    </row>
    <row r="41" spans="2:76" x14ac:dyDescent="0.2">
      <c r="AP41" s="47" t="s">
        <v>16</v>
      </c>
      <c r="AQ41" s="48">
        <f>AQ81</f>
        <v>1011.7674660019052</v>
      </c>
      <c r="AR41" s="48">
        <f t="shared" ref="AR41:BE56" si="0">AR81</f>
        <v>0</v>
      </c>
      <c r="AS41" s="48">
        <f t="shared" si="0"/>
        <v>0</v>
      </c>
      <c r="AT41" s="48">
        <f t="shared" si="0"/>
        <v>0</v>
      </c>
      <c r="AU41" s="48">
        <f t="shared" si="0"/>
        <v>0</v>
      </c>
      <c r="AV41" s="48">
        <f t="shared" si="0"/>
        <v>0</v>
      </c>
      <c r="AW41" s="48">
        <f t="shared" si="0"/>
        <v>0</v>
      </c>
      <c r="AX41" s="48">
        <f t="shared" si="0"/>
        <v>0</v>
      </c>
      <c r="AY41" s="48">
        <f t="shared" si="0"/>
        <v>0</v>
      </c>
      <c r="AZ41" s="48">
        <f t="shared" si="0"/>
        <v>0</v>
      </c>
      <c r="BA41" s="48">
        <f t="shared" si="0"/>
        <v>0</v>
      </c>
      <c r="BB41" s="48">
        <f t="shared" si="0"/>
        <v>0</v>
      </c>
      <c r="BC41" s="48">
        <f t="shared" si="0"/>
        <v>0</v>
      </c>
      <c r="BD41" s="48">
        <f t="shared" si="0"/>
        <v>0</v>
      </c>
      <c r="BE41" s="48">
        <f t="shared" si="0"/>
        <v>0</v>
      </c>
    </row>
    <row r="42" spans="2:76" x14ac:dyDescent="0.2">
      <c r="AP42" s="47" t="s">
        <v>17</v>
      </c>
      <c r="AQ42" s="48">
        <f t="shared" ref="AQ42:BE57" si="1">AQ82</f>
        <v>0</v>
      </c>
      <c r="AR42" s="48">
        <f t="shared" si="1"/>
        <v>208.55560337725498</v>
      </c>
      <c r="AS42" s="48">
        <f t="shared" si="1"/>
        <v>0</v>
      </c>
      <c r="AT42" s="48">
        <f t="shared" si="1"/>
        <v>0</v>
      </c>
      <c r="AU42" s="48">
        <f t="shared" si="1"/>
        <v>0</v>
      </c>
      <c r="AV42" s="48">
        <f t="shared" si="1"/>
        <v>0</v>
      </c>
      <c r="AW42" s="48">
        <f t="shared" si="1"/>
        <v>0</v>
      </c>
      <c r="AX42" s="48">
        <f t="shared" si="1"/>
        <v>0</v>
      </c>
      <c r="AY42" s="48">
        <f t="shared" si="0"/>
        <v>0</v>
      </c>
      <c r="AZ42" s="48">
        <f t="shared" si="0"/>
        <v>0</v>
      </c>
      <c r="BA42" s="48">
        <f t="shared" si="0"/>
        <v>0</v>
      </c>
      <c r="BB42" s="48">
        <f t="shared" si="0"/>
        <v>0</v>
      </c>
      <c r="BC42" s="48">
        <f t="shared" si="0"/>
        <v>0</v>
      </c>
      <c r="BD42" s="48">
        <f t="shared" si="0"/>
        <v>0</v>
      </c>
      <c r="BE42" s="48">
        <f t="shared" si="0"/>
        <v>0</v>
      </c>
    </row>
    <row r="43" spans="2:76" x14ac:dyDescent="0.2">
      <c r="AP43" s="47" t="s">
        <v>18</v>
      </c>
      <c r="AQ43" s="48">
        <f t="shared" si="1"/>
        <v>0</v>
      </c>
      <c r="AR43" s="48">
        <f t="shared" si="1"/>
        <v>0</v>
      </c>
      <c r="AS43" s="48">
        <f t="shared" si="1"/>
        <v>286.88405520213911</v>
      </c>
      <c r="AT43" s="48">
        <f t="shared" si="1"/>
        <v>0</v>
      </c>
      <c r="AU43" s="48">
        <f t="shared" si="1"/>
        <v>0</v>
      </c>
      <c r="AV43" s="48">
        <f t="shared" si="1"/>
        <v>0</v>
      </c>
      <c r="AW43" s="48">
        <f t="shared" si="1"/>
        <v>0</v>
      </c>
      <c r="AX43" s="48">
        <f t="shared" si="1"/>
        <v>0</v>
      </c>
      <c r="AY43" s="48">
        <f t="shared" si="0"/>
        <v>0</v>
      </c>
      <c r="AZ43" s="48">
        <f t="shared" si="0"/>
        <v>0</v>
      </c>
      <c r="BA43" s="48">
        <f t="shared" si="0"/>
        <v>0</v>
      </c>
      <c r="BB43" s="48">
        <f t="shared" si="0"/>
        <v>0</v>
      </c>
      <c r="BC43" s="48">
        <f t="shared" si="0"/>
        <v>0</v>
      </c>
      <c r="BD43" s="48">
        <f t="shared" si="0"/>
        <v>0</v>
      </c>
      <c r="BE43" s="48">
        <f t="shared" si="0"/>
        <v>0</v>
      </c>
    </row>
    <row r="44" spans="2:76" x14ac:dyDescent="0.2">
      <c r="AP44" s="47" t="s">
        <v>19</v>
      </c>
      <c r="AQ44" s="48">
        <f t="shared" si="1"/>
        <v>30.150427560669065</v>
      </c>
      <c r="AR44" s="48">
        <f t="shared" si="1"/>
        <v>9.0394269236644703E-2</v>
      </c>
      <c r="AS44" s="48">
        <f t="shared" si="1"/>
        <v>7.1715017046188141</v>
      </c>
      <c r="AT44" s="48">
        <f t="shared" si="1"/>
        <v>0</v>
      </c>
      <c r="AU44" s="48">
        <f t="shared" si="1"/>
        <v>0</v>
      </c>
      <c r="AV44" s="48">
        <f t="shared" si="1"/>
        <v>0</v>
      </c>
      <c r="AW44" s="48">
        <f t="shared" si="1"/>
        <v>0</v>
      </c>
      <c r="AX44" s="48">
        <f t="shared" si="1"/>
        <v>0</v>
      </c>
      <c r="AY44" s="48">
        <f t="shared" si="0"/>
        <v>0</v>
      </c>
      <c r="AZ44" s="48">
        <f t="shared" si="0"/>
        <v>1173.1885157382469</v>
      </c>
      <c r="BA44" s="48">
        <f t="shared" si="0"/>
        <v>556.96479760636817</v>
      </c>
      <c r="BB44" s="48">
        <f t="shared" si="0"/>
        <v>0</v>
      </c>
      <c r="BC44" s="48">
        <f t="shared" si="0"/>
        <v>0</v>
      </c>
      <c r="BD44" s="48">
        <f t="shared" si="0"/>
        <v>0</v>
      </c>
      <c r="BE44" s="48">
        <f t="shared" si="0"/>
        <v>2870.841834451006</v>
      </c>
    </row>
    <row r="45" spans="2:76" x14ac:dyDescent="0.2">
      <c r="AP45" s="47" t="s">
        <v>20</v>
      </c>
      <c r="AQ45" s="48">
        <f t="shared" si="1"/>
        <v>0</v>
      </c>
      <c r="AR45" s="48">
        <f t="shared" si="1"/>
        <v>0</v>
      </c>
      <c r="AS45" s="48">
        <f t="shared" si="1"/>
        <v>0</v>
      </c>
      <c r="AT45" s="48">
        <f t="shared" si="1"/>
        <v>0</v>
      </c>
      <c r="AU45" s="48">
        <f t="shared" si="1"/>
        <v>0</v>
      </c>
      <c r="AV45" s="48">
        <f t="shared" si="1"/>
        <v>0</v>
      </c>
      <c r="AW45" s="48">
        <f t="shared" si="1"/>
        <v>0</v>
      </c>
      <c r="AX45" s="48">
        <f t="shared" si="1"/>
        <v>0</v>
      </c>
      <c r="AY45" s="48">
        <f t="shared" si="0"/>
        <v>0</v>
      </c>
      <c r="AZ45" s="48">
        <f t="shared" si="0"/>
        <v>20798.316475388398</v>
      </c>
      <c r="BA45" s="48">
        <f t="shared" si="0"/>
        <v>16.963528773956838</v>
      </c>
      <c r="BB45" s="48">
        <f t="shared" si="0"/>
        <v>0</v>
      </c>
      <c r="BC45" s="48">
        <f t="shared" si="0"/>
        <v>0</v>
      </c>
      <c r="BD45" s="48">
        <f t="shared" si="0"/>
        <v>0</v>
      </c>
      <c r="BE45" s="48">
        <f t="shared" si="0"/>
        <v>44.774669200794314</v>
      </c>
    </row>
    <row r="46" spans="2:76" x14ac:dyDescent="0.2">
      <c r="AP46" s="47" t="s">
        <v>21</v>
      </c>
      <c r="AQ46" s="48">
        <f t="shared" si="1"/>
        <v>2.0694989883749622</v>
      </c>
      <c r="AR46" s="48">
        <f t="shared" si="1"/>
        <v>5.671161105764883E-3</v>
      </c>
      <c r="AS46" s="48">
        <f t="shared" si="1"/>
        <v>0.49224560722974403</v>
      </c>
      <c r="AT46" s="48">
        <f t="shared" si="1"/>
        <v>0</v>
      </c>
      <c r="AU46" s="48">
        <f t="shared" si="1"/>
        <v>0</v>
      </c>
      <c r="AV46" s="48">
        <f t="shared" si="1"/>
        <v>0</v>
      </c>
      <c r="AW46" s="48">
        <f t="shared" si="1"/>
        <v>0</v>
      </c>
      <c r="AX46" s="48">
        <f t="shared" si="1"/>
        <v>0</v>
      </c>
      <c r="AY46" s="48">
        <f t="shared" si="0"/>
        <v>0</v>
      </c>
      <c r="AZ46" s="48">
        <f t="shared" si="0"/>
        <v>0</v>
      </c>
      <c r="BA46" s="48">
        <f t="shared" si="0"/>
        <v>0</v>
      </c>
      <c r="BB46" s="48">
        <f t="shared" si="0"/>
        <v>0</v>
      </c>
      <c r="BC46" s="48">
        <f t="shared" si="0"/>
        <v>0</v>
      </c>
      <c r="BD46" s="48">
        <f t="shared" si="0"/>
        <v>0</v>
      </c>
      <c r="BE46" s="48">
        <f t="shared" si="0"/>
        <v>0</v>
      </c>
    </row>
    <row r="47" spans="2:76" x14ac:dyDescent="0.2">
      <c r="AP47" s="47" t="s">
        <v>22</v>
      </c>
      <c r="AQ47" s="48">
        <f t="shared" si="1"/>
        <v>0</v>
      </c>
      <c r="AR47" s="48">
        <f t="shared" si="1"/>
        <v>5.1714158616864253E-4</v>
      </c>
      <c r="AS47" s="48">
        <f t="shared" si="1"/>
        <v>0</v>
      </c>
      <c r="AT47" s="48">
        <f t="shared" si="1"/>
        <v>0</v>
      </c>
      <c r="AU47" s="48">
        <f t="shared" si="1"/>
        <v>0</v>
      </c>
      <c r="AV47" s="48">
        <f t="shared" si="1"/>
        <v>0</v>
      </c>
      <c r="AW47" s="48">
        <f t="shared" si="1"/>
        <v>0</v>
      </c>
      <c r="AX47" s="48">
        <f t="shared" si="1"/>
        <v>0</v>
      </c>
      <c r="AY47" s="48">
        <f t="shared" si="0"/>
        <v>0</v>
      </c>
      <c r="AZ47" s="48">
        <f t="shared" si="0"/>
        <v>0</v>
      </c>
      <c r="BA47" s="48">
        <f t="shared" si="0"/>
        <v>0</v>
      </c>
      <c r="BB47" s="48">
        <f t="shared" si="0"/>
        <v>0</v>
      </c>
      <c r="BC47" s="48">
        <f t="shared" si="0"/>
        <v>0</v>
      </c>
      <c r="BD47" s="48">
        <f t="shared" si="0"/>
        <v>0</v>
      </c>
      <c r="BE47" s="48">
        <f t="shared" si="0"/>
        <v>0</v>
      </c>
    </row>
    <row r="48" spans="2:76" x14ac:dyDescent="0.2">
      <c r="AP48" s="47" t="s">
        <v>23</v>
      </c>
      <c r="AQ48" s="48">
        <f t="shared" si="1"/>
        <v>0</v>
      </c>
      <c r="AR48" s="48">
        <f t="shared" si="1"/>
        <v>0</v>
      </c>
      <c r="AS48" s="48">
        <f t="shared" si="1"/>
        <v>0</v>
      </c>
      <c r="AT48" s="48">
        <f t="shared" si="1"/>
        <v>0</v>
      </c>
      <c r="AU48" s="48">
        <f t="shared" si="1"/>
        <v>0</v>
      </c>
      <c r="AV48" s="48">
        <f t="shared" si="1"/>
        <v>0</v>
      </c>
      <c r="AW48" s="48">
        <f t="shared" si="1"/>
        <v>0</v>
      </c>
      <c r="AX48" s="48">
        <f t="shared" si="1"/>
        <v>0</v>
      </c>
      <c r="AY48" s="48">
        <f t="shared" si="0"/>
        <v>0</v>
      </c>
      <c r="AZ48" s="48">
        <f t="shared" si="0"/>
        <v>0</v>
      </c>
      <c r="BA48" s="48">
        <f t="shared" si="0"/>
        <v>0</v>
      </c>
      <c r="BB48" s="48">
        <f t="shared" si="0"/>
        <v>0</v>
      </c>
      <c r="BC48" s="48">
        <f t="shared" si="0"/>
        <v>0</v>
      </c>
      <c r="BD48" s="48">
        <f t="shared" si="0"/>
        <v>0</v>
      </c>
      <c r="BE48" s="48">
        <f t="shared" si="0"/>
        <v>4.8979947555174279</v>
      </c>
    </row>
    <row r="49" spans="42:57" x14ac:dyDescent="0.2">
      <c r="AP49" s="47" t="s">
        <v>24</v>
      </c>
      <c r="AQ49" s="48">
        <f t="shared" si="1"/>
        <v>0</v>
      </c>
      <c r="AR49" s="48">
        <f t="shared" si="1"/>
        <v>0</v>
      </c>
      <c r="AS49" s="48">
        <f t="shared" si="1"/>
        <v>0</v>
      </c>
      <c r="AT49" s="48">
        <f t="shared" si="1"/>
        <v>0</v>
      </c>
      <c r="AU49" s="48">
        <f t="shared" si="1"/>
        <v>0</v>
      </c>
      <c r="AV49" s="48">
        <f t="shared" si="1"/>
        <v>0</v>
      </c>
      <c r="AW49" s="48">
        <f t="shared" si="1"/>
        <v>0</v>
      </c>
      <c r="AX49" s="48">
        <f t="shared" si="1"/>
        <v>0</v>
      </c>
      <c r="AY49" s="48">
        <f t="shared" si="0"/>
        <v>0</v>
      </c>
      <c r="AZ49" s="48">
        <f t="shared" si="0"/>
        <v>0</v>
      </c>
      <c r="BA49" s="48">
        <f t="shared" si="0"/>
        <v>0</v>
      </c>
      <c r="BB49" s="48">
        <f t="shared" si="0"/>
        <v>0</v>
      </c>
      <c r="BC49" s="48">
        <f t="shared" si="0"/>
        <v>0</v>
      </c>
      <c r="BD49" s="48">
        <f t="shared" si="0"/>
        <v>0</v>
      </c>
      <c r="BE49" s="48">
        <f t="shared" si="0"/>
        <v>0</v>
      </c>
    </row>
    <row r="50" spans="42:57" x14ac:dyDescent="0.2">
      <c r="AP50" s="49" t="s">
        <v>25</v>
      </c>
      <c r="AQ50" s="48">
        <f t="shared" si="1"/>
        <v>0</v>
      </c>
      <c r="AR50" s="48">
        <f t="shared" si="1"/>
        <v>0</v>
      </c>
      <c r="AS50" s="48">
        <f t="shared" si="1"/>
        <v>0</v>
      </c>
      <c r="AT50" s="48">
        <f t="shared" si="1"/>
        <v>1011.7674660019052</v>
      </c>
      <c r="AU50" s="48">
        <f t="shared" si="1"/>
        <v>0</v>
      </c>
      <c r="AV50" s="48">
        <f t="shared" si="1"/>
        <v>0</v>
      </c>
      <c r="AW50" s="48">
        <f t="shared" si="1"/>
        <v>0</v>
      </c>
      <c r="AX50" s="48">
        <f t="shared" si="1"/>
        <v>0</v>
      </c>
      <c r="AY50" s="48">
        <f t="shared" si="0"/>
        <v>0</v>
      </c>
      <c r="AZ50" s="48">
        <f t="shared" si="0"/>
        <v>0</v>
      </c>
      <c r="BA50" s="48">
        <f t="shared" si="0"/>
        <v>0</v>
      </c>
      <c r="BB50" s="48">
        <f t="shared" si="0"/>
        <v>0</v>
      </c>
      <c r="BC50" s="48">
        <f t="shared" si="0"/>
        <v>0</v>
      </c>
      <c r="BD50" s="48">
        <f t="shared" si="0"/>
        <v>0</v>
      </c>
      <c r="BE50" s="48">
        <f t="shared" si="0"/>
        <v>0</v>
      </c>
    </row>
    <row r="51" spans="42:57" x14ac:dyDescent="0.2">
      <c r="AP51" s="47" t="s">
        <v>26</v>
      </c>
      <c r="AQ51" s="48">
        <f t="shared" si="1"/>
        <v>0</v>
      </c>
      <c r="AR51" s="48">
        <f t="shared" si="1"/>
        <v>0</v>
      </c>
      <c r="AS51" s="48">
        <f t="shared" si="1"/>
        <v>0</v>
      </c>
      <c r="AT51" s="48">
        <f t="shared" si="1"/>
        <v>0</v>
      </c>
      <c r="AU51" s="48">
        <f t="shared" si="1"/>
        <v>0</v>
      </c>
      <c r="AV51" s="48">
        <f t="shared" si="1"/>
        <v>0</v>
      </c>
      <c r="AW51" s="48">
        <f t="shared" si="1"/>
        <v>0</v>
      </c>
      <c r="AX51" s="48">
        <f t="shared" si="1"/>
        <v>0</v>
      </c>
      <c r="AY51" s="48">
        <f t="shared" si="0"/>
        <v>0</v>
      </c>
      <c r="AZ51" s="48">
        <f t="shared" si="0"/>
        <v>0</v>
      </c>
      <c r="BA51" s="48">
        <f t="shared" si="0"/>
        <v>0</v>
      </c>
      <c r="BB51" s="48">
        <f t="shared" si="0"/>
        <v>0</v>
      </c>
      <c r="BC51" s="48">
        <f t="shared" si="0"/>
        <v>0</v>
      </c>
      <c r="BD51" s="48">
        <f t="shared" si="0"/>
        <v>0</v>
      </c>
      <c r="BE51" s="48">
        <f t="shared" si="0"/>
        <v>0</v>
      </c>
    </row>
    <row r="52" spans="42:57" x14ac:dyDescent="0.2">
      <c r="AP52" s="49" t="s">
        <v>27</v>
      </c>
      <c r="AQ52" s="48">
        <f t="shared" si="1"/>
        <v>0</v>
      </c>
      <c r="AR52" s="48">
        <f t="shared" si="1"/>
        <v>0</v>
      </c>
      <c r="AS52" s="48">
        <f t="shared" si="1"/>
        <v>0</v>
      </c>
      <c r="AT52" s="48">
        <f t="shared" si="1"/>
        <v>0</v>
      </c>
      <c r="AU52" s="48">
        <f t="shared" si="1"/>
        <v>208.55560337725498</v>
      </c>
      <c r="AV52" s="48">
        <f t="shared" si="1"/>
        <v>0</v>
      </c>
      <c r="AW52" s="48">
        <f t="shared" si="1"/>
        <v>0</v>
      </c>
      <c r="AX52" s="48">
        <f t="shared" si="1"/>
        <v>0</v>
      </c>
      <c r="AY52" s="48">
        <f t="shared" si="0"/>
        <v>0</v>
      </c>
      <c r="AZ52" s="48">
        <f t="shared" si="0"/>
        <v>0</v>
      </c>
      <c r="BA52" s="48">
        <f t="shared" si="0"/>
        <v>0</v>
      </c>
      <c r="BB52" s="48">
        <f t="shared" si="0"/>
        <v>0</v>
      </c>
      <c r="BC52" s="48">
        <f t="shared" si="0"/>
        <v>0</v>
      </c>
      <c r="BD52" s="48">
        <f t="shared" si="0"/>
        <v>0</v>
      </c>
      <c r="BE52" s="48">
        <f t="shared" si="0"/>
        <v>0</v>
      </c>
    </row>
    <row r="53" spans="42:57" x14ac:dyDescent="0.2">
      <c r="AP53" s="47" t="s">
        <v>28</v>
      </c>
      <c r="AQ53" s="48">
        <f t="shared" si="1"/>
        <v>0</v>
      </c>
      <c r="AR53" s="48">
        <f t="shared" si="1"/>
        <v>0</v>
      </c>
      <c r="AS53" s="48">
        <f t="shared" si="1"/>
        <v>0</v>
      </c>
      <c r="AT53" s="48">
        <f t="shared" si="1"/>
        <v>0</v>
      </c>
      <c r="AU53" s="48">
        <f t="shared" si="1"/>
        <v>0</v>
      </c>
      <c r="AV53" s="48">
        <f t="shared" si="1"/>
        <v>0</v>
      </c>
      <c r="AW53" s="48">
        <f t="shared" si="1"/>
        <v>0</v>
      </c>
      <c r="AX53" s="48">
        <f t="shared" si="1"/>
        <v>0</v>
      </c>
      <c r="AY53" s="48">
        <f t="shared" si="0"/>
        <v>0</v>
      </c>
      <c r="AZ53" s="48">
        <f t="shared" si="0"/>
        <v>0</v>
      </c>
      <c r="BA53" s="48">
        <f t="shared" si="0"/>
        <v>0</v>
      </c>
      <c r="BB53" s="48">
        <f t="shared" si="0"/>
        <v>0</v>
      </c>
      <c r="BC53" s="48">
        <f t="shared" si="0"/>
        <v>0</v>
      </c>
      <c r="BD53" s="48">
        <f t="shared" si="0"/>
        <v>0</v>
      </c>
      <c r="BE53" s="48">
        <f t="shared" si="0"/>
        <v>0</v>
      </c>
    </row>
    <row r="54" spans="42:57" x14ac:dyDescent="0.2">
      <c r="AP54" s="11" t="s">
        <v>29</v>
      </c>
      <c r="AQ54" s="48">
        <f t="shared" si="1"/>
        <v>0</v>
      </c>
      <c r="AR54" s="48">
        <f t="shared" si="1"/>
        <v>0</v>
      </c>
      <c r="AS54" s="48">
        <f t="shared" si="1"/>
        <v>0</v>
      </c>
      <c r="AT54" s="48">
        <f t="shared" si="1"/>
        <v>0</v>
      </c>
      <c r="AU54" s="48">
        <f t="shared" si="1"/>
        <v>0</v>
      </c>
      <c r="AV54" s="48">
        <f t="shared" si="1"/>
        <v>286.88405520213911</v>
      </c>
      <c r="AW54" s="48">
        <f t="shared" si="1"/>
        <v>0</v>
      </c>
      <c r="AX54" s="48">
        <f t="shared" si="1"/>
        <v>0</v>
      </c>
      <c r="AY54" s="48">
        <f t="shared" si="0"/>
        <v>0</v>
      </c>
      <c r="AZ54" s="48">
        <f t="shared" si="0"/>
        <v>0</v>
      </c>
      <c r="BA54" s="48">
        <f t="shared" si="0"/>
        <v>0</v>
      </c>
      <c r="BB54" s="48">
        <f t="shared" si="0"/>
        <v>0</v>
      </c>
      <c r="BC54" s="48">
        <f t="shared" si="0"/>
        <v>0</v>
      </c>
      <c r="BD54" s="48">
        <f t="shared" si="0"/>
        <v>0</v>
      </c>
      <c r="BE54" s="48">
        <f t="shared" si="0"/>
        <v>0</v>
      </c>
    </row>
    <row r="55" spans="42:57" x14ac:dyDescent="0.2">
      <c r="AP55" s="47" t="s">
        <v>30</v>
      </c>
      <c r="AQ55" s="48">
        <f t="shared" si="1"/>
        <v>0</v>
      </c>
      <c r="AR55" s="48">
        <f t="shared" si="1"/>
        <v>0</v>
      </c>
      <c r="AS55" s="48">
        <f t="shared" si="1"/>
        <v>0</v>
      </c>
      <c r="AT55" s="48">
        <f t="shared" si="1"/>
        <v>0</v>
      </c>
      <c r="AU55" s="48">
        <f t="shared" si="1"/>
        <v>0</v>
      </c>
      <c r="AV55" s="48">
        <f t="shared" si="1"/>
        <v>0</v>
      </c>
      <c r="AW55" s="48">
        <f t="shared" si="1"/>
        <v>0</v>
      </c>
      <c r="AX55" s="48">
        <f t="shared" si="1"/>
        <v>0</v>
      </c>
      <c r="AY55" s="48">
        <f t="shared" si="0"/>
        <v>0</v>
      </c>
      <c r="AZ55" s="48">
        <f t="shared" si="0"/>
        <v>0</v>
      </c>
      <c r="BA55" s="48">
        <f t="shared" si="0"/>
        <v>0</v>
      </c>
      <c r="BB55" s="48">
        <f t="shared" si="0"/>
        <v>0</v>
      </c>
      <c r="BC55" s="48">
        <f t="shared" si="0"/>
        <v>0</v>
      </c>
      <c r="BD55" s="48">
        <f t="shared" si="0"/>
        <v>0</v>
      </c>
      <c r="BE55" s="48">
        <f t="shared" si="0"/>
        <v>0</v>
      </c>
    </row>
    <row r="56" spans="42:57" x14ac:dyDescent="0.2">
      <c r="AP56" s="49" t="s">
        <v>31</v>
      </c>
      <c r="AQ56" s="48">
        <f t="shared" si="1"/>
        <v>0</v>
      </c>
      <c r="AR56" s="48">
        <f t="shared" si="1"/>
        <v>0</v>
      </c>
      <c r="AS56" s="48">
        <f t="shared" si="1"/>
        <v>0</v>
      </c>
      <c r="AT56" s="48">
        <f t="shared" si="1"/>
        <v>0</v>
      </c>
      <c r="AU56" s="48">
        <f t="shared" si="1"/>
        <v>0</v>
      </c>
      <c r="AV56" s="48">
        <f t="shared" si="1"/>
        <v>0</v>
      </c>
      <c r="AW56" s="48">
        <f t="shared" si="1"/>
        <v>1011.7674660019052</v>
      </c>
      <c r="AX56" s="48">
        <f t="shared" si="1"/>
        <v>0</v>
      </c>
      <c r="AY56" s="48">
        <f t="shared" si="0"/>
        <v>0</v>
      </c>
      <c r="AZ56" s="48">
        <f t="shared" si="0"/>
        <v>0</v>
      </c>
      <c r="BA56" s="48">
        <f t="shared" si="0"/>
        <v>0</v>
      </c>
      <c r="BB56" s="48">
        <f t="shared" si="0"/>
        <v>0</v>
      </c>
      <c r="BC56" s="48">
        <f t="shared" si="0"/>
        <v>0</v>
      </c>
      <c r="BD56" s="48">
        <f t="shared" si="0"/>
        <v>0</v>
      </c>
      <c r="BE56" s="48">
        <f t="shared" si="0"/>
        <v>0</v>
      </c>
    </row>
    <row r="57" spans="42:57" x14ac:dyDescent="0.2">
      <c r="AP57" s="49" t="s">
        <v>32</v>
      </c>
      <c r="AQ57" s="48">
        <f t="shared" si="1"/>
        <v>0</v>
      </c>
      <c r="AR57" s="48">
        <f t="shared" si="1"/>
        <v>0</v>
      </c>
      <c r="AS57" s="48">
        <f t="shared" si="1"/>
        <v>0</v>
      </c>
      <c r="AT57" s="48">
        <f t="shared" si="1"/>
        <v>0</v>
      </c>
      <c r="AU57" s="48">
        <f t="shared" si="1"/>
        <v>0</v>
      </c>
      <c r="AV57" s="48">
        <f t="shared" si="1"/>
        <v>0</v>
      </c>
      <c r="AW57" s="48">
        <f t="shared" si="1"/>
        <v>0</v>
      </c>
      <c r="AX57" s="48">
        <f t="shared" si="1"/>
        <v>208.55560337725498</v>
      </c>
      <c r="AY57" s="48">
        <f t="shared" si="1"/>
        <v>0</v>
      </c>
      <c r="AZ57" s="48">
        <f t="shared" si="1"/>
        <v>0</v>
      </c>
      <c r="BA57" s="48">
        <f t="shared" si="1"/>
        <v>0</v>
      </c>
      <c r="BB57" s="48">
        <f t="shared" si="1"/>
        <v>0</v>
      </c>
      <c r="BC57" s="48">
        <f t="shared" si="1"/>
        <v>0</v>
      </c>
      <c r="BD57" s="48">
        <f t="shared" si="1"/>
        <v>0</v>
      </c>
      <c r="BE57" s="48">
        <f t="shared" si="1"/>
        <v>0</v>
      </c>
    </row>
    <row r="58" spans="42:57" x14ac:dyDescent="0.2">
      <c r="AP58" s="49" t="s">
        <v>33</v>
      </c>
      <c r="AQ58" s="48">
        <f t="shared" ref="AQ58:BE73" si="2">AQ98</f>
        <v>0</v>
      </c>
      <c r="AR58" s="48">
        <f t="shared" si="2"/>
        <v>0</v>
      </c>
      <c r="AS58" s="48">
        <f t="shared" si="2"/>
        <v>0</v>
      </c>
      <c r="AT58" s="48">
        <f t="shared" si="2"/>
        <v>0</v>
      </c>
      <c r="AU58" s="48">
        <f t="shared" si="2"/>
        <v>0</v>
      </c>
      <c r="AV58" s="48">
        <f t="shared" si="2"/>
        <v>0</v>
      </c>
      <c r="AW58" s="48">
        <f t="shared" si="2"/>
        <v>0</v>
      </c>
      <c r="AX58" s="48">
        <f t="shared" si="2"/>
        <v>0</v>
      </c>
      <c r="AY58" s="48">
        <f t="shared" si="2"/>
        <v>286.88405520213911</v>
      </c>
      <c r="AZ58" s="48">
        <f t="shared" si="2"/>
        <v>0</v>
      </c>
      <c r="BA58" s="48">
        <f t="shared" si="2"/>
        <v>0</v>
      </c>
      <c r="BB58" s="48">
        <f t="shared" si="2"/>
        <v>0</v>
      </c>
      <c r="BC58" s="48">
        <f t="shared" si="2"/>
        <v>0</v>
      </c>
      <c r="BD58" s="48">
        <f t="shared" si="2"/>
        <v>0</v>
      </c>
      <c r="BE58" s="48">
        <f t="shared" si="2"/>
        <v>0</v>
      </c>
    </row>
    <row r="59" spans="42:57" x14ac:dyDescent="0.2">
      <c r="AP59" s="49" t="s">
        <v>34</v>
      </c>
      <c r="AQ59" s="48">
        <f t="shared" si="2"/>
        <v>0</v>
      </c>
      <c r="AR59" s="48">
        <f t="shared" si="2"/>
        <v>0</v>
      </c>
      <c r="AS59" s="48">
        <f t="shared" si="2"/>
        <v>0</v>
      </c>
      <c r="AT59" s="48">
        <f t="shared" si="2"/>
        <v>0</v>
      </c>
      <c r="AU59" s="48">
        <f t="shared" si="2"/>
        <v>0</v>
      </c>
      <c r="AV59" s="48">
        <f t="shared" si="2"/>
        <v>0</v>
      </c>
      <c r="AW59" s="48">
        <f t="shared" si="2"/>
        <v>0</v>
      </c>
      <c r="AX59" s="48">
        <f t="shared" si="2"/>
        <v>0</v>
      </c>
      <c r="AY59" s="48">
        <f t="shared" si="2"/>
        <v>0</v>
      </c>
      <c r="AZ59" s="48">
        <f t="shared" si="2"/>
        <v>0</v>
      </c>
      <c r="BA59" s="48">
        <f t="shared" si="2"/>
        <v>0</v>
      </c>
      <c r="BB59" s="48">
        <f t="shared" si="2"/>
        <v>0</v>
      </c>
      <c r="BC59" s="48">
        <f t="shared" si="2"/>
        <v>0</v>
      </c>
      <c r="BD59" s="48">
        <f t="shared" si="2"/>
        <v>1000.0000000000001</v>
      </c>
      <c r="BE59" s="48">
        <f t="shared" si="2"/>
        <v>0</v>
      </c>
    </row>
    <row r="60" spans="42:57" x14ac:dyDescent="0.2">
      <c r="AP60" s="11" t="s">
        <v>35</v>
      </c>
      <c r="AQ60" s="48">
        <f t="shared" si="2"/>
        <v>0</v>
      </c>
      <c r="AR60" s="48">
        <f t="shared" si="2"/>
        <v>0</v>
      </c>
      <c r="AS60" s="48">
        <f t="shared" si="2"/>
        <v>0</v>
      </c>
      <c r="AT60" s="48">
        <f t="shared" si="2"/>
        <v>0</v>
      </c>
      <c r="AU60" s="48">
        <f t="shared" si="2"/>
        <v>0</v>
      </c>
      <c r="AV60" s="48">
        <f t="shared" si="2"/>
        <v>0</v>
      </c>
      <c r="AW60" s="48">
        <f t="shared" si="2"/>
        <v>0</v>
      </c>
      <c r="AX60" s="48">
        <f t="shared" si="2"/>
        <v>0</v>
      </c>
      <c r="AY60" s="48">
        <f t="shared" si="2"/>
        <v>0</v>
      </c>
      <c r="AZ60" s="48">
        <f t="shared" si="2"/>
        <v>0</v>
      </c>
      <c r="BA60" s="48">
        <f t="shared" si="2"/>
        <v>0</v>
      </c>
      <c r="BB60" s="48">
        <f t="shared" si="2"/>
        <v>0</v>
      </c>
      <c r="BC60" s="48">
        <f t="shared" si="2"/>
        <v>0</v>
      </c>
      <c r="BD60" s="48">
        <f t="shared" si="2"/>
        <v>0</v>
      </c>
      <c r="BE60" s="48">
        <f t="shared" si="2"/>
        <v>0</v>
      </c>
    </row>
    <row r="61" spans="42:57" x14ac:dyDescent="0.2">
      <c r="AP61" s="11" t="s">
        <v>36</v>
      </c>
      <c r="AQ61" s="48">
        <f t="shared" si="2"/>
        <v>0</v>
      </c>
      <c r="AR61" s="48">
        <f t="shared" si="2"/>
        <v>0</v>
      </c>
      <c r="AS61" s="48">
        <f t="shared" si="2"/>
        <v>0</v>
      </c>
      <c r="AT61" s="48">
        <f t="shared" si="2"/>
        <v>0</v>
      </c>
      <c r="AU61" s="48">
        <f t="shared" si="2"/>
        <v>0</v>
      </c>
      <c r="AV61" s="48">
        <f t="shared" si="2"/>
        <v>0</v>
      </c>
      <c r="AW61" s="48">
        <f t="shared" si="2"/>
        <v>0</v>
      </c>
      <c r="AX61" s="48">
        <f t="shared" si="2"/>
        <v>0</v>
      </c>
      <c r="AY61" s="48">
        <f t="shared" si="2"/>
        <v>0</v>
      </c>
      <c r="AZ61" s="48">
        <f t="shared" si="2"/>
        <v>208.55560337725498</v>
      </c>
      <c r="BA61" s="48">
        <f t="shared" si="2"/>
        <v>0</v>
      </c>
      <c r="BB61" s="48">
        <f t="shared" si="2"/>
        <v>0</v>
      </c>
      <c r="BC61" s="48">
        <f t="shared" si="2"/>
        <v>0</v>
      </c>
      <c r="BD61" s="48">
        <f t="shared" si="2"/>
        <v>0</v>
      </c>
      <c r="BE61" s="48">
        <f t="shared" si="2"/>
        <v>0</v>
      </c>
    </row>
    <row r="62" spans="42:57" x14ac:dyDescent="0.2">
      <c r="AP62" s="11" t="s">
        <v>37</v>
      </c>
      <c r="AQ62" s="48">
        <f t="shared" si="2"/>
        <v>0</v>
      </c>
      <c r="AR62" s="48">
        <f t="shared" si="2"/>
        <v>0</v>
      </c>
      <c r="AS62" s="48">
        <f t="shared" si="2"/>
        <v>0</v>
      </c>
      <c r="AT62" s="48">
        <f t="shared" si="2"/>
        <v>0</v>
      </c>
      <c r="AU62" s="48">
        <f t="shared" si="2"/>
        <v>0</v>
      </c>
      <c r="AV62" s="48">
        <f t="shared" si="2"/>
        <v>0</v>
      </c>
      <c r="AW62" s="48">
        <f t="shared" si="2"/>
        <v>0</v>
      </c>
      <c r="AX62" s="48">
        <f t="shared" si="2"/>
        <v>0</v>
      </c>
      <c r="AY62" s="48">
        <f t="shared" si="2"/>
        <v>0</v>
      </c>
      <c r="AZ62" s="48">
        <f t="shared" si="2"/>
        <v>0</v>
      </c>
      <c r="BA62" s="48">
        <f t="shared" si="2"/>
        <v>286.88405520213911</v>
      </c>
      <c r="BB62" s="48">
        <f t="shared" si="2"/>
        <v>0</v>
      </c>
      <c r="BC62" s="48">
        <f t="shared" si="2"/>
        <v>0</v>
      </c>
      <c r="BD62" s="48">
        <f t="shared" si="2"/>
        <v>0</v>
      </c>
      <c r="BE62" s="48">
        <f t="shared" si="2"/>
        <v>0</v>
      </c>
    </row>
    <row r="63" spans="42:57" x14ac:dyDescent="0.2">
      <c r="AP63" s="11" t="s">
        <v>38</v>
      </c>
      <c r="AQ63" s="48">
        <f t="shared" si="2"/>
        <v>0</v>
      </c>
      <c r="AR63" s="48">
        <f t="shared" si="2"/>
        <v>0</v>
      </c>
      <c r="AS63" s="48">
        <f t="shared" si="2"/>
        <v>0</v>
      </c>
      <c r="AT63" s="48">
        <f t="shared" si="2"/>
        <v>0</v>
      </c>
      <c r="AU63" s="48">
        <f t="shared" si="2"/>
        <v>0</v>
      </c>
      <c r="AV63" s="48">
        <f t="shared" si="2"/>
        <v>0</v>
      </c>
      <c r="AW63" s="48">
        <f t="shared" si="2"/>
        <v>0</v>
      </c>
      <c r="AX63" s="48">
        <f t="shared" si="2"/>
        <v>0</v>
      </c>
      <c r="AY63" s="48">
        <f t="shared" si="2"/>
        <v>0</v>
      </c>
      <c r="AZ63" s="48">
        <f t="shared" si="2"/>
        <v>0</v>
      </c>
      <c r="BA63" s="48">
        <f t="shared" si="2"/>
        <v>0</v>
      </c>
      <c r="BB63" s="48">
        <f t="shared" si="2"/>
        <v>0</v>
      </c>
      <c r="BC63" s="48">
        <f t="shared" si="2"/>
        <v>0</v>
      </c>
      <c r="BD63" s="48">
        <f t="shared" si="2"/>
        <v>111.00813284002646</v>
      </c>
      <c r="BE63" s="48">
        <f t="shared" si="2"/>
        <v>0</v>
      </c>
    </row>
    <row r="64" spans="42:57" x14ac:dyDescent="0.2">
      <c r="AP64" s="11" t="s">
        <v>39</v>
      </c>
      <c r="AQ64" s="48">
        <f t="shared" si="2"/>
        <v>0</v>
      </c>
      <c r="AR64" s="48">
        <f t="shared" si="2"/>
        <v>0</v>
      </c>
      <c r="AS64" s="48">
        <f t="shared" si="2"/>
        <v>0</v>
      </c>
      <c r="AT64" s="48">
        <f t="shared" si="2"/>
        <v>0</v>
      </c>
      <c r="AU64" s="48">
        <f t="shared" si="2"/>
        <v>0</v>
      </c>
      <c r="AV64" s="48">
        <f t="shared" si="2"/>
        <v>0</v>
      </c>
      <c r="AW64" s="48">
        <f t="shared" si="2"/>
        <v>0</v>
      </c>
      <c r="AX64" s="48">
        <f t="shared" si="2"/>
        <v>0</v>
      </c>
      <c r="AY64" s="48">
        <f t="shared" si="2"/>
        <v>0</v>
      </c>
      <c r="AZ64" s="48">
        <f t="shared" si="2"/>
        <v>0</v>
      </c>
      <c r="BA64" s="48">
        <f t="shared" si="2"/>
        <v>0</v>
      </c>
      <c r="BB64" s="48">
        <f t="shared" si="2"/>
        <v>0</v>
      </c>
      <c r="BC64" s="48">
        <f t="shared" si="2"/>
        <v>0</v>
      </c>
      <c r="BD64" s="48">
        <f t="shared" si="2"/>
        <v>0</v>
      </c>
      <c r="BE64" s="48">
        <f t="shared" si="2"/>
        <v>0</v>
      </c>
    </row>
    <row r="65" spans="32:64" x14ac:dyDescent="0.2">
      <c r="AP65" s="11" t="s">
        <v>40</v>
      </c>
      <c r="AQ65" s="48">
        <f t="shared" si="2"/>
        <v>0</v>
      </c>
      <c r="AR65" s="48">
        <f t="shared" si="2"/>
        <v>0</v>
      </c>
      <c r="AS65" s="48">
        <f t="shared" si="2"/>
        <v>0</v>
      </c>
      <c r="AT65" s="48">
        <f t="shared" si="2"/>
        <v>0</v>
      </c>
      <c r="AU65" s="48">
        <f t="shared" si="2"/>
        <v>0</v>
      </c>
      <c r="AV65" s="48">
        <f t="shared" si="2"/>
        <v>0</v>
      </c>
      <c r="AW65" s="48">
        <f t="shared" si="2"/>
        <v>0</v>
      </c>
      <c r="AX65" s="48">
        <f t="shared" si="2"/>
        <v>0</v>
      </c>
      <c r="AY65" s="48">
        <f t="shared" si="2"/>
        <v>0</v>
      </c>
      <c r="AZ65" s="48">
        <f t="shared" si="2"/>
        <v>0</v>
      </c>
      <c r="BA65" s="48">
        <f t="shared" si="2"/>
        <v>0</v>
      </c>
      <c r="BB65" s="48">
        <f t="shared" si="2"/>
        <v>0</v>
      </c>
      <c r="BC65" s="48">
        <f t="shared" si="2"/>
        <v>0</v>
      </c>
      <c r="BD65" s="48">
        <f t="shared" si="2"/>
        <v>0</v>
      </c>
      <c r="BE65" s="48">
        <f t="shared" si="2"/>
        <v>0</v>
      </c>
    </row>
    <row r="66" spans="32:64" x14ac:dyDescent="0.2">
      <c r="AP66" s="11" t="s">
        <v>41</v>
      </c>
      <c r="AQ66" s="48">
        <f t="shared" si="2"/>
        <v>0</v>
      </c>
      <c r="AR66" s="48">
        <f t="shared" si="2"/>
        <v>0</v>
      </c>
      <c r="AS66" s="48">
        <f t="shared" si="2"/>
        <v>0</v>
      </c>
      <c r="AT66" s="48">
        <f t="shared" si="2"/>
        <v>0</v>
      </c>
      <c r="AU66" s="48">
        <f t="shared" si="2"/>
        <v>0</v>
      </c>
      <c r="AV66" s="48">
        <f t="shared" si="2"/>
        <v>0</v>
      </c>
      <c r="AW66" s="48">
        <f t="shared" si="2"/>
        <v>0</v>
      </c>
      <c r="AX66" s="48">
        <f t="shared" si="2"/>
        <v>0</v>
      </c>
      <c r="AY66" s="48">
        <f t="shared" si="2"/>
        <v>0</v>
      </c>
      <c r="AZ66" s="48">
        <f t="shared" si="2"/>
        <v>0</v>
      </c>
      <c r="BA66" s="48">
        <f t="shared" si="2"/>
        <v>0</v>
      </c>
      <c r="BB66" s="48">
        <f t="shared" si="2"/>
        <v>0</v>
      </c>
      <c r="BC66" s="48">
        <f t="shared" si="2"/>
        <v>0</v>
      </c>
      <c r="BD66" s="48">
        <f t="shared" si="2"/>
        <v>198.80764502323905</v>
      </c>
      <c r="BE66" s="48">
        <f t="shared" si="2"/>
        <v>0</v>
      </c>
    </row>
    <row r="67" spans="32:64" x14ac:dyDescent="0.2">
      <c r="AP67" s="12" t="s">
        <v>42</v>
      </c>
      <c r="AQ67" s="48">
        <f t="shared" si="2"/>
        <v>0</v>
      </c>
      <c r="AR67" s="48">
        <f t="shared" si="2"/>
        <v>0</v>
      </c>
      <c r="AS67" s="48">
        <f t="shared" si="2"/>
        <v>0</v>
      </c>
      <c r="AT67" s="48">
        <f t="shared" si="2"/>
        <v>0</v>
      </c>
      <c r="AU67" s="48">
        <f t="shared" si="2"/>
        <v>0</v>
      </c>
      <c r="AV67" s="48">
        <f t="shared" si="2"/>
        <v>0</v>
      </c>
      <c r="AW67" s="48">
        <f t="shared" si="2"/>
        <v>0</v>
      </c>
      <c r="AX67" s="48">
        <f t="shared" si="2"/>
        <v>0</v>
      </c>
      <c r="AY67" s="48">
        <f t="shared" si="2"/>
        <v>0</v>
      </c>
      <c r="AZ67" s="48">
        <f t="shared" si="2"/>
        <v>0</v>
      </c>
      <c r="BA67" s="48">
        <f t="shared" si="2"/>
        <v>0</v>
      </c>
      <c r="BB67" s="48">
        <f t="shared" si="2"/>
        <v>69.582675758133661</v>
      </c>
      <c r="BC67" s="48">
        <f t="shared" si="2"/>
        <v>0</v>
      </c>
      <c r="BD67" s="48">
        <f t="shared" si="2"/>
        <v>0</v>
      </c>
      <c r="BE67" s="48">
        <f t="shared" si="2"/>
        <v>0</v>
      </c>
    </row>
    <row r="68" spans="32:64" x14ac:dyDescent="0.2">
      <c r="AP68" s="11" t="s">
        <v>43</v>
      </c>
      <c r="AQ68" s="48">
        <f t="shared" si="2"/>
        <v>0</v>
      </c>
      <c r="AR68" s="48">
        <f t="shared" si="2"/>
        <v>0</v>
      </c>
      <c r="AS68" s="48">
        <f t="shared" si="2"/>
        <v>0</v>
      </c>
      <c r="AT68" s="48">
        <f t="shared" si="2"/>
        <v>0</v>
      </c>
      <c r="AU68" s="48">
        <f t="shared" si="2"/>
        <v>0</v>
      </c>
      <c r="AV68" s="48">
        <f t="shared" si="2"/>
        <v>0</v>
      </c>
      <c r="AW68" s="48">
        <f t="shared" si="2"/>
        <v>0</v>
      </c>
      <c r="AX68" s="48">
        <f t="shared" si="2"/>
        <v>0</v>
      </c>
      <c r="AY68" s="48">
        <f t="shared" si="2"/>
        <v>0</v>
      </c>
      <c r="AZ68" s="48">
        <f t="shared" si="2"/>
        <v>0</v>
      </c>
      <c r="BA68" s="48">
        <f t="shared" si="2"/>
        <v>0</v>
      </c>
      <c r="BB68" s="48">
        <f t="shared" si="2"/>
        <v>0</v>
      </c>
      <c r="BC68" s="48">
        <f t="shared" si="2"/>
        <v>0</v>
      </c>
      <c r="BD68" s="48">
        <f t="shared" si="2"/>
        <v>0</v>
      </c>
      <c r="BE68" s="48">
        <f t="shared" si="2"/>
        <v>0</v>
      </c>
    </row>
    <row r="69" spans="32:64" x14ac:dyDescent="0.2">
      <c r="AP69" s="47" t="s">
        <v>44</v>
      </c>
      <c r="AQ69" s="48">
        <f t="shared" si="2"/>
        <v>0</v>
      </c>
      <c r="AR69" s="48">
        <f t="shared" si="2"/>
        <v>0</v>
      </c>
      <c r="AS69" s="48">
        <f t="shared" si="2"/>
        <v>0</v>
      </c>
      <c r="AT69" s="48">
        <f t="shared" si="2"/>
        <v>0</v>
      </c>
      <c r="AU69" s="48">
        <f t="shared" si="2"/>
        <v>0</v>
      </c>
      <c r="AV69" s="48">
        <f t="shared" si="2"/>
        <v>0</v>
      </c>
      <c r="AW69" s="48">
        <f t="shared" si="2"/>
        <v>0</v>
      </c>
      <c r="AX69" s="48">
        <f t="shared" si="2"/>
        <v>0</v>
      </c>
      <c r="AY69" s="48">
        <f t="shared" si="2"/>
        <v>0</v>
      </c>
      <c r="AZ69" s="48">
        <f t="shared" si="2"/>
        <v>0</v>
      </c>
      <c r="BA69" s="48">
        <f t="shared" si="2"/>
        <v>0</v>
      </c>
      <c r="BB69" s="48">
        <f t="shared" si="2"/>
        <v>0</v>
      </c>
      <c r="BC69" s="48">
        <f t="shared" si="2"/>
        <v>0</v>
      </c>
      <c r="BD69" s="48">
        <f t="shared" si="2"/>
        <v>0</v>
      </c>
      <c r="BE69" s="48">
        <f t="shared" si="2"/>
        <v>0</v>
      </c>
    </row>
    <row r="70" spans="32:64" x14ac:dyDescent="0.2">
      <c r="AP70" s="11" t="s">
        <v>85</v>
      </c>
      <c r="AQ70" s="48">
        <f>AQ110</f>
        <v>0</v>
      </c>
      <c r="AR70" s="48">
        <f t="shared" si="2"/>
        <v>0</v>
      </c>
      <c r="AS70" s="48">
        <f t="shared" si="2"/>
        <v>0</v>
      </c>
      <c r="AT70" s="48">
        <f t="shared" si="2"/>
        <v>0</v>
      </c>
      <c r="AU70" s="48">
        <f t="shared" si="2"/>
        <v>0</v>
      </c>
      <c r="AV70" s="48">
        <f t="shared" si="2"/>
        <v>0</v>
      </c>
      <c r="AW70" s="48">
        <f t="shared" si="2"/>
        <v>0</v>
      </c>
      <c r="AX70" s="48">
        <f t="shared" si="2"/>
        <v>0</v>
      </c>
      <c r="AY70" s="48">
        <f t="shared" si="2"/>
        <v>0</v>
      </c>
      <c r="AZ70" s="48">
        <f t="shared" si="2"/>
        <v>0</v>
      </c>
      <c r="BA70" s="48">
        <f t="shared" si="2"/>
        <v>0</v>
      </c>
      <c r="BB70" s="48">
        <f t="shared" si="2"/>
        <v>0</v>
      </c>
      <c r="BC70" s="48"/>
      <c r="BD70" s="48">
        <f t="shared" si="2"/>
        <v>0</v>
      </c>
      <c r="BE70" s="48">
        <f t="shared" si="2"/>
        <v>0</v>
      </c>
    </row>
    <row r="71" spans="32:64" x14ac:dyDescent="0.2">
      <c r="AP71" s="11" t="s">
        <v>86</v>
      </c>
      <c r="AQ71" s="48">
        <f t="shared" si="2"/>
        <v>0</v>
      </c>
      <c r="AR71" s="48">
        <f t="shared" si="2"/>
        <v>0</v>
      </c>
      <c r="AS71" s="48">
        <f t="shared" si="2"/>
        <v>0</v>
      </c>
      <c r="AT71" s="48">
        <f t="shared" si="2"/>
        <v>0</v>
      </c>
      <c r="AU71" s="48">
        <f t="shared" si="2"/>
        <v>0</v>
      </c>
      <c r="AV71" s="48">
        <f t="shared" si="2"/>
        <v>0</v>
      </c>
      <c r="AW71" s="48">
        <f t="shared" si="2"/>
        <v>0</v>
      </c>
      <c r="AX71" s="48">
        <f t="shared" si="2"/>
        <v>0</v>
      </c>
      <c r="AY71" s="48">
        <f t="shared" si="2"/>
        <v>0</v>
      </c>
      <c r="AZ71" s="48">
        <f t="shared" si="2"/>
        <v>0</v>
      </c>
      <c r="BA71" s="48">
        <f t="shared" si="2"/>
        <v>10.437401363720047</v>
      </c>
      <c r="BB71" s="48">
        <f t="shared" si="2"/>
        <v>0</v>
      </c>
      <c r="BC71" s="48">
        <f t="shared" ref="BC71:BC75" si="3">BC110</f>
        <v>69.582675758133661</v>
      </c>
      <c r="BD71" s="48">
        <f t="shared" si="2"/>
        <v>0</v>
      </c>
      <c r="BE71" s="48">
        <f t="shared" si="2"/>
        <v>48.707873030693563</v>
      </c>
    </row>
    <row r="72" spans="32:64" x14ac:dyDescent="0.2">
      <c r="AP72" s="11" t="s">
        <v>46</v>
      </c>
      <c r="AQ72" s="48">
        <f t="shared" si="2"/>
        <v>0</v>
      </c>
      <c r="AR72" s="48">
        <f t="shared" si="2"/>
        <v>0</v>
      </c>
      <c r="AS72" s="48">
        <f t="shared" si="2"/>
        <v>0</v>
      </c>
      <c r="AT72" s="48">
        <f t="shared" si="2"/>
        <v>0</v>
      </c>
      <c r="AU72" s="48">
        <f t="shared" si="2"/>
        <v>0</v>
      </c>
      <c r="AV72" s="48">
        <f t="shared" si="2"/>
        <v>0</v>
      </c>
      <c r="AW72" s="48">
        <f t="shared" si="2"/>
        <v>0</v>
      </c>
      <c r="AX72" s="48">
        <f t="shared" si="2"/>
        <v>0</v>
      </c>
      <c r="AY72" s="48">
        <f t="shared" si="2"/>
        <v>0</v>
      </c>
      <c r="AZ72" s="48">
        <f t="shared" si="2"/>
        <v>0</v>
      </c>
      <c r="BA72" s="48">
        <f t="shared" si="2"/>
        <v>0</v>
      </c>
      <c r="BB72" s="48">
        <f t="shared" si="2"/>
        <v>0</v>
      </c>
      <c r="BC72" s="48">
        <f t="shared" si="3"/>
        <v>0</v>
      </c>
      <c r="BD72" s="48">
        <f t="shared" si="2"/>
        <v>0</v>
      </c>
      <c r="BE72" s="48">
        <f t="shared" si="2"/>
        <v>1309.8157778632656</v>
      </c>
    </row>
    <row r="73" spans="32:64" x14ac:dyDescent="0.2">
      <c r="AP73" s="11" t="s">
        <v>47</v>
      </c>
      <c r="AQ73" s="48">
        <f t="shared" si="2"/>
        <v>0</v>
      </c>
      <c r="AR73" s="48">
        <f t="shared" si="2"/>
        <v>0</v>
      </c>
      <c r="AS73" s="48">
        <f t="shared" si="2"/>
        <v>0</v>
      </c>
      <c r="AT73" s="48">
        <f t="shared" si="2"/>
        <v>0</v>
      </c>
      <c r="AU73" s="48">
        <f t="shared" si="2"/>
        <v>0</v>
      </c>
      <c r="AV73" s="48">
        <f t="shared" si="2"/>
        <v>0</v>
      </c>
      <c r="AW73" s="48">
        <f t="shared" si="2"/>
        <v>0</v>
      </c>
      <c r="AX73" s="48">
        <f t="shared" si="2"/>
        <v>0</v>
      </c>
      <c r="AY73" s="48">
        <f t="shared" si="2"/>
        <v>0</v>
      </c>
      <c r="AZ73" s="48">
        <f t="shared" si="2"/>
        <v>0</v>
      </c>
      <c r="BA73" s="48">
        <f t="shared" si="2"/>
        <v>0</v>
      </c>
      <c r="BB73" s="48">
        <f t="shared" si="2"/>
        <v>0</v>
      </c>
      <c r="BC73" s="48">
        <f t="shared" si="3"/>
        <v>0</v>
      </c>
      <c r="BD73" s="48">
        <f t="shared" si="2"/>
        <v>0</v>
      </c>
      <c r="BE73" s="48">
        <f t="shared" si="2"/>
        <v>0</v>
      </c>
    </row>
    <row r="74" spans="32:64" x14ac:dyDescent="0.2">
      <c r="AP74" s="11" t="s">
        <v>48</v>
      </c>
      <c r="AQ74" s="48">
        <f t="shared" ref="AQ74:BB75" si="4">AQ114</f>
        <v>0</v>
      </c>
      <c r="AR74" s="48">
        <f t="shared" si="4"/>
        <v>0</v>
      </c>
      <c r="AS74" s="48">
        <f t="shared" si="4"/>
        <v>0</v>
      </c>
      <c r="AT74" s="48">
        <f t="shared" si="4"/>
        <v>0</v>
      </c>
      <c r="AU74" s="48">
        <f t="shared" si="4"/>
        <v>0</v>
      </c>
      <c r="AV74" s="48">
        <f t="shared" si="4"/>
        <v>0</v>
      </c>
      <c r="AW74" s="48">
        <f t="shared" si="4"/>
        <v>0</v>
      </c>
      <c r="AX74" s="48">
        <f t="shared" si="4"/>
        <v>0</v>
      </c>
      <c r="AY74" s="48">
        <f t="shared" si="4"/>
        <v>0</v>
      </c>
      <c r="AZ74" s="48">
        <f t="shared" si="4"/>
        <v>0</v>
      </c>
      <c r="BA74" s="48">
        <f t="shared" si="4"/>
        <v>0</v>
      </c>
      <c r="BB74" s="48">
        <f t="shared" si="4"/>
        <v>0</v>
      </c>
      <c r="BC74" s="48">
        <f t="shared" si="3"/>
        <v>0</v>
      </c>
      <c r="BD74" s="48">
        <f t="shared" ref="BD74:BE75" si="5">BD114</f>
        <v>0</v>
      </c>
      <c r="BE74" s="48">
        <f t="shared" si="5"/>
        <v>0</v>
      </c>
    </row>
    <row r="75" spans="32:64" x14ac:dyDescent="0.2">
      <c r="AP75" s="11" t="s">
        <v>49</v>
      </c>
      <c r="AQ75" s="48">
        <f t="shared" si="4"/>
        <v>0</v>
      </c>
      <c r="AR75" s="48">
        <f t="shared" si="4"/>
        <v>0</v>
      </c>
      <c r="AS75" s="48">
        <f t="shared" si="4"/>
        <v>0</v>
      </c>
      <c r="AT75" s="48">
        <f t="shared" si="4"/>
        <v>0</v>
      </c>
      <c r="AU75" s="48">
        <f t="shared" si="4"/>
        <v>0</v>
      </c>
      <c r="AV75" s="48">
        <f t="shared" si="4"/>
        <v>0</v>
      </c>
      <c r="AW75" s="48">
        <f t="shared" si="4"/>
        <v>0</v>
      </c>
      <c r="AX75" s="48">
        <f t="shared" si="4"/>
        <v>0</v>
      </c>
      <c r="AY75" s="48">
        <f t="shared" si="4"/>
        <v>0</v>
      </c>
      <c r="AZ75" s="48">
        <f t="shared" si="4"/>
        <v>0</v>
      </c>
      <c r="BA75" s="48">
        <f t="shared" si="4"/>
        <v>0</v>
      </c>
      <c r="BB75" s="48">
        <f t="shared" si="4"/>
        <v>0</v>
      </c>
      <c r="BC75" s="48">
        <f t="shared" si="3"/>
        <v>0</v>
      </c>
      <c r="BD75" s="48">
        <f t="shared" si="5"/>
        <v>0</v>
      </c>
      <c r="BE75" s="48">
        <f t="shared" si="5"/>
        <v>0</v>
      </c>
    </row>
    <row r="76" spans="32:64" x14ac:dyDescent="0.2">
      <c r="AP76" s="11"/>
      <c r="AQ76" s="67" t="s">
        <v>93</v>
      </c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</row>
    <row r="80" spans="32:64" ht="124" x14ac:dyDescent="0.2">
      <c r="AF80" s="47"/>
      <c r="AG80" s="47"/>
      <c r="AP80" s="46"/>
      <c r="AQ80" s="45" t="s">
        <v>0</v>
      </c>
      <c r="AR80" s="45" t="s">
        <v>1</v>
      </c>
      <c r="AS80" s="45" t="s">
        <v>2</v>
      </c>
      <c r="AT80" s="45" t="s">
        <v>3</v>
      </c>
      <c r="AU80" s="45" t="s">
        <v>4</v>
      </c>
      <c r="AV80" s="45" t="s">
        <v>5</v>
      </c>
      <c r="AW80" s="45" t="s">
        <v>6</v>
      </c>
      <c r="AX80" s="45" t="s">
        <v>7</v>
      </c>
      <c r="AY80" s="45" t="s">
        <v>8</v>
      </c>
      <c r="AZ80" s="45" t="s">
        <v>9</v>
      </c>
      <c r="BA80" s="45" t="s">
        <v>10</v>
      </c>
      <c r="BB80" s="45" t="s">
        <v>87</v>
      </c>
      <c r="BC80" s="45" t="s">
        <v>88</v>
      </c>
      <c r="BD80" s="45" t="s">
        <v>12</v>
      </c>
      <c r="BE80" s="45" t="s">
        <v>13</v>
      </c>
      <c r="BJ80" s="45"/>
      <c r="BK80" s="45" t="s">
        <v>14</v>
      </c>
      <c r="BL80" s="45" t="s">
        <v>15</v>
      </c>
    </row>
    <row r="81" spans="32:70" x14ac:dyDescent="0.2">
      <c r="AF81" s="47"/>
      <c r="AG81" s="47"/>
      <c r="AP81" s="47" t="s">
        <v>16</v>
      </c>
      <c r="AQ81" s="21">
        <f>'[1]Ore-&gt;PI'!AN42</f>
        <v>1011.7674660019052</v>
      </c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52">
        <f t="shared" ref="BF81:BF115" si="6">SUM(AQ81:BE81)</f>
        <v>1011.7674660019052</v>
      </c>
      <c r="BJ81" s="47" t="s">
        <v>16</v>
      </c>
      <c r="BK81" s="53"/>
      <c r="BL81" s="53"/>
      <c r="BM81" s="52">
        <f>SUM(BK81:BL81)</f>
        <v>0</v>
      </c>
    </row>
    <row r="82" spans="32:70" x14ac:dyDescent="0.2">
      <c r="AF82" s="47"/>
      <c r="AG82" s="47"/>
      <c r="AP82" s="47" t="s">
        <v>17</v>
      </c>
      <c r="AQ82" s="21"/>
      <c r="AR82" s="21">
        <f>'[1]Ore-&gt;PI'!U126</f>
        <v>208.55560337725498</v>
      </c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52">
        <f t="shared" si="6"/>
        <v>208.55560337725498</v>
      </c>
      <c r="BJ82" s="47" t="s">
        <v>17</v>
      </c>
      <c r="BK82" s="53"/>
      <c r="BL82" s="53"/>
      <c r="BM82" s="52">
        <f>SUM(BK82:BL82)</f>
        <v>0</v>
      </c>
    </row>
    <row r="83" spans="32:70" x14ac:dyDescent="0.2">
      <c r="AF83" s="47"/>
      <c r="AG83" s="47"/>
      <c r="AP83" s="47" t="s">
        <v>18</v>
      </c>
      <c r="AQ83" s="21"/>
      <c r="AR83" s="21"/>
      <c r="AS83" s="21">
        <f>'[1]Ore-&gt;PI'!U206</f>
        <v>286.88405520213911</v>
      </c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52">
        <f t="shared" si="6"/>
        <v>286.88405520213911</v>
      </c>
      <c r="BJ83" s="47" t="s">
        <v>18</v>
      </c>
      <c r="BK83" s="53"/>
      <c r="BL83" s="53"/>
      <c r="BM83" s="52">
        <f>SUM(BK83:BL83)</f>
        <v>0</v>
      </c>
    </row>
    <row r="84" spans="32:70" x14ac:dyDescent="0.2">
      <c r="AF84" s="47"/>
      <c r="AG84" s="47"/>
      <c r="AP84" s="47" t="s">
        <v>19</v>
      </c>
      <c r="AQ84" s="21">
        <f>'[1]Ore-&gt;PI'!U72</f>
        <v>30.150427560669065</v>
      </c>
      <c r="AR84" s="21">
        <f>'[1]Ore-&gt;PI'!U163</f>
        <v>9.0394269236644703E-2</v>
      </c>
      <c r="AS84" s="21">
        <f>'[1]Ore-&gt;PI'!U236</f>
        <v>7.1715017046188141</v>
      </c>
      <c r="AT84" s="21"/>
      <c r="AU84" s="21"/>
      <c r="AV84" s="21"/>
      <c r="AW84" s="21"/>
      <c r="AX84" s="21"/>
      <c r="AY84" s="21"/>
      <c r="AZ84" s="21">
        <f>'[1]Ore-&gt;PI'!CA140</f>
        <v>1173.1885157382469</v>
      </c>
      <c r="BA84" s="21">
        <f>'[1]Ore-&gt;PI'!CA242</f>
        <v>556.96479760636817</v>
      </c>
      <c r="BB84" s="21"/>
      <c r="BC84" s="21"/>
      <c r="BD84" s="21"/>
      <c r="BE84" s="22">
        <f>'[1]Ore-&gt;PI'!EL140</f>
        <v>2870.841834451006</v>
      </c>
      <c r="BF84" s="52">
        <f t="shared" si="6"/>
        <v>4638.4074713301452</v>
      </c>
      <c r="BJ84" s="47" t="s">
        <v>19</v>
      </c>
      <c r="BK84" s="53"/>
      <c r="BL84" s="53"/>
      <c r="BM84" s="52">
        <f t="shared" ref="BM84:BM115" si="7">SUM(BK84:BL84)</f>
        <v>0</v>
      </c>
    </row>
    <row r="85" spans="32:70" x14ac:dyDescent="0.2">
      <c r="AF85" s="47"/>
      <c r="AG85" s="47"/>
      <c r="AP85" s="47" t="s">
        <v>20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>
        <f>'[1]Ore-&gt;PI'!CA152</f>
        <v>20798.316475388398</v>
      </c>
      <c r="BA85" s="21">
        <f>'[1]Ore-&gt;PI'!CA254</f>
        <v>16.963528773956838</v>
      </c>
      <c r="BB85" s="21"/>
      <c r="BC85" s="21"/>
      <c r="BD85" s="21"/>
      <c r="BE85" s="21">
        <f>'[1]Ore-&gt;PI'!EL114</f>
        <v>44.774669200794314</v>
      </c>
      <c r="BF85" s="52">
        <f t="shared" si="6"/>
        <v>20860.054673363149</v>
      </c>
      <c r="BJ85" s="47" t="s">
        <v>20</v>
      </c>
      <c r="BK85" s="53"/>
      <c r="BL85" s="53"/>
      <c r="BM85" s="52">
        <f t="shared" si="7"/>
        <v>0</v>
      </c>
    </row>
    <row r="86" spans="32:70" x14ac:dyDescent="0.2">
      <c r="AF86" s="47"/>
      <c r="AG86" s="47"/>
      <c r="AP86" s="47" t="s">
        <v>21</v>
      </c>
      <c r="AQ86" s="21">
        <f>'[1]Ore-&gt;PI'!U59</f>
        <v>2.0694989883749622</v>
      </c>
      <c r="AR86" s="21">
        <f>'[1]Ore-&gt;PI'!U140</f>
        <v>5.671161105764883E-3</v>
      </c>
      <c r="AS86" s="21">
        <f>'[1]Ore-&gt;PI'!U222</f>
        <v>0.49224560722974403</v>
      </c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52">
        <f t="shared" si="6"/>
        <v>2.5674157567104707</v>
      </c>
      <c r="BJ86" s="47" t="s">
        <v>21</v>
      </c>
      <c r="BK86" s="53"/>
      <c r="BL86" s="53"/>
      <c r="BM86" s="52">
        <f t="shared" si="7"/>
        <v>0</v>
      </c>
    </row>
    <row r="87" spans="32:70" x14ac:dyDescent="0.2">
      <c r="AF87" s="47"/>
      <c r="AG87" s="47"/>
      <c r="AP87" s="47" t="s">
        <v>22</v>
      </c>
      <c r="AQ87" s="21"/>
      <c r="AR87" s="21">
        <f>'[1]Ore-&gt;PI'!U151</f>
        <v>5.1714158616864253E-4</v>
      </c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52">
        <f t="shared" si="6"/>
        <v>5.1714158616864253E-4</v>
      </c>
      <c r="BJ87" s="47" t="s">
        <v>22</v>
      </c>
      <c r="BK87" s="53"/>
      <c r="BL87" s="53"/>
      <c r="BM87" s="52">
        <f t="shared" si="7"/>
        <v>0</v>
      </c>
    </row>
    <row r="88" spans="32:70" x14ac:dyDescent="0.2">
      <c r="AF88" s="47"/>
      <c r="AG88" s="47"/>
      <c r="AP88" s="47" t="s">
        <v>23</v>
      </c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>
        <f>'[1]Ore-&gt;PI'!EL101</f>
        <v>4.8979947555174279</v>
      </c>
      <c r="BF88" s="52">
        <f t="shared" si="6"/>
        <v>4.8979947555174279</v>
      </c>
      <c r="BJ88" s="47" t="s">
        <v>23</v>
      </c>
      <c r="BK88" s="53"/>
      <c r="BL88" s="53"/>
      <c r="BM88" s="52">
        <f t="shared" si="7"/>
        <v>0</v>
      </c>
    </row>
    <row r="89" spans="32:70" x14ac:dyDescent="0.2">
      <c r="AF89" s="54"/>
      <c r="AG89" s="54"/>
      <c r="AP89" s="47" t="s">
        <v>24</v>
      </c>
      <c r="AQ89" s="21"/>
      <c r="AR89" s="21"/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/>
      <c r="BA89" s="21"/>
      <c r="BB89" s="21">
        <v>0</v>
      </c>
      <c r="BC89" s="21"/>
      <c r="BD89" s="21"/>
      <c r="BE89" s="21">
        <v>0</v>
      </c>
      <c r="BF89" s="52">
        <f t="shared" si="6"/>
        <v>0</v>
      </c>
      <c r="BJ89" s="47" t="s">
        <v>24</v>
      </c>
      <c r="BK89" s="53"/>
      <c r="BL89" s="53"/>
      <c r="BM89" s="52">
        <f t="shared" si="7"/>
        <v>0</v>
      </c>
    </row>
    <row r="90" spans="32:70" x14ac:dyDescent="0.2">
      <c r="AF90" s="49"/>
      <c r="AG90" s="49"/>
      <c r="AP90" s="49" t="s">
        <v>25</v>
      </c>
      <c r="AQ90" s="21"/>
      <c r="AR90" s="21"/>
      <c r="AS90" s="21"/>
      <c r="AT90" s="21">
        <f>'[1]Ore-&gt;PI'!AN42</f>
        <v>1011.7674660019052</v>
      </c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52">
        <f t="shared" si="6"/>
        <v>1011.7674660019052</v>
      </c>
      <c r="BJ90" s="49" t="s">
        <v>25</v>
      </c>
      <c r="BK90" s="53"/>
      <c r="BL90" s="53"/>
      <c r="BM90" s="52">
        <f t="shared" si="7"/>
        <v>0</v>
      </c>
    </row>
    <row r="91" spans="32:70" x14ac:dyDescent="0.2">
      <c r="AF91" s="11"/>
      <c r="AG91" s="11"/>
      <c r="AP91" s="47" t="s">
        <v>26</v>
      </c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52">
        <f t="shared" si="6"/>
        <v>0</v>
      </c>
      <c r="BJ91" s="47" t="s">
        <v>26</v>
      </c>
      <c r="BK91" s="53"/>
      <c r="BL91" s="53">
        <f>'[1]Ore-&gt;PI'!AN63</f>
        <v>32.219926549044033</v>
      </c>
      <c r="BM91" s="52">
        <f t="shared" si="7"/>
        <v>32.219926549044033</v>
      </c>
    </row>
    <row r="92" spans="32:70" x14ac:dyDescent="0.2">
      <c r="AF92" s="11"/>
      <c r="AG92" s="11"/>
      <c r="AP92" s="49" t="s">
        <v>27</v>
      </c>
      <c r="AQ92" s="21"/>
      <c r="AR92" s="21"/>
      <c r="AS92" s="21"/>
      <c r="AT92" s="21"/>
      <c r="AU92" s="21">
        <f>'[1]Ore-&gt;PI'!AO126</f>
        <v>208.55560337725498</v>
      </c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52">
        <f t="shared" si="6"/>
        <v>208.55560337725498</v>
      </c>
      <c r="BJ92" s="49" t="s">
        <v>27</v>
      </c>
      <c r="BK92" s="53"/>
      <c r="BL92" s="55"/>
      <c r="BM92" s="52">
        <f t="shared" si="7"/>
        <v>0</v>
      </c>
    </row>
    <row r="93" spans="32:70" x14ac:dyDescent="0.2">
      <c r="AF93" s="11"/>
      <c r="AG93" s="11"/>
      <c r="AP93" s="47" t="s">
        <v>28</v>
      </c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2"/>
      <c r="BE93" s="21"/>
      <c r="BF93" s="52">
        <f t="shared" si="6"/>
        <v>0</v>
      </c>
      <c r="BJ93" s="47" t="s">
        <v>28</v>
      </c>
      <c r="BK93" s="53"/>
      <c r="BL93" s="53">
        <f>'[1]Ore-&gt;PI'!AO142</f>
        <v>9.658257192857822E-2</v>
      </c>
      <c r="BM93" s="52">
        <f t="shared" si="7"/>
        <v>9.658257192857822E-2</v>
      </c>
    </row>
    <row r="94" spans="32:70" x14ac:dyDescent="0.2">
      <c r="AF94" s="11"/>
      <c r="AG94" s="11"/>
      <c r="AP94" s="11" t="s">
        <v>29</v>
      </c>
      <c r="AQ94" s="21"/>
      <c r="AR94" s="21"/>
      <c r="AS94" s="21"/>
      <c r="AT94" s="21"/>
      <c r="AU94" s="21"/>
      <c r="AV94" s="21">
        <f>'[1]Ore-&gt;PI'!AO206</f>
        <v>286.88405520213911</v>
      </c>
      <c r="AW94" s="21"/>
      <c r="AX94" s="21"/>
      <c r="AY94" s="21"/>
      <c r="AZ94" s="21"/>
      <c r="BA94" s="21"/>
      <c r="BB94" s="21"/>
      <c r="BC94" s="21"/>
      <c r="BD94" s="21"/>
      <c r="BE94" s="22"/>
      <c r="BF94" s="52">
        <f t="shared" si="6"/>
        <v>286.88405520213911</v>
      </c>
      <c r="BJ94" s="11" t="s">
        <v>29</v>
      </c>
      <c r="BK94" s="53"/>
      <c r="BL94" s="53"/>
      <c r="BM94" s="52">
        <f t="shared" si="7"/>
        <v>0</v>
      </c>
    </row>
    <row r="95" spans="32:70" x14ac:dyDescent="0.2">
      <c r="AF95" s="11"/>
      <c r="AG95" s="11"/>
      <c r="AP95" s="47" t="s">
        <v>30</v>
      </c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52">
        <f t="shared" si="6"/>
        <v>0</v>
      </c>
      <c r="BJ95" s="47" t="s">
        <v>30</v>
      </c>
      <c r="BK95" s="53"/>
      <c r="BL95" s="53">
        <f>'[1]Ore-&gt;PI'!AO227</f>
        <v>7.6637473118485584</v>
      </c>
      <c r="BM95" s="52">
        <f t="shared" si="7"/>
        <v>7.6637473118485584</v>
      </c>
      <c r="BN95" s="51"/>
      <c r="BO95" s="51"/>
      <c r="BP95" s="51"/>
      <c r="BQ95" s="51"/>
      <c r="BR95" s="51"/>
    </row>
    <row r="96" spans="32:70" x14ac:dyDescent="0.2">
      <c r="AF96" s="11"/>
      <c r="AG96" s="11"/>
      <c r="AP96" s="49" t="s">
        <v>31</v>
      </c>
      <c r="AQ96" s="21"/>
      <c r="AR96" s="21"/>
      <c r="AS96" s="21"/>
      <c r="AT96" s="21"/>
      <c r="AU96" s="21"/>
      <c r="AV96" s="21"/>
      <c r="AW96" s="21">
        <f>'[1]Ore-&gt;PI'!BG42</f>
        <v>1011.7674660019052</v>
      </c>
      <c r="AX96" s="21"/>
      <c r="AY96" s="21"/>
      <c r="AZ96" s="21"/>
      <c r="BA96" s="21"/>
      <c r="BB96" s="21"/>
      <c r="BC96" s="21"/>
      <c r="BD96" s="21"/>
      <c r="BE96" s="21"/>
      <c r="BF96" s="52">
        <f t="shared" si="6"/>
        <v>1011.7674660019052</v>
      </c>
      <c r="BJ96" s="49" t="s">
        <v>31</v>
      </c>
      <c r="BK96" s="53"/>
      <c r="BL96" s="53"/>
      <c r="BM96" s="52">
        <f t="shared" si="7"/>
        <v>0</v>
      </c>
    </row>
    <row r="97" spans="32:65" x14ac:dyDescent="0.2">
      <c r="AF97" s="11"/>
      <c r="AG97" s="11"/>
      <c r="AP97" s="49" t="s">
        <v>32</v>
      </c>
      <c r="AQ97" s="21"/>
      <c r="AR97" s="21"/>
      <c r="AS97" s="21"/>
      <c r="AT97" s="21"/>
      <c r="AU97" s="21"/>
      <c r="AV97" s="21"/>
      <c r="AW97" s="21"/>
      <c r="AX97" s="21">
        <f>'[1]Ore-&gt;PI'!BH126</f>
        <v>208.55560337725498</v>
      </c>
      <c r="AY97" s="21"/>
      <c r="AZ97" s="21"/>
      <c r="BA97" s="21"/>
      <c r="BB97" s="21"/>
      <c r="BC97" s="21"/>
      <c r="BD97" s="21"/>
      <c r="BE97" s="21"/>
      <c r="BF97" s="52">
        <f t="shared" si="6"/>
        <v>208.55560337725498</v>
      </c>
      <c r="BJ97" s="49" t="s">
        <v>32</v>
      </c>
      <c r="BK97" s="53"/>
      <c r="BL97" s="53"/>
      <c r="BM97" s="52">
        <f t="shared" si="7"/>
        <v>0</v>
      </c>
    </row>
    <row r="98" spans="32:65" x14ac:dyDescent="0.2">
      <c r="AF98" s="12"/>
      <c r="AG98" s="12"/>
      <c r="AP98" s="49" t="s">
        <v>33</v>
      </c>
      <c r="AQ98" s="21"/>
      <c r="AR98" s="21"/>
      <c r="AS98" s="21"/>
      <c r="AT98" s="21"/>
      <c r="AU98" s="21"/>
      <c r="AV98" s="21"/>
      <c r="AW98" s="21"/>
      <c r="AX98" s="21"/>
      <c r="AY98" s="21">
        <f>'[1]Ore-&gt;PI'!BH206</f>
        <v>286.88405520213911</v>
      </c>
      <c r="AZ98" s="21"/>
      <c r="BA98" s="21"/>
      <c r="BB98" s="21"/>
      <c r="BC98" s="21"/>
      <c r="BD98" s="21"/>
      <c r="BE98" s="21"/>
      <c r="BF98" s="52">
        <f t="shared" si="6"/>
        <v>286.88405520213911</v>
      </c>
      <c r="BJ98" s="49" t="s">
        <v>33</v>
      </c>
      <c r="BK98" s="53"/>
      <c r="BL98" s="53"/>
      <c r="BM98" s="52">
        <f t="shared" si="7"/>
        <v>0</v>
      </c>
    </row>
    <row r="99" spans="32:65" x14ac:dyDescent="0.2">
      <c r="AF99" s="11"/>
      <c r="AG99" s="11"/>
      <c r="AP99" s="49" t="s">
        <v>34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>
        <f>'[1]Ore-&gt;PI'!BZ42</f>
        <v>1000.0000000000001</v>
      </c>
      <c r="BE99" s="21"/>
      <c r="BF99" s="52">
        <f t="shared" si="6"/>
        <v>1000.0000000000001</v>
      </c>
      <c r="BG99" s="51"/>
      <c r="BH99" s="51"/>
      <c r="BJ99" s="49" t="s">
        <v>34</v>
      </c>
      <c r="BK99" s="53"/>
      <c r="BL99" s="53"/>
      <c r="BM99" s="52">
        <f t="shared" si="7"/>
        <v>0</v>
      </c>
    </row>
    <row r="100" spans="32:65" x14ac:dyDescent="0.2">
      <c r="AF100" s="11"/>
      <c r="AG100" s="11"/>
      <c r="AP100" s="11" t="s">
        <v>35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2"/>
      <c r="BF100" s="52">
        <f t="shared" si="6"/>
        <v>0</v>
      </c>
      <c r="BJ100" s="11" t="s">
        <v>35</v>
      </c>
      <c r="BK100" s="53"/>
      <c r="BL100" s="53">
        <f>Beneficiation_Iron_waste</f>
        <v>11.767466001905108</v>
      </c>
      <c r="BM100" s="52">
        <f t="shared" si="7"/>
        <v>11.767466001905108</v>
      </c>
    </row>
    <row r="101" spans="32:65" x14ac:dyDescent="0.2">
      <c r="AF101" s="11"/>
      <c r="AG101" s="11"/>
      <c r="AP101" s="11" t="s">
        <v>36</v>
      </c>
      <c r="AQ101" s="21"/>
      <c r="AR101" s="21"/>
      <c r="AS101" s="21"/>
      <c r="AT101" s="21"/>
      <c r="AU101" s="21"/>
      <c r="AV101" s="21"/>
      <c r="AW101" s="21"/>
      <c r="AX101" s="21"/>
      <c r="AY101" s="21"/>
      <c r="AZ101" s="21">
        <f>'[1]Ore-&gt;PI'!CA126</f>
        <v>208.55560337725498</v>
      </c>
      <c r="BA101" s="21"/>
      <c r="BB101" s="21"/>
      <c r="BC101" s="21"/>
      <c r="BD101" s="21"/>
      <c r="BE101" s="21"/>
      <c r="BF101" s="52">
        <f t="shared" si="6"/>
        <v>208.55560337725498</v>
      </c>
      <c r="BJ101" s="11" t="s">
        <v>36</v>
      </c>
      <c r="BK101" s="53"/>
      <c r="BL101" s="53"/>
      <c r="BM101" s="52">
        <f t="shared" si="7"/>
        <v>0</v>
      </c>
    </row>
    <row r="102" spans="32:65" x14ac:dyDescent="0.2">
      <c r="AF102" s="11"/>
      <c r="AG102" s="11"/>
      <c r="AP102" s="11" t="s">
        <v>37</v>
      </c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>
        <f>'[1]Ore-&gt;PI'!CA206</f>
        <v>286.88405520213911</v>
      </c>
      <c r="BB102" s="21"/>
      <c r="BC102" s="21"/>
      <c r="BD102" s="21"/>
      <c r="BE102" s="21"/>
      <c r="BF102" s="52">
        <f t="shared" si="6"/>
        <v>286.88405520213911</v>
      </c>
      <c r="BJ102" s="11" t="s">
        <v>37</v>
      </c>
      <c r="BK102" s="53"/>
      <c r="BL102" s="53"/>
      <c r="BM102" s="52">
        <f t="shared" si="7"/>
        <v>0</v>
      </c>
    </row>
    <row r="103" spans="32:65" x14ac:dyDescent="0.2">
      <c r="AF103" s="11"/>
      <c r="AG103" s="11"/>
      <c r="AP103" s="11" t="s">
        <v>38</v>
      </c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>
        <f>'[1]Ore-&gt;PI'!CV126</f>
        <v>111.00813284002646</v>
      </c>
      <c r="BE103" s="21"/>
      <c r="BF103" s="52">
        <f t="shared" si="6"/>
        <v>111.00813284002646</v>
      </c>
      <c r="BJ103" s="11" t="s">
        <v>38</v>
      </c>
      <c r="BK103" s="53"/>
      <c r="BL103" s="53"/>
      <c r="BM103" s="52">
        <f t="shared" si="7"/>
        <v>0</v>
      </c>
    </row>
    <row r="104" spans="32:65" x14ac:dyDescent="0.2">
      <c r="AF104" s="11"/>
      <c r="AG104" s="11"/>
      <c r="AP104" s="11" t="s">
        <v>39</v>
      </c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2"/>
      <c r="BF104" s="52">
        <f t="shared" si="6"/>
        <v>0</v>
      </c>
      <c r="BJ104" s="11" t="s">
        <v>39</v>
      </c>
      <c r="BK104" s="53"/>
      <c r="BL104" s="53">
        <f>Kiln_SolidWaste</f>
        <v>4.9847525450981189</v>
      </c>
      <c r="BM104" s="52">
        <f t="shared" si="7"/>
        <v>4.9847525450981189</v>
      </c>
    </row>
    <row r="105" spans="32:65" x14ac:dyDescent="0.2">
      <c r="AF105" s="11"/>
      <c r="AG105" s="11"/>
      <c r="AP105" s="11" t="s">
        <v>40</v>
      </c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52">
        <f t="shared" si="6"/>
        <v>0</v>
      </c>
      <c r="BJ105" s="11" t="s">
        <v>40</v>
      </c>
      <c r="BK105" s="53"/>
      <c r="BL105" s="53">
        <f>'[1]Ore-&gt;PI'!CV138</f>
        <v>22064.067709118775</v>
      </c>
      <c r="BM105" s="52">
        <f t="shared" si="7"/>
        <v>22064.067709118775</v>
      </c>
    </row>
    <row r="106" spans="32:65" x14ac:dyDescent="0.2">
      <c r="AF106" s="11"/>
      <c r="AG106" s="11"/>
      <c r="AP106" s="11" t="s">
        <v>41</v>
      </c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>
        <f>'[1]Ore-&gt;PI'!CV206</f>
        <v>198.80764502323905</v>
      </c>
      <c r="BE106" s="21"/>
      <c r="BF106" s="52">
        <f t="shared" si="6"/>
        <v>198.80764502323905</v>
      </c>
      <c r="BJ106" s="11" t="s">
        <v>41</v>
      </c>
      <c r="BK106" s="53"/>
      <c r="BL106" s="53"/>
      <c r="BM106" s="52">
        <f t="shared" si="7"/>
        <v>0</v>
      </c>
    </row>
    <row r="107" spans="32:65" x14ac:dyDescent="0.2">
      <c r="AF107" s="11"/>
      <c r="AG107" s="11"/>
      <c r="AP107" s="12" t="s">
        <v>42</v>
      </c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>
        <f>'[1]Ore-&gt;PI'!CV233</f>
        <v>69.582675758133661</v>
      </c>
      <c r="BC107" s="21"/>
      <c r="BD107" s="21"/>
      <c r="BE107" s="21"/>
      <c r="BF107" s="52">
        <f t="shared" si="6"/>
        <v>69.582675758133661</v>
      </c>
      <c r="BJ107" s="12" t="s">
        <v>42</v>
      </c>
      <c r="BK107" s="53"/>
      <c r="BL107" s="53"/>
      <c r="BM107" s="52">
        <f t="shared" si="7"/>
        <v>0</v>
      </c>
    </row>
    <row r="108" spans="32:65" x14ac:dyDescent="0.2">
      <c r="AF108" s="11"/>
      <c r="AG108" s="11"/>
      <c r="AP108" s="11" t="s">
        <v>43</v>
      </c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52">
        <f t="shared" si="6"/>
        <v>0</v>
      </c>
      <c r="BJ108" s="11" t="s">
        <v>43</v>
      </c>
      <c r="BK108" s="53"/>
      <c r="BL108" s="53">
        <f>Beneficiation_CoalWaste</f>
        <v>18.493734420766422</v>
      </c>
      <c r="BM108" s="52">
        <f t="shared" si="7"/>
        <v>18.493734420766422</v>
      </c>
    </row>
    <row r="109" spans="32:65" x14ac:dyDescent="0.2">
      <c r="AF109" s="11"/>
      <c r="AG109" s="11"/>
      <c r="AP109" s="47" t="s">
        <v>44</v>
      </c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52">
        <f t="shared" si="6"/>
        <v>0</v>
      </c>
      <c r="BJ109" s="47" t="s">
        <v>44</v>
      </c>
      <c r="BK109" s="53"/>
      <c r="BL109" s="53">
        <f>'[1]Ore-&gt;PI'!CV250</f>
        <v>584.3657277440451</v>
      </c>
      <c r="BM109" s="52">
        <f t="shared" si="7"/>
        <v>584.3657277440451</v>
      </c>
    </row>
    <row r="110" spans="32:65" x14ac:dyDescent="0.2">
      <c r="AF110" s="11"/>
      <c r="AG110" s="11"/>
      <c r="AP110" s="11" t="s">
        <v>85</v>
      </c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>
        <f>'[1]Ore-&gt;PI'!$DP$233</f>
        <v>69.582675758133661</v>
      </c>
      <c r="BD110" s="21"/>
      <c r="BE110" s="22"/>
      <c r="BF110" s="52">
        <f t="shared" si="6"/>
        <v>69.582675758133661</v>
      </c>
      <c r="BJ110" s="11" t="s">
        <v>85</v>
      </c>
      <c r="BK110" s="53"/>
      <c r="BL110" s="53"/>
      <c r="BM110" s="52">
        <f t="shared" si="7"/>
        <v>0</v>
      </c>
    </row>
    <row r="111" spans="32:65" x14ac:dyDescent="0.2">
      <c r="AF111" s="11"/>
      <c r="AG111" s="11"/>
      <c r="AP111" s="11" t="s">
        <v>86</v>
      </c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>
        <f>'[1]Ore-&gt;PI'!$CA$225</f>
        <v>10.437401363720047</v>
      </c>
      <c r="BB111" s="21"/>
      <c r="BC111" s="21"/>
      <c r="BD111" s="21"/>
      <c r="BE111" s="22">
        <f>'[1]Ore-&gt;PI'!$EL$152</f>
        <v>48.707873030693563</v>
      </c>
      <c r="BF111" s="52">
        <f t="shared" si="6"/>
        <v>59.145274394413612</v>
      </c>
      <c r="BJ111" s="11" t="s">
        <v>86</v>
      </c>
      <c r="BK111" s="53">
        <f>'[1]Ore-&gt;PI'!$FF$233</f>
        <v>10.437401363720047</v>
      </c>
      <c r="BL111" s="53"/>
      <c r="BM111" s="52">
        <f t="shared" si="7"/>
        <v>10.437401363720047</v>
      </c>
    </row>
    <row r="112" spans="32:65" x14ac:dyDescent="0.2">
      <c r="AF112" s="11"/>
      <c r="AG112" s="11"/>
      <c r="AP112" s="11" t="s">
        <v>46</v>
      </c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2">
        <f>'[1]Ore-&gt;PI'!EL126</f>
        <v>1309.8157778632656</v>
      </c>
      <c r="BF112" s="52">
        <f t="shared" si="6"/>
        <v>1309.8157778632656</v>
      </c>
      <c r="BJ112" s="11" t="s">
        <v>46</v>
      </c>
      <c r="BK112" s="53"/>
      <c r="BL112" s="53"/>
      <c r="BM112" s="52">
        <f t="shared" si="7"/>
        <v>0</v>
      </c>
    </row>
    <row r="113" spans="2:65" x14ac:dyDescent="0.2">
      <c r="AF113" s="11"/>
      <c r="AG113" s="11"/>
      <c r="AP113" s="11" t="s">
        <v>47</v>
      </c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52">
        <f t="shared" si="6"/>
        <v>0</v>
      </c>
      <c r="BJ113" s="11" t="s">
        <v>47</v>
      </c>
      <c r="BK113" s="53">
        <f>'[1]Ore-&gt;PI'!FL126</f>
        <v>616.23583583508366</v>
      </c>
      <c r="BL113" s="53"/>
      <c r="BM113" s="52">
        <f t="shared" si="7"/>
        <v>616.23583583508366</v>
      </c>
    </row>
    <row r="114" spans="2:65" x14ac:dyDescent="0.2">
      <c r="AF114" s="11"/>
      <c r="AG114" s="11"/>
      <c r="AP114" s="11" t="s">
        <v>48</v>
      </c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52">
        <f t="shared" si="6"/>
        <v>0</v>
      </c>
      <c r="BJ114" s="11" t="s">
        <v>48</v>
      </c>
      <c r="BK114" s="53"/>
      <c r="BL114" s="53">
        <f>'[1]Ore-&gt;PI'!FL141</f>
        <v>3432.8541806261665</v>
      </c>
      <c r="BM114" s="52">
        <f t="shared" si="7"/>
        <v>3432.8541806261665</v>
      </c>
    </row>
    <row r="115" spans="2:65" x14ac:dyDescent="0.2">
      <c r="AF115" s="11"/>
      <c r="AG115" s="11"/>
      <c r="AP115" s="11" t="s">
        <v>49</v>
      </c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52">
        <f t="shared" si="6"/>
        <v>0</v>
      </c>
      <c r="BJ115" s="11" t="s">
        <v>49</v>
      </c>
      <c r="BK115" s="53"/>
      <c r="BL115" s="53">
        <f>BF_SolidWaste</f>
        <v>229.94813284002646</v>
      </c>
      <c r="BM115" s="52">
        <f t="shared" si="7"/>
        <v>229.94813284002646</v>
      </c>
    </row>
    <row r="116" spans="2:65" x14ac:dyDescent="0.2">
      <c r="AF116" s="11"/>
      <c r="AG116" s="11"/>
      <c r="AP116" s="11"/>
      <c r="AQ116" s="67" t="s">
        <v>50</v>
      </c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51" t="s">
        <v>51</v>
      </c>
      <c r="BK116" s="67" t="s">
        <v>52</v>
      </c>
      <c r="BL116" s="67"/>
      <c r="BM116" s="51" t="s">
        <v>53</v>
      </c>
    </row>
    <row r="117" spans="2:65" x14ac:dyDescent="0.2">
      <c r="AF117" s="11"/>
      <c r="AG117" s="11"/>
      <c r="AP117" s="11"/>
      <c r="AQ117" s="52">
        <f t="shared" ref="AQ117:BE117" si="8">SUM(AQ81:AQ115)</f>
        <v>1043.9873925509492</v>
      </c>
      <c r="AR117" s="52">
        <f t="shared" si="8"/>
        <v>208.65218594918355</v>
      </c>
      <c r="AS117" s="52">
        <f t="shared" si="8"/>
        <v>294.54780251398768</v>
      </c>
      <c r="AT117" s="52">
        <f t="shared" si="8"/>
        <v>1011.7674660019052</v>
      </c>
      <c r="AU117" s="52">
        <f t="shared" si="8"/>
        <v>208.55560337725498</v>
      </c>
      <c r="AV117" s="52">
        <f t="shared" si="8"/>
        <v>286.88405520213911</v>
      </c>
      <c r="AW117" s="52">
        <f t="shared" si="8"/>
        <v>1011.7674660019052</v>
      </c>
      <c r="AX117" s="52">
        <f t="shared" si="8"/>
        <v>208.55560337725498</v>
      </c>
      <c r="AY117" s="52">
        <f t="shared" si="8"/>
        <v>286.88405520213911</v>
      </c>
      <c r="AZ117" s="52">
        <f t="shared" si="8"/>
        <v>22180.060594503899</v>
      </c>
      <c r="BA117" s="52">
        <f t="shared" si="8"/>
        <v>871.24978294618404</v>
      </c>
      <c r="BB117" s="52">
        <f t="shared" si="8"/>
        <v>69.582675758133661</v>
      </c>
      <c r="BC117" s="52">
        <f t="shared" si="8"/>
        <v>69.582675758133661</v>
      </c>
      <c r="BD117" s="52">
        <f t="shared" si="8"/>
        <v>1309.8157778632656</v>
      </c>
      <c r="BE117" s="52">
        <f t="shared" si="8"/>
        <v>4279.0381493012774</v>
      </c>
      <c r="BF117" s="51"/>
      <c r="BK117" s="51"/>
      <c r="BL117" s="51"/>
      <c r="BM117" s="51"/>
    </row>
    <row r="118" spans="2:65" x14ac:dyDescent="0.2">
      <c r="AF118" s="11"/>
      <c r="AG118" s="11"/>
      <c r="AP118" s="11"/>
      <c r="AQ118" s="67" t="s">
        <v>54</v>
      </c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51"/>
      <c r="BK118" s="51"/>
      <c r="BL118" s="51"/>
      <c r="BM118" s="51"/>
    </row>
    <row r="119" spans="2:65" ht="13" customHeight="1" x14ac:dyDescent="0.2">
      <c r="C119" s="68"/>
      <c r="D119" s="68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11"/>
      <c r="AG119" s="11"/>
      <c r="AH119" s="56"/>
      <c r="AI119" s="56"/>
      <c r="AJ119" s="56"/>
      <c r="AK119" s="56"/>
      <c r="AL119" s="56"/>
      <c r="AM119" s="56"/>
      <c r="AN119" s="56"/>
      <c r="AP119" s="11"/>
      <c r="BK119" s="51"/>
      <c r="BL119" s="51"/>
      <c r="BM119" s="51"/>
    </row>
    <row r="120" spans="2:65" ht="256" x14ac:dyDescent="0.2">
      <c r="B120" s="57"/>
      <c r="C120" s="45" t="s">
        <v>16</v>
      </c>
      <c r="D120" s="45" t="s">
        <v>17</v>
      </c>
      <c r="E120" s="45" t="s">
        <v>18</v>
      </c>
      <c r="F120" s="45" t="s">
        <v>19</v>
      </c>
      <c r="G120" s="45" t="s">
        <v>20</v>
      </c>
      <c r="H120" s="45" t="s">
        <v>55</v>
      </c>
      <c r="I120" s="45" t="s">
        <v>21</v>
      </c>
      <c r="J120" s="45" t="s">
        <v>22</v>
      </c>
      <c r="K120" s="45" t="s">
        <v>24</v>
      </c>
      <c r="L120" s="58" t="s">
        <v>25</v>
      </c>
      <c r="M120" s="45" t="s">
        <v>26</v>
      </c>
      <c r="N120" s="58" t="s">
        <v>27</v>
      </c>
      <c r="O120" s="45" t="s">
        <v>28</v>
      </c>
      <c r="P120" s="17" t="s">
        <v>29</v>
      </c>
      <c r="Q120" s="45" t="s">
        <v>30</v>
      </c>
      <c r="R120" s="58" t="s">
        <v>31</v>
      </c>
      <c r="S120" s="58" t="s">
        <v>32</v>
      </c>
      <c r="T120" s="58" t="s">
        <v>33</v>
      </c>
      <c r="U120" s="58" t="s">
        <v>34</v>
      </c>
      <c r="V120" s="17" t="s">
        <v>35</v>
      </c>
      <c r="W120" s="17" t="s">
        <v>36</v>
      </c>
      <c r="X120" s="17" t="s">
        <v>37</v>
      </c>
      <c r="Y120" s="17" t="s">
        <v>38</v>
      </c>
      <c r="Z120" s="17" t="s">
        <v>39</v>
      </c>
      <c r="AA120" s="17" t="s">
        <v>40</v>
      </c>
      <c r="AB120" s="17" t="s">
        <v>41</v>
      </c>
      <c r="AC120" s="18" t="s">
        <v>42</v>
      </c>
      <c r="AD120" s="17" t="s">
        <v>43</v>
      </c>
      <c r="AE120" s="45" t="s">
        <v>44</v>
      </c>
      <c r="AF120" s="17" t="s">
        <v>85</v>
      </c>
      <c r="AG120" s="17" t="s">
        <v>86</v>
      </c>
      <c r="AH120" s="17" t="s">
        <v>46</v>
      </c>
      <c r="AI120" s="17" t="s">
        <v>47</v>
      </c>
      <c r="AJ120" s="17" t="s">
        <v>48</v>
      </c>
      <c r="AK120" s="17" t="s">
        <v>49</v>
      </c>
      <c r="AP120" s="11"/>
      <c r="BK120" s="51"/>
      <c r="BL120" s="51"/>
    </row>
    <row r="121" spans="2:65" x14ac:dyDescent="0.2">
      <c r="B121" s="47" t="s">
        <v>0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>
        <f>'[1]Ore-&gt;PI'!U42</f>
        <v>1011.7674660019052</v>
      </c>
      <c r="M121" s="21">
        <f>'[1]Ore-&gt;PI'!$AN$63</f>
        <v>32.219926549044033</v>
      </c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52">
        <f>SUM(C121:AK121)</f>
        <v>1043.9873925509492</v>
      </c>
      <c r="BK121" s="51"/>
      <c r="BL121" s="51"/>
    </row>
    <row r="122" spans="2:65" x14ac:dyDescent="0.2">
      <c r="B122" s="47" t="s">
        <v>1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>
        <f>'[1]Ore-&gt;PI'!AO126</f>
        <v>208.55560337725498</v>
      </c>
      <c r="O122" s="21">
        <f>'[1]Ore-&gt;PI'!$AO$142</f>
        <v>9.658257192857822E-2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52">
        <f>SUM(C122:AK122)</f>
        <v>208.65218594918355</v>
      </c>
    </row>
    <row r="123" spans="2:65" x14ac:dyDescent="0.2">
      <c r="B123" s="47" t="s">
        <v>2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>
        <f>'[1]Ore-&gt;PI'!$AO$206</f>
        <v>286.88405520213911</v>
      </c>
      <c r="Q123" s="21">
        <f>'[1]Ore-&gt;PI'!$AO$227</f>
        <v>7.6637473118485584</v>
      </c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52">
        <f t="shared" ref="AL123:AL135" si="9">SUM(C123:AK123)</f>
        <v>294.54780251398768</v>
      </c>
    </row>
    <row r="124" spans="2:65" x14ac:dyDescent="0.2">
      <c r="B124" s="47" t="s">
        <v>3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>
        <f>'[1]Ore-&gt;PI'!$BG$42</f>
        <v>1011.7674660019052</v>
      </c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52">
        <f t="shared" si="9"/>
        <v>1011.7674660019052</v>
      </c>
    </row>
    <row r="125" spans="2:65" x14ac:dyDescent="0.2">
      <c r="B125" s="47" t="s">
        <v>4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>
        <f>'[1]Ore-&gt;PI'!$BH$126</f>
        <v>208.55560337725498</v>
      </c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52">
        <f t="shared" si="9"/>
        <v>208.55560337725498</v>
      </c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K125" s="51"/>
      <c r="BL125" s="51"/>
    </row>
    <row r="126" spans="2:65" x14ac:dyDescent="0.2">
      <c r="B126" s="47" t="s">
        <v>5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>
        <f>'[1]Ore-&gt;PI'!$BH$206</f>
        <v>286.88405520213911</v>
      </c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52">
        <f t="shared" si="9"/>
        <v>286.88405520213911</v>
      </c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K126" s="51"/>
      <c r="BL126" s="51"/>
    </row>
    <row r="127" spans="2:65" x14ac:dyDescent="0.2">
      <c r="B127" s="47" t="s">
        <v>6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>
        <f>'[1]Ore-&gt;PI'!$BZ$42</f>
        <v>1000.0000000000001</v>
      </c>
      <c r="V127" s="21">
        <f>Beneficiation_Iron_waste</f>
        <v>11.767466001905108</v>
      </c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52">
        <f t="shared" si="9"/>
        <v>1011.7674660019052</v>
      </c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K127" s="51"/>
      <c r="BL127" s="51"/>
    </row>
    <row r="128" spans="2:65" x14ac:dyDescent="0.2">
      <c r="B128" s="47" t="s">
        <v>7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>
        <f>'[1]Ore-&gt;PI'!$CA$126</f>
        <v>208.55560337725498</v>
      </c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52">
        <f t="shared" si="9"/>
        <v>208.55560337725498</v>
      </c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K128" s="51"/>
      <c r="BL128" s="51"/>
    </row>
    <row r="129" spans="2:64" x14ac:dyDescent="0.2">
      <c r="B129" s="47" t="s">
        <v>8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>
        <f>'[1]Ore-&gt;PI'!$CA$206</f>
        <v>286.88405520213911</v>
      </c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52">
        <f t="shared" si="9"/>
        <v>286.88405520213911</v>
      </c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K129" s="51"/>
      <c r="BL129" s="51"/>
    </row>
    <row r="130" spans="2:64" x14ac:dyDescent="0.2">
      <c r="B130" s="47" t="s">
        <v>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>
        <f>'[1]Ore-&gt;PI'!$CV$126</f>
        <v>111.00813284002646</v>
      </c>
      <c r="Z130" s="21">
        <f>Kiln_SolidWaste</f>
        <v>4.9847525450981189</v>
      </c>
      <c r="AA130" s="21">
        <f>'[1]Ore-&gt;PI'!$CV$138</f>
        <v>22064.067709118775</v>
      </c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52">
        <f t="shared" si="9"/>
        <v>22180.060594503899</v>
      </c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K130" s="51"/>
      <c r="BL130" s="51"/>
    </row>
    <row r="131" spans="2:64" x14ac:dyDescent="0.2">
      <c r="B131" s="47" t="s">
        <v>10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>
        <f>'[1]Ore-&gt;PI'!$CV$206</f>
        <v>198.80764502323905</v>
      </c>
      <c r="AC131" s="21">
        <f>'[1]Ore-&gt;PI'!$CV$233</f>
        <v>69.582675758133661</v>
      </c>
      <c r="AD131" s="21">
        <f>Beneficiation_CoalWaste</f>
        <v>18.493734420766422</v>
      </c>
      <c r="AE131" s="21">
        <f>'[1]Ore-&gt;PI'!$CV$250</f>
        <v>584.3657277440451</v>
      </c>
      <c r="AF131" s="21"/>
      <c r="AG131" s="21"/>
      <c r="AH131" s="21"/>
      <c r="AI131" s="21"/>
      <c r="AJ131" s="21"/>
      <c r="AK131" s="21"/>
      <c r="AL131" s="52">
        <f t="shared" si="9"/>
        <v>871.24978294618427</v>
      </c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K131" s="51"/>
      <c r="BL131" s="51"/>
    </row>
    <row r="132" spans="2:64" x14ac:dyDescent="0.2">
      <c r="B132" s="47" t="s">
        <v>87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>
        <f>'[1]Ore-&gt;PI'!$DP$233</f>
        <v>69.582675758133661</v>
      </c>
      <c r="AG132" s="21"/>
      <c r="AH132" s="21"/>
      <c r="AI132" s="21"/>
      <c r="AJ132" s="21"/>
      <c r="AK132" s="21"/>
      <c r="AL132" s="52">
        <f t="shared" si="9"/>
        <v>69.582675758133661</v>
      </c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K132" s="51"/>
      <c r="BL132" s="51"/>
    </row>
    <row r="133" spans="2:64" x14ac:dyDescent="0.2">
      <c r="B133" s="47" t="s">
        <v>88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>
        <f>'[1]Ore-&gt;PI'!$EK$233</f>
        <v>69.582675758133661</v>
      </c>
      <c r="AH133" s="21"/>
      <c r="AI133" s="21"/>
      <c r="AJ133" s="21"/>
      <c r="AK133" s="21"/>
      <c r="AL133" s="52">
        <f t="shared" si="9"/>
        <v>69.582675758133661</v>
      </c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K133" s="51"/>
      <c r="BL133" s="51"/>
    </row>
    <row r="134" spans="2:64" x14ac:dyDescent="0.2">
      <c r="B134" s="47" t="s">
        <v>12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2"/>
      <c r="AF134" s="21"/>
      <c r="AG134" s="21"/>
      <c r="AH134" s="22">
        <f>'[1]Ore-&gt;PI'!$EL$126</f>
        <v>1309.8157778632656</v>
      </c>
      <c r="AI134" s="21"/>
      <c r="AJ134" s="21"/>
      <c r="AK134" s="21"/>
      <c r="AL134" s="52">
        <f t="shared" si="9"/>
        <v>1309.8157778632656</v>
      </c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K134" s="51"/>
      <c r="BL134" s="51"/>
    </row>
    <row r="135" spans="2:64" x14ac:dyDescent="0.2">
      <c r="B135" s="47" t="s">
        <v>13</v>
      </c>
      <c r="C135" s="21"/>
      <c r="D135" s="21"/>
      <c r="E135" s="21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3"/>
      <c r="AB135" s="21"/>
      <c r="AC135" s="21"/>
      <c r="AD135" s="21"/>
      <c r="AE135" s="21"/>
      <c r="AF135" s="21"/>
      <c r="AG135" s="21"/>
      <c r="AH135" s="21"/>
      <c r="AI135" s="21">
        <f>'[1]Ore-&gt;PI'!$FL$126</f>
        <v>616.23583583508366</v>
      </c>
      <c r="AJ135" s="21">
        <f>'[1]Ore-&gt;PI'!$FL$141</f>
        <v>3432.8541806261665</v>
      </c>
      <c r="AK135" s="21">
        <f>BF_SolidWaste</f>
        <v>229.94813284002646</v>
      </c>
      <c r="AL135" s="52">
        <f t="shared" si="9"/>
        <v>4279.0381493012765</v>
      </c>
    </row>
    <row r="136" spans="2:64" x14ac:dyDescent="0.2">
      <c r="B136" s="47"/>
      <c r="C136" s="67" t="s">
        <v>56</v>
      </c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51" t="s">
        <v>57</v>
      </c>
      <c r="AM136" s="51"/>
    </row>
    <row r="137" spans="2:64" x14ac:dyDescent="0.2">
      <c r="B137" s="47"/>
      <c r="C137" s="52">
        <f t="shared" ref="C137:AK137" si="10">SUM(C121:C135)</f>
        <v>0</v>
      </c>
      <c r="D137" s="52">
        <f t="shared" si="10"/>
        <v>0</v>
      </c>
      <c r="E137" s="52">
        <f t="shared" si="10"/>
        <v>0</v>
      </c>
      <c r="F137" s="52">
        <f t="shared" si="10"/>
        <v>0</v>
      </c>
      <c r="G137" s="52">
        <f t="shared" si="10"/>
        <v>0</v>
      </c>
      <c r="H137" s="52">
        <f t="shared" si="10"/>
        <v>0</v>
      </c>
      <c r="I137" s="52">
        <f t="shared" si="10"/>
        <v>0</v>
      </c>
      <c r="J137" s="52">
        <f t="shared" si="10"/>
        <v>0</v>
      </c>
      <c r="K137" s="52">
        <f t="shared" si="10"/>
        <v>0</v>
      </c>
      <c r="L137" s="52">
        <f t="shared" si="10"/>
        <v>1011.7674660019052</v>
      </c>
      <c r="M137" s="52">
        <f t="shared" si="10"/>
        <v>32.219926549044033</v>
      </c>
      <c r="N137" s="52">
        <f t="shared" si="10"/>
        <v>208.55560337725498</v>
      </c>
      <c r="O137" s="52">
        <f t="shared" si="10"/>
        <v>9.658257192857822E-2</v>
      </c>
      <c r="P137" s="52">
        <f t="shared" si="10"/>
        <v>286.88405520213911</v>
      </c>
      <c r="Q137" s="52">
        <f t="shared" si="10"/>
        <v>7.6637473118485584</v>
      </c>
      <c r="R137" s="52">
        <f t="shared" si="10"/>
        <v>1011.7674660019052</v>
      </c>
      <c r="S137" s="52">
        <f t="shared" si="10"/>
        <v>208.55560337725498</v>
      </c>
      <c r="T137" s="52">
        <f t="shared" si="10"/>
        <v>286.88405520213911</v>
      </c>
      <c r="U137" s="52">
        <f t="shared" si="10"/>
        <v>1000.0000000000001</v>
      </c>
      <c r="V137" s="52">
        <f t="shared" si="10"/>
        <v>11.767466001905108</v>
      </c>
      <c r="W137" s="52">
        <f t="shared" si="10"/>
        <v>208.55560337725498</v>
      </c>
      <c r="X137" s="52">
        <f t="shared" si="10"/>
        <v>286.88405520213911</v>
      </c>
      <c r="Y137" s="52">
        <f t="shared" si="10"/>
        <v>111.00813284002646</v>
      </c>
      <c r="Z137" s="52">
        <f t="shared" si="10"/>
        <v>4.9847525450981189</v>
      </c>
      <c r="AA137" s="52">
        <f t="shared" si="10"/>
        <v>22064.067709118775</v>
      </c>
      <c r="AB137" s="52">
        <f t="shared" si="10"/>
        <v>198.80764502323905</v>
      </c>
      <c r="AC137" s="52">
        <f t="shared" si="10"/>
        <v>69.582675758133661</v>
      </c>
      <c r="AD137" s="52">
        <f t="shared" si="10"/>
        <v>18.493734420766422</v>
      </c>
      <c r="AE137" s="52">
        <f t="shared" si="10"/>
        <v>584.3657277440451</v>
      </c>
      <c r="AF137" s="52">
        <f t="shared" si="10"/>
        <v>69.582675758133661</v>
      </c>
      <c r="AG137" s="52">
        <f t="shared" si="10"/>
        <v>69.582675758133661</v>
      </c>
      <c r="AH137" s="52">
        <f t="shared" si="10"/>
        <v>1309.8157778632656</v>
      </c>
      <c r="AI137" s="52">
        <f t="shared" si="10"/>
        <v>616.23583583508366</v>
      </c>
      <c r="AJ137" s="52">
        <f t="shared" si="10"/>
        <v>3432.8541806261665</v>
      </c>
      <c r="AK137" s="52">
        <f t="shared" si="10"/>
        <v>229.94813284002646</v>
      </c>
    </row>
    <row r="138" spans="2:64" x14ac:dyDescent="0.2">
      <c r="B138" s="47"/>
      <c r="C138" s="67" t="s">
        <v>58</v>
      </c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</row>
    <row r="139" spans="2:64" x14ac:dyDescent="0.2">
      <c r="B139" s="47"/>
    </row>
    <row r="140" spans="2:64" x14ac:dyDescent="0.2">
      <c r="B140" s="47"/>
    </row>
    <row r="141" spans="2:64" x14ac:dyDescent="0.2">
      <c r="B141" s="47"/>
    </row>
    <row r="142" spans="2:64" x14ac:dyDescent="0.2">
      <c r="B142" s="47"/>
    </row>
    <row r="143" spans="2:64" x14ac:dyDescent="0.2">
      <c r="B143" s="47"/>
    </row>
    <row r="144" spans="2:64" x14ac:dyDescent="0.2">
      <c r="B144" s="47"/>
    </row>
    <row r="145" spans="2:43" x14ac:dyDescent="0.2">
      <c r="B145" s="47"/>
    </row>
    <row r="146" spans="2:43" x14ac:dyDescent="0.2">
      <c r="B146" s="47"/>
    </row>
    <row r="147" spans="2:43" x14ac:dyDescent="0.2">
      <c r="B147" s="47"/>
    </row>
    <row r="148" spans="2:43" x14ac:dyDescent="0.2">
      <c r="B148" s="47"/>
    </row>
    <row r="149" spans="2:43" ht="256" x14ac:dyDescent="0.2">
      <c r="B149" s="47"/>
      <c r="C149" s="45" t="s">
        <v>16</v>
      </c>
      <c r="D149" s="45" t="s">
        <v>17</v>
      </c>
      <c r="E149" s="45" t="s">
        <v>18</v>
      </c>
      <c r="F149" s="45" t="s">
        <v>19</v>
      </c>
      <c r="G149" s="45" t="s">
        <v>20</v>
      </c>
      <c r="H149" s="45" t="s">
        <v>55</v>
      </c>
      <c r="I149" s="45" t="s">
        <v>21</v>
      </c>
      <c r="J149" s="45" t="s">
        <v>22</v>
      </c>
      <c r="K149" s="45" t="s">
        <v>24</v>
      </c>
      <c r="L149" s="58" t="s">
        <v>25</v>
      </c>
      <c r="M149" s="45" t="s">
        <v>26</v>
      </c>
      <c r="N149" s="58" t="s">
        <v>27</v>
      </c>
      <c r="O149" s="45" t="s">
        <v>28</v>
      </c>
      <c r="P149" s="17" t="s">
        <v>29</v>
      </c>
      <c r="Q149" s="45" t="s">
        <v>30</v>
      </c>
      <c r="R149" s="58" t="s">
        <v>31</v>
      </c>
      <c r="S149" s="58" t="s">
        <v>32</v>
      </c>
      <c r="T149" s="58" t="s">
        <v>33</v>
      </c>
      <c r="U149" s="58" t="s">
        <v>34</v>
      </c>
      <c r="V149" s="17" t="s">
        <v>35</v>
      </c>
      <c r="W149" s="17" t="s">
        <v>36</v>
      </c>
      <c r="X149" s="17" t="s">
        <v>37</v>
      </c>
      <c r="Y149" s="17" t="s">
        <v>38</v>
      </c>
      <c r="Z149" s="17" t="s">
        <v>39</v>
      </c>
      <c r="AA149" s="17" t="s">
        <v>40</v>
      </c>
      <c r="AB149" s="17" t="s">
        <v>41</v>
      </c>
      <c r="AC149" s="18" t="s">
        <v>42</v>
      </c>
      <c r="AD149" s="17" t="s">
        <v>43</v>
      </c>
      <c r="AE149" s="45" t="s">
        <v>44</v>
      </c>
      <c r="AF149" s="17" t="s">
        <v>85</v>
      </c>
      <c r="AG149" s="17" t="s">
        <v>86</v>
      </c>
      <c r="AH149" s="17" t="s">
        <v>46</v>
      </c>
      <c r="AI149" s="17" t="s">
        <v>47</v>
      </c>
      <c r="AJ149" s="17" t="s">
        <v>48</v>
      </c>
      <c r="AK149" s="17" t="s">
        <v>49</v>
      </c>
      <c r="AL149" s="17"/>
      <c r="AM149" s="17"/>
    </row>
    <row r="150" spans="2:43" x14ac:dyDescent="0.2">
      <c r="B150" s="47" t="s">
        <v>59</v>
      </c>
      <c r="C150" s="53">
        <f>'[1]Ore-&gt;PI'!U42</f>
        <v>1011.7674660019052</v>
      </c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</row>
    <row r="151" spans="2:43" x14ac:dyDescent="0.2">
      <c r="B151" s="49" t="s">
        <v>70</v>
      </c>
      <c r="C151" s="53"/>
      <c r="D151" s="53">
        <f>'[1]Ore-&gt;PI'!U126</f>
        <v>208.55560337725498</v>
      </c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</row>
    <row r="152" spans="2:43" x14ac:dyDescent="0.2">
      <c r="B152" s="11" t="s">
        <v>61</v>
      </c>
      <c r="C152" s="53"/>
      <c r="D152" s="53"/>
      <c r="E152" s="53">
        <f>'[1]Ore-&gt;PI'!U206</f>
        <v>286.88405520213911</v>
      </c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</row>
    <row r="153" spans="2:43" x14ac:dyDescent="0.2">
      <c r="B153" s="47" t="s">
        <v>62</v>
      </c>
      <c r="C153" s="53"/>
      <c r="D153" s="53"/>
      <c r="E153" s="53"/>
      <c r="F153" s="59">
        <f>'[1]Ore-&gt;PI'!EL140+'[1]Ore-&gt;PI'!CA140+'[1]Ore-&gt;PI'!U163+'[1]Ore-&gt;PI'!U72+'[1]Ore-&gt;PI'!CA242+'[1]Ore-&gt;PI'!U236</f>
        <v>4638.4074713301461</v>
      </c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</row>
    <row r="154" spans="2:43" x14ac:dyDescent="0.2">
      <c r="B154" s="47" t="s">
        <v>63</v>
      </c>
      <c r="C154" s="53"/>
      <c r="D154" s="53"/>
      <c r="E154" s="53"/>
      <c r="F154" s="53"/>
      <c r="G154" s="53">
        <f>'[1]Ore-&gt;PI'!EL114+'[1]Ore-&gt;PI'!CA152+'[1]Ore-&gt;PI'!CA254</f>
        <v>20860.054673363149</v>
      </c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</row>
    <row r="155" spans="2:43" x14ac:dyDescent="0.2">
      <c r="B155" s="47" t="s">
        <v>64</v>
      </c>
      <c r="C155" s="53"/>
      <c r="D155" s="53"/>
      <c r="E155" s="53"/>
      <c r="F155" s="53"/>
      <c r="G155" s="53"/>
      <c r="H155" s="53">
        <f>'[1]Ore-&gt;PI'!U222+'[1]Ore-&gt;PI'!U140+'[1]Ore-&gt;PI'!U59</f>
        <v>2.5674157567104712</v>
      </c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</row>
    <row r="156" spans="2:43" x14ac:dyDescent="0.2">
      <c r="B156" s="47" t="s">
        <v>65</v>
      </c>
      <c r="C156" s="53"/>
      <c r="D156" s="53"/>
      <c r="E156" s="53"/>
      <c r="F156" s="53"/>
      <c r="G156" s="53"/>
      <c r="H156" s="53"/>
      <c r="I156" s="53">
        <f>'[1]Ore-&gt;PI'!U151</f>
        <v>5.1714158616864253E-4</v>
      </c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</row>
    <row r="157" spans="2:43" x14ac:dyDescent="0.2">
      <c r="B157" s="47" t="s">
        <v>66</v>
      </c>
      <c r="C157" s="53"/>
      <c r="D157" s="53"/>
      <c r="E157" s="53"/>
      <c r="F157" s="53"/>
      <c r="G157" s="53"/>
      <c r="H157" s="53"/>
      <c r="I157" s="53"/>
      <c r="J157" s="53">
        <f>'[1]Ore-&gt;PI'!$EL$101</f>
        <v>4.8979947555174279</v>
      </c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Q157" s="18"/>
    </row>
    <row r="158" spans="2:43" x14ac:dyDescent="0.2">
      <c r="B158" s="47" t="s">
        <v>67</v>
      </c>
      <c r="C158" s="53"/>
      <c r="D158" s="53"/>
      <c r="E158" s="53"/>
      <c r="F158" s="53"/>
      <c r="G158" s="53"/>
      <c r="H158" s="53"/>
      <c r="I158" s="53"/>
      <c r="J158" s="53"/>
      <c r="K158" s="53">
        <v>0</v>
      </c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</row>
    <row r="159" spans="2:43" x14ac:dyDescent="0.2">
      <c r="C159" s="67" t="s">
        <v>68</v>
      </c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51"/>
      <c r="AM159" s="51"/>
    </row>
    <row r="160" spans="2:43" x14ac:dyDescent="0.2">
      <c r="C160" s="52">
        <f>SUM(C150:C158)</f>
        <v>1011.7674660019052</v>
      </c>
      <c r="D160" s="52">
        <f t="shared" ref="D160:AK160" si="11">SUM(D150:D158)</f>
        <v>208.55560337725498</v>
      </c>
      <c r="E160" s="52">
        <f t="shared" si="11"/>
        <v>286.88405520213911</v>
      </c>
      <c r="F160" s="52">
        <f t="shared" si="11"/>
        <v>4638.4074713301461</v>
      </c>
      <c r="G160" s="52">
        <f t="shared" si="11"/>
        <v>20860.054673363149</v>
      </c>
      <c r="H160" s="52">
        <f t="shared" si="11"/>
        <v>2.5674157567104712</v>
      </c>
      <c r="I160" s="52">
        <f t="shared" si="11"/>
        <v>5.1714158616864253E-4</v>
      </c>
      <c r="J160" s="52">
        <f t="shared" si="11"/>
        <v>4.8979947555174279</v>
      </c>
      <c r="K160" s="52">
        <f t="shared" si="11"/>
        <v>0</v>
      </c>
      <c r="L160" s="52">
        <f t="shared" si="11"/>
        <v>0</v>
      </c>
      <c r="M160" s="52">
        <f t="shared" si="11"/>
        <v>0</v>
      </c>
      <c r="N160" s="52">
        <f t="shared" si="11"/>
        <v>0</v>
      </c>
      <c r="O160" s="52">
        <f t="shared" si="11"/>
        <v>0</v>
      </c>
      <c r="P160" s="52">
        <f t="shared" si="11"/>
        <v>0</v>
      </c>
      <c r="Q160" s="52">
        <f t="shared" si="11"/>
        <v>0</v>
      </c>
      <c r="R160" s="52">
        <f t="shared" si="11"/>
        <v>0</v>
      </c>
      <c r="S160" s="52">
        <f t="shared" si="11"/>
        <v>0</v>
      </c>
      <c r="T160" s="52">
        <f t="shared" si="11"/>
        <v>0</v>
      </c>
      <c r="U160" s="52">
        <f t="shared" si="11"/>
        <v>0</v>
      </c>
      <c r="V160" s="52">
        <f t="shared" si="11"/>
        <v>0</v>
      </c>
      <c r="W160" s="52">
        <f t="shared" si="11"/>
        <v>0</v>
      </c>
      <c r="X160" s="52">
        <f t="shared" si="11"/>
        <v>0</v>
      </c>
      <c r="Y160" s="52">
        <f t="shared" si="11"/>
        <v>0</v>
      </c>
      <c r="Z160" s="52">
        <f t="shared" si="11"/>
        <v>0</v>
      </c>
      <c r="AA160" s="52">
        <f t="shared" si="11"/>
        <v>0</v>
      </c>
      <c r="AB160" s="52">
        <f t="shared" si="11"/>
        <v>0</v>
      </c>
      <c r="AC160" s="52">
        <f t="shared" si="11"/>
        <v>0</v>
      </c>
      <c r="AD160" s="52">
        <f t="shared" si="11"/>
        <v>0</v>
      </c>
      <c r="AE160" s="52">
        <f t="shared" si="11"/>
        <v>0</v>
      </c>
      <c r="AF160" s="52">
        <f t="shared" si="11"/>
        <v>0</v>
      </c>
      <c r="AG160" s="52">
        <f t="shared" si="11"/>
        <v>0</v>
      </c>
      <c r="AH160" s="52">
        <f t="shared" si="11"/>
        <v>0</v>
      </c>
      <c r="AI160" s="52">
        <f t="shared" si="11"/>
        <v>0</v>
      </c>
      <c r="AJ160" s="52">
        <f t="shared" si="11"/>
        <v>0</v>
      </c>
      <c r="AK160" s="52">
        <f t="shared" si="11"/>
        <v>0</v>
      </c>
    </row>
    <row r="161" spans="2:39" x14ac:dyDescent="0.2">
      <c r="C161" s="67" t="s">
        <v>69</v>
      </c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51"/>
      <c r="AM161" s="51"/>
    </row>
    <row r="165" spans="2:39" x14ac:dyDescent="0.2">
      <c r="C165" s="67" t="s">
        <v>94</v>
      </c>
      <c r="D165" s="67"/>
      <c r="E165" s="67"/>
      <c r="F165" s="67"/>
      <c r="G165" s="67"/>
      <c r="H165" s="67"/>
      <c r="I165" s="67"/>
      <c r="J165" s="67"/>
      <c r="K165" s="67"/>
      <c r="L165" s="60"/>
      <c r="M165" s="60"/>
      <c r="N165" s="60"/>
      <c r="O165" s="60"/>
      <c r="P165" s="60"/>
      <c r="Q165" s="60"/>
      <c r="R165" s="60"/>
      <c r="S165" s="60"/>
      <c r="T165" s="60"/>
      <c r="U165" s="51"/>
      <c r="V165" s="51"/>
    </row>
    <row r="168" spans="2:39" x14ac:dyDescent="0.2">
      <c r="B168" s="47" t="s">
        <v>16</v>
      </c>
      <c r="C168" s="52" cm="1">
        <f t="array" ref="C168:C202">TRANSPOSE(C160:AK160)</f>
        <v>1011.7674660019052</v>
      </c>
      <c r="E168" s="52" cm="1">
        <f t="array" ref="E168:E202">TRANSPOSE(C137:AK137)</f>
        <v>0</v>
      </c>
      <c r="G168" s="52">
        <f>BF81</f>
        <v>1011.7674660019052</v>
      </c>
      <c r="I168" s="52" cm="1">
        <f t="array" ref="I168:I202">BM81:BM115</f>
        <v>0</v>
      </c>
      <c r="K168" s="61">
        <f>C168+E168-G168-I168</f>
        <v>0</v>
      </c>
    </row>
    <row r="169" spans="2:39" x14ac:dyDescent="0.2">
      <c r="B169" s="47" t="s">
        <v>17</v>
      </c>
      <c r="C169" s="52">
        <v>208.55560337725498</v>
      </c>
      <c r="E169" s="52">
        <v>0</v>
      </c>
      <c r="G169" s="52">
        <f t="shared" ref="G169:G202" si="12">BF82</f>
        <v>208.55560337725498</v>
      </c>
      <c r="I169" s="52">
        <v>0</v>
      </c>
      <c r="K169" s="61">
        <f>C169+E169-G169-I169</f>
        <v>0</v>
      </c>
    </row>
    <row r="170" spans="2:39" x14ac:dyDescent="0.2">
      <c r="B170" s="47" t="s">
        <v>18</v>
      </c>
      <c r="C170" s="52">
        <v>286.88405520213911</v>
      </c>
      <c r="E170" s="52">
        <v>0</v>
      </c>
      <c r="G170" s="52">
        <f t="shared" si="12"/>
        <v>286.88405520213911</v>
      </c>
      <c r="I170" s="52">
        <v>0</v>
      </c>
      <c r="K170" s="61">
        <f>C170+E170-G170-I170</f>
        <v>0</v>
      </c>
    </row>
    <row r="171" spans="2:39" x14ac:dyDescent="0.2">
      <c r="B171" s="47" t="s">
        <v>19</v>
      </c>
      <c r="C171" s="52">
        <v>4638.4074713301461</v>
      </c>
      <c r="E171" s="52">
        <v>0</v>
      </c>
      <c r="G171" s="52">
        <f t="shared" si="12"/>
        <v>4638.4074713301452</v>
      </c>
      <c r="I171" s="52">
        <v>0</v>
      </c>
      <c r="K171" s="61">
        <f>ROUND(C171+E171-G171-I171, 10)</f>
        <v>0</v>
      </c>
    </row>
    <row r="172" spans="2:39" x14ac:dyDescent="0.2">
      <c r="B172" s="47" t="s">
        <v>20</v>
      </c>
      <c r="C172" s="52">
        <v>20860.054673363149</v>
      </c>
      <c r="E172" s="52">
        <v>0</v>
      </c>
      <c r="G172" s="52">
        <f t="shared" si="12"/>
        <v>20860.054673363149</v>
      </c>
      <c r="I172" s="52">
        <v>0</v>
      </c>
      <c r="K172" s="61">
        <f t="shared" ref="K172:K202" si="13">C172+E172-G172-I172</f>
        <v>0</v>
      </c>
    </row>
    <row r="173" spans="2:39" x14ac:dyDescent="0.2">
      <c r="B173" s="47" t="s">
        <v>55</v>
      </c>
      <c r="C173" s="52">
        <v>2.5674157567104712</v>
      </c>
      <c r="E173" s="52">
        <v>0</v>
      </c>
      <c r="G173" s="52">
        <f t="shared" si="12"/>
        <v>2.5674157567104707</v>
      </c>
      <c r="I173" s="52">
        <v>0</v>
      </c>
      <c r="K173" s="61">
        <f t="shared" si="13"/>
        <v>4.4408920985006262E-16</v>
      </c>
    </row>
    <row r="174" spans="2:39" x14ac:dyDescent="0.2">
      <c r="B174" s="47" t="s">
        <v>72</v>
      </c>
      <c r="C174" s="52">
        <v>5.1714158616864253E-4</v>
      </c>
      <c r="E174" s="52">
        <v>0</v>
      </c>
      <c r="G174" s="52">
        <f t="shared" si="12"/>
        <v>5.1714158616864253E-4</v>
      </c>
      <c r="I174" s="52">
        <v>0</v>
      </c>
      <c r="K174" s="61">
        <f t="shared" si="13"/>
        <v>0</v>
      </c>
    </row>
    <row r="175" spans="2:39" x14ac:dyDescent="0.2">
      <c r="B175" s="47" t="s">
        <v>23</v>
      </c>
      <c r="C175" s="52">
        <v>4.8979947555174279</v>
      </c>
      <c r="E175" s="52">
        <v>0</v>
      </c>
      <c r="G175" s="52">
        <f t="shared" si="12"/>
        <v>4.8979947555174279</v>
      </c>
      <c r="I175" s="52">
        <v>0</v>
      </c>
      <c r="K175" s="61">
        <f t="shared" si="13"/>
        <v>0</v>
      </c>
    </row>
    <row r="176" spans="2:39" x14ac:dyDescent="0.2">
      <c r="B176" s="47" t="s">
        <v>24</v>
      </c>
      <c r="C176" s="52">
        <v>0</v>
      </c>
      <c r="E176" s="52">
        <v>0</v>
      </c>
      <c r="G176" s="52">
        <f t="shared" si="12"/>
        <v>0</v>
      </c>
      <c r="I176" s="52">
        <v>0</v>
      </c>
      <c r="K176" s="61">
        <f t="shared" si="13"/>
        <v>0</v>
      </c>
    </row>
    <row r="177" spans="2:18" x14ac:dyDescent="0.2">
      <c r="B177" s="49" t="s">
        <v>25</v>
      </c>
      <c r="C177" s="52">
        <v>0</v>
      </c>
      <c r="E177" s="52">
        <v>1011.7674660019052</v>
      </c>
      <c r="G177" s="52">
        <f t="shared" si="12"/>
        <v>1011.7674660019052</v>
      </c>
      <c r="I177" s="52">
        <v>0</v>
      </c>
      <c r="K177" s="61">
        <f t="shared" si="13"/>
        <v>0</v>
      </c>
    </row>
    <row r="178" spans="2:18" x14ac:dyDescent="0.2">
      <c r="B178" s="47" t="s">
        <v>26</v>
      </c>
      <c r="C178" s="52">
        <v>0</v>
      </c>
      <c r="E178" s="52">
        <v>32.219926549044033</v>
      </c>
      <c r="G178" s="52">
        <f t="shared" si="12"/>
        <v>0</v>
      </c>
      <c r="I178" s="52">
        <v>32.219926549044033</v>
      </c>
      <c r="K178" s="61">
        <f t="shared" si="13"/>
        <v>0</v>
      </c>
    </row>
    <row r="179" spans="2:18" x14ac:dyDescent="0.2">
      <c r="B179" s="49" t="s">
        <v>27</v>
      </c>
      <c r="C179" s="52">
        <v>0</v>
      </c>
      <c r="E179" s="52">
        <v>208.55560337725498</v>
      </c>
      <c r="G179" s="52">
        <f t="shared" si="12"/>
        <v>208.55560337725498</v>
      </c>
      <c r="I179" s="52">
        <v>0</v>
      </c>
      <c r="K179" s="61">
        <f t="shared" si="13"/>
        <v>0</v>
      </c>
    </row>
    <row r="180" spans="2:18" x14ac:dyDescent="0.2">
      <c r="B180" s="47" t="s">
        <v>28</v>
      </c>
      <c r="C180" s="52">
        <v>0</v>
      </c>
      <c r="E180" s="52">
        <v>9.658257192857822E-2</v>
      </c>
      <c r="G180" s="52">
        <f t="shared" si="12"/>
        <v>0</v>
      </c>
      <c r="I180" s="52">
        <v>9.658257192857822E-2</v>
      </c>
      <c r="K180" s="61">
        <f t="shared" si="13"/>
        <v>0</v>
      </c>
    </row>
    <row r="181" spans="2:18" x14ac:dyDescent="0.2">
      <c r="B181" s="11" t="s">
        <v>29</v>
      </c>
      <c r="C181" s="52">
        <v>0</v>
      </c>
      <c r="D181" s="62" t="s">
        <v>73</v>
      </c>
      <c r="E181" s="52">
        <v>286.88405520213911</v>
      </c>
      <c r="F181" s="50" t="s">
        <v>74</v>
      </c>
      <c r="G181" s="52">
        <f t="shared" si="12"/>
        <v>286.88405520213911</v>
      </c>
      <c r="H181" s="50" t="s">
        <v>74</v>
      </c>
      <c r="I181" s="52">
        <v>0</v>
      </c>
      <c r="J181" s="62" t="s">
        <v>75</v>
      </c>
      <c r="K181" s="61">
        <f t="shared" si="13"/>
        <v>0</v>
      </c>
    </row>
    <row r="182" spans="2:18" x14ac:dyDescent="0.2">
      <c r="B182" s="47" t="s">
        <v>30</v>
      </c>
      <c r="C182" s="52">
        <v>0</v>
      </c>
      <c r="E182" s="52">
        <v>7.6637473118485584</v>
      </c>
      <c r="G182" s="52">
        <f t="shared" si="12"/>
        <v>0</v>
      </c>
      <c r="I182" s="52">
        <v>7.6637473118485584</v>
      </c>
      <c r="K182" s="61">
        <f t="shared" si="13"/>
        <v>0</v>
      </c>
    </row>
    <row r="183" spans="2:18" x14ac:dyDescent="0.2">
      <c r="B183" s="49" t="s">
        <v>31</v>
      </c>
      <c r="C183" s="52">
        <v>0</v>
      </c>
      <c r="E183" s="52">
        <v>1011.7674660019052</v>
      </c>
      <c r="G183" s="52">
        <f t="shared" si="12"/>
        <v>1011.7674660019052</v>
      </c>
      <c r="I183" s="52">
        <v>0</v>
      </c>
      <c r="K183" s="61">
        <f t="shared" si="13"/>
        <v>0</v>
      </c>
    </row>
    <row r="184" spans="2:18" x14ac:dyDescent="0.2">
      <c r="B184" s="49" t="s">
        <v>32</v>
      </c>
      <c r="C184" s="52">
        <v>0</v>
      </c>
      <c r="E184" s="52">
        <v>208.55560337725498</v>
      </c>
      <c r="G184" s="52">
        <f t="shared" si="12"/>
        <v>208.55560337725498</v>
      </c>
      <c r="I184" s="52">
        <v>0</v>
      </c>
      <c r="K184" s="61">
        <f t="shared" si="13"/>
        <v>0</v>
      </c>
    </row>
    <row r="185" spans="2:18" x14ac:dyDescent="0.2">
      <c r="B185" s="49" t="s">
        <v>33</v>
      </c>
      <c r="C185" s="52">
        <v>0</v>
      </c>
      <c r="E185" s="52">
        <v>286.88405520213911</v>
      </c>
      <c r="G185" s="52">
        <f t="shared" si="12"/>
        <v>286.88405520213911</v>
      </c>
      <c r="I185" s="52">
        <v>0</v>
      </c>
      <c r="K185" s="61">
        <f t="shared" si="13"/>
        <v>0</v>
      </c>
    </row>
    <row r="186" spans="2:18" x14ac:dyDescent="0.2">
      <c r="B186" s="49" t="s">
        <v>34</v>
      </c>
      <c r="C186" s="52">
        <v>0</v>
      </c>
      <c r="E186" s="52">
        <v>1000.0000000000001</v>
      </c>
      <c r="G186" s="52">
        <f t="shared" si="12"/>
        <v>1000.0000000000001</v>
      </c>
      <c r="I186" s="52">
        <v>0</v>
      </c>
      <c r="K186" s="61">
        <f t="shared" si="13"/>
        <v>0</v>
      </c>
    </row>
    <row r="187" spans="2:18" x14ac:dyDescent="0.2">
      <c r="B187" s="11" t="s">
        <v>35</v>
      </c>
      <c r="C187" s="52">
        <v>0</v>
      </c>
      <c r="E187" s="52">
        <v>11.767466001905108</v>
      </c>
      <c r="G187" s="52">
        <f t="shared" si="12"/>
        <v>0</v>
      </c>
      <c r="I187" s="52">
        <v>11.767466001905108</v>
      </c>
      <c r="K187" s="61">
        <f t="shared" si="13"/>
        <v>0</v>
      </c>
    </row>
    <row r="188" spans="2:18" x14ac:dyDescent="0.2">
      <c r="B188" s="11" t="s">
        <v>36</v>
      </c>
      <c r="C188" s="52">
        <v>0</v>
      </c>
      <c r="E188" s="52">
        <v>208.55560337725498</v>
      </c>
      <c r="G188" s="52">
        <f t="shared" si="12"/>
        <v>208.55560337725498</v>
      </c>
      <c r="I188" s="52">
        <v>0</v>
      </c>
      <c r="K188" s="61">
        <f t="shared" si="13"/>
        <v>0</v>
      </c>
      <c r="N188" s="51"/>
      <c r="P188" s="51"/>
      <c r="Q188" s="51"/>
      <c r="R188" s="51"/>
    </row>
    <row r="189" spans="2:18" x14ac:dyDescent="0.2">
      <c r="B189" s="11" t="s">
        <v>37</v>
      </c>
      <c r="C189" s="52">
        <v>0</v>
      </c>
      <c r="E189" s="52">
        <v>286.88405520213911</v>
      </c>
      <c r="G189" s="52">
        <f t="shared" si="12"/>
        <v>286.88405520213911</v>
      </c>
      <c r="I189" s="52">
        <v>0</v>
      </c>
      <c r="K189" s="61">
        <f t="shared" si="13"/>
        <v>0</v>
      </c>
      <c r="N189" s="51"/>
      <c r="P189" s="51"/>
      <c r="Q189" s="51"/>
      <c r="R189" s="51"/>
    </row>
    <row r="190" spans="2:18" x14ac:dyDescent="0.2">
      <c r="B190" s="11" t="s">
        <v>38</v>
      </c>
      <c r="C190" s="52">
        <v>0</v>
      </c>
      <c r="E190" s="52">
        <v>111.00813284002646</v>
      </c>
      <c r="G190" s="52">
        <f t="shared" si="12"/>
        <v>111.00813284002646</v>
      </c>
      <c r="I190" s="52">
        <v>0</v>
      </c>
      <c r="K190" s="61">
        <f t="shared" si="13"/>
        <v>0</v>
      </c>
      <c r="N190" s="51"/>
      <c r="P190" s="51"/>
      <c r="Q190" s="51"/>
      <c r="R190" s="51"/>
    </row>
    <row r="191" spans="2:18" x14ac:dyDescent="0.2">
      <c r="B191" s="11" t="s">
        <v>39</v>
      </c>
      <c r="C191" s="52">
        <v>0</v>
      </c>
      <c r="E191" s="52">
        <v>4.9847525450981189</v>
      </c>
      <c r="G191" s="52">
        <f t="shared" si="12"/>
        <v>0</v>
      </c>
      <c r="I191" s="52">
        <v>4.9847525450981189</v>
      </c>
      <c r="K191" s="61">
        <f t="shared" si="13"/>
        <v>0</v>
      </c>
      <c r="N191" s="51"/>
      <c r="P191" s="51"/>
      <c r="Q191" s="51"/>
      <c r="R191" s="51"/>
    </row>
    <row r="192" spans="2:18" x14ac:dyDescent="0.2">
      <c r="B192" s="11" t="s">
        <v>40</v>
      </c>
      <c r="C192" s="52">
        <v>0</v>
      </c>
      <c r="E192" s="52">
        <v>22064.067709118775</v>
      </c>
      <c r="G192" s="52">
        <f t="shared" si="12"/>
        <v>0</v>
      </c>
      <c r="I192" s="52">
        <v>22064.067709118775</v>
      </c>
      <c r="K192" s="61">
        <f t="shared" si="13"/>
        <v>0</v>
      </c>
      <c r="N192" s="51"/>
      <c r="P192" s="51"/>
      <c r="Q192" s="51"/>
      <c r="R192" s="51"/>
    </row>
    <row r="193" spans="2:19" x14ac:dyDescent="0.2">
      <c r="B193" s="11" t="s">
        <v>41</v>
      </c>
      <c r="C193" s="52">
        <v>0</v>
      </c>
      <c r="E193" s="52">
        <v>198.80764502323905</v>
      </c>
      <c r="G193" s="52">
        <f t="shared" si="12"/>
        <v>198.80764502323905</v>
      </c>
      <c r="I193" s="52">
        <v>0</v>
      </c>
      <c r="K193" s="61">
        <f t="shared" si="13"/>
        <v>0</v>
      </c>
    </row>
    <row r="194" spans="2:19" x14ac:dyDescent="0.2">
      <c r="B194" s="12" t="s">
        <v>42</v>
      </c>
      <c r="C194" s="52">
        <v>0</v>
      </c>
      <c r="E194" s="52">
        <v>69.582675758133661</v>
      </c>
      <c r="G194" s="52">
        <f t="shared" si="12"/>
        <v>69.582675758133661</v>
      </c>
      <c r="I194" s="52">
        <v>0</v>
      </c>
      <c r="K194" s="61">
        <f t="shared" si="13"/>
        <v>0</v>
      </c>
    </row>
    <row r="195" spans="2:19" x14ac:dyDescent="0.2">
      <c r="B195" s="11" t="s">
        <v>43</v>
      </c>
      <c r="C195" s="52">
        <v>0</v>
      </c>
      <c r="E195" s="52">
        <v>18.493734420766422</v>
      </c>
      <c r="G195" s="52">
        <f t="shared" si="12"/>
        <v>0</v>
      </c>
      <c r="I195" s="52">
        <v>18.493734420766422</v>
      </c>
      <c r="K195" s="61">
        <f t="shared" si="13"/>
        <v>0</v>
      </c>
      <c r="L195" s="51"/>
    </row>
    <row r="196" spans="2:19" x14ac:dyDescent="0.2">
      <c r="B196" s="47" t="s">
        <v>44</v>
      </c>
      <c r="C196" s="52">
        <v>0</v>
      </c>
      <c r="E196" s="52">
        <v>584.3657277440451</v>
      </c>
      <c r="G196" s="52">
        <f t="shared" si="12"/>
        <v>0</v>
      </c>
      <c r="I196" s="52">
        <v>584.3657277440451</v>
      </c>
      <c r="K196" s="61">
        <f t="shared" si="13"/>
        <v>0</v>
      </c>
    </row>
    <row r="197" spans="2:19" x14ac:dyDescent="0.2">
      <c r="B197" s="11" t="s">
        <v>85</v>
      </c>
      <c r="C197" s="52">
        <v>0</v>
      </c>
      <c r="E197" s="52">
        <v>69.582675758133661</v>
      </c>
      <c r="G197" s="52">
        <f t="shared" si="12"/>
        <v>69.582675758133661</v>
      </c>
      <c r="I197" s="52">
        <v>0</v>
      </c>
      <c r="K197" s="61">
        <f t="shared" si="13"/>
        <v>0</v>
      </c>
    </row>
    <row r="198" spans="2:19" x14ac:dyDescent="0.2">
      <c r="B198" s="11" t="s">
        <v>86</v>
      </c>
      <c r="C198" s="52">
        <v>0</v>
      </c>
      <c r="E198" s="52">
        <v>69.582675758133661</v>
      </c>
      <c r="G198" s="52">
        <f t="shared" si="12"/>
        <v>59.145274394413612</v>
      </c>
      <c r="I198" s="52">
        <v>10.437401363720047</v>
      </c>
      <c r="K198" s="61">
        <v>0</v>
      </c>
    </row>
    <row r="199" spans="2:19" x14ac:dyDescent="0.2">
      <c r="B199" s="11" t="s">
        <v>46</v>
      </c>
      <c r="C199" s="52">
        <v>0</v>
      </c>
      <c r="E199" s="52">
        <v>1309.8157778632656</v>
      </c>
      <c r="G199" s="52">
        <f t="shared" si="12"/>
        <v>1309.8157778632656</v>
      </c>
      <c r="I199" s="52">
        <v>0</v>
      </c>
      <c r="K199" s="61">
        <f t="shared" si="13"/>
        <v>0</v>
      </c>
      <c r="P199" s="60"/>
      <c r="Q199" s="60"/>
      <c r="R199" s="60"/>
      <c r="S199" s="60"/>
    </row>
    <row r="200" spans="2:19" x14ac:dyDescent="0.2">
      <c r="B200" s="11" t="s">
        <v>47</v>
      </c>
      <c r="C200" s="52">
        <v>0</v>
      </c>
      <c r="E200" s="52">
        <v>616.23583583508366</v>
      </c>
      <c r="G200" s="52">
        <f t="shared" si="12"/>
        <v>0</v>
      </c>
      <c r="I200" s="52">
        <v>616.23583583508366</v>
      </c>
      <c r="K200" s="61">
        <f t="shared" si="13"/>
        <v>0</v>
      </c>
    </row>
    <row r="201" spans="2:19" x14ac:dyDescent="0.2">
      <c r="B201" s="11" t="s">
        <v>48</v>
      </c>
      <c r="C201" s="52">
        <v>0</v>
      </c>
      <c r="E201" s="52">
        <v>3432.8541806261665</v>
      </c>
      <c r="G201" s="52">
        <f t="shared" si="12"/>
        <v>0</v>
      </c>
      <c r="I201" s="52">
        <v>3432.8541806261665</v>
      </c>
      <c r="K201" s="61">
        <f t="shared" si="13"/>
        <v>0</v>
      </c>
    </row>
    <row r="202" spans="2:19" x14ac:dyDescent="0.2">
      <c r="B202" s="11" t="s">
        <v>49</v>
      </c>
      <c r="C202" s="52">
        <v>0</v>
      </c>
      <c r="E202" s="52">
        <v>229.94813284002646</v>
      </c>
      <c r="G202" s="52">
        <f t="shared" si="12"/>
        <v>0</v>
      </c>
      <c r="I202" s="52">
        <v>229.94813284002646</v>
      </c>
      <c r="K202" s="61">
        <f t="shared" si="13"/>
        <v>0</v>
      </c>
    </row>
    <row r="203" spans="2:19" ht="17" x14ac:dyDescent="0.2">
      <c r="B203" s="11"/>
      <c r="C203" s="38" t="s">
        <v>95</v>
      </c>
      <c r="E203" s="38" t="s">
        <v>96</v>
      </c>
      <c r="G203" s="51" t="s">
        <v>51</v>
      </c>
      <c r="I203" s="51" t="s">
        <v>78</v>
      </c>
      <c r="K203" s="51">
        <f>SUM(K168:K202)</f>
        <v>4.4408920985006262E-16</v>
      </c>
    </row>
    <row r="204" spans="2:19" x14ac:dyDescent="0.2">
      <c r="B204" s="11"/>
      <c r="G204" s="51"/>
      <c r="I204" s="51"/>
    </row>
    <row r="205" spans="2:19" x14ac:dyDescent="0.2">
      <c r="B205" s="11"/>
    </row>
    <row r="206" spans="2:19" x14ac:dyDescent="0.2">
      <c r="C206" s="67" t="s">
        <v>79</v>
      </c>
      <c r="D206" s="67"/>
      <c r="E206" s="67"/>
      <c r="F206" s="67"/>
      <c r="G206" s="67"/>
      <c r="L206" s="60"/>
      <c r="M206" s="60"/>
    </row>
    <row r="209" spans="2:15" x14ac:dyDescent="0.2">
      <c r="B209" s="47" t="s">
        <v>0</v>
      </c>
      <c r="C209" s="52" cm="1">
        <f t="array" ref="C209:C223">TRANSPOSE((AQ117:BE117))</f>
        <v>1043.9873925509492</v>
      </c>
      <c r="E209" s="52">
        <f>AL121</f>
        <v>1043.9873925509492</v>
      </c>
      <c r="G209" s="61">
        <f>C209-E209</f>
        <v>0</v>
      </c>
    </row>
    <row r="210" spans="2:15" x14ac:dyDescent="0.2">
      <c r="B210" s="47" t="s">
        <v>1</v>
      </c>
      <c r="C210" s="52">
        <v>208.65218594918355</v>
      </c>
      <c r="E210" s="52">
        <f t="shared" ref="E210:E223" si="14">AL122</f>
        <v>208.65218594918355</v>
      </c>
      <c r="G210" s="61">
        <f t="shared" ref="G210:G223" si="15">C210-E210</f>
        <v>0</v>
      </c>
      <c r="N210" s="60"/>
      <c r="O210" s="60"/>
    </row>
    <row r="211" spans="2:15" x14ac:dyDescent="0.2">
      <c r="B211" s="47" t="s">
        <v>2</v>
      </c>
      <c r="C211" s="52">
        <v>294.54780251398768</v>
      </c>
      <c r="E211" s="52">
        <f t="shared" si="14"/>
        <v>294.54780251398768</v>
      </c>
      <c r="G211" s="61">
        <f t="shared" si="15"/>
        <v>0</v>
      </c>
    </row>
    <row r="212" spans="2:15" x14ac:dyDescent="0.2">
      <c r="B212" s="47" t="s">
        <v>3</v>
      </c>
      <c r="C212" s="52">
        <v>1011.7674660019052</v>
      </c>
      <c r="D212" s="63"/>
      <c r="E212" s="52">
        <f t="shared" si="14"/>
        <v>1011.7674660019052</v>
      </c>
      <c r="F212" s="63"/>
      <c r="G212" s="61">
        <f t="shared" si="15"/>
        <v>0</v>
      </c>
    </row>
    <row r="213" spans="2:15" x14ac:dyDescent="0.2">
      <c r="B213" s="47" t="s">
        <v>4</v>
      </c>
      <c r="C213" s="52">
        <v>208.55560337725498</v>
      </c>
      <c r="E213" s="52">
        <f t="shared" si="14"/>
        <v>208.55560337725498</v>
      </c>
      <c r="G213" s="61">
        <f t="shared" si="15"/>
        <v>0</v>
      </c>
      <c r="H213" s="60"/>
      <c r="I213" s="60"/>
      <c r="J213" s="60"/>
      <c r="K213" s="60"/>
    </row>
    <row r="214" spans="2:15" x14ac:dyDescent="0.2">
      <c r="B214" s="47" t="s">
        <v>5</v>
      </c>
      <c r="C214" s="52">
        <v>286.88405520213911</v>
      </c>
      <c r="E214" s="52">
        <f t="shared" si="14"/>
        <v>286.88405520213911</v>
      </c>
      <c r="G214" s="61">
        <f t="shared" si="15"/>
        <v>0</v>
      </c>
    </row>
    <row r="215" spans="2:15" x14ac:dyDescent="0.2">
      <c r="B215" s="47" t="s">
        <v>6</v>
      </c>
      <c r="C215" s="52">
        <v>1011.7674660019052</v>
      </c>
      <c r="E215" s="52">
        <f t="shared" si="14"/>
        <v>1011.7674660019052</v>
      </c>
      <c r="G215" s="61">
        <f t="shared" si="15"/>
        <v>0</v>
      </c>
    </row>
    <row r="216" spans="2:15" x14ac:dyDescent="0.2">
      <c r="B216" s="47" t="s">
        <v>7</v>
      </c>
      <c r="C216" s="52">
        <v>208.55560337725498</v>
      </c>
      <c r="D216" s="50" t="s">
        <v>80</v>
      </c>
      <c r="E216" s="52">
        <f t="shared" si="14"/>
        <v>208.55560337725498</v>
      </c>
      <c r="F216" s="50" t="s">
        <v>75</v>
      </c>
      <c r="G216" s="61">
        <f t="shared" si="15"/>
        <v>0</v>
      </c>
    </row>
    <row r="217" spans="2:15" x14ac:dyDescent="0.2">
      <c r="B217" s="47" t="s">
        <v>8</v>
      </c>
      <c r="C217" s="52">
        <v>286.88405520213911</v>
      </c>
      <c r="E217" s="52">
        <f t="shared" si="14"/>
        <v>286.88405520213911</v>
      </c>
      <c r="G217" s="61">
        <f t="shared" si="15"/>
        <v>0</v>
      </c>
    </row>
    <row r="218" spans="2:15" x14ac:dyDescent="0.2">
      <c r="B218" s="47" t="s">
        <v>9</v>
      </c>
      <c r="C218" s="52">
        <v>22180.060594503899</v>
      </c>
      <c r="E218" s="52">
        <f t="shared" si="14"/>
        <v>22180.060594503899</v>
      </c>
      <c r="G218" s="61">
        <f t="shared" si="15"/>
        <v>0</v>
      </c>
    </row>
    <row r="219" spans="2:15" x14ac:dyDescent="0.2">
      <c r="B219" s="47" t="s">
        <v>10</v>
      </c>
      <c r="C219" s="52">
        <v>871.24978294618404</v>
      </c>
      <c r="E219" s="52">
        <f t="shared" si="14"/>
        <v>871.24978294618427</v>
      </c>
      <c r="G219" s="61">
        <f t="shared" si="15"/>
        <v>0</v>
      </c>
    </row>
    <row r="220" spans="2:15" x14ac:dyDescent="0.2">
      <c r="B220" s="47" t="s">
        <v>87</v>
      </c>
      <c r="C220" s="52">
        <v>69.582675758133661</v>
      </c>
      <c r="E220" s="52">
        <f t="shared" si="14"/>
        <v>69.582675758133661</v>
      </c>
      <c r="G220" s="61">
        <f t="shared" si="15"/>
        <v>0</v>
      </c>
    </row>
    <row r="221" spans="2:15" x14ac:dyDescent="0.2">
      <c r="B221" s="47" t="s">
        <v>88</v>
      </c>
      <c r="C221" s="52">
        <v>69.582675758133661</v>
      </c>
      <c r="E221" s="52">
        <f t="shared" si="14"/>
        <v>69.582675758133661</v>
      </c>
      <c r="G221" s="61">
        <v>0</v>
      </c>
    </row>
    <row r="222" spans="2:15" x14ac:dyDescent="0.2">
      <c r="B222" s="47" t="s">
        <v>12</v>
      </c>
      <c r="C222" s="52">
        <v>1309.8157778632656</v>
      </c>
      <c r="E222" s="52">
        <f t="shared" si="14"/>
        <v>1309.8157778632656</v>
      </c>
      <c r="G222" s="61">
        <f t="shared" si="15"/>
        <v>0</v>
      </c>
    </row>
    <row r="223" spans="2:15" x14ac:dyDescent="0.2">
      <c r="B223" s="47" t="s">
        <v>13</v>
      </c>
      <c r="C223" s="52">
        <v>4279.0381493012774</v>
      </c>
      <c r="D223" s="50"/>
      <c r="E223" s="52">
        <f t="shared" si="14"/>
        <v>4279.0381493012765</v>
      </c>
      <c r="G223" s="61">
        <f t="shared" si="15"/>
        <v>0</v>
      </c>
    </row>
    <row r="224" spans="2:15" x14ac:dyDescent="0.2">
      <c r="B224" s="11"/>
      <c r="C224" s="50" t="s">
        <v>54</v>
      </c>
      <c r="D224" s="50"/>
      <c r="E224" s="50" t="s">
        <v>57</v>
      </c>
      <c r="F224" s="50"/>
      <c r="G224" s="50">
        <v>0</v>
      </c>
    </row>
    <row r="225" spans="2:11" x14ac:dyDescent="0.2">
      <c r="B225" s="11"/>
    </row>
    <row r="226" spans="2:11" x14ac:dyDescent="0.2">
      <c r="B226" s="11"/>
    </row>
    <row r="231" spans="2:11" x14ac:dyDescent="0.2">
      <c r="H231" s="50"/>
      <c r="I231" s="50"/>
      <c r="J231" s="50"/>
      <c r="K231" s="50"/>
    </row>
  </sheetData>
  <mergeCells count="13">
    <mergeCell ref="C165:K165"/>
    <mergeCell ref="C206:G206"/>
    <mergeCell ref="AQ118:BE118"/>
    <mergeCell ref="C119:D119"/>
    <mergeCell ref="C136:AK136"/>
    <mergeCell ref="C138:AK138"/>
    <mergeCell ref="C159:AK159"/>
    <mergeCell ref="C161:AK161"/>
    <mergeCell ref="AQ37:BE37"/>
    <mergeCell ref="BK37:BX37"/>
    <mergeCell ref="AQ76:BE76"/>
    <mergeCell ref="AQ116:BE116"/>
    <mergeCell ref="BK116:BL1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5AA-D3A9-6049-AB59-84B5F03A5DC4}">
  <dimension ref="B1:BO154"/>
  <sheetViews>
    <sheetView tabSelected="1" topLeftCell="A121" zoomScale="150" workbookViewId="0">
      <selection activeCell="L144" sqref="L144"/>
    </sheetView>
  </sheetViews>
  <sheetFormatPr baseColWidth="10" defaultRowHeight="16" x14ac:dyDescent="0.2"/>
  <sheetData>
    <row r="1" spans="2:67" x14ac:dyDescent="0.2">
      <c r="B1" t="s">
        <v>71</v>
      </c>
    </row>
    <row r="4" spans="2:67" ht="112" x14ac:dyDescent="0.2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  <c r="AS4" s="3" t="s">
        <v>0</v>
      </c>
      <c r="AT4" s="3" t="s">
        <v>1</v>
      </c>
      <c r="AU4" s="3" t="s">
        <v>2</v>
      </c>
      <c r="AV4" s="3" t="s">
        <v>3</v>
      </c>
      <c r="AW4" s="3" t="s">
        <v>4</v>
      </c>
      <c r="AX4" s="3" t="s">
        <v>5</v>
      </c>
      <c r="AY4" s="3" t="s">
        <v>6</v>
      </c>
      <c r="AZ4" s="3" t="s">
        <v>7</v>
      </c>
      <c r="BA4" s="3" t="s">
        <v>8</v>
      </c>
      <c r="BB4" s="3" t="s">
        <v>9</v>
      </c>
      <c r="BC4" s="3" t="s">
        <v>10</v>
      </c>
      <c r="BD4" s="45" t="s">
        <v>87</v>
      </c>
      <c r="BE4" s="45" t="s">
        <v>88</v>
      </c>
      <c r="BF4" s="3" t="s">
        <v>12</v>
      </c>
      <c r="BG4" s="3" t="s">
        <v>13</v>
      </c>
      <c r="BH4" s="1"/>
      <c r="BI4" s="1"/>
      <c r="BJ4" s="1"/>
      <c r="BK4" s="1"/>
      <c r="BL4" s="3"/>
      <c r="BM4" s="3" t="s">
        <v>14</v>
      </c>
      <c r="BN4" s="3" t="s">
        <v>15</v>
      </c>
      <c r="BO4" s="1"/>
    </row>
    <row r="5" spans="2:67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"/>
      <c r="AI5" s="4"/>
      <c r="AJ5" s="1"/>
      <c r="AK5" s="1"/>
      <c r="AL5" s="1"/>
      <c r="AM5" s="1"/>
      <c r="AN5" s="1"/>
      <c r="AO5" s="1"/>
      <c r="AP5" s="1"/>
      <c r="AQ5" s="1"/>
      <c r="AR5" s="4" t="s">
        <v>16</v>
      </c>
      <c r="AS5" s="5">
        <f>M!AQ81*h!AQ5</f>
        <v>-6518321.9740549205</v>
      </c>
      <c r="AT5" s="5">
        <f>M!AR81*h!AR5</f>
        <v>0</v>
      </c>
      <c r="AU5" s="5">
        <f>M!AS81*h!AS5</f>
        <v>0</v>
      </c>
      <c r="AV5" s="5">
        <f>M!AT81*h!AT5</f>
        <v>0</v>
      </c>
      <c r="AW5" s="5">
        <f>M!AU81*h!AU5</f>
        <v>0</v>
      </c>
      <c r="AX5" s="5">
        <f>M!AV81*h!AV5</f>
        <v>0</v>
      </c>
      <c r="AY5" s="5">
        <f>M!AW81*h!AW5</f>
        <v>0</v>
      </c>
      <c r="AZ5" s="5">
        <f>M!AX81*h!AX5</f>
        <v>0</v>
      </c>
      <c r="BA5" s="5">
        <f>M!AY81*h!AY5</f>
        <v>0</v>
      </c>
      <c r="BB5" s="5">
        <f>M!AZ81*h!AZ5</f>
        <v>0</v>
      </c>
      <c r="BC5" s="5">
        <f>M!BA81*h!BA5</f>
        <v>0</v>
      </c>
      <c r="BD5" s="5">
        <f>M!BB81*h!BB5</f>
        <v>0</v>
      </c>
      <c r="BE5" s="5">
        <f>M!BC81*h!BC5</f>
        <v>0</v>
      </c>
      <c r="BF5" s="5">
        <f>M!BD81*h!BD5</f>
        <v>0</v>
      </c>
      <c r="BG5" s="5">
        <f>M!BE81*h!BE5</f>
        <v>0</v>
      </c>
      <c r="BH5" s="6">
        <f>SUM(AS5:BG5)</f>
        <v>-6518321.9740549205</v>
      </c>
      <c r="BI5" s="1"/>
      <c r="BJ5" s="1"/>
      <c r="BK5" s="1"/>
      <c r="BL5" s="4" t="s">
        <v>16</v>
      </c>
      <c r="BM5" s="7">
        <f>M!BK81*h!BK5</f>
        <v>0</v>
      </c>
      <c r="BN5" s="7">
        <f>M!BL81*h!BL5</f>
        <v>0</v>
      </c>
      <c r="BO5" s="6">
        <f>SUM(BM5:BN5)</f>
        <v>0</v>
      </c>
    </row>
    <row r="6" spans="2:67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4"/>
      <c r="AI6" s="4"/>
      <c r="AJ6" s="1"/>
      <c r="AK6" s="1"/>
      <c r="AL6" s="1"/>
      <c r="AM6" s="1"/>
      <c r="AN6" s="1"/>
      <c r="AO6" s="1"/>
      <c r="AP6" s="1"/>
      <c r="AQ6" s="1"/>
      <c r="AR6" s="4" t="s">
        <v>17</v>
      </c>
      <c r="AS6" s="5">
        <f>M!AQ82*h!AQ6</f>
        <v>0</v>
      </c>
      <c r="AT6" s="5">
        <f>M!AR82*h!AR6</f>
        <v>-2526033.0144413244</v>
      </c>
      <c r="AU6" s="5">
        <f>M!AS82*h!AS6</f>
        <v>0</v>
      </c>
      <c r="AV6" s="5">
        <f>M!AT82*h!AT6</f>
        <v>0</v>
      </c>
      <c r="AW6" s="5">
        <f>M!AU82*h!AU6</f>
        <v>0</v>
      </c>
      <c r="AX6" s="5">
        <f>M!AV82*h!AV6</f>
        <v>0</v>
      </c>
      <c r="AY6" s="5">
        <f>M!AW82*h!AW6</f>
        <v>0</v>
      </c>
      <c r="AZ6" s="5">
        <f>M!AX82*h!AX6</f>
        <v>0</v>
      </c>
      <c r="BA6" s="5">
        <f>M!AY82*h!AY6</f>
        <v>0</v>
      </c>
      <c r="BB6" s="5">
        <f>M!AZ82*h!AZ6</f>
        <v>0</v>
      </c>
      <c r="BC6" s="5">
        <f>M!BA82*h!BA6</f>
        <v>0</v>
      </c>
      <c r="BD6" s="5">
        <f>M!BB82*h!BB6</f>
        <v>0</v>
      </c>
      <c r="BE6" s="5">
        <f>M!BC82*h!BC6</f>
        <v>0</v>
      </c>
      <c r="BF6" s="5">
        <f>M!BD82*h!BD6</f>
        <v>0</v>
      </c>
      <c r="BG6" s="5">
        <f>M!BE82*h!BE6</f>
        <v>0</v>
      </c>
      <c r="BH6" s="6">
        <f>SUM(AS6:BG6)</f>
        <v>-2526033.0144413244</v>
      </c>
      <c r="BI6" s="1"/>
      <c r="BJ6" s="1"/>
      <c r="BK6" s="1"/>
      <c r="BL6" s="4" t="s">
        <v>17</v>
      </c>
      <c r="BM6" s="7">
        <f>M!BK82*h!BK6</f>
        <v>0</v>
      </c>
      <c r="BN6" s="7">
        <f>M!BL82*h!BL6</f>
        <v>0</v>
      </c>
      <c r="BO6" s="6">
        <f t="shared" ref="BO6:BO39" si="0">SUM(BM6:BN6)</f>
        <v>0</v>
      </c>
    </row>
    <row r="7" spans="2:67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  <c r="AI7" s="4"/>
      <c r="AJ7" s="1"/>
      <c r="AK7" s="1"/>
      <c r="AL7" s="1"/>
      <c r="AM7" s="1"/>
      <c r="AN7" s="1"/>
      <c r="AO7" s="1"/>
      <c r="AP7" s="1"/>
      <c r="AQ7" s="1"/>
      <c r="AR7" s="4" t="s">
        <v>18</v>
      </c>
      <c r="AS7" s="5">
        <f>M!AQ83*h!AQ7</f>
        <v>0</v>
      </c>
      <c r="AT7" s="5">
        <f>M!AR83*h!AR7</f>
        <v>0</v>
      </c>
      <c r="AU7" s="5">
        <f>M!AS83*h!AS7</f>
        <v>7797698.1720160255</v>
      </c>
      <c r="AV7" s="5">
        <f>M!AT83*h!AT7</f>
        <v>0</v>
      </c>
      <c r="AW7" s="5">
        <f>M!AU83*h!AU7</f>
        <v>0</v>
      </c>
      <c r="AX7" s="5">
        <f>M!AV83*h!AV7</f>
        <v>0</v>
      </c>
      <c r="AY7" s="5">
        <f>M!AW83*h!AW7</f>
        <v>0</v>
      </c>
      <c r="AZ7" s="5">
        <f>M!AX83*h!AX7</f>
        <v>0</v>
      </c>
      <c r="BA7" s="5">
        <f>M!AY83*h!AY7</f>
        <v>0</v>
      </c>
      <c r="BB7" s="5">
        <f>M!AZ83*h!AZ7</f>
        <v>0</v>
      </c>
      <c r="BC7" s="5">
        <f>M!BA83*h!BA7</f>
        <v>0</v>
      </c>
      <c r="BD7" s="5">
        <f>M!BB83*h!BB7</f>
        <v>0</v>
      </c>
      <c r="BE7" s="5">
        <f>M!BC83*h!BC7</f>
        <v>0</v>
      </c>
      <c r="BF7" s="5">
        <f>M!BD83*h!BD7</f>
        <v>0</v>
      </c>
      <c r="BG7" s="5">
        <f>M!BE83*h!BE7</f>
        <v>0</v>
      </c>
      <c r="BH7" s="6">
        <f t="shared" ref="BH7:BH39" si="1">SUM(AS7:BG7)</f>
        <v>7797698.1720160255</v>
      </c>
      <c r="BI7" s="1"/>
      <c r="BJ7" s="1"/>
      <c r="BK7" s="1"/>
      <c r="BL7" s="4" t="s">
        <v>18</v>
      </c>
      <c r="BM7" s="7">
        <f>M!BK83*h!BK7</f>
        <v>0</v>
      </c>
      <c r="BN7" s="7">
        <f>M!BL83*h!BL7</f>
        <v>0</v>
      </c>
      <c r="BO7" s="6">
        <f t="shared" si="0"/>
        <v>0</v>
      </c>
    </row>
    <row r="8" spans="2:67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4"/>
      <c r="AI8" s="4"/>
      <c r="AJ8" s="1"/>
      <c r="AK8" s="1"/>
      <c r="AL8" s="1"/>
      <c r="AM8" s="1"/>
      <c r="AN8" s="1"/>
      <c r="AO8" s="1"/>
      <c r="AP8" s="1"/>
      <c r="AQ8" s="1"/>
      <c r="AR8" s="4" t="s">
        <v>19</v>
      </c>
      <c r="AS8" s="5">
        <f>M!AQ84*h!AQ8</f>
        <v>0</v>
      </c>
      <c r="AT8" s="5">
        <f>M!AR84*h!AR8</f>
        <v>0</v>
      </c>
      <c r="AU8" s="5">
        <f>M!AS84*h!AS8</f>
        <v>0</v>
      </c>
      <c r="AV8" s="5">
        <f>M!AT84*h!AT8</f>
        <v>0</v>
      </c>
      <c r="AW8" s="5">
        <f>M!AU84*h!AU8</f>
        <v>0</v>
      </c>
      <c r="AX8" s="5">
        <f>M!AV84*h!AV8</f>
        <v>0</v>
      </c>
      <c r="AY8" s="5">
        <f>M!AW84*h!AW8</f>
        <v>0</v>
      </c>
      <c r="AZ8" s="5">
        <f>M!AX84*h!AX8</f>
        <v>0</v>
      </c>
      <c r="BA8" s="5">
        <f>M!AY84*h!AY8</f>
        <v>0</v>
      </c>
      <c r="BB8" s="5">
        <f>M!AZ84*h!AZ8</f>
        <v>0</v>
      </c>
      <c r="BC8" s="5">
        <f>M!BA84*h!BA8</f>
        <v>0</v>
      </c>
      <c r="BD8" s="5">
        <f>M!BB84*h!BB8</f>
        <v>0</v>
      </c>
      <c r="BE8" s="5">
        <f>M!BC84*h!BC8</f>
        <v>0</v>
      </c>
      <c r="BF8" s="5">
        <f>M!BD84*h!BD8</f>
        <v>0</v>
      </c>
      <c r="BG8" s="5">
        <f>M!BE84*h!BE8</f>
        <v>0</v>
      </c>
      <c r="BH8" s="6">
        <f t="shared" si="1"/>
        <v>0</v>
      </c>
      <c r="BI8" s="1"/>
      <c r="BJ8" s="1"/>
      <c r="BK8" s="1"/>
      <c r="BL8" s="4" t="s">
        <v>19</v>
      </c>
      <c r="BM8" s="7">
        <f>M!BK84*h!BK8</f>
        <v>0</v>
      </c>
      <c r="BN8" s="7">
        <f>M!BL84*h!BL8</f>
        <v>0</v>
      </c>
      <c r="BO8" s="6">
        <f t="shared" si="0"/>
        <v>0</v>
      </c>
    </row>
    <row r="9" spans="2:67" x14ac:dyDescent="0.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4"/>
      <c r="AI9" s="4"/>
      <c r="AJ9" s="1"/>
      <c r="AK9" s="1"/>
      <c r="AL9" s="1"/>
      <c r="AM9" s="1"/>
      <c r="AN9" s="1"/>
      <c r="AO9" s="1"/>
      <c r="AP9" s="1"/>
      <c r="AQ9" s="1"/>
      <c r="AR9" s="4" t="s">
        <v>20</v>
      </c>
      <c r="AS9" s="5">
        <f>M!AQ85*h!AQ9</f>
        <v>0</v>
      </c>
      <c r="AT9" s="5">
        <f>M!AR85*h!AR9</f>
        <v>0</v>
      </c>
      <c r="AU9" s="5">
        <f>M!AS85*h!AS9</f>
        <v>0</v>
      </c>
      <c r="AV9" s="5">
        <f>M!AT85*h!AT9</f>
        <v>0</v>
      </c>
      <c r="AW9" s="5">
        <f>M!AU85*h!AU9</f>
        <v>0</v>
      </c>
      <c r="AX9" s="5">
        <f>M!AV85*h!AV9</f>
        <v>0</v>
      </c>
      <c r="AY9" s="5">
        <f>M!AW85*h!AW9</f>
        <v>0</v>
      </c>
      <c r="AZ9" s="5">
        <f>M!AX85*h!AX9</f>
        <v>0</v>
      </c>
      <c r="BA9" s="5">
        <f>M!AY85*h!AY9</f>
        <v>0</v>
      </c>
      <c r="BB9" s="5">
        <f>M!AZ85*h!AZ9</f>
        <v>333.66239961870195</v>
      </c>
      <c r="BC9" s="5">
        <f>M!BA85*h!BA9</f>
        <v>0.27214182087368383</v>
      </c>
      <c r="BD9" s="5">
        <f>M!BB85*h!BB9</f>
        <v>0</v>
      </c>
      <c r="BE9" s="5">
        <f>M!BC85*h!BC9</f>
        <v>0</v>
      </c>
      <c r="BF9" s="5">
        <f>M!BD85*h!BD9</f>
        <v>0</v>
      </c>
      <c r="BG9" s="5">
        <f>M!BE85*h!BE9</f>
        <v>0.71830927206773498</v>
      </c>
      <c r="BH9" s="6">
        <f t="shared" si="1"/>
        <v>334.6528507116434</v>
      </c>
      <c r="BI9" s="1"/>
      <c r="BJ9" s="1"/>
      <c r="BK9" s="1"/>
      <c r="BL9" s="4" t="s">
        <v>20</v>
      </c>
      <c r="BM9" s="7">
        <f>M!BK85*h!BK9</f>
        <v>0</v>
      </c>
      <c r="BN9" s="7">
        <f>M!BL85*h!BL9</f>
        <v>0</v>
      </c>
      <c r="BO9" s="6">
        <f t="shared" si="0"/>
        <v>0</v>
      </c>
    </row>
    <row r="10" spans="2:67" x14ac:dyDescent="0.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4"/>
      <c r="AI10" s="4"/>
      <c r="AJ10" s="1"/>
      <c r="AK10" s="1"/>
      <c r="AL10" s="1"/>
      <c r="AM10" s="1"/>
      <c r="AN10" s="1"/>
      <c r="AO10" s="1"/>
      <c r="AP10" s="1"/>
      <c r="AQ10" s="1"/>
      <c r="AR10" s="4" t="s">
        <v>21</v>
      </c>
      <c r="AS10" s="5">
        <f>M!AQ86*h!AQ10</f>
        <v>88160.656904773394</v>
      </c>
      <c r="AT10" s="5">
        <f>M!AR86*h!AR10</f>
        <v>241.59146310558401</v>
      </c>
      <c r="AU10" s="5">
        <f>M!AS86*h!AS10</f>
        <v>20969.662867987096</v>
      </c>
      <c r="AV10" s="5">
        <f>M!AT86*h!AT10</f>
        <v>0</v>
      </c>
      <c r="AW10" s="5">
        <f>M!AU86*h!AU10</f>
        <v>0</v>
      </c>
      <c r="AX10" s="5">
        <f>M!AV86*h!AV10</f>
        <v>0</v>
      </c>
      <c r="AY10" s="5">
        <f>M!AW86*h!AW10</f>
        <v>0</v>
      </c>
      <c r="AZ10" s="5">
        <f>M!AX86*h!AX10</f>
        <v>0</v>
      </c>
      <c r="BA10" s="5">
        <f>M!AY86*h!AY10</f>
        <v>0</v>
      </c>
      <c r="BB10" s="5">
        <f>M!AZ86*h!AZ10</f>
        <v>0</v>
      </c>
      <c r="BC10" s="5">
        <f>M!BA86*h!BA10</f>
        <v>0</v>
      </c>
      <c r="BD10" s="5">
        <f>M!BB86*h!BB10</f>
        <v>0</v>
      </c>
      <c r="BE10" s="5">
        <f>M!BC86*h!BC10</f>
        <v>0</v>
      </c>
      <c r="BF10" s="5">
        <f>M!BD86*h!BD10</f>
        <v>0</v>
      </c>
      <c r="BG10" s="5">
        <f>M!BE86*h!BE10</f>
        <v>0</v>
      </c>
      <c r="BH10" s="6">
        <f t="shared" si="1"/>
        <v>109371.91123586606</v>
      </c>
      <c r="BI10" s="1"/>
      <c r="BJ10" s="1"/>
      <c r="BK10" s="1"/>
      <c r="BL10" s="4" t="s">
        <v>21</v>
      </c>
      <c r="BM10" s="7">
        <f>M!BK86*h!BK10</f>
        <v>0</v>
      </c>
      <c r="BN10" s="7">
        <f>M!BL86*h!BL10</f>
        <v>0</v>
      </c>
      <c r="BO10" s="6">
        <f t="shared" si="0"/>
        <v>0</v>
      </c>
    </row>
    <row r="11" spans="2:67" x14ac:dyDescent="0.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4"/>
      <c r="AI11" s="4"/>
      <c r="AJ11" s="1"/>
      <c r="AK11" s="1"/>
      <c r="AL11" s="1"/>
      <c r="AM11" s="1"/>
      <c r="AN11" s="1"/>
      <c r="AO11" s="1"/>
      <c r="AP11" s="1"/>
      <c r="AQ11" s="1"/>
      <c r="AR11" s="4" t="s">
        <v>22</v>
      </c>
      <c r="AS11" s="5">
        <f>M!AQ87*h!AQ11</f>
        <v>0</v>
      </c>
      <c r="AT11" s="5">
        <f>M!AR87*h!AR11</f>
        <v>-1.1322425723331082</v>
      </c>
      <c r="AU11" s="5">
        <f>M!AS87*h!AS11</f>
        <v>0</v>
      </c>
      <c r="AV11" s="5">
        <f>M!AT87*h!AT11</f>
        <v>0</v>
      </c>
      <c r="AW11" s="5">
        <f>M!AU87*h!AU11</f>
        <v>0</v>
      </c>
      <c r="AX11" s="5">
        <f>M!AV87*h!AV11</f>
        <v>0</v>
      </c>
      <c r="AY11" s="5">
        <f>M!AW87*h!AW11</f>
        <v>0</v>
      </c>
      <c r="AZ11" s="5">
        <f>M!AX87*h!AX11</f>
        <v>0</v>
      </c>
      <c r="BA11" s="5">
        <f>M!AY87*h!AY11</f>
        <v>0</v>
      </c>
      <c r="BB11" s="5">
        <f>M!AZ87*h!AZ11</f>
        <v>0</v>
      </c>
      <c r="BC11" s="5">
        <f>M!BA87*h!BA11</f>
        <v>0</v>
      </c>
      <c r="BD11" s="5">
        <f>M!BB87*h!BB11</f>
        <v>0</v>
      </c>
      <c r="BE11" s="5">
        <f>M!BC87*h!BC11</f>
        <v>0</v>
      </c>
      <c r="BF11" s="5">
        <f>M!BD87*h!BD11</f>
        <v>0</v>
      </c>
      <c r="BG11" s="5">
        <f>M!BE87*h!BE11</f>
        <v>0</v>
      </c>
      <c r="BH11" s="6">
        <f t="shared" si="1"/>
        <v>-1.1322425723331082</v>
      </c>
      <c r="BI11" s="1"/>
      <c r="BJ11" s="1"/>
      <c r="BK11" s="1"/>
      <c r="BL11" s="4" t="s">
        <v>22</v>
      </c>
      <c r="BM11" s="7">
        <f>M!BK87*h!BK11</f>
        <v>0</v>
      </c>
      <c r="BN11" s="7">
        <f>M!BL87*h!BL11</f>
        <v>0</v>
      </c>
      <c r="BO11" s="6">
        <f t="shared" si="0"/>
        <v>0</v>
      </c>
    </row>
    <row r="12" spans="2:67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"/>
      <c r="AI12" s="4"/>
      <c r="AJ12" s="1"/>
      <c r="AK12" s="1"/>
      <c r="AL12" s="1"/>
      <c r="AM12" s="1"/>
      <c r="AN12" s="1"/>
      <c r="AO12" s="1"/>
      <c r="AP12" s="1"/>
      <c r="AQ12" s="1"/>
      <c r="AR12" s="4" t="s">
        <v>23</v>
      </c>
      <c r="AS12" s="5">
        <f>M!AQ88*h!AQ12</f>
        <v>0</v>
      </c>
      <c r="AT12" s="5">
        <f>M!AR88*h!AR12</f>
        <v>0</v>
      </c>
      <c r="AU12" s="5">
        <f>M!AS88*h!AS12</f>
        <v>0</v>
      </c>
      <c r="AV12" s="5">
        <f>M!AT88*h!AT12</f>
        <v>0</v>
      </c>
      <c r="AW12" s="5">
        <f>M!AU88*h!AU12</f>
        <v>0</v>
      </c>
      <c r="AX12" s="5">
        <f>M!AV88*h!AV12</f>
        <v>0</v>
      </c>
      <c r="AY12" s="5">
        <f>M!AW88*h!AW12</f>
        <v>0</v>
      </c>
      <c r="AZ12" s="5">
        <f>M!AX88*h!AX12</f>
        <v>0</v>
      </c>
      <c r="BA12" s="5">
        <f>M!AY88*h!AY12</f>
        <v>0</v>
      </c>
      <c r="BB12" s="5">
        <f>M!AZ88*h!AZ12</f>
        <v>0</v>
      </c>
      <c r="BC12" s="5">
        <f>M!BA88*h!BA12</f>
        <v>0</v>
      </c>
      <c r="BD12" s="5">
        <f>M!BB88*h!BB12</f>
        <v>0</v>
      </c>
      <c r="BE12" s="5">
        <f>M!BC88*h!BC12</f>
        <v>0</v>
      </c>
      <c r="BF12" s="5">
        <f>M!BD88*h!BD12</f>
        <v>0</v>
      </c>
      <c r="BG12" s="5">
        <f>M!BE88*h!BE12</f>
        <v>193470.79284293839</v>
      </c>
      <c r="BH12" s="6">
        <f t="shared" si="1"/>
        <v>193470.79284293839</v>
      </c>
      <c r="BI12" s="1"/>
      <c r="BJ12" s="1"/>
      <c r="BK12" s="1"/>
      <c r="BL12" s="4" t="s">
        <v>23</v>
      </c>
      <c r="BM12" s="7">
        <f>M!BK88*h!BK12</f>
        <v>0</v>
      </c>
      <c r="BN12" s="7">
        <f>M!BL88*h!BL12</f>
        <v>0</v>
      </c>
      <c r="BO12" s="6">
        <f t="shared" si="0"/>
        <v>0</v>
      </c>
    </row>
    <row r="13" spans="2:67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  <c r="AI13" s="4"/>
      <c r="AJ13" s="1"/>
      <c r="AK13" s="1"/>
      <c r="AL13" s="1"/>
      <c r="AM13" s="1"/>
      <c r="AN13" s="1"/>
      <c r="AO13" s="1"/>
      <c r="AP13" s="1"/>
      <c r="AQ13" s="1"/>
      <c r="AR13" s="4" t="s">
        <v>24</v>
      </c>
      <c r="AS13" s="5">
        <f>M!AQ89*h!AQ13</f>
        <v>0</v>
      </c>
      <c r="AT13" s="5">
        <f>M!AR89*h!AR13</f>
        <v>0</v>
      </c>
      <c r="AU13" s="5">
        <f>M!AS89*h!AS13</f>
        <v>0</v>
      </c>
      <c r="AV13" s="5">
        <f>M!AT89*h!AT13</f>
        <v>0</v>
      </c>
      <c r="AW13" s="5">
        <f>M!AU89*h!AU13</f>
        <v>0</v>
      </c>
      <c r="AX13" s="5">
        <f>M!AV89*h!AV13</f>
        <v>0</v>
      </c>
      <c r="AY13" s="5">
        <f>M!AW89*h!AW13</f>
        <v>0</v>
      </c>
      <c r="AZ13" s="5">
        <f>M!AX89*h!AX13</f>
        <v>0</v>
      </c>
      <c r="BA13" s="5">
        <f>M!AY89*h!AY13</f>
        <v>0</v>
      </c>
      <c r="BB13" s="5">
        <f>M!AZ89*h!AZ13</f>
        <v>0</v>
      </c>
      <c r="BC13" s="5">
        <f>M!BA89*h!BA13</f>
        <v>0</v>
      </c>
      <c r="BD13" s="5">
        <f>M!BB89*h!BB13</f>
        <v>0</v>
      </c>
      <c r="BE13" s="5">
        <f>M!BC89*h!BC13</f>
        <v>0</v>
      </c>
      <c r="BF13" s="5">
        <f>M!BD89*h!BD13</f>
        <v>0</v>
      </c>
      <c r="BG13" s="5">
        <f>M!BE89*h!BE13</f>
        <v>0</v>
      </c>
      <c r="BH13" s="6">
        <f t="shared" si="1"/>
        <v>0</v>
      </c>
      <c r="BI13" s="1"/>
      <c r="BJ13" s="1"/>
      <c r="BK13" s="1"/>
      <c r="BL13" s="4" t="s">
        <v>24</v>
      </c>
      <c r="BM13" s="7">
        <f>M!BK89*h!BK13</f>
        <v>0</v>
      </c>
      <c r="BN13" s="7">
        <f>M!BL89*h!BL13</f>
        <v>0</v>
      </c>
      <c r="BO13" s="6">
        <f t="shared" si="0"/>
        <v>0</v>
      </c>
    </row>
    <row r="14" spans="2:67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9"/>
      <c r="AI14" s="9"/>
      <c r="AJ14" s="1"/>
      <c r="AK14" s="1"/>
      <c r="AL14" s="1"/>
      <c r="AM14" s="1"/>
      <c r="AN14" s="1"/>
      <c r="AO14" s="1"/>
      <c r="AP14" s="1"/>
      <c r="AQ14" s="1"/>
      <c r="AR14" s="10" t="s">
        <v>25</v>
      </c>
      <c r="AS14" s="5">
        <f>M!AQ90*h!AQ14</f>
        <v>0</v>
      </c>
      <c r="AT14" s="5">
        <f>M!AR90*h!AR14</f>
        <v>0</v>
      </c>
      <c r="AU14" s="5">
        <f>M!AS90*h!AS14</f>
        <v>0</v>
      </c>
      <c r="AV14" s="5">
        <f>M!AT90*h!AT14</f>
        <v>-6518321.9740549205</v>
      </c>
      <c r="AW14" s="5">
        <f>M!AU90*h!AU14</f>
        <v>0</v>
      </c>
      <c r="AX14" s="5">
        <f>M!AV90*h!AV14</f>
        <v>0</v>
      </c>
      <c r="AY14" s="5">
        <f>M!AW90*h!AW14</f>
        <v>0</v>
      </c>
      <c r="AZ14" s="5">
        <f>M!AX90*h!AX14</f>
        <v>0</v>
      </c>
      <c r="BA14" s="5">
        <f>M!AY90*h!AY14</f>
        <v>0</v>
      </c>
      <c r="BB14" s="5">
        <f>M!AZ90*h!AZ14</f>
        <v>0</v>
      </c>
      <c r="BC14" s="5">
        <f>M!BA90*h!BA14</f>
        <v>0</v>
      </c>
      <c r="BD14" s="5">
        <f>M!BB90*h!BB14</f>
        <v>0</v>
      </c>
      <c r="BE14" s="5">
        <f>M!BC90*h!BC14</f>
        <v>0</v>
      </c>
      <c r="BF14" s="5">
        <f>M!BD90*h!BD14</f>
        <v>0</v>
      </c>
      <c r="BG14" s="5">
        <f>M!BE90*h!BE14</f>
        <v>0</v>
      </c>
      <c r="BH14" s="6">
        <f t="shared" si="1"/>
        <v>-6518321.9740549205</v>
      </c>
      <c r="BI14" s="1"/>
      <c r="BJ14" s="1"/>
      <c r="BK14" s="1"/>
      <c r="BL14" s="10" t="s">
        <v>25</v>
      </c>
      <c r="BM14" s="7">
        <f>M!BK90*h!BK14</f>
        <v>0</v>
      </c>
      <c r="BN14" s="7">
        <f>M!BL90*h!BL14</f>
        <v>0</v>
      </c>
      <c r="BO14" s="6">
        <f t="shared" si="0"/>
        <v>0</v>
      </c>
    </row>
    <row r="15" spans="2:67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0"/>
      <c r="AI15" s="10"/>
      <c r="AJ15" s="1"/>
      <c r="AK15" s="1"/>
      <c r="AL15" s="1"/>
      <c r="AM15" s="1"/>
      <c r="AN15" s="1"/>
      <c r="AO15" s="1"/>
      <c r="AP15" s="1"/>
      <c r="AQ15" s="1"/>
      <c r="AR15" s="4" t="s">
        <v>26</v>
      </c>
      <c r="AS15" s="5">
        <f>M!AQ91*h!AQ15</f>
        <v>0</v>
      </c>
      <c r="AT15" s="5">
        <f>M!AR91*h!AR15</f>
        <v>0</v>
      </c>
      <c r="AU15" s="5">
        <f>M!AS91*h!AS15</f>
        <v>0</v>
      </c>
      <c r="AV15" s="5">
        <f>M!AT91*h!AT15</f>
        <v>0</v>
      </c>
      <c r="AW15" s="5">
        <f>M!AU91*h!AU15</f>
        <v>0</v>
      </c>
      <c r="AX15" s="5">
        <f>M!AV91*h!AV15</f>
        <v>0</v>
      </c>
      <c r="AY15" s="5">
        <f>M!AW91*h!AW15</f>
        <v>0</v>
      </c>
      <c r="AZ15" s="5">
        <f>M!AX91*h!AX15</f>
        <v>0</v>
      </c>
      <c r="BA15" s="5">
        <f>M!AY91*h!AY15</f>
        <v>0</v>
      </c>
      <c r="BB15" s="5">
        <f>M!AZ91*h!AZ15</f>
        <v>0</v>
      </c>
      <c r="BC15" s="5">
        <f>M!BA91*h!BA15</f>
        <v>0</v>
      </c>
      <c r="BD15" s="5">
        <f>M!BB91*h!BB15</f>
        <v>0</v>
      </c>
      <c r="BE15" s="5">
        <f>M!BC91*h!BC15</f>
        <v>0</v>
      </c>
      <c r="BF15" s="5">
        <f>M!BD91*h!BD15</f>
        <v>0</v>
      </c>
      <c r="BG15" s="5">
        <f>M!BE91*h!BE15</f>
        <v>0</v>
      </c>
      <c r="BH15" s="6">
        <f t="shared" si="1"/>
        <v>0</v>
      </c>
      <c r="BI15" s="1"/>
      <c r="BJ15" s="1"/>
      <c r="BK15" s="1"/>
      <c r="BL15" s="4" t="s">
        <v>26</v>
      </c>
      <c r="BM15" s="7">
        <f>M!BK91*h!BK15</f>
        <v>0</v>
      </c>
      <c r="BN15" s="7">
        <f>M!BL91*h!BL15</f>
        <v>-92800.199170167121</v>
      </c>
      <c r="BO15" s="6">
        <f t="shared" si="0"/>
        <v>-92800.199170167121</v>
      </c>
    </row>
    <row r="16" spans="2:67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1"/>
      <c r="AI16" s="11"/>
      <c r="AJ16" s="1"/>
      <c r="AK16" s="1"/>
      <c r="AL16" s="1"/>
      <c r="AM16" s="1"/>
      <c r="AN16" s="1"/>
      <c r="AO16" s="1"/>
      <c r="AP16" s="1"/>
      <c r="AQ16" s="1"/>
      <c r="AR16" s="10" t="s">
        <v>27</v>
      </c>
      <c r="AS16" s="5">
        <f>M!AQ92*h!AQ16</f>
        <v>0</v>
      </c>
      <c r="AT16" s="5">
        <f>M!AR92*h!AR16</f>
        <v>0</v>
      </c>
      <c r="AU16" s="5">
        <f>M!AS92*h!AS16</f>
        <v>0</v>
      </c>
      <c r="AV16" s="5">
        <f>M!AT92*h!AT16</f>
        <v>0</v>
      </c>
      <c r="AW16" s="5">
        <f>M!AU92*h!AU16</f>
        <v>-2526033.0144413244</v>
      </c>
      <c r="AX16" s="5">
        <f>M!AV92*h!AV16</f>
        <v>0</v>
      </c>
      <c r="AY16" s="5">
        <f>M!AW92*h!AW16</f>
        <v>0</v>
      </c>
      <c r="AZ16" s="5">
        <f>M!AX92*h!AX16</f>
        <v>0</v>
      </c>
      <c r="BA16" s="5">
        <f>M!AY92*h!AY16</f>
        <v>0</v>
      </c>
      <c r="BB16" s="5">
        <f>M!AZ92*h!AZ16</f>
        <v>0</v>
      </c>
      <c r="BC16" s="5">
        <f>M!BA92*h!BA16</f>
        <v>0</v>
      </c>
      <c r="BD16" s="5">
        <f>M!BB92*h!BB16</f>
        <v>0</v>
      </c>
      <c r="BE16" s="5">
        <f>M!BC92*h!BC16</f>
        <v>0</v>
      </c>
      <c r="BF16" s="5">
        <f>M!BD92*h!BD16</f>
        <v>0</v>
      </c>
      <c r="BG16" s="5">
        <f>M!BE92*h!BE16</f>
        <v>0</v>
      </c>
      <c r="BH16" s="6">
        <f t="shared" si="1"/>
        <v>-2526033.0144413244</v>
      </c>
      <c r="BI16" s="1"/>
      <c r="BJ16" s="1"/>
      <c r="BK16" s="1"/>
      <c r="BL16" s="10" t="s">
        <v>27</v>
      </c>
      <c r="BM16" s="7">
        <f>M!BK92*h!BK16</f>
        <v>0</v>
      </c>
      <c r="BN16" s="7">
        <f>M!BL92*h!BL16</f>
        <v>0</v>
      </c>
      <c r="BO16" s="6">
        <f t="shared" si="0"/>
        <v>0</v>
      </c>
    </row>
    <row r="17" spans="4:67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1"/>
      <c r="AI17" s="11"/>
      <c r="AJ17" s="1"/>
      <c r="AK17" s="1"/>
      <c r="AL17" s="1"/>
      <c r="AM17" s="1"/>
      <c r="AN17" s="1"/>
      <c r="AO17" s="1"/>
      <c r="AP17" s="1"/>
      <c r="AQ17" s="1"/>
      <c r="AR17" s="4" t="s">
        <v>28</v>
      </c>
      <c r="AS17" s="5">
        <f>M!AQ93*h!AQ17</f>
        <v>0</v>
      </c>
      <c r="AT17" s="5">
        <f>M!AR93*h!AR17</f>
        <v>0</v>
      </c>
      <c r="AU17" s="5">
        <f>M!AS93*h!AS17</f>
        <v>0</v>
      </c>
      <c r="AV17" s="5">
        <f>M!AT93*h!AT17</f>
        <v>0</v>
      </c>
      <c r="AW17" s="5">
        <f>M!AU93*h!AU17</f>
        <v>0</v>
      </c>
      <c r="AX17" s="5">
        <f>M!AV93*h!AV17</f>
        <v>0</v>
      </c>
      <c r="AY17" s="5">
        <f>M!AW93*h!AW17</f>
        <v>0</v>
      </c>
      <c r="AZ17" s="5">
        <f>M!AX93*h!AX17</f>
        <v>0</v>
      </c>
      <c r="BA17" s="5">
        <f>M!AY93*h!AY17</f>
        <v>0</v>
      </c>
      <c r="BB17" s="5">
        <f>M!AZ93*h!AZ17</f>
        <v>0</v>
      </c>
      <c r="BC17" s="5">
        <f>M!BA93*h!BA17</f>
        <v>0</v>
      </c>
      <c r="BD17" s="5">
        <f>M!BB93*h!BB17</f>
        <v>0</v>
      </c>
      <c r="BE17" s="5">
        <f>M!BC93*h!BC17</f>
        <v>0</v>
      </c>
      <c r="BF17" s="5">
        <f>M!BD93*h!BD17</f>
        <v>0</v>
      </c>
      <c r="BG17" s="5">
        <f>M!BE93*h!BE17</f>
        <v>0</v>
      </c>
      <c r="BH17" s="6">
        <f t="shared" si="1"/>
        <v>0</v>
      </c>
      <c r="BI17" s="1"/>
      <c r="BJ17" s="1"/>
      <c r="BK17" s="1"/>
      <c r="BL17" s="4" t="s">
        <v>28</v>
      </c>
      <c r="BM17" s="7">
        <f>M!BK93*h!BK17</f>
        <v>0</v>
      </c>
      <c r="BN17" s="7">
        <f>M!BL93*h!BL17</f>
        <v>-278.40895638262936</v>
      </c>
      <c r="BO17" s="6">
        <f t="shared" si="0"/>
        <v>-278.40895638262936</v>
      </c>
    </row>
    <row r="18" spans="4:67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1"/>
      <c r="AI18" s="11"/>
      <c r="AJ18" s="1"/>
      <c r="AK18" s="1"/>
      <c r="AL18" s="1"/>
      <c r="AM18" s="1"/>
      <c r="AN18" s="1"/>
      <c r="AO18" s="1"/>
      <c r="AP18" s="1"/>
      <c r="AQ18" s="1"/>
      <c r="AR18" s="11" t="s">
        <v>29</v>
      </c>
      <c r="AS18" s="5">
        <f>M!AQ94*h!AQ18</f>
        <v>0</v>
      </c>
      <c r="AT18" s="5">
        <f>M!AR94*h!AR18</f>
        <v>0</v>
      </c>
      <c r="AU18" s="5">
        <f>M!AS94*h!AS18</f>
        <v>0</v>
      </c>
      <c r="AV18" s="5">
        <f>M!AT94*h!AT18</f>
        <v>0</v>
      </c>
      <c r="AW18" s="5">
        <f>M!AU94*h!AU18</f>
        <v>0</v>
      </c>
      <c r="AX18" s="5">
        <f>M!AV94*h!AV18</f>
        <v>7797698.1720160255</v>
      </c>
      <c r="AY18" s="5">
        <f>M!AW94*h!AW18</f>
        <v>0</v>
      </c>
      <c r="AZ18" s="5">
        <f>M!AX94*h!AX18</f>
        <v>0</v>
      </c>
      <c r="BA18" s="5">
        <f>M!AY94*h!AY18</f>
        <v>0</v>
      </c>
      <c r="BB18" s="5">
        <f>M!AZ94*h!AZ18</f>
        <v>0</v>
      </c>
      <c r="BC18" s="5">
        <f>M!BA94*h!BA18</f>
        <v>0</v>
      </c>
      <c r="BD18" s="5">
        <f>M!BB94*h!BB18</f>
        <v>0</v>
      </c>
      <c r="BE18" s="5">
        <f>M!BC94*h!BC18</f>
        <v>0</v>
      </c>
      <c r="BF18" s="5">
        <f>M!BD94*h!BD18</f>
        <v>0</v>
      </c>
      <c r="BG18" s="5">
        <f>M!BE94*h!BE18</f>
        <v>0</v>
      </c>
      <c r="BH18" s="6">
        <f t="shared" si="1"/>
        <v>7797698.1720160255</v>
      </c>
      <c r="BI18" s="1"/>
      <c r="BJ18" s="1"/>
      <c r="BK18" s="1"/>
      <c r="BL18" s="11" t="s">
        <v>29</v>
      </c>
      <c r="BM18" s="7">
        <f>M!BK94*h!BK18</f>
        <v>0</v>
      </c>
      <c r="BN18" s="7">
        <f>M!BL94*h!BL18</f>
        <v>0</v>
      </c>
      <c r="BO18" s="6">
        <f t="shared" si="0"/>
        <v>0</v>
      </c>
    </row>
    <row r="19" spans="4:67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1"/>
      <c r="AI19" s="11"/>
      <c r="AJ19" s="1"/>
      <c r="AK19" s="1"/>
      <c r="AL19" s="1"/>
      <c r="AM19" s="1"/>
      <c r="AN19" s="1"/>
      <c r="AO19" s="1"/>
      <c r="AP19" s="1"/>
      <c r="AQ19" s="1"/>
      <c r="AR19" s="4" t="s">
        <v>30</v>
      </c>
      <c r="AS19" s="5">
        <f>M!AQ95*h!AQ19</f>
        <v>0</v>
      </c>
      <c r="AT19" s="5">
        <f>M!AR95*h!AR19</f>
        <v>0</v>
      </c>
      <c r="AU19" s="5">
        <f>M!AS95*h!AS19</f>
        <v>0</v>
      </c>
      <c r="AV19" s="5">
        <f>M!AT95*h!AT19</f>
        <v>0</v>
      </c>
      <c r="AW19" s="5">
        <f>M!AU95*h!AU19</f>
        <v>0</v>
      </c>
      <c r="AX19" s="5">
        <f>M!AV95*h!AV19</f>
        <v>0</v>
      </c>
      <c r="AY19" s="5">
        <f>M!AW95*h!AW19</f>
        <v>0</v>
      </c>
      <c r="AZ19" s="5">
        <f>M!AX95*h!AX19</f>
        <v>0</v>
      </c>
      <c r="BA19" s="5">
        <f>M!AY95*h!AY19</f>
        <v>0</v>
      </c>
      <c r="BB19" s="5">
        <f>M!AZ95*h!AZ19</f>
        <v>0</v>
      </c>
      <c r="BC19" s="5">
        <f>M!BA95*h!BA19</f>
        <v>0</v>
      </c>
      <c r="BD19" s="5">
        <f>M!BB95*h!BB19</f>
        <v>0</v>
      </c>
      <c r="BE19" s="5">
        <f>M!BC95*h!BC19</f>
        <v>0</v>
      </c>
      <c r="BF19" s="5">
        <f>M!BD95*h!BD19</f>
        <v>0</v>
      </c>
      <c r="BG19" s="5">
        <f>M!BE95*h!BE19</f>
        <v>0</v>
      </c>
      <c r="BH19" s="6">
        <f t="shared" si="1"/>
        <v>0</v>
      </c>
      <c r="BI19" s="1"/>
      <c r="BJ19" s="1"/>
      <c r="BK19" s="1"/>
      <c r="BL19" s="4" t="s">
        <v>30</v>
      </c>
      <c r="BM19" s="7">
        <f>M!BK95*h!BK19</f>
        <v>0</v>
      </c>
      <c r="BN19" s="7">
        <f>M!BL95*h!BL19</f>
        <v>-22073.212235503393</v>
      </c>
      <c r="BO19" s="6">
        <f t="shared" si="0"/>
        <v>-22073.212235503393</v>
      </c>
    </row>
    <row r="20" spans="4:67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1"/>
      <c r="AI20" s="11"/>
      <c r="AJ20" s="1"/>
      <c r="AK20" s="1"/>
      <c r="AL20" s="1"/>
      <c r="AM20" s="1"/>
      <c r="AN20" s="1"/>
      <c r="AO20" s="1"/>
      <c r="AP20" s="1"/>
      <c r="AQ20" s="1"/>
      <c r="AR20" s="10" t="s">
        <v>31</v>
      </c>
      <c r="AS20" s="5">
        <f>M!AQ96*h!AQ20</f>
        <v>0</v>
      </c>
      <c r="AT20" s="5">
        <f>M!AR96*h!AR20</f>
        <v>0</v>
      </c>
      <c r="AU20" s="5">
        <f>M!AS96*h!AS20</f>
        <v>0</v>
      </c>
      <c r="AV20" s="5">
        <f>M!AT96*h!AT20</f>
        <v>0</v>
      </c>
      <c r="AW20" s="5">
        <f>M!AU96*h!AU20</f>
        <v>0</v>
      </c>
      <c r="AX20" s="5">
        <f>M!AV96*h!AV20</f>
        <v>0</v>
      </c>
      <c r="AY20" s="5">
        <f>M!AW96*h!AW20</f>
        <v>-6518321.9740549205</v>
      </c>
      <c r="AZ20" s="5">
        <f>M!AX96*h!AX20</f>
        <v>0</v>
      </c>
      <c r="BA20" s="5">
        <f>M!AY96*h!AY20</f>
        <v>0</v>
      </c>
      <c r="BB20" s="5">
        <f>M!AZ96*h!AZ20</f>
        <v>0</v>
      </c>
      <c r="BC20" s="5">
        <f>M!BA96*h!BA20</f>
        <v>0</v>
      </c>
      <c r="BD20" s="5">
        <f>M!BB96*h!BB20</f>
        <v>0</v>
      </c>
      <c r="BE20" s="5">
        <f>M!BC96*h!BC20</f>
        <v>0</v>
      </c>
      <c r="BF20" s="5">
        <f>M!BD96*h!BD20</f>
        <v>0</v>
      </c>
      <c r="BG20" s="5">
        <f>M!BE96*h!BE20</f>
        <v>0</v>
      </c>
      <c r="BH20" s="6">
        <f t="shared" si="1"/>
        <v>-6518321.9740549205</v>
      </c>
      <c r="BI20" s="1"/>
      <c r="BJ20" s="1"/>
      <c r="BK20" s="1"/>
      <c r="BL20" s="10" t="s">
        <v>31</v>
      </c>
      <c r="BM20" s="7">
        <f>M!BK96*h!BK20</f>
        <v>0</v>
      </c>
      <c r="BN20" s="7">
        <f>M!BL96*h!BL20</f>
        <v>0</v>
      </c>
      <c r="BO20" s="6">
        <f t="shared" si="0"/>
        <v>0</v>
      </c>
    </row>
    <row r="21" spans="4:67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1"/>
      <c r="AI21" s="11"/>
      <c r="AJ21" s="1"/>
      <c r="AK21" s="1"/>
      <c r="AL21" s="1"/>
      <c r="AM21" s="1"/>
      <c r="AN21" s="1"/>
      <c r="AO21" s="1"/>
      <c r="AP21" s="1"/>
      <c r="AQ21" s="1"/>
      <c r="AR21" s="10" t="s">
        <v>32</v>
      </c>
      <c r="AS21" s="5">
        <f>M!AQ97*h!AQ21</f>
        <v>0</v>
      </c>
      <c r="AT21" s="5">
        <f>M!AR97*h!AR21</f>
        <v>0</v>
      </c>
      <c r="AU21" s="5">
        <f>M!AS97*h!AS21</f>
        <v>0</v>
      </c>
      <c r="AV21" s="5">
        <f>M!AT97*h!AT21</f>
        <v>0</v>
      </c>
      <c r="AW21" s="5">
        <f>M!AU97*h!AU21</f>
        <v>0</v>
      </c>
      <c r="AX21" s="5">
        <f>M!AV97*h!AV21</f>
        <v>0</v>
      </c>
      <c r="AY21" s="5">
        <f>M!AW97*h!AW21</f>
        <v>0</v>
      </c>
      <c r="AZ21" s="5">
        <f>M!AX97*h!AX21</f>
        <v>-2526033.0144413244</v>
      </c>
      <c r="BA21" s="5">
        <f>M!AY97*h!AY21</f>
        <v>0</v>
      </c>
      <c r="BB21" s="5">
        <f>M!AZ97*h!AZ21</f>
        <v>0</v>
      </c>
      <c r="BC21" s="5">
        <f>M!BA97*h!BA21</f>
        <v>0</v>
      </c>
      <c r="BD21" s="5">
        <f>M!BB97*h!BB21</f>
        <v>0</v>
      </c>
      <c r="BE21" s="5">
        <f>M!BC97*h!BC21</f>
        <v>0</v>
      </c>
      <c r="BF21" s="5">
        <f>M!BD97*h!BD21</f>
        <v>0</v>
      </c>
      <c r="BG21" s="5">
        <f>M!BE97*h!BE21</f>
        <v>0</v>
      </c>
      <c r="BH21" s="6">
        <f t="shared" si="1"/>
        <v>-2526033.0144413244</v>
      </c>
      <c r="BI21" s="1"/>
      <c r="BJ21" s="1"/>
      <c r="BK21" s="1"/>
      <c r="BL21" s="10" t="s">
        <v>32</v>
      </c>
      <c r="BM21" s="7">
        <f>M!BK97*h!BK21</f>
        <v>0</v>
      </c>
      <c r="BN21" s="7">
        <f>M!BL97*h!BL21</f>
        <v>0</v>
      </c>
      <c r="BO21" s="6">
        <f t="shared" si="0"/>
        <v>0</v>
      </c>
    </row>
    <row r="22" spans="4:67" x14ac:dyDescent="0.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1"/>
      <c r="AI22" s="11"/>
      <c r="AJ22" s="1"/>
      <c r="AK22" s="1"/>
      <c r="AL22" s="1"/>
      <c r="AM22" s="1"/>
      <c r="AN22" s="1"/>
      <c r="AO22" s="1"/>
      <c r="AP22" s="1"/>
      <c r="AQ22" s="1"/>
      <c r="AR22" s="10" t="s">
        <v>33</v>
      </c>
      <c r="AS22" s="5">
        <f>M!AQ98*h!AQ22</f>
        <v>0</v>
      </c>
      <c r="AT22" s="5">
        <f>M!AR98*h!AR22</f>
        <v>0</v>
      </c>
      <c r="AU22" s="5">
        <f>M!AS98*h!AS22</f>
        <v>0</v>
      </c>
      <c r="AV22" s="5">
        <f>M!AT98*h!AT22</f>
        <v>0</v>
      </c>
      <c r="AW22" s="5">
        <f>M!AU98*h!AU22</f>
        <v>0</v>
      </c>
      <c r="AX22" s="5">
        <f>M!AV98*h!AV22</f>
        <v>0</v>
      </c>
      <c r="AY22" s="5">
        <f>M!AW98*h!AW22</f>
        <v>0</v>
      </c>
      <c r="AZ22" s="5">
        <f>M!AX98*h!AX22</f>
        <v>0</v>
      </c>
      <c r="BA22" s="5">
        <f>M!AY98*h!AY22</f>
        <v>7797698.1720160255</v>
      </c>
      <c r="BB22" s="5">
        <f>M!AZ98*h!AZ22</f>
        <v>0</v>
      </c>
      <c r="BC22" s="5">
        <f>M!BA98*h!BA22</f>
        <v>0</v>
      </c>
      <c r="BD22" s="5">
        <f>M!BB98*h!BB22</f>
        <v>0</v>
      </c>
      <c r="BE22" s="5">
        <f>M!BC98*h!BC22</f>
        <v>0</v>
      </c>
      <c r="BF22" s="5">
        <f>M!BD98*h!BD22</f>
        <v>0</v>
      </c>
      <c r="BG22" s="5">
        <f>M!BE98*h!BE22</f>
        <v>0</v>
      </c>
      <c r="BH22" s="6">
        <f t="shared" si="1"/>
        <v>7797698.1720160255</v>
      </c>
      <c r="BI22" s="1"/>
      <c r="BJ22" s="1"/>
      <c r="BK22" s="1"/>
      <c r="BL22" s="10" t="s">
        <v>33</v>
      </c>
      <c r="BM22" s="7">
        <f>M!BK98*h!BK22</f>
        <v>0</v>
      </c>
      <c r="BN22" s="7">
        <f>M!BL98*h!BL22</f>
        <v>0</v>
      </c>
      <c r="BO22" s="6">
        <f t="shared" si="0"/>
        <v>0</v>
      </c>
    </row>
    <row r="23" spans="4:67" x14ac:dyDescent="0.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2"/>
      <c r="AI23" s="12"/>
      <c r="AJ23" s="1"/>
      <c r="AK23" s="1"/>
      <c r="AL23" s="1"/>
      <c r="AM23" s="1"/>
      <c r="AN23" s="1"/>
      <c r="AO23" s="1"/>
      <c r="AP23" s="1"/>
      <c r="AQ23" s="1"/>
      <c r="AR23" s="10" t="s">
        <v>34</v>
      </c>
      <c r="AS23" s="5">
        <f>M!AQ99*h!AQ23</f>
        <v>0</v>
      </c>
      <c r="AT23" s="5">
        <f>M!AR99*h!AR23</f>
        <v>0</v>
      </c>
      <c r="AU23" s="5">
        <f>M!AS99*h!AS23</f>
        <v>0</v>
      </c>
      <c r="AV23" s="5">
        <f>M!AT99*h!AT23</f>
        <v>0</v>
      </c>
      <c r="AW23" s="5">
        <f>M!AU99*h!AU23</f>
        <v>0</v>
      </c>
      <c r="AX23" s="5">
        <f>M!AV99*h!AV23</f>
        <v>0</v>
      </c>
      <c r="AY23" s="5">
        <f>M!AW99*h!AW23</f>
        <v>0</v>
      </c>
      <c r="AZ23" s="5">
        <f>M!AX99*h!AX23</f>
        <v>0</v>
      </c>
      <c r="BA23" s="5">
        <f>M!AY99*h!AY23</f>
        <v>0</v>
      </c>
      <c r="BB23" s="5">
        <f>M!AZ99*h!AZ23</f>
        <v>0</v>
      </c>
      <c r="BC23" s="5">
        <f>M!BA99*h!BA23</f>
        <v>0</v>
      </c>
      <c r="BD23" s="5">
        <f>M!BB99*h!BB23</f>
        <v>0</v>
      </c>
      <c r="BE23" s="5">
        <f>M!BC99*h!BC23</f>
        <v>0</v>
      </c>
      <c r="BF23" s="5">
        <f>M!BD99*h!BD23</f>
        <v>-6350200.177331822</v>
      </c>
      <c r="BG23" s="5">
        <f>M!BE99*h!BE23</f>
        <v>0</v>
      </c>
      <c r="BH23" s="6">
        <f t="shared" si="1"/>
        <v>-6350200.177331822</v>
      </c>
      <c r="BI23" s="1"/>
      <c r="BJ23" s="1"/>
      <c r="BK23" s="1"/>
      <c r="BL23" s="10" t="s">
        <v>34</v>
      </c>
      <c r="BM23" s="7">
        <f>M!BK99*h!BK23</f>
        <v>0</v>
      </c>
      <c r="BN23" s="7">
        <f>M!BL99*h!BL23</f>
        <v>0</v>
      </c>
      <c r="BO23" s="6">
        <f t="shared" si="0"/>
        <v>0</v>
      </c>
    </row>
    <row r="24" spans="4:67" x14ac:dyDescent="0.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1"/>
      <c r="AI24" s="11"/>
      <c r="AJ24" s="1"/>
      <c r="AK24" s="1"/>
      <c r="AL24" s="1"/>
      <c r="AM24" s="1"/>
      <c r="AN24" s="1"/>
      <c r="AO24" s="1"/>
      <c r="AP24" s="1"/>
      <c r="AQ24" s="1"/>
      <c r="AR24" s="11" t="s">
        <v>35</v>
      </c>
      <c r="AS24" s="5">
        <f>M!AQ100*h!AQ24</f>
        <v>0</v>
      </c>
      <c r="AT24" s="5">
        <f>M!AR100*h!AR24</f>
        <v>0</v>
      </c>
      <c r="AU24" s="5">
        <f>M!AS100*h!AS24</f>
        <v>0</v>
      </c>
      <c r="AV24" s="5">
        <f>M!AT100*h!AT24</f>
        <v>0</v>
      </c>
      <c r="AW24" s="5">
        <f>M!AU100*h!AU24</f>
        <v>0</v>
      </c>
      <c r="AX24" s="5">
        <f>M!AV100*h!AV24</f>
        <v>0</v>
      </c>
      <c r="AY24" s="5">
        <f>M!AW100*h!AW24</f>
        <v>0</v>
      </c>
      <c r="AZ24" s="5">
        <f>M!AX100*h!AX24</f>
        <v>0</v>
      </c>
      <c r="BA24" s="5">
        <f>M!AY100*h!AY24</f>
        <v>0</v>
      </c>
      <c r="BB24" s="5">
        <f>M!AZ100*h!AZ24</f>
        <v>0</v>
      </c>
      <c r="BC24" s="5">
        <f>M!BA100*h!BA24</f>
        <v>0</v>
      </c>
      <c r="BD24" s="5">
        <f>M!BB100*h!BB24</f>
        <v>0</v>
      </c>
      <c r="BE24" s="5">
        <f>M!BC100*h!BC24</f>
        <v>0</v>
      </c>
      <c r="BF24" s="5">
        <f>M!BD100*h!BD24</f>
        <v>0</v>
      </c>
      <c r="BG24" s="5">
        <f>M!BE100*h!BE24</f>
        <v>0</v>
      </c>
      <c r="BH24" s="6">
        <f t="shared" si="1"/>
        <v>0</v>
      </c>
      <c r="BI24" s="13"/>
      <c r="BJ24" s="13"/>
      <c r="BK24" s="1"/>
      <c r="BL24" s="11" t="s">
        <v>35</v>
      </c>
      <c r="BM24" s="7">
        <f>M!BK100*h!BK24</f>
        <v>0</v>
      </c>
      <c r="BN24" s="7">
        <f>M!BL100*h!BL24</f>
        <v>-168121.79672309788</v>
      </c>
      <c r="BO24" s="6">
        <f t="shared" si="0"/>
        <v>-168121.79672309788</v>
      </c>
    </row>
    <row r="25" spans="4:67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1"/>
      <c r="AI25" s="11"/>
      <c r="AJ25" s="1"/>
      <c r="AK25" s="1"/>
      <c r="AL25" s="1"/>
      <c r="AM25" s="1"/>
      <c r="AN25" s="1"/>
      <c r="AO25" s="1"/>
      <c r="AP25" s="1"/>
      <c r="AQ25" s="1"/>
      <c r="AR25" s="11" t="s">
        <v>36</v>
      </c>
      <c r="AS25" s="5">
        <f>M!AQ101*h!AQ25</f>
        <v>0</v>
      </c>
      <c r="AT25" s="5">
        <f>M!AR101*h!AR25</f>
        <v>0</v>
      </c>
      <c r="AU25" s="5">
        <f>M!AS101*h!AS25</f>
        <v>0</v>
      </c>
      <c r="AV25" s="5">
        <f>M!AT101*h!AT25</f>
        <v>0</v>
      </c>
      <c r="AW25" s="5">
        <f>M!AU101*h!AU25</f>
        <v>0</v>
      </c>
      <c r="AX25" s="5">
        <f>M!AV101*h!AV25</f>
        <v>0</v>
      </c>
      <c r="AY25" s="5">
        <f>M!AW101*h!AW25</f>
        <v>0</v>
      </c>
      <c r="AZ25" s="5">
        <f>M!AX101*h!AX25</f>
        <v>0</v>
      </c>
      <c r="BA25" s="5">
        <f>M!AY101*h!AY25</f>
        <v>0</v>
      </c>
      <c r="BB25" s="5">
        <f>M!AZ101*h!AZ25</f>
        <v>-2526033.0144413244</v>
      </c>
      <c r="BC25" s="5">
        <f>M!BA101*h!BA25</f>
        <v>0</v>
      </c>
      <c r="BD25" s="5">
        <f>M!BB101*h!BB25</f>
        <v>0</v>
      </c>
      <c r="BE25" s="5">
        <f>M!BC101*h!BC25</f>
        <v>0</v>
      </c>
      <c r="BF25" s="5">
        <f>M!BD101*h!BD25</f>
        <v>0</v>
      </c>
      <c r="BG25" s="5">
        <f>M!BE101*h!BE25</f>
        <v>0</v>
      </c>
      <c r="BH25" s="6">
        <f t="shared" si="1"/>
        <v>-2526033.0144413244</v>
      </c>
      <c r="BI25" s="1"/>
      <c r="BJ25" s="1"/>
      <c r="BK25" s="1"/>
      <c r="BL25" s="11" t="s">
        <v>36</v>
      </c>
      <c r="BM25" s="7">
        <f>M!BK101*h!BK25</f>
        <v>0</v>
      </c>
      <c r="BN25" s="7">
        <f>M!BL101*h!BL25</f>
        <v>0</v>
      </c>
      <c r="BO25" s="6">
        <f t="shared" si="0"/>
        <v>0</v>
      </c>
    </row>
    <row r="26" spans="4:67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1"/>
      <c r="AI26" s="11"/>
      <c r="AJ26" s="1"/>
      <c r="AK26" s="1"/>
      <c r="AL26" s="1"/>
      <c r="AM26" s="1"/>
      <c r="AN26" s="1"/>
      <c r="AO26" s="1"/>
      <c r="AP26" s="1"/>
      <c r="AQ26" s="1"/>
      <c r="AR26" s="11" t="s">
        <v>37</v>
      </c>
      <c r="AS26" s="5">
        <f>M!AQ102*h!AQ26</f>
        <v>0</v>
      </c>
      <c r="AT26" s="5">
        <f>M!AR102*h!AR26</f>
        <v>0</v>
      </c>
      <c r="AU26" s="5">
        <f>M!AS102*h!AS26</f>
        <v>0</v>
      </c>
      <c r="AV26" s="5">
        <f>M!AT102*h!AT26</f>
        <v>0</v>
      </c>
      <c r="AW26" s="5">
        <f>M!AU102*h!AU26</f>
        <v>0</v>
      </c>
      <c r="AX26" s="5">
        <f>M!AV102*h!AV26</f>
        <v>0</v>
      </c>
      <c r="AY26" s="5">
        <f>M!AW102*h!AW26</f>
        <v>0</v>
      </c>
      <c r="AZ26" s="5">
        <f>M!AX102*h!AX26</f>
        <v>0</v>
      </c>
      <c r="BA26" s="5">
        <f>M!AY102*h!AY26</f>
        <v>0</v>
      </c>
      <c r="BB26" s="5">
        <f>M!AZ102*h!AZ26</f>
        <v>0</v>
      </c>
      <c r="BC26" s="5">
        <f>M!BA102*h!BA26</f>
        <v>7797698.1720160255</v>
      </c>
      <c r="BD26" s="5">
        <f>M!BB102*h!BB26</f>
        <v>0</v>
      </c>
      <c r="BE26" s="5">
        <f>M!BC102*h!BC26</f>
        <v>0</v>
      </c>
      <c r="BF26" s="5">
        <f>M!BD102*h!BD26</f>
        <v>0</v>
      </c>
      <c r="BG26" s="5">
        <f>M!BE102*h!BE26</f>
        <v>0</v>
      </c>
      <c r="BH26" s="6">
        <f t="shared" si="1"/>
        <v>7797698.1720160255</v>
      </c>
      <c r="BI26" s="1"/>
      <c r="BJ26" s="1"/>
      <c r="BK26" s="1"/>
      <c r="BL26" s="11" t="s">
        <v>37</v>
      </c>
      <c r="BM26" s="7">
        <f>M!BK102*h!BK26</f>
        <v>0</v>
      </c>
      <c r="BN26" s="7">
        <f>M!BL102*h!BL26</f>
        <v>0</v>
      </c>
      <c r="BO26" s="6">
        <f t="shared" si="0"/>
        <v>0</v>
      </c>
    </row>
    <row r="27" spans="4:67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1"/>
      <c r="AI27" s="11"/>
      <c r="AJ27" s="1"/>
      <c r="AK27" s="1"/>
      <c r="AL27" s="1"/>
      <c r="AM27" s="1"/>
      <c r="AN27" s="1"/>
      <c r="AO27" s="1"/>
      <c r="AP27" s="1"/>
      <c r="AQ27" s="1"/>
      <c r="AR27" s="11" t="s">
        <v>38</v>
      </c>
      <c r="AS27" s="5">
        <f>M!AQ103*h!AQ27</f>
        <v>0</v>
      </c>
      <c r="AT27" s="5">
        <f>M!AR103*h!AR27</f>
        <v>0</v>
      </c>
      <c r="AU27" s="5">
        <f>M!AS103*h!AS27</f>
        <v>0</v>
      </c>
      <c r="AV27" s="5">
        <f>M!AT103*h!AT27</f>
        <v>0</v>
      </c>
      <c r="AW27" s="5">
        <f>M!AU103*h!AU27</f>
        <v>0</v>
      </c>
      <c r="AX27" s="5">
        <f>M!AV103*h!AV27</f>
        <v>0</v>
      </c>
      <c r="AY27" s="5">
        <f>M!AW103*h!AW27</f>
        <v>0</v>
      </c>
      <c r="AZ27" s="5">
        <f>M!AX103*h!AX27</f>
        <v>0</v>
      </c>
      <c r="BA27" s="5">
        <f>M!AY103*h!AY27</f>
        <v>0</v>
      </c>
      <c r="BB27" s="5">
        <f>M!AZ103*h!AZ27</f>
        <v>0</v>
      </c>
      <c r="BC27" s="5">
        <f>M!BA103*h!BA27</f>
        <v>0</v>
      </c>
      <c r="BD27" s="5">
        <f>M!BB103*h!BB27</f>
        <v>0</v>
      </c>
      <c r="BE27" s="5">
        <f>M!BC103*h!BC27</f>
        <v>0</v>
      </c>
      <c r="BF27" s="5">
        <f>M!BD103*h!BD27</f>
        <v>-1256817.6045988721</v>
      </c>
      <c r="BG27" s="5">
        <f>M!BE103*h!BE27</f>
        <v>0</v>
      </c>
      <c r="BH27" s="6">
        <f t="shared" si="1"/>
        <v>-1256817.6045988721</v>
      </c>
      <c r="BI27" s="1"/>
      <c r="BJ27" s="1"/>
      <c r="BK27" s="1"/>
      <c r="BL27" s="11" t="s">
        <v>38</v>
      </c>
      <c r="BM27" s="7">
        <f>M!BK103*h!BK27</f>
        <v>0</v>
      </c>
      <c r="BN27" s="7">
        <f>M!BL103*h!BL27</f>
        <v>0</v>
      </c>
      <c r="BO27" s="6">
        <f t="shared" si="0"/>
        <v>0</v>
      </c>
    </row>
    <row r="28" spans="4:67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1"/>
      <c r="AI28" s="11"/>
      <c r="AJ28" s="1"/>
      <c r="AK28" s="1"/>
      <c r="AL28" s="1"/>
      <c r="AM28" s="1"/>
      <c r="AN28" s="1"/>
      <c r="AO28" s="1"/>
      <c r="AP28" s="1"/>
      <c r="AQ28" s="1"/>
      <c r="AR28" s="11" t="s">
        <v>39</v>
      </c>
      <c r="AS28" s="5">
        <f>M!AQ104*h!AQ28</f>
        <v>0</v>
      </c>
      <c r="AT28" s="5">
        <f>M!AR104*h!AR28</f>
        <v>0</v>
      </c>
      <c r="AU28" s="5">
        <f>M!AS104*h!AS28</f>
        <v>0</v>
      </c>
      <c r="AV28" s="5">
        <f>M!AT104*h!AT28</f>
        <v>0</v>
      </c>
      <c r="AW28" s="5">
        <f>M!AU104*h!AU28</f>
        <v>0</v>
      </c>
      <c r="AX28" s="5">
        <f>M!AV104*h!AV28</f>
        <v>0</v>
      </c>
      <c r="AY28" s="5">
        <f>M!AW104*h!AW28</f>
        <v>0</v>
      </c>
      <c r="AZ28" s="5">
        <f>M!AX104*h!AX28</f>
        <v>0</v>
      </c>
      <c r="BA28" s="5">
        <f>M!AY104*h!AY28</f>
        <v>0</v>
      </c>
      <c r="BB28" s="5">
        <f>M!AZ104*h!AZ28</f>
        <v>0</v>
      </c>
      <c r="BC28" s="5">
        <f>M!BA104*h!BA28</f>
        <v>0</v>
      </c>
      <c r="BD28" s="5">
        <f>M!BB104*h!BB28</f>
        <v>0</v>
      </c>
      <c r="BE28" s="5">
        <f>M!BC104*h!BC28</f>
        <v>0</v>
      </c>
      <c r="BF28" s="5">
        <f>M!BD104*h!BD28</f>
        <v>0</v>
      </c>
      <c r="BG28" s="5">
        <f>M!BE104*h!BE28</f>
        <v>0</v>
      </c>
      <c r="BH28" s="6">
        <f t="shared" si="1"/>
        <v>0</v>
      </c>
      <c r="BI28" s="1"/>
      <c r="BJ28" s="1"/>
      <c r="BK28" s="1"/>
      <c r="BL28" s="11" t="s">
        <v>39</v>
      </c>
      <c r="BM28" s="7">
        <f>M!BK104*h!BK28</f>
        <v>0</v>
      </c>
      <c r="BN28" s="7">
        <f>M!BL104*h!BL28</f>
        <v>-74404.460335125405</v>
      </c>
      <c r="BO28" s="6">
        <f t="shared" si="0"/>
        <v>-74404.460335125405</v>
      </c>
    </row>
    <row r="29" spans="4:67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1"/>
      <c r="AI29" s="11"/>
      <c r="AJ29" s="1"/>
      <c r="AK29" s="1"/>
      <c r="AL29" s="1"/>
      <c r="AM29" s="1"/>
      <c r="AN29" s="1"/>
      <c r="AO29" s="1"/>
      <c r="AP29" s="1"/>
      <c r="AQ29" s="1"/>
      <c r="AR29" s="11" t="s">
        <v>40</v>
      </c>
      <c r="AS29" s="5">
        <f>M!AQ105*h!AQ29</f>
        <v>0</v>
      </c>
      <c r="AT29" s="5">
        <f>M!AR105*h!AR29</f>
        <v>0</v>
      </c>
      <c r="AU29" s="5">
        <f>M!AS105*h!AS29</f>
        <v>0</v>
      </c>
      <c r="AV29" s="5">
        <f>M!AT105*h!AT29</f>
        <v>0</v>
      </c>
      <c r="AW29" s="5">
        <f>M!AU105*h!AU29</f>
        <v>0</v>
      </c>
      <c r="AX29" s="5">
        <f>M!AV105*h!AV29</f>
        <v>0</v>
      </c>
      <c r="AY29" s="5">
        <f>M!AW105*h!AW29</f>
        <v>0</v>
      </c>
      <c r="AZ29" s="5">
        <f>M!AX105*h!AX29</f>
        <v>0</v>
      </c>
      <c r="BA29" s="5">
        <f>M!AY105*h!AY29</f>
        <v>0</v>
      </c>
      <c r="BB29" s="5">
        <f>M!AZ105*h!AZ29</f>
        <v>0</v>
      </c>
      <c r="BC29" s="5">
        <f>M!BA105*h!BA29</f>
        <v>0</v>
      </c>
      <c r="BD29" s="5">
        <f>M!BB105*h!BB29</f>
        <v>0</v>
      </c>
      <c r="BE29" s="5">
        <f>M!BC105*h!BC29</f>
        <v>0</v>
      </c>
      <c r="BF29" s="5">
        <f>M!BD105*h!BD29</f>
        <v>0</v>
      </c>
      <c r="BG29" s="5">
        <f>M!BE105*h!BE29</f>
        <v>0</v>
      </c>
      <c r="BH29" s="6">
        <f t="shared" si="1"/>
        <v>0</v>
      </c>
      <c r="BI29" s="1"/>
      <c r="BJ29" s="1"/>
      <c r="BK29" s="1"/>
      <c r="BL29" s="11" t="s">
        <v>40</v>
      </c>
      <c r="BM29" s="7">
        <f>M!BK105*h!BK29</f>
        <v>0</v>
      </c>
      <c r="BN29" s="7">
        <f>M!BL105*h!BL29</f>
        <v>-4958954.8570276452</v>
      </c>
      <c r="BO29" s="6">
        <f t="shared" si="0"/>
        <v>-4958954.8570276452</v>
      </c>
    </row>
    <row r="30" spans="4:67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1"/>
      <c r="AI30" s="11"/>
      <c r="AJ30" s="1"/>
      <c r="AK30" s="1"/>
      <c r="AL30" s="1"/>
      <c r="AM30" s="1"/>
      <c r="AN30" s="1"/>
      <c r="AO30" s="1"/>
      <c r="AP30" s="1"/>
      <c r="AQ30" s="1"/>
      <c r="AR30" s="11" t="s">
        <v>41</v>
      </c>
      <c r="AS30" s="5">
        <f>M!AQ106*h!AQ30</f>
        <v>0</v>
      </c>
      <c r="AT30" s="5">
        <f>M!AR106*h!AR30</f>
        <v>0</v>
      </c>
      <c r="AU30" s="5">
        <f>M!AS106*h!AS30</f>
        <v>0</v>
      </c>
      <c r="AV30" s="5">
        <f>M!AT106*h!AT30</f>
        <v>0</v>
      </c>
      <c r="AW30" s="5">
        <f>M!AU106*h!AU30</f>
        <v>0</v>
      </c>
      <c r="AX30" s="5">
        <f>M!AV106*h!AV30</f>
        <v>0</v>
      </c>
      <c r="AY30" s="5">
        <f>M!AW106*h!AW30</f>
        <v>0</v>
      </c>
      <c r="AZ30" s="5">
        <f>M!AX106*h!AX30</f>
        <v>0</v>
      </c>
      <c r="BA30" s="5">
        <f>M!AY106*h!AY30</f>
        <v>0</v>
      </c>
      <c r="BB30" s="5">
        <f>M!AZ106*h!AZ30</f>
        <v>0</v>
      </c>
      <c r="BC30" s="5">
        <f>M!BA106*h!BA30</f>
        <v>0</v>
      </c>
      <c r="BD30" s="5">
        <f>M!BB106*h!BB30</f>
        <v>0</v>
      </c>
      <c r="BE30" s="5">
        <f>M!BC106*h!BC30</f>
        <v>0</v>
      </c>
      <c r="BF30" s="5">
        <f>M!BD106*h!BD30</f>
        <v>0</v>
      </c>
      <c r="BG30" s="5">
        <f>M!BE106*h!BE30</f>
        <v>0</v>
      </c>
      <c r="BH30" s="6">
        <f t="shared" si="1"/>
        <v>0</v>
      </c>
      <c r="BI30" s="1"/>
      <c r="BJ30" s="1"/>
      <c r="BK30" s="1"/>
      <c r="BL30" s="11" t="s">
        <v>41</v>
      </c>
      <c r="BM30" s="7">
        <f>M!BK106*h!BK30</f>
        <v>0</v>
      </c>
      <c r="BN30" s="7">
        <f>M!BL106*h!BL30</f>
        <v>0</v>
      </c>
      <c r="BO30" s="6">
        <f t="shared" si="0"/>
        <v>0</v>
      </c>
    </row>
    <row r="31" spans="4:67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1"/>
      <c r="AI31" s="11"/>
      <c r="AJ31" s="1"/>
      <c r="AK31" s="1"/>
      <c r="AL31" s="1"/>
      <c r="AM31" s="1"/>
      <c r="AN31" s="1"/>
      <c r="AO31" s="1"/>
      <c r="AP31" s="1"/>
      <c r="AQ31" s="1"/>
      <c r="AR31" s="12" t="s">
        <v>42</v>
      </c>
      <c r="AS31" s="5">
        <f>M!AQ107*h!AQ31</f>
        <v>0</v>
      </c>
      <c r="AT31" s="5">
        <f>M!AR107*h!AR31</f>
        <v>0</v>
      </c>
      <c r="AU31" s="5">
        <f>M!AS107*h!AS31</f>
        <v>0</v>
      </c>
      <c r="AV31" s="5">
        <f>M!AT107*h!AT31</f>
        <v>0</v>
      </c>
      <c r="AW31" s="5">
        <f>M!AU107*h!AU31</f>
        <v>0</v>
      </c>
      <c r="AX31" s="5">
        <f>M!AV107*h!AV31</f>
        <v>0</v>
      </c>
      <c r="AY31" s="5">
        <f>M!AW107*h!AW31</f>
        <v>0</v>
      </c>
      <c r="AZ31" s="5">
        <f>M!AX107*h!AX31</f>
        <v>0</v>
      </c>
      <c r="BA31" s="5">
        <f>M!AY107*h!AY31</f>
        <v>0</v>
      </c>
      <c r="BB31" s="5">
        <f>M!AZ107*h!AZ31</f>
        <v>0</v>
      </c>
      <c r="BC31" s="5">
        <f>M!BA107*h!BA31</f>
        <v>0</v>
      </c>
      <c r="BD31" s="5">
        <f>M!BB107*h!BB31</f>
        <v>-18462.919202332854</v>
      </c>
      <c r="BE31" s="5">
        <f>M!BC107*h!BC31</f>
        <v>0</v>
      </c>
      <c r="BF31" s="5">
        <f>M!BD107*h!BD31</f>
        <v>0</v>
      </c>
      <c r="BG31" s="5">
        <f>M!BE107*h!BE31</f>
        <v>0</v>
      </c>
      <c r="BH31" s="6">
        <f t="shared" si="1"/>
        <v>-18462.919202332854</v>
      </c>
      <c r="BI31" s="1"/>
      <c r="BJ31" s="1"/>
      <c r="BK31" s="1"/>
      <c r="BL31" s="12" t="s">
        <v>42</v>
      </c>
      <c r="BM31" s="7">
        <f>M!BK107*h!BK31</f>
        <v>0</v>
      </c>
      <c r="BN31" s="7">
        <f>M!BL107*h!BL31</f>
        <v>0</v>
      </c>
      <c r="BO31" s="6">
        <f t="shared" si="0"/>
        <v>0</v>
      </c>
    </row>
    <row r="32" spans="4:67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1"/>
      <c r="AI32" s="11"/>
      <c r="AJ32" s="1"/>
      <c r="AK32" s="1"/>
      <c r="AL32" s="1"/>
      <c r="AM32" s="1"/>
      <c r="AN32" s="1"/>
      <c r="AO32" s="1"/>
      <c r="AP32" s="1"/>
      <c r="AQ32" s="1"/>
      <c r="AR32" s="11" t="s">
        <v>43</v>
      </c>
      <c r="AS32" s="5">
        <f>M!AQ108*h!AQ32</f>
        <v>0</v>
      </c>
      <c r="AT32" s="5">
        <f>M!AR108*h!AR32</f>
        <v>0</v>
      </c>
      <c r="AU32" s="5">
        <f>M!AS108*h!AS32</f>
        <v>0</v>
      </c>
      <c r="AV32" s="5">
        <f>M!AT108*h!AT32</f>
        <v>0</v>
      </c>
      <c r="AW32" s="5">
        <f>M!AU108*h!AU32</f>
        <v>0</v>
      </c>
      <c r="AX32" s="5">
        <f>M!AV108*h!AV32</f>
        <v>0</v>
      </c>
      <c r="AY32" s="5">
        <f>M!AW108*h!AW32</f>
        <v>0</v>
      </c>
      <c r="AZ32" s="5">
        <f>M!AX108*h!AX32</f>
        <v>0</v>
      </c>
      <c r="BA32" s="5">
        <f>M!AY108*h!AY32</f>
        <v>0</v>
      </c>
      <c r="BB32" s="5">
        <f>M!AZ108*h!AZ32</f>
        <v>0</v>
      </c>
      <c r="BC32" s="5">
        <f>M!BA108*h!BA32</f>
        <v>0</v>
      </c>
      <c r="BD32" s="5">
        <f>M!BB108*h!BB32</f>
        <v>0</v>
      </c>
      <c r="BE32" s="5">
        <f>M!BC108*h!BC32</f>
        <v>0</v>
      </c>
      <c r="BF32" s="5">
        <f>M!BD108*h!BD32</f>
        <v>0</v>
      </c>
      <c r="BG32" s="5">
        <f>M!BE108*h!BE32</f>
        <v>0</v>
      </c>
      <c r="BH32" s="6">
        <f t="shared" si="1"/>
        <v>0</v>
      </c>
      <c r="BI32" s="1"/>
      <c r="BJ32" s="1"/>
      <c r="BK32" s="1"/>
      <c r="BL32" s="11" t="s">
        <v>43</v>
      </c>
      <c r="BM32" s="7">
        <f>M!BK108*h!BK32</f>
        <v>0</v>
      </c>
      <c r="BN32" s="7">
        <f>M!BL108*h!BL32</f>
        <v>-275482.6770876646</v>
      </c>
      <c r="BO32" s="6">
        <f t="shared" si="0"/>
        <v>-275482.6770876646</v>
      </c>
    </row>
    <row r="33" spans="4:67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1"/>
      <c r="AI33" s="11"/>
      <c r="AJ33" s="1"/>
      <c r="AK33" s="1"/>
      <c r="AL33" s="1"/>
      <c r="AM33" s="1"/>
      <c r="AN33" s="1"/>
      <c r="AO33" s="1"/>
      <c r="AP33" s="1"/>
      <c r="AQ33" s="1"/>
      <c r="AR33" s="4" t="s">
        <v>44</v>
      </c>
      <c r="AS33" s="5">
        <f>M!AQ109*h!AQ33</f>
        <v>0</v>
      </c>
      <c r="AT33" s="5">
        <f>M!AR109*h!AR33</f>
        <v>0</v>
      </c>
      <c r="AU33" s="5">
        <f>M!AS109*h!AS33</f>
        <v>0</v>
      </c>
      <c r="AV33" s="5">
        <f>M!AT109*h!AT33</f>
        <v>0</v>
      </c>
      <c r="AW33" s="5">
        <f>M!AU109*h!AU33</f>
        <v>0</v>
      </c>
      <c r="AX33" s="5">
        <f>M!AV109*h!AV33</f>
        <v>0</v>
      </c>
      <c r="AY33" s="5">
        <f>M!AW109*h!AW33</f>
        <v>0</v>
      </c>
      <c r="AZ33" s="5">
        <f>M!AX109*h!AX33</f>
        <v>0</v>
      </c>
      <c r="BA33" s="5">
        <f>M!AY109*h!AY33</f>
        <v>0</v>
      </c>
      <c r="BB33" s="5">
        <f>M!AZ109*h!AZ33</f>
        <v>0</v>
      </c>
      <c r="BC33" s="5">
        <f>M!BA109*h!BA33</f>
        <v>0</v>
      </c>
      <c r="BD33" s="5">
        <f>M!BB109*h!BB33</f>
        <v>0</v>
      </c>
      <c r="BE33" s="5">
        <f>M!BC109*h!BC33</f>
        <v>0</v>
      </c>
      <c r="BF33" s="5">
        <f>M!BD109*h!BD33</f>
        <v>0</v>
      </c>
      <c r="BG33" s="5">
        <f>M!BE109*h!BE33</f>
        <v>0</v>
      </c>
      <c r="BH33" s="6">
        <f t="shared" si="1"/>
        <v>0</v>
      </c>
      <c r="BI33" s="1"/>
      <c r="BJ33" s="1"/>
      <c r="BK33" s="1"/>
      <c r="BL33" s="4" t="s">
        <v>44</v>
      </c>
      <c r="BM33" s="7">
        <f>M!BK109*h!BK33</f>
        <v>0</v>
      </c>
      <c r="BN33" s="7">
        <f>M!BL109*h!BL33</f>
        <v>-1849221.9569422239</v>
      </c>
      <c r="BO33" s="6">
        <f t="shared" si="0"/>
        <v>-1849221.9569422239</v>
      </c>
    </row>
    <row r="34" spans="4:67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1"/>
      <c r="AI34" s="11"/>
      <c r="AJ34" s="1"/>
      <c r="AK34" s="1"/>
      <c r="AL34" s="1"/>
      <c r="AM34" s="1"/>
      <c r="AN34" s="1"/>
      <c r="AO34" s="1"/>
      <c r="AP34" s="1"/>
      <c r="AQ34" s="1"/>
      <c r="AR34" s="11" t="s">
        <v>85</v>
      </c>
      <c r="AS34" s="5">
        <f>M!AQ110*h!AQ34</f>
        <v>0</v>
      </c>
      <c r="AT34" s="5">
        <f>M!AR110*h!AR34</f>
        <v>0</v>
      </c>
      <c r="AU34" s="5">
        <f>M!AS110*h!AS34</f>
        <v>0</v>
      </c>
      <c r="AV34" s="5">
        <f>M!AT110*h!AT34</f>
        <v>0</v>
      </c>
      <c r="AW34" s="5">
        <f>M!AU110*h!AU34</f>
        <v>0</v>
      </c>
      <c r="AX34" s="5">
        <f>M!AV110*h!AV34</f>
        <v>0</v>
      </c>
      <c r="AY34" s="5">
        <f>M!AW110*h!AW34</f>
        <v>0</v>
      </c>
      <c r="AZ34" s="5">
        <f>M!AX110*h!AX34</f>
        <v>0</v>
      </c>
      <c r="BA34" s="5">
        <f>M!AY110*h!AY34</f>
        <v>0</v>
      </c>
      <c r="BB34" s="5">
        <f>M!AZ110*h!AZ34</f>
        <v>0</v>
      </c>
      <c r="BC34" s="5">
        <f>M!BA110*h!BA34</f>
        <v>0</v>
      </c>
      <c r="BD34" s="5">
        <f>M!BB110*h!BB34</f>
        <v>0</v>
      </c>
      <c r="BE34" s="5">
        <f>M!BC110*h!BC34</f>
        <v>0.42838067413113712</v>
      </c>
      <c r="BF34" s="5">
        <f>M!BD110*h!BD34</f>
        <v>0</v>
      </c>
      <c r="BG34" s="5">
        <f>M!BE110*h!BE34</f>
        <v>0</v>
      </c>
      <c r="BH34" s="6">
        <f t="shared" si="1"/>
        <v>0.42838067413113712</v>
      </c>
      <c r="BI34" s="1"/>
      <c r="BJ34" s="1"/>
      <c r="BK34" s="1"/>
      <c r="BL34" s="11" t="s">
        <v>85</v>
      </c>
      <c r="BM34" s="7">
        <f>M!BK110*h!BK34</f>
        <v>0</v>
      </c>
      <c r="BN34" s="7">
        <f>M!BL110*h!BL34</f>
        <v>0</v>
      </c>
      <c r="BO34" s="6">
        <f t="shared" si="0"/>
        <v>0</v>
      </c>
    </row>
    <row r="35" spans="4:67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1"/>
      <c r="AI35" s="11"/>
      <c r="AJ35" s="1"/>
      <c r="AK35" s="1"/>
      <c r="AL35" s="1"/>
      <c r="AM35" s="1"/>
      <c r="AN35" s="1"/>
      <c r="AO35" s="1"/>
      <c r="AP35" s="1"/>
      <c r="AQ35" s="1"/>
      <c r="AR35" s="11" t="s">
        <v>86</v>
      </c>
      <c r="AS35" s="5">
        <f>M!AQ111*h!AQ35</f>
        <v>0</v>
      </c>
      <c r="AT35" s="5">
        <f>M!AR111*h!AR35</f>
        <v>0</v>
      </c>
      <c r="AU35" s="5">
        <f>M!AS111*h!AS35</f>
        <v>0</v>
      </c>
      <c r="AV35" s="5">
        <f>M!AT111*h!AT35</f>
        <v>0</v>
      </c>
      <c r="AW35" s="5">
        <f>M!AU111*h!AU35</f>
        <v>0</v>
      </c>
      <c r="AX35" s="5">
        <f>M!AV111*h!AV35</f>
        <v>0</v>
      </c>
      <c r="AY35" s="5">
        <f>M!AW111*h!AW35</f>
        <v>0</v>
      </c>
      <c r="AZ35" s="5">
        <f>M!AX111*h!AX35</f>
        <v>0</v>
      </c>
      <c r="BA35" s="5">
        <f>M!AY111*h!AY35</f>
        <v>0</v>
      </c>
      <c r="BB35" s="5">
        <f>M!AZ111*h!AZ35</f>
        <v>0</v>
      </c>
      <c r="BC35" s="5">
        <f>M!BA111*h!BA35</f>
        <v>6.4257101119670562E-2</v>
      </c>
      <c r="BD35" s="5">
        <f>M!BB111*h!BB35</f>
        <v>0</v>
      </c>
      <c r="BE35" s="5">
        <f>M!BC111*h!BC35</f>
        <v>0</v>
      </c>
      <c r="BF35" s="5">
        <f>M!BD111*h!BD35</f>
        <v>0</v>
      </c>
      <c r="BG35" s="5">
        <f>M!BE111*h!BE35</f>
        <v>0.29986647189179594</v>
      </c>
      <c r="BH35" s="6">
        <f t="shared" si="1"/>
        <v>0.36412357301146647</v>
      </c>
      <c r="BI35" s="1"/>
      <c r="BJ35" s="1"/>
      <c r="BK35" s="1"/>
      <c r="BL35" s="11" t="s">
        <v>86</v>
      </c>
      <c r="BM35" s="7">
        <f>M!BK111*h!BK35</f>
        <v>6.4257101119670562E-2</v>
      </c>
      <c r="BN35" s="7">
        <f>M!BL111*h!BL35</f>
        <v>0</v>
      </c>
      <c r="BO35" s="6">
        <f t="shared" si="0"/>
        <v>6.4257101119670562E-2</v>
      </c>
    </row>
    <row r="36" spans="4:67" x14ac:dyDescent="0.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1"/>
      <c r="AI36" s="11"/>
      <c r="AJ36" s="1"/>
      <c r="AK36" s="1"/>
      <c r="AL36" s="1"/>
      <c r="AM36" s="1"/>
      <c r="AN36" s="1"/>
      <c r="AO36" s="1"/>
      <c r="AP36" s="1"/>
      <c r="AQ36" s="1"/>
      <c r="AR36" s="11" t="s">
        <v>46</v>
      </c>
      <c r="AS36" s="5">
        <f>M!AQ112*h!AQ36</f>
        <v>0</v>
      </c>
      <c r="AT36" s="5">
        <f>M!AR112*h!AR36</f>
        <v>0</v>
      </c>
      <c r="AU36" s="5">
        <f>M!AS112*h!AS36</f>
        <v>0</v>
      </c>
      <c r="AV36" s="5">
        <f>M!AT112*h!AT36</f>
        <v>0</v>
      </c>
      <c r="AW36" s="5">
        <f>M!AU112*h!AU36</f>
        <v>0</v>
      </c>
      <c r="AX36" s="5">
        <f>M!AV112*h!AV36</f>
        <v>0</v>
      </c>
      <c r="AY36" s="5">
        <f>M!AW112*h!AW36</f>
        <v>0</v>
      </c>
      <c r="AZ36" s="5">
        <f>M!AX112*h!AX36</f>
        <v>0</v>
      </c>
      <c r="BA36" s="5">
        <f>M!AY112*h!AY36</f>
        <v>0</v>
      </c>
      <c r="BB36" s="5">
        <f>M!AZ112*h!AZ36</f>
        <v>0</v>
      </c>
      <c r="BC36" s="5">
        <f>M!BA112*h!BA36</f>
        <v>0</v>
      </c>
      <c r="BD36" s="5">
        <f>M!BB112*h!BB36</f>
        <v>0</v>
      </c>
      <c r="BE36" s="5">
        <f>M!BC112*h!BC36</f>
        <v>0</v>
      </c>
      <c r="BF36" s="5">
        <f>M!BD112*h!BD36</f>
        <v>0</v>
      </c>
      <c r="BG36" s="5">
        <f>M!BE112*h!BE36</f>
        <v>-7607017.7819306944</v>
      </c>
      <c r="BH36" s="6">
        <f t="shared" si="1"/>
        <v>-7607017.7819306944</v>
      </c>
      <c r="BI36" s="1"/>
      <c r="BJ36" s="1"/>
      <c r="BK36" s="1"/>
      <c r="BL36" s="11" t="s">
        <v>46</v>
      </c>
      <c r="BM36" s="7">
        <f>M!BK112*h!BK36</f>
        <v>0</v>
      </c>
      <c r="BN36" s="7">
        <f>M!BL112*h!BL36</f>
        <v>0</v>
      </c>
      <c r="BO36" s="6">
        <f t="shared" si="0"/>
        <v>0</v>
      </c>
    </row>
    <row r="37" spans="4:67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1"/>
      <c r="AI37" s="11"/>
      <c r="AJ37" s="1"/>
      <c r="AK37" s="1"/>
      <c r="AL37" s="1"/>
      <c r="AM37" s="1"/>
      <c r="AN37" s="1"/>
      <c r="AO37" s="1"/>
      <c r="AP37" s="1"/>
      <c r="AQ37" s="1"/>
      <c r="AR37" s="11" t="s">
        <v>47</v>
      </c>
      <c r="AS37" s="5">
        <f>M!AQ113*h!AQ37</f>
        <v>0</v>
      </c>
      <c r="AT37" s="5">
        <f>M!AR113*h!AR37</f>
        <v>0</v>
      </c>
      <c r="AU37" s="5">
        <f>M!AS113*h!AS37</f>
        <v>0</v>
      </c>
      <c r="AV37" s="5">
        <f>M!AT113*h!AT37</f>
        <v>0</v>
      </c>
      <c r="AW37" s="5">
        <f>M!AU113*h!AU37</f>
        <v>0</v>
      </c>
      <c r="AX37" s="5">
        <f>M!AV113*h!AV37</f>
        <v>0</v>
      </c>
      <c r="AY37" s="5">
        <f>M!AW113*h!AW37</f>
        <v>0</v>
      </c>
      <c r="AZ37" s="5">
        <f>M!AX113*h!AX37</f>
        <v>0</v>
      </c>
      <c r="BA37" s="5">
        <f>M!AY113*h!AY37</f>
        <v>0</v>
      </c>
      <c r="BB37" s="5">
        <f>M!AZ113*h!AZ37</f>
        <v>0</v>
      </c>
      <c r="BC37" s="5">
        <f>M!BA113*h!BA37</f>
        <v>0</v>
      </c>
      <c r="BD37" s="5">
        <f>M!BB113*h!BB37</f>
        <v>0</v>
      </c>
      <c r="BE37" s="5">
        <f>M!BC113*h!BC37</f>
        <v>0</v>
      </c>
      <c r="BF37" s="5">
        <f>M!BD113*h!BD37</f>
        <v>0</v>
      </c>
      <c r="BG37" s="5">
        <f>M!BE113*h!BE37</f>
        <v>0</v>
      </c>
      <c r="BH37" s="6">
        <f t="shared" si="1"/>
        <v>0</v>
      </c>
      <c r="BI37" s="1"/>
      <c r="BJ37" s="1"/>
      <c r="BK37" s="1"/>
      <c r="BL37" s="11" t="s">
        <v>47</v>
      </c>
      <c r="BM37" s="7">
        <f>M!BK113*h!BK37</f>
        <v>0</v>
      </c>
      <c r="BN37" s="7">
        <f>M!BL113*h!BL37</f>
        <v>0</v>
      </c>
      <c r="BO37" s="6">
        <f t="shared" si="0"/>
        <v>0</v>
      </c>
    </row>
    <row r="38" spans="4:67" x14ac:dyDescent="0.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1"/>
      <c r="AI38" s="11"/>
      <c r="AJ38" s="1"/>
      <c r="AK38" s="1"/>
      <c r="AL38" s="1"/>
      <c r="AM38" s="1"/>
      <c r="AN38" s="1"/>
      <c r="AO38" s="1"/>
      <c r="AP38" s="1"/>
      <c r="AQ38" s="1"/>
      <c r="AR38" s="11" t="s">
        <v>48</v>
      </c>
      <c r="AS38" s="5">
        <f>M!AQ114*h!AQ38</f>
        <v>0</v>
      </c>
      <c r="AT38" s="5">
        <f>M!AR114*h!AR38</f>
        <v>0</v>
      </c>
      <c r="AU38" s="5">
        <f>M!AS114*h!AS38</f>
        <v>0</v>
      </c>
      <c r="AV38" s="5">
        <f>M!AT114*h!AT38</f>
        <v>0</v>
      </c>
      <c r="AW38" s="5">
        <f>M!AU114*h!AU38</f>
        <v>0</v>
      </c>
      <c r="AX38" s="5">
        <f>M!AV114*h!AV38</f>
        <v>0</v>
      </c>
      <c r="AY38" s="5">
        <f>M!AW114*h!AW38</f>
        <v>0</v>
      </c>
      <c r="AZ38" s="5">
        <f>M!AX114*h!AX38</f>
        <v>0</v>
      </c>
      <c r="BA38" s="5">
        <f>M!AY114*h!AY38</f>
        <v>0</v>
      </c>
      <c r="BB38" s="5">
        <f>M!AZ114*h!AZ38</f>
        <v>0</v>
      </c>
      <c r="BC38" s="5">
        <f>M!BA114*h!BA38</f>
        <v>0</v>
      </c>
      <c r="BD38" s="5">
        <f>M!BB114*h!BB38</f>
        <v>0</v>
      </c>
      <c r="BE38" s="5">
        <f>M!BC114*h!BC38</f>
        <v>0</v>
      </c>
      <c r="BF38" s="5">
        <f>M!BD114*h!BD38</f>
        <v>0</v>
      </c>
      <c r="BG38" s="5">
        <f>M!BE114*h!BE38</f>
        <v>0</v>
      </c>
      <c r="BH38" s="6">
        <f t="shared" si="1"/>
        <v>0</v>
      </c>
      <c r="BI38" s="1"/>
      <c r="BJ38" s="1"/>
      <c r="BK38" s="1"/>
      <c r="BL38" s="11" t="s">
        <v>48</v>
      </c>
      <c r="BM38" s="7">
        <f>M!BK114*h!BK38</f>
        <v>0</v>
      </c>
      <c r="BN38" s="7">
        <f>M!BL114*h!BL38</f>
        <v>-13484695.995178642</v>
      </c>
      <c r="BO38" s="6">
        <f t="shared" si="0"/>
        <v>-13484695.995178642</v>
      </c>
    </row>
    <row r="39" spans="4:67" x14ac:dyDescent="0.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1"/>
      <c r="AI39" s="11"/>
      <c r="AJ39" s="1"/>
      <c r="AK39" s="1"/>
      <c r="AL39" s="1"/>
      <c r="AM39" s="1"/>
      <c r="AN39" s="1"/>
      <c r="AO39" s="1"/>
      <c r="AP39" s="1"/>
      <c r="AQ39" s="1"/>
      <c r="AR39" s="11" t="s">
        <v>49</v>
      </c>
      <c r="AS39" s="5">
        <f>M!AQ115*h!AQ39</f>
        <v>0</v>
      </c>
      <c r="AT39" s="5">
        <f>M!AR115*h!AR39</f>
        <v>0</v>
      </c>
      <c r="AU39" s="5">
        <f>M!AS115*h!AS39</f>
        <v>0</v>
      </c>
      <c r="AV39" s="5">
        <f>M!AT115*h!AT39</f>
        <v>0</v>
      </c>
      <c r="AW39" s="5">
        <f>M!AU115*h!AU39</f>
        <v>0</v>
      </c>
      <c r="AX39" s="5">
        <f>M!AV115*h!AV39</f>
        <v>0</v>
      </c>
      <c r="AY39" s="5">
        <f>M!AW115*h!AW39</f>
        <v>0</v>
      </c>
      <c r="AZ39" s="5">
        <f>M!AX115*h!AX39</f>
        <v>0</v>
      </c>
      <c r="BA39" s="5">
        <f>M!AY115*h!AY39</f>
        <v>0</v>
      </c>
      <c r="BB39" s="5">
        <f>M!AZ115*h!AZ39</f>
        <v>0</v>
      </c>
      <c r="BC39" s="5">
        <f>M!BA115*h!BA39</f>
        <v>0</v>
      </c>
      <c r="BD39" s="5">
        <f>M!BB115*h!BB39</f>
        <v>0</v>
      </c>
      <c r="BE39" s="5">
        <f>M!BC115*h!BC39</f>
        <v>0</v>
      </c>
      <c r="BF39" s="5">
        <f>M!BD115*h!BD39</f>
        <v>0</v>
      </c>
      <c r="BG39" s="5">
        <f>M!BE115*h!BE39</f>
        <v>0</v>
      </c>
      <c r="BH39" s="6">
        <f t="shared" si="1"/>
        <v>0</v>
      </c>
      <c r="BI39" s="1"/>
      <c r="BJ39" s="1"/>
      <c r="BK39" s="1"/>
      <c r="BL39" s="11" t="s">
        <v>49</v>
      </c>
      <c r="BM39" s="7">
        <f>M!BK115*h!BK39</f>
        <v>0</v>
      </c>
      <c r="BN39" s="7">
        <f>M!BL115*h!BL39</f>
        <v>-177387.66033722623</v>
      </c>
      <c r="BO39" s="6">
        <f t="shared" si="0"/>
        <v>-177387.66033722623</v>
      </c>
    </row>
    <row r="40" spans="4:67" x14ac:dyDescent="0.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1"/>
      <c r="AI40" s="11"/>
      <c r="AJ40" s="1"/>
      <c r="AK40" s="1"/>
      <c r="AL40" s="1"/>
      <c r="AM40" s="1"/>
      <c r="AN40" s="1"/>
      <c r="AO40" s="1"/>
      <c r="AP40" s="1"/>
      <c r="AQ40" s="1"/>
      <c r="AR40" s="11"/>
      <c r="AS40" s="65" t="s">
        <v>50</v>
      </c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13" t="s">
        <v>51</v>
      </c>
      <c r="BI40" s="1"/>
      <c r="BJ40" s="1"/>
      <c r="BK40" s="1"/>
      <c r="BL40" s="1"/>
      <c r="BM40" s="65" t="s">
        <v>52</v>
      </c>
      <c r="BN40" s="65"/>
      <c r="BO40" s="13" t="s">
        <v>53</v>
      </c>
    </row>
    <row r="41" spans="4:67" x14ac:dyDescent="0.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1"/>
      <c r="AI41" s="11"/>
      <c r="AJ41" s="1"/>
      <c r="AK41" s="1"/>
      <c r="AL41" s="1"/>
      <c r="AM41" s="1"/>
      <c r="AN41" s="1"/>
      <c r="AO41" s="1"/>
      <c r="AP41" s="1"/>
      <c r="AQ41" s="1"/>
      <c r="AR41" s="11"/>
      <c r="AS41" s="6">
        <f>SUM(AS5:AS39)</f>
        <v>-6430161.3171501467</v>
      </c>
      <c r="AT41" s="6">
        <f>SUM(AT5:AT39)</f>
        <v>-2525792.5552207911</v>
      </c>
      <c r="AU41" s="6">
        <f>SUM(AU5:AU39)</f>
        <v>7818667.834884013</v>
      </c>
      <c r="AV41" s="6">
        <f t="shared" ref="AV41:BG41" si="2">SUM(AV5:AV39)</f>
        <v>-6518321.9740549205</v>
      </c>
      <c r="AW41" s="6">
        <f t="shared" si="2"/>
        <v>-2526033.0144413244</v>
      </c>
      <c r="AX41" s="6">
        <f t="shared" si="2"/>
        <v>7797698.1720160255</v>
      </c>
      <c r="AY41" s="6">
        <f t="shared" si="2"/>
        <v>-6518321.9740549205</v>
      </c>
      <c r="AZ41" s="6">
        <f t="shared" si="2"/>
        <v>-2526033.0144413244</v>
      </c>
      <c r="BA41" s="6">
        <f t="shared" si="2"/>
        <v>7797698.1720160255</v>
      </c>
      <c r="BB41" s="6">
        <f t="shared" si="2"/>
        <v>-2525699.3520417055</v>
      </c>
      <c r="BC41" s="6">
        <f t="shared" si="2"/>
        <v>7797698.5084149474</v>
      </c>
      <c r="BD41" s="6">
        <f t="shared" si="2"/>
        <v>-18462.919202332854</v>
      </c>
      <c r="BE41" s="6">
        <f t="shared" si="2"/>
        <v>0.42838067413113712</v>
      </c>
      <c r="BF41" s="6">
        <f t="shared" si="2"/>
        <v>-7607017.7819306944</v>
      </c>
      <c r="BG41" s="6">
        <f t="shared" si="2"/>
        <v>-7413545.9709120123</v>
      </c>
      <c r="BH41" s="1"/>
      <c r="BI41" s="1"/>
      <c r="BJ41" s="1"/>
      <c r="BK41" s="1"/>
      <c r="BL41" s="1"/>
      <c r="BM41" s="13"/>
      <c r="BN41" s="13"/>
      <c r="BO41" s="1"/>
    </row>
    <row r="42" spans="4:67" x14ac:dyDescent="0.2">
      <c r="D42" s="1"/>
      <c r="E42" s="66"/>
      <c r="F42" s="66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1"/>
      <c r="AI42" s="11"/>
      <c r="AJ42" s="14"/>
      <c r="AK42" s="14"/>
      <c r="AL42" s="14"/>
      <c r="AM42" s="14"/>
      <c r="AN42" s="14"/>
      <c r="AO42" s="14"/>
      <c r="AP42" s="14"/>
      <c r="AQ42" s="1"/>
      <c r="AR42" s="1"/>
      <c r="AS42" s="65" t="s">
        <v>54</v>
      </c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1"/>
      <c r="BI42" s="1"/>
      <c r="BJ42" s="1"/>
      <c r="BK42" s="1"/>
      <c r="BL42" s="1"/>
      <c r="BM42" s="13"/>
      <c r="BN42" s="13"/>
      <c r="BO42" s="1"/>
    </row>
    <row r="43" spans="4:67" ht="236" x14ac:dyDescent="0.2">
      <c r="D43" s="15"/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55</v>
      </c>
      <c r="K43" s="3" t="s">
        <v>21</v>
      </c>
      <c r="L43" s="3" t="s">
        <v>22</v>
      </c>
      <c r="M43" s="3" t="s">
        <v>24</v>
      </c>
      <c r="N43" s="16" t="s">
        <v>25</v>
      </c>
      <c r="O43" s="3" t="s">
        <v>26</v>
      </c>
      <c r="P43" s="16" t="s">
        <v>27</v>
      </c>
      <c r="Q43" s="3" t="s">
        <v>28</v>
      </c>
      <c r="R43" s="17" t="s">
        <v>29</v>
      </c>
      <c r="S43" s="3" t="s">
        <v>30</v>
      </c>
      <c r="T43" s="16" t="s">
        <v>31</v>
      </c>
      <c r="U43" s="16" t="s">
        <v>32</v>
      </c>
      <c r="V43" s="16" t="s">
        <v>33</v>
      </c>
      <c r="W43" s="16" t="s">
        <v>34</v>
      </c>
      <c r="X43" s="17" t="s">
        <v>35</v>
      </c>
      <c r="Y43" s="17" t="s">
        <v>36</v>
      </c>
      <c r="Z43" s="17" t="s">
        <v>37</v>
      </c>
      <c r="AA43" s="17" t="s">
        <v>38</v>
      </c>
      <c r="AB43" s="17" t="s">
        <v>39</v>
      </c>
      <c r="AC43" s="17" t="s">
        <v>40</v>
      </c>
      <c r="AD43" s="17" t="s">
        <v>41</v>
      </c>
      <c r="AE43" s="18" t="s">
        <v>42</v>
      </c>
      <c r="AF43" s="17" t="s">
        <v>43</v>
      </c>
      <c r="AG43" s="3" t="s">
        <v>44</v>
      </c>
      <c r="AH43" s="17" t="s">
        <v>85</v>
      </c>
      <c r="AI43" s="17" t="s">
        <v>86</v>
      </c>
      <c r="AJ43" s="17" t="s">
        <v>46</v>
      </c>
      <c r="AK43" s="17" t="s">
        <v>47</v>
      </c>
      <c r="AL43" s="17" t="s">
        <v>48</v>
      </c>
      <c r="AM43" s="17" t="s">
        <v>49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4:67" x14ac:dyDescent="0.2">
      <c r="D44" s="4" t="s">
        <v>0</v>
      </c>
      <c r="E44" s="5">
        <f>h!D44*M!C121</f>
        <v>0</v>
      </c>
      <c r="F44" s="5">
        <f>h!E44*M!D121</f>
        <v>0</v>
      </c>
      <c r="G44" s="5">
        <f>h!F44*M!E121</f>
        <v>0</v>
      </c>
      <c r="H44" s="5">
        <f>h!G44*M!F121</f>
        <v>0</v>
      </c>
      <c r="I44" s="5">
        <f>h!H44*M!G121</f>
        <v>0</v>
      </c>
      <c r="J44" s="5">
        <f>h!I44*M!H121</f>
        <v>0</v>
      </c>
      <c r="K44" s="5">
        <f>h!J44*M!I121</f>
        <v>0</v>
      </c>
      <c r="L44" s="5">
        <f>h!K44*M!J121</f>
        <v>0</v>
      </c>
      <c r="M44" s="5">
        <f>h!L44*M!K121</f>
        <v>0</v>
      </c>
      <c r="N44" s="5">
        <f>h!M44*M!L121</f>
        <v>-6518321.9740549205</v>
      </c>
      <c r="O44" s="5">
        <f>h!N44*M!M121</f>
        <v>-92800.199170167121</v>
      </c>
      <c r="P44" s="5">
        <f>h!O44*M!N121</f>
        <v>0</v>
      </c>
      <c r="Q44" s="5">
        <f>h!P44*M!O121</f>
        <v>0</v>
      </c>
      <c r="R44" s="5">
        <f>h!Q44*M!P121</f>
        <v>0</v>
      </c>
      <c r="S44" s="5">
        <f>h!R44*M!Q121</f>
        <v>0</v>
      </c>
      <c r="T44" s="5">
        <f>h!S44*M!R121</f>
        <v>0</v>
      </c>
      <c r="U44" s="5">
        <f>h!T44*M!S121</f>
        <v>0</v>
      </c>
      <c r="V44" s="5">
        <f>h!U44*M!T121</f>
        <v>0</v>
      </c>
      <c r="W44" s="5">
        <f>h!V44*M!U121</f>
        <v>0</v>
      </c>
      <c r="X44" s="5">
        <f>h!W44*M!V121</f>
        <v>0</v>
      </c>
      <c r="Y44" s="5">
        <f>h!X44*M!W121</f>
        <v>0</v>
      </c>
      <c r="Z44" s="5">
        <f>h!Y44*M!X121</f>
        <v>0</v>
      </c>
      <c r="AA44" s="5">
        <f>h!Z44*M!Y121</f>
        <v>0</v>
      </c>
      <c r="AB44" s="5">
        <f>h!AA44*M!Z121</f>
        <v>0</v>
      </c>
      <c r="AC44" s="5">
        <f>h!AB44*M!AA121</f>
        <v>0</v>
      </c>
      <c r="AD44" s="5">
        <f>h!AC44*M!AB121</f>
        <v>0</v>
      </c>
      <c r="AE44" s="5">
        <f>h!AD44*M!AC121</f>
        <v>0</v>
      </c>
      <c r="AF44" s="5">
        <f>h!AE44*M!AD121</f>
        <v>0</v>
      </c>
      <c r="AG44" s="5">
        <f>h!AF44*M!AE121</f>
        <v>0</v>
      </c>
      <c r="AH44" s="5">
        <f>h!AG44*M!AF121</f>
        <v>0</v>
      </c>
      <c r="AI44" s="5">
        <f>h!AH44*M!AG121</f>
        <v>0</v>
      </c>
      <c r="AJ44" s="5">
        <f>h!AI44*M!AH121</f>
        <v>0</v>
      </c>
      <c r="AK44" s="5">
        <f>h!AJ44*M!AI121</f>
        <v>0</v>
      </c>
      <c r="AL44" s="5">
        <f>h!AK44*M!AJ121</f>
        <v>0</v>
      </c>
      <c r="AM44" s="5">
        <f>h!AL44*M!AK121</f>
        <v>0</v>
      </c>
      <c r="AN44" s="6">
        <f>SUM(E44:AM44)</f>
        <v>-6611122.173225088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4:67" x14ac:dyDescent="0.2">
      <c r="D45" s="4" t="s">
        <v>1</v>
      </c>
      <c r="E45" s="5">
        <f>h!D45*M!C122</f>
        <v>0</v>
      </c>
      <c r="F45" s="5">
        <f>h!E45*M!D122</f>
        <v>0</v>
      </c>
      <c r="G45" s="5">
        <f>h!F45*M!E122</f>
        <v>0</v>
      </c>
      <c r="H45" s="5">
        <f>h!G45*M!F122</f>
        <v>0</v>
      </c>
      <c r="I45" s="5">
        <f>h!H45*M!G122</f>
        <v>0</v>
      </c>
      <c r="J45" s="5">
        <f>h!I45*M!H122</f>
        <v>0</v>
      </c>
      <c r="K45" s="5">
        <f>h!J45*M!I122</f>
        <v>0</v>
      </c>
      <c r="L45" s="5">
        <f>h!K45*M!J122</f>
        <v>0</v>
      </c>
      <c r="M45" s="5">
        <f>h!L45*M!K122</f>
        <v>0</v>
      </c>
      <c r="N45" s="5">
        <f>h!M45*M!L122</f>
        <v>0</v>
      </c>
      <c r="O45" s="5">
        <f>h!N45*M!M122</f>
        <v>0</v>
      </c>
      <c r="P45" s="5">
        <f>h!O45*M!N122</f>
        <v>-2526033.0144413244</v>
      </c>
      <c r="Q45" s="5">
        <f>h!P45*M!O122</f>
        <v>-278.40895638262936</v>
      </c>
      <c r="R45" s="5">
        <f>h!Q45*M!P122</f>
        <v>0</v>
      </c>
      <c r="S45" s="5">
        <f>h!R45*M!Q122</f>
        <v>0</v>
      </c>
      <c r="T45" s="5">
        <f>h!S45*M!R122</f>
        <v>0</v>
      </c>
      <c r="U45" s="5">
        <f>h!T45*M!S122</f>
        <v>0</v>
      </c>
      <c r="V45" s="5">
        <f>h!U45*M!T122</f>
        <v>0</v>
      </c>
      <c r="W45" s="5">
        <f>h!V45*M!U122</f>
        <v>0</v>
      </c>
      <c r="X45" s="5">
        <f>h!W45*M!V122</f>
        <v>0</v>
      </c>
      <c r="Y45" s="5">
        <f>h!X45*M!W122</f>
        <v>0</v>
      </c>
      <c r="Z45" s="5">
        <f>h!Y45*M!X122</f>
        <v>0</v>
      </c>
      <c r="AA45" s="5">
        <f>h!Z45*M!Y122</f>
        <v>0</v>
      </c>
      <c r="AB45" s="5">
        <f>h!AA45*M!Z122</f>
        <v>0</v>
      </c>
      <c r="AC45" s="5">
        <f>h!AB45*M!AA122</f>
        <v>0</v>
      </c>
      <c r="AD45" s="5">
        <f>h!AC45*M!AB122</f>
        <v>0</v>
      </c>
      <c r="AE45" s="5">
        <f>h!AD45*M!AC122</f>
        <v>0</v>
      </c>
      <c r="AF45" s="5">
        <f>h!AE45*M!AD122</f>
        <v>0</v>
      </c>
      <c r="AG45" s="5">
        <f>h!AF45*M!AE122</f>
        <v>0</v>
      </c>
      <c r="AH45" s="5">
        <f>h!AG45*M!AF122</f>
        <v>0</v>
      </c>
      <c r="AI45" s="5">
        <f>h!AH45*M!AG122</f>
        <v>0</v>
      </c>
      <c r="AJ45" s="5">
        <f>h!AI45*M!AH122</f>
        <v>0</v>
      </c>
      <c r="AK45" s="5">
        <f>h!AJ45*M!AI122</f>
        <v>0</v>
      </c>
      <c r="AL45" s="5">
        <f>h!AK45*M!AJ122</f>
        <v>0</v>
      </c>
      <c r="AM45" s="5">
        <f>h!AL45*M!AK122</f>
        <v>0</v>
      </c>
      <c r="AN45" s="6">
        <f t="shared" ref="AN45:AN58" si="3">SUM(E45:AM45)</f>
        <v>-2526311.4233977068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4:67" x14ac:dyDescent="0.2">
      <c r="D46" s="4" t="s">
        <v>2</v>
      </c>
      <c r="E46" s="5">
        <f>h!D46*M!C123</f>
        <v>0</v>
      </c>
      <c r="F46" s="5">
        <f>h!E46*M!D123</f>
        <v>0</v>
      </c>
      <c r="G46" s="5">
        <f>h!F46*M!E123</f>
        <v>0</v>
      </c>
      <c r="H46" s="5">
        <f>h!G46*M!F123</f>
        <v>0</v>
      </c>
      <c r="I46" s="5">
        <f>h!H46*M!G123</f>
        <v>0</v>
      </c>
      <c r="J46" s="5">
        <f>h!I46*M!H123</f>
        <v>0</v>
      </c>
      <c r="K46" s="5">
        <f>h!J46*M!I123</f>
        <v>0</v>
      </c>
      <c r="L46" s="5">
        <f>h!K46*M!J123</f>
        <v>0</v>
      </c>
      <c r="M46" s="5">
        <f>h!L46*M!K123</f>
        <v>0</v>
      </c>
      <c r="N46" s="5">
        <f>h!M46*M!L123</f>
        <v>0</v>
      </c>
      <c r="O46" s="5">
        <f>h!N46*M!M123</f>
        <v>0</v>
      </c>
      <c r="P46" s="5">
        <f>h!O46*M!N123</f>
        <v>0</v>
      </c>
      <c r="Q46" s="5">
        <f>h!P46*M!O123</f>
        <v>0</v>
      </c>
      <c r="R46" s="5">
        <f>h!Q46*M!P123</f>
        <v>7797698.1720160255</v>
      </c>
      <c r="S46" s="5">
        <f>h!R46*M!Q123</f>
        <v>-22073.212235503393</v>
      </c>
      <c r="T46" s="5">
        <f>h!S46*M!R123</f>
        <v>0</v>
      </c>
      <c r="U46" s="5">
        <f>h!T46*M!S123</f>
        <v>0</v>
      </c>
      <c r="V46" s="5">
        <f>h!U46*M!T123</f>
        <v>0</v>
      </c>
      <c r="W46" s="5">
        <f>h!V46*M!U123</f>
        <v>0</v>
      </c>
      <c r="X46" s="5">
        <f>h!W46*M!V123</f>
        <v>0</v>
      </c>
      <c r="Y46" s="5">
        <f>h!X46*M!W123</f>
        <v>0</v>
      </c>
      <c r="Z46" s="5">
        <f>h!Y46*M!X123</f>
        <v>0</v>
      </c>
      <c r="AA46" s="5">
        <f>h!Z46*M!Y123</f>
        <v>0</v>
      </c>
      <c r="AB46" s="5">
        <f>h!AA46*M!Z123</f>
        <v>0</v>
      </c>
      <c r="AC46" s="5">
        <f>h!AB46*M!AA123</f>
        <v>0</v>
      </c>
      <c r="AD46" s="5">
        <f>h!AC46*M!AB123</f>
        <v>0</v>
      </c>
      <c r="AE46" s="5">
        <f>h!AD46*M!AC123</f>
        <v>0</v>
      </c>
      <c r="AF46" s="5">
        <f>h!AE46*M!AD123</f>
        <v>0</v>
      </c>
      <c r="AG46" s="5">
        <f>h!AF46*M!AE123</f>
        <v>0</v>
      </c>
      <c r="AH46" s="5">
        <f>h!AG46*M!AF123</f>
        <v>0</v>
      </c>
      <c r="AI46" s="5">
        <f>h!AH46*M!AG123</f>
        <v>0</v>
      </c>
      <c r="AJ46" s="5">
        <f>h!AI46*M!AH123</f>
        <v>0</v>
      </c>
      <c r="AK46" s="5">
        <f>h!AJ46*M!AI123</f>
        <v>0</v>
      </c>
      <c r="AL46" s="5">
        <f>h!AK46*M!AJ123</f>
        <v>0</v>
      </c>
      <c r="AM46" s="5">
        <f>h!AL46*M!AK123</f>
        <v>0</v>
      </c>
      <c r="AN46" s="6">
        <f t="shared" si="3"/>
        <v>7775624.9597805217</v>
      </c>
      <c r="AO46" s="1"/>
      <c r="AP46" s="1"/>
      <c r="AQ46" s="1"/>
      <c r="AR46" s="1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"/>
      <c r="BI46" s="1"/>
      <c r="BJ46" s="1"/>
      <c r="BK46" s="1"/>
      <c r="BL46" s="1"/>
      <c r="BM46" s="13"/>
      <c r="BN46" s="13"/>
      <c r="BO46" s="1"/>
    </row>
    <row r="47" spans="4:67" x14ac:dyDescent="0.2">
      <c r="D47" s="4" t="s">
        <v>3</v>
      </c>
      <c r="E47" s="5">
        <f>h!D47*M!C124</f>
        <v>0</v>
      </c>
      <c r="F47" s="5">
        <f>h!E47*M!D124</f>
        <v>0</v>
      </c>
      <c r="G47" s="5">
        <f>h!F47*M!E124</f>
        <v>0</v>
      </c>
      <c r="H47" s="5">
        <f>h!G47*M!F124</f>
        <v>0</v>
      </c>
      <c r="I47" s="5">
        <f>h!H47*M!G124</f>
        <v>0</v>
      </c>
      <c r="J47" s="5">
        <f>h!I47*M!H124</f>
        <v>0</v>
      </c>
      <c r="K47" s="5">
        <f>h!J47*M!I124</f>
        <v>0</v>
      </c>
      <c r="L47" s="5">
        <f>h!K47*M!J124</f>
        <v>0</v>
      </c>
      <c r="M47" s="5">
        <f>h!L47*M!K124</f>
        <v>0</v>
      </c>
      <c r="N47" s="5">
        <f>h!M47*M!L124</f>
        <v>0</v>
      </c>
      <c r="O47" s="5">
        <f>h!N47*M!M124</f>
        <v>0</v>
      </c>
      <c r="P47" s="5">
        <f>h!O47*M!N124</f>
        <v>0</v>
      </c>
      <c r="Q47" s="5">
        <f>h!P47*M!O124</f>
        <v>0</v>
      </c>
      <c r="R47" s="5">
        <f>h!Q47*M!P124</f>
        <v>0</v>
      </c>
      <c r="S47" s="5">
        <f>h!R47*M!Q124</f>
        <v>0</v>
      </c>
      <c r="T47" s="5">
        <f>h!S47*M!R124</f>
        <v>-6518321.9740549205</v>
      </c>
      <c r="U47" s="5">
        <f>h!T47*M!S124</f>
        <v>0</v>
      </c>
      <c r="V47" s="5">
        <f>h!U47*M!T124</f>
        <v>0</v>
      </c>
      <c r="W47" s="5">
        <f>h!V47*M!U124</f>
        <v>0</v>
      </c>
      <c r="X47" s="5">
        <f>h!W47*M!V124</f>
        <v>0</v>
      </c>
      <c r="Y47" s="5">
        <f>h!X47*M!W124</f>
        <v>0</v>
      </c>
      <c r="Z47" s="5">
        <f>h!Y47*M!X124</f>
        <v>0</v>
      </c>
      <c r="AA47" s="5">
        <f>h!Z47*M!Y124</f>
        <v>0</v>
      </c>
      <c r="AB47" s="5">
        <f>h!AA47*M!Z124</f>
        <v>0</v>
      </c>
      <c r="AC47" s="5">
        <f>h!AB47*M!AA124</f>
        <v>0</v>
      </c>
      <c r="AD47" s="5">
        <f>h!AC47*M!AB124</f>
        <v>0</v>
      </c>
      <c r="AE47" s="5">
        <f>h!AD47*M!AC124</f>
        <v>0</v>
      </c>
      <c r="AF47" s="5">
        <f>h!AE47*M!AD124</f>
        <v>0</v>
      </c>
      <c r="AG47" s="5">
        <f>h!AF47*M!AE124</f>
        <v>0</v>
      </c>
      <c r="AH47" s="5">
        <f>h!AG47*M!AF124</f>
        <v>0</v>
      </c>
      <c r="AI47" s="5">
        <f>h!AH47*M!AG124</f>
        <v>0</v>
      </c>
      <c r="AJ47" s="5">
        <f>h!AI47*M!AH124</f>
        <v>0</v>
      </c>
      <c r="AK47" s="5">
        <f>h!AJ47*M!AI124</f>
        <v>0</v>
      </c>
      <c r="AL47" s="5">
        <f>h!AK47*M!AJ124</f>
        <v>0</v>
      </c>
      <c r="AM47" s="5">
        <f>h!AL47*M!AK124</f>
        <v>0</v>
      </c>
      <c r="AN47" s="6">
        <f t="shared" si="3"/>
        <v>-6518321.9740549205</v>
      </c>
      <c r="AO47" s="1"/>
      <c r="AP47" s="1"/>
      <c r="AQ47" s="1"/>
      <c r="AR47" s="1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"/>
      <c r="BI47" s="1"/>
      <c r="BJ47" s="1"/>
      <c r="BK47" s="1"/>
      <c r="BL47" s="1"/>
      <c r="BM47" s="13"/>
      <c r="BN47" s="13"/>
      <c r="BO47" s="1"/>
    </row>
    <row r="48" spans="4:67" x14ac:dyDescent="0.2">
      <c r="D48" s="4" t="s">
        <v>4</v>
      </c>
      <c r="E48" s="5">
        <f>h!D48*M!C125</f>
        <v>0</v>
      </c>
      <c r="F48" s="5">
        <f>h!E48*M!D125</f>
        <v>0</v>
      </c>
      <c r="G48" s="5">
        <f>h!F48*M!E125</f>
        <v>0</v>
      </c>
      <c r="H48" s="5">
        <f>h!G48*M!F125</f>
        <v>0</v>
      </c>
      <c r="I48" s="5">
        <f>h!H48*M!G125</f>
        <v>0</v>
      </c>
      <c r="J48" s="5">
        <f>h!I48*M!H125</f>
        <v>0</v>
      </c>
      <c r="K48" s="5">
        <f>h!J48*M!I125</f>
        <v>0</v>
      </c>
      <c r="L48" s="5">
        <f>h!K48*M!J125</f>
        <v>0</v>
      </c>
      <c r="M48" s="5">
        <f>h!L48*M!K125</f>
        <v>0</v>
      </c>
      <c r="N48" s="5">
        <f>h!M48*M!L125</f>
        <v>0</v>
      </c>
      <c r="O48" s="5">
        <f>h!N48*M!M125</f>
        <v>0</v>
      </c>
      <c r="P48" s="5">
        <f>h!O48*M!N125</f>
        <v>0</v>
      </c>
      <c r="Q48" s="5">
        <f>h!P48*M!O125</f>
        <v>0</v>
      </c>
      <c r="R48" s="5">
        <f>h!Q48*M!P125</f>
        <v>0</v>
      </c>
      <c r="S48" s="5">
        <f>h!R48*M!Q125</f>
        <v>0</v>
      </c>
      <c r="T48" s="5">
        <f>h!S48*M!R125</f>
        <v>0</v>
      </c>
      <c r="U48" s="5">
        <f>h!T48*M!S125</f>
        <v>-2526033.0144413244</v>
      </c>
      <c r="V48" s="5">
        <f>h!U48*M!T125</f>
        <v>0</v>
      </c>
      <c r="W48" s="5">
        <f>h!V48*M!U125</f>
        <v>0</v>
      </c>
      <c r="X48" s="5">
        <f>h!W48*M!V125</f>
        <v>0</v>
      </c>
      <c r="Y48" s="5">
        <f>h!X48*M!W125</f>
        <v>0</v>
      </c>
      <c r="Z48" s="5">
        <f>h!Y48*M!X125</f>
        <v>0</v>
      </c>
      <c r="AA48" s="5">
        <f>h!Z48*M!Y125</f>
        <v>0</v>
      </c>
      <c r="AB48" s="5">
        <f>h!AA48*M!Z125</f>
        <v>0</v>
      </c>
      <c r="AC48" s="5">
        <f>h!AB48*M!AA125</f>
        <v>0</v>
      </c>
      <c r="AD48" s="5">
        <f>h!AC48*M!AB125</f>
        <v>0</v>
      </c>
      <c r="AE48" s="5">
        <f>h!AD48*M!AC125</f>
        <v>0</v>
      </c>
      <c r="AF48" s="5">
        <f>h!AE48*M!AD125</f>
        <v>0</v>
      </c>
      <c r="AG48" s="5">
        <f>h!AF48*M!AE125</f>
        <v>0</v>
      </c>
      <c r="AH48" s="5">
        <f>h!AG48*M!AF125</f>
        <v>0</v>
      </c>
      <c r="AI48" s="5">
        <f>h!AH48*M!AG125</f>
        <v>0</v>
      </c>
      <c r="AJ48" s="5">
        <f>h!AI48*M!AH125</f>
        <v>0</v>
      </c>
      <c r="AK48" s="5">
        <f>h!AJ48*M!AI125</f>
        <v>0</v>
      </c>
      <c r="AL48" s="5">
        <f>h!AK48*M!AJ125</f>
        <v>0</v>
      </c>
      <c r="AM48" s="5">
        <f>h!AL48*M!AK125</f>
        <v>0</v>
      </c>
      <c r="AN48" s="6">
        <f t="shared" si="3"/>
        <v>-2526033.0144413244</v>
      </c>
      <c r="AO48" s="1"/>
      <c r="AP48" s="1"/>
      <c r="AQ48" s="1"/>
      <c r="AR48" s="1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"/>
      <c r="BI48" s="1"/>
      <c r="BJ48" s="1"/>
      <c r="BK48" s="1"/>
      <c r="BL48" s="1"/>
      <c r="BM48" s="13"/>
      <c r="BN48" s="13"/>
      <c r="BO48" s="1"/>
    </row>
    <row r="49" spans="4:67" x14ac:dyDescent="0.2">
      <c r="D49" s="4" t="s">
        <v>5</v>
      </c>
      <c r="E49" s="5">
        <f>h!D49*M!C126</f>
        <v>0</v>
      </c>
      <c r="F49" s="5">
        <f>h!E49*M!D126</f>
        <v>0</v>
      </c>
      <c r="G49" s="5">
        <f>h!F49*M!E126</f>
        <v>0</v>
      </c>
      <c r="H49" s="5">
        <f>h!G49*M!F126</f>
        <v>0</v>
      </c>
      <c r="I49" s="5">
        <f>h!H49*M!G126</f>
        <v>0</v>
      </c>
      <c r="J49" s="5">
        <f>h!I49*M!H126</f>
        <v>0</v>
      </c>
      <c r="K49" s="5">
        <f>h!J49*M!I126</f>
        <v>0</v>
      </c>
      <c r="L49" s="5">
        <f>h!K49*M!J126</f>
        <v>0</v>
      </c>
      <c r="M49" s="5">
        <f>h!L49*M!K126</f>
        <v>0</v>
      </c>
      <c r="N49" s="5">
        <f>h!M49*M!L126</f>
        <v>0</v>
      </c>
      <c r="O49" s="5">
        <f>h!N49*M!M126</f>
        <v>0</v>
      </c>
      <c r="P49" s="5">
        <f>h!O49*M!N126</f>
        <v>0</v>
      </c>
      <c r="Q49" s="5">
        <f>h!P49*M!O126</f>
        <v>0</v>
      </c>
      <c r="R49" s="5">
        <f>h!Q49*M!P126</f>
        <v>0</v>
      </c>
      <c r="S49" s="5">
        <f>h!R49*M!Q126</f>
        <v>0</v>
      </c>
      <c r="T49" s="5">
        <f>h!S49*M!R126</f>
        <v>0</v>
      </c>
      <c r="U49" s="5">
        <f>h!T49*M!S126</f>
        <v>0</v>
      </c>
      <c r="V49" s="5">
        <f>h!U49*M!T126</f>
        <v>7797698.1720160255</v>
      </c>
      <c r="W49" s="5">
        <f>h!V49*M!U126</f>
        <v>0</v>
      </c>
      <c r="X49" s="5">
        <f>h!W49*M!V126</f>
        <v>0</v>
      </c>
      <c r="Y49" s="5">
        <f>h!X49*M!W126</f>
        <v>0</v>
      </c>
      <c r="Z49" s="5">
        <f>h!Y49*M!X126</f>
        <v>0</v>
      </c>
      <c r="AA49" s="5">
        <f>h!Z49*M!Y126</f>
        <v>0</v>
      </c>
      <c r="AB49" s="5">
        <f>h!AA49*M!Z126</f>
        <v>0</v>
      </c>
      <c r="AC49" s="5">
        <f>h!AB49*M!AA126</f>
        <v>0</v>
      </c>
      <c r="AD49" s="5">
        <f>h!AC49*M!AB126</f>
        <v>0</v>
      </c>
      <c r="AE49" s="5">
        <f>h!AD49*M!AC126</f>
        <v>0</v>
      </c>
      <c r="AF49" s="5">
        <f>h!AE49*M!AD126</f>
        <v>0</v>
      </c>
      <c r="AG49" s="5">
        <f>h!AF49*M!AE126</f>
        <v>0</v>
      </c>
      <c r="AH49" s="5">
        <f>h!AG49*M!AF126</f>
        <v>0</v>
      </c>
      <c r="AI49" s="5">
        <f>h!AH49*M!AG126</f>
        <v>0</v>
      </c>
      <c r="AJ49" s="5">
        <f>h!AI49*M!AH126</f>
        <v>0</v>
      </c>
      <c r="AK49" s="5">
        <f>h!AJ49*M!AI126</f>
        <v>0</v>
      </c>
      <c r="AL49" s="5">
        <f>h!AK49*M!AJ126</f>
        <v>0</v>
      </c>
      <c r="AM49" s="5">
        <f>h!AL49*M!AK126</f>
        <v>0</v>
      </c>
      <c r="AN49" s="6">
        <f t="shared" si="3"/>
        <v>7797698.1720160255</v>
      </c>
      <c r="AO49" s="1"/>
      <c r="AP49" s="1"/>
      <c r="AQ49" s="1"/>
      <c r="AR49" s="1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"/>
      <c r="BI49" s="1"/>
      <c r="BJ49" s="1"/>
      <c r="BK49" s="1"/>
      <c r="BL49" s="1"/>
      <c r="BM49" s="13"/>
      <c r="BN49" s="13"/>
      <c r="BO49" s="1"/>
    </row>
    <row r="50" spans="4:67" x14ac:dyDescent="0.2">
      <c r="D50" s="4" t="s">
        <v>6</v>
      </c>
      <c r="E50" s="5">
        <f>h!D50*M!C127</f>
        <v>0</v>
      </c>
      <c r="F50" s="5">
        <f>h!E50*M!D127</f>
        <v>0</v>
      </c>
      <c r="G50" s="5">
        <f>h!F50*M!E127</f>
        <v>0</v>
      </c>
      <c r="H50" s="5">
        <f>h!G50*M!F127</f>
        <v>0</v>
      </c>
      <c r="I50" s="5">
        <f>h!H50*M!G127</f>
        <v>0</v>
      </c>
      <c r="J50" s="5">
        <f>h!I50*M!H127</f>
        <v>0</v>
      </c>
      <c r="K50" s="5">
        <f>h!J50*M!I127</f>
        <v>0</v>
      </c>
      <c r="L50" s="5">
        <f>h!K50*M!J127</f>
        <v>0</v>
      </c>
      <c r="M50" s="5">
        <f>h!L50*M!K127</f>
        <v>0</v>
      </c>
      <c r="N50" s="5">
        <f>h!M50*M!L127</f>
        <v>0</v>
      </c>
      <c r="O50" s="5">
        <f>h!N50*M!M127</f>
        <v>0</v>
      </c>
      <c r="P50" s="5">
        <f>h!O50*M!N127</f>
        <v>0</v>
      </c>
      <c r="Q50" s="5">
        <f>h!P50*M!O127</f>
        <v>0</v>
      </c>
      <c r="R50" s="5">
        <f>h!Q50*M!P127</f>
        <v>0</v>
      </c>
      <c r="S50" s="5">
        <f>h!R50*M!Q127</f>
        <v>0</v>
      </c>
      <c r="T50" s="5">
        <f>h!S50*M!R127</f>
        <v>0</v>
      </c>
      <c r="U50" s="5">
        <f>h!T50*M!S127</f>
        <v>0</v>
      </c>
      <c r="V50" s="5">
        <f>h!U50*M!T127</f>
        <v>0</v>
      </c>
      <c r="W50" s="5">
        <f>h!V50*M!U127</f>
        <v>-6350200.177331822</v>
      </c>
      <c r="X50" s="5">
        <f>h!W50*M!V127</f>
        <v>-168121.79672309788</v>
      </c>
      <c r="Y50" s="5">
        <f>h!X50*M!W127</f>
        <v>0</v>
      </c>
      <c r="Z50" s="5">
        <f>h!Y50*M!X127</f>
        <v>0</v>
      </c>
      <c r="AA50" s="5">
        <f>h!Z50*M!Y127</f>
        <v>0</v>
      </c>
      <c r="AB50" s="5">
        <f>h!AA50*M!Z127</f>
        <v>0</v>
      </c>
      <c r="AC50" s="5">
        <f>h!AB50*M!AA127</f>
        <v>0</v>
      </c>
      <c r="AD50" s="5">
        <f>h!AC50*M!AB127</f>
        <v>0</v>
      </c>
      <c r="AE50" s="5">
        <f>h!AD50*M!AC127</f>
        <v>0</v>
      </c>
      <c r="AF50" s="5">
        <f>h!AE50*M!AD127</f>
        <v>0</v>
      </c>
      <c r="AG50" s="5">
        <f>h!AF50*M!AE127</f>
        <v>0</v>
      </c>
      <c r="AH50" s="5">
        <f>h!AG50*M!AF127</f>
        <v>0</v>
      </c>
      <c r="AI50" s="5">
        <f>h!AH50*M!AG127</f>
        <v>0</v>
      </c>
      <c r="AJ50" s="5">
        <f>h!AI50*M!AH127</f>
        <v>0</v>
      </c>
      <c r="AK50" s="5">
        <f>h!AJ50*M!AI127</f>
        <v>0</v>
      </c>
      <c r="AL50" s="5">
        <f>h!AK50*M!AJ127</f>
        <v>0</v>
      </c>
      <c r="AM50" s="5">
        <f>h!AL50*M!AK127</f>
        <v>0</v>
      </c>
      <c r="AN50" s="6">
        <f t="shared" si="3"/>
        <v>-6518321.9740549196</v>
      </c>
      <c r="AO50" s="1"/>
      <c r="AP50" s="1"/>
      <c r="AQ50" s="1"/>
      <c r="AR50" s="1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"/>
      <c r="BI50" s="1"/>
      <c r="BJ50" s="1"/>
      <c r="BK50" s="1"/>
      <c r="BL50" s="1"/>
      <c r="BM50" s="13"/>
      <c r="BN50" s="13"/>
      <c r="BO50" s="1"/>
    </row>
    <row r="51" spans="4:67" x14ac:dyDescent="0.2">
      <c r="D51" s="4" t="s">
        <v>7</v>
      </c>
      <c r="E51" s="5">
        <f>h!D51*M!C128</f>
        <v>0</v>
      </c>
      <c r="F51" s="5">
        <f>h!E51*M!D128</f>
        <v>0</v>
      </c>
      <c r="G51" s="5">
        <f>h!F51*M!E128</f>
        <v>0</v>
      </c>
      <c r="H51" s="5">
        <f>h!G51*M!F128</f>
        <v>0</v>
      </c>
      <c r="I51" s="5">
        <f>h!H51*M!G128</f>
        <v>0</v>
      </c>
      <c r="J51" s="5">
        <f>h!I51*M!H128</f>
        <v>0</v>
      </c>
      <c r="K51" s="5">
        <f>h!J51*M!I128</f>
        <v>0</v>
      </c>
      <c r="L51" s="5">
        <f>h!K51*M!J128</f>
        <v>0</v>
      </c>
      <c r="M51" s="5">
        <f>h!L51*M!K128</f>
        <v>0</v>
      </c>
      <c r="N51" s="5">
        <f>h!M51*M!L128</f>
        <v>0</v>
      </c>
      <c r="O51" s="5">
        <f>h!N51*M!M128</f>
        <v>0</v>
      </c>
      <c r="P51" s="5">
        <f>h!O51*M!N128</f>
        <v>0</v>
      </c>
      <c r="Q51" s="5">
        <f>h!P51*M!O128</f>
        <v>0</v>
      </c>
      <c r="R51" s="5">
        <f>h!Q51*M!P128</f>
        <v>0</v>
      </c>
      <c r="S51" s="5">
        <f>h!R51*M!Q128</f>
        <v>0</v>
      </c>
      <c r="T51" s="5">
        <f>h!S51*M!R128</f>
        <v>0</v>
      </c>
      <c r="U51" s="5">
        <f>h!T51*M!S128</f>
        <v>0</v>
      </c>
      <c r="V51" s="5">
        <f>h!U51*M!T128</f>
        <v>0</v>
      </c>
      <c r="W51" s="5">
        <f>h!V51*M!U128</f>
        <v>0</v>
      </c>
      <c r="X51" s="5">
        <f>h!W51*M!V128</f>
        <v>0</v>
      </c>
      <c r="Y51" s="5">
        <f>h!X51*M!W128</f>
        <v>-2526033.0144413244</v>
      </c>
      <c r="Z51" s="5">
        <f>h!Y51*M!X128</f>
        <v>0</v>
      </c>
      <c r="AA51" s="5">
        <f>h!Z51*M!Y128</f>
        <v>0</v>
      </c>
      <c r="AB51" s="5">
        <f>h!AA51*M!Z128</f>
        <v>0</v>
      </c>
      <c r="AC51" s="5">
        <f>h!AB51*M!AA128</f>
        <v>0</v>
      </c>
      <c r="AD51" s="5">
        <f>h!AC51*M!AB128</f>
        <v>0</v>
      </c>
      <c r="AE51" s="5">
        <f>h!AD51*M!AC128</f>
        <v>0</v>
      </c>
      <c r="AF51" s="5">
        <f>h!AE51*M!AD128</f>
        <v>0</v>
      </c>
      <c r="AG51" s="5">
        <f>h!AF51*M!AE128</f>
        <v>0</v>
      </c>
      <c r="AH51" s="5">
        <f>h!AG51*M!AF128</f>
        <v>0</v>
      </c>
      <c r="AI51" s="5">
        <f>h!AH51*M!AG128</f>
        <v>0</v>
      </c>
      <c r="AJ51" s="5">
        <f>h!AI51*M!AH128</f>
        <v>0</v>
      </c>
      <c r="AK51" s="5">
        <f>h!AJ51*M!AI128</f>
        <v>0</v>
      </c>
      <c r="AL51" s="5">
        <f>h!AK51*M!AJ128</f>
        <v>0</v>
      </c>
      <c r="AM51" s="5">
        <f>h!AL51*M!AK128</f>
        <v>0</v>
      </c>
      <c r="AN51" s="6">
        <f t="shared" si="3"/>
        <v>-2526033.0144413244</v>
      </c>
      <c r="AO51" s="1"/>
      <c r="AP51" s="1"/>
      <c r="AQ51" s="1"/>
      <c r="AR51" s="1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"/>
      <c r="BI51" s="1"/>
      <c r="BJ51" s="1"/>
      <c r="BK51" s="1"/>
      <c r="BL51" s="1"/>
      <c r="BM51" s="13"/>
      <c r="BN51" s="13"/>
      <c r="BO51" s="1"/>
    </row>
    <row r="52" spans="4:67" x14ac:dyDescent="0.2">
      <c r="D52" s="4" t="s">
        <v>8</v>
      </c>
      <c r="E52" s="5">
        <f>h!D52*M!C129</f>
        <v>0</v>
      </c>
      <c r="F52" s="5">
        <f>h!E52*M!D129</f>
        <v>0</v>
      </c>
      <c r="G52" s="5">
        <f>h!F52*M!E129</f>
        <v>0</v>
      </c>
      <c r="H52" s="5">
        <f>h!G52*M!F129</f>
        <v>0</v>
      </c>
      <c r="I52" s="5">
        <f>h!H52*M!G129</f>
        <v>0</v>
      </c>
      <c r="J52" s="5">
        <f>h!I52*M!H129</f>
        <v>0</v>
      </c>
      <c r="K52" s="5">
        <f>h!J52*M!I129</f>
        <v>0</v>
      </c>
      <c r="L52" s="5">
        <f>h!K52*M!J129</f>
        <v>0</v>
      </c>
      <c r="M52" s="5">
        <f>h!L52*M!K129</f>
        <v>0</v>
      </c>
      <c r="N52" s="5">
        <f>h!M52*M!L129</f>
        <v>0</v>
      </c>
      <c r="O52" s="5">
        <f>h!N52*M!M129</f>
        <v>0</v>
      </c>
      <c r="P52" s="5">
        <f>h!O52*M!N129</f>
        <v>0</v>
      </c>
      <c r="Q52" s="5">
        <f>h!P52*M!O129</f>
        <v>0</v>
      </c>
      <c r="R52" s="5">
        <f>h!Q52*M!P129</f>
        <v>0</v>
      </c>
      <c r="S52" s="5">
        <f>h!R52*M!Q129</f>
        <v>0</v>
      </c>
      <c r="T52" s="5">
        <f>h!S52*M!R129</f>
        <v>0</v>
      </c>
      <c r="U52" s="5">
        <f>h!T52*M!S129</f>
        <v>0</v>
      </c>
      <c r="V52" s="5">
        <f>h!U52*M!T129</f>
        <v>0</v>
      </c>
      <c r="W52" s="5">
        <f>h!V52*M!U129</f>
        <v>0</v>
      </c>
      <c r="X52" s="5">
        <f>h!W52*M!V129</f>
        <v>0</v>
      </c>
      <c r="Y52" s="5">
        <f>h!X52*M!W129</f>
        <v>0</v>
      </c>
      <c r="Z52" s="5">
        <f>h!Y52*M!X129</f>
        <v>7797698.1720160255</v>
      </c>
      <c r="AA52" s="5">
        <f>h!Z52*M!Y129</f>
        <v>0</v>
      </c>
      <c r="AB52" s="5">
        <f>h!AA52*M!Z129</f>
        <v>0</v>
      </c>
      <c r="AC52" s="5">
        <f>h!AB52*M!AA129</f>
        <v>0</v>
      </c>
      <c r="AD52" s="5">
        <f>h!AC52*M!AB129</f>
        <v>0</v>
      </c>
      <c r="AE52" s="5">
        <f>h!AD52*M!AC129</f>
        <v>0</v>
      </c>
      <c r="AF52" s="5">
        <f>h!AE52*M!AD129</f>
        <v>0</v>
      </c>
      <c r="AG52" s="5">
        <f>h!AF52*M!AE129</f>
        <v>0</v>
      </c>
      <c r="AH52" s="5">
        <f>h!AG52*M!AF129</f>
        <v>0</v>
      </c>
      <c r="AI52" s="5">
        <f>h!AH52*M!AG129</f>
        <v>0</v>
      </c>
      <c r="AJ52" s="5">
        <f>h!AI52*M!AH129</f>
        <v>0</v>
      </c>
      <c r="AK52" s="5">
        <f>h!AJ52*M!AI129</f>
        <v>0</v>
      </c>
      <c r="AL52" s="5">
        <f>h!AK52*M!AJ129</f>
        <v>0</v>
      </c>
      <c r="AM52" s="5">
        <f>h!AL52*M!AK129</f>
        <v>0</v>
      </c>
      <c r="AN52" s="6">
        <f t="shared" si="3"/>
        <v>7797698.1720160255</v>
      </c>
      <c r="AO52" s="1"/>
      <c r="AP52" s="1"/>
      <c r="AQ52" s="1"/>
      <c r="AR52" s="1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"/>
      <c r="BI52" s="1"/>
      <c r="BJ52" s="1"/>
      <c r="BK52" s="1"/>
      <c r="BL52" s="1"/>
      <c r="BM52" s="13"/>
      <c r="BN52" s="13"/>
      <c r="BO52" s="1"/>
    </row>
    <row r="53" spans="4:67" x14ac:dyDescent="0.2">
      <c r="D53" s="4" t="s">
        <v>9</v>
      </c>
      <c r="E53" s="5">
        <f>h!D53*M!C130</f>
        <v>0</v>
      </c>
      <c r="F53" s="5">
        <f>h!E53*M!D130</f>
        <v>0</v>
      </c>
      <c r="G53" s="5">
        <f>h!F53*M!E130</f>
        <v>0</v>
      </c>
      <c r="H53" s="5">
        <f>h!G53*M!F130</f>
        <v>0</v>
      </c>
      <c r="I53" s="5">
        <f>h!H53*M!G130</f>
        <v>0</v>
      </c>
      <c r="J53" s="5">
        <f>h!I53*M!H130</f>
        <v>0</v>
      </c>
      <c r="K53" s="5">
        <f>h!J53*M!I130</f>
        <v>0</v>
      </c>
      <c r="L53" s="5">
        <f>h!K53*M!J130</f>
        <v>0</v>
      </c>
      <c r="M53" s="5">
        <f>h!L53*M!K130</f>
        <v>0</v>
      </c>
      <c r="N53" s="5">
        <f>h!M53*M!L130</f>
        <v>0</v>
      </c>
      <c r="O53" s="5">
        <f>h!N53*M!M130</f>
        <v>0</v>
      </c>
      <c r="P53" s="5">
        <f>h!O53*M!N130</f>
        <v>0</v>
      </c>
      <c r="Q53" s="5">
        <f>h!P53*M!O130</f>
        <v>0</v>
      </c>
      <c r="R53" s="5">
        <f>h!Q53*M!P130</f>
        <v>0</v>
      </c>
      <c r="S53" s="5">
        <f>h!R53*M!Q130</f>
        <v>0</v>
      </c>
      <c r="T53" s="5">
        <f>h!S53*M!R130</f>
        <v>0</v>
      </c>
      <c r="U53" s="5">
        <f>h!T53*M!S130</f>
        <v>0</v>
      </c>
      <c r="V53" s="5">
        <f>h!U53*M!T130</f>
        <v>0</v>
      </c>
      <c r="W53" s="5">
        <f>h!V53*M!U130</f>
        <v>0</v>
      </c>
      <c r="X53" s="5">
        <f>h!W53*M!V130</f>
        <v>0</v>
      </c>
      <c r="Y53" s="5">
        <f>h!X53*M!W130</f>
        <v>0</v>
      </c>
      <c r="Z53" s="5">
        <f>h!Y53*M!X130</f>
        <v>0</v>
      </c>
      <c r="AA53" s="5">
        <f>h!Z53*M!Y130</f>
        <v>-1256817.6045988721</v>
      </c>
      <c r="AB53" s="5">
        <f>h!AA53*M!Z130</f>
        <v>-74404.460335125405</v>
      </c>
      <c r="AC53" s="5">
        <f>h!AB53*M!AA130</f>
        <v>-4958954.8570276452</v>
      </c>
      <c r="AD53" s="5">
        <f>h!AC53*M!AB130</f>
        <v>0</v>
      </c>
      <c r="AE53" s="5">
        <f>h!AD53*M!AC130</f>
        <v>0</v>
      </c>
      <c r="AF53" s="5">
        <f>h!AE53*M!AD130</f>
        <v>0</v>
      </c>
      <c r="AG53" s="5">
        <f>h!AF53*M!AE130</f>
        <v>0</v>
      </c>
      <c r="AH53" s="5">
        <f>h!AG53*M!AF130</f>
        <v>0</v>
      </c>
      <c r="AI53" s="5">
        <f>h!AH53*M!AG130</f>
        <v>0</v>
      </c>
      <c r="AJ53" s="5">
        <f>h!AI53*M!AH130</f>
        <v>0</v>
      </c>
      <c r="AK53" s="5">
        <f>h!AJ53*M!AI130</f>
        <v>0</v>
      </c>
      <c r="AL53" s="5">
        <f>h!AK53*M!AJ130</f>
        <v>0</v>
      </c>
      <c r="AM53" s="5">
        <f>h!AL53*M!AK130</f>
        <v>0</v>
      </c>
      <c r="AN53" s="6">
        <f t="shared" si="3"/>
        <v>-6290176.9219616428</v>
      </c>
      <c r="AO53" s="1"/>
      <c r="AP53" s="1"/>
      <c r="AQ53" s="1"/>
      <c r="AR53" s="1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"/>
      <c r="BI53" s="1"/>
      <c r="BJ53" s="1"/>
      <c r="BK53" s="1"/>
      <c r="BL53" s="1"/>
      <c r="BM53" s="13"/>
      <c r="BN53" s="13"/>
      <c r="BO53" s="1"/>
    </row>
    <row r="54" spans="4:67" x14ac:dyDescent="0.2">
      <c r="D54" s="4" t="s">
        <v>10</v>
      </c>
      <c r="E54" s="5">
        <f>h!D54*M!C131</f>
        <v>0</v>
      </c>
      <c r="F54" s="5">
        <f>h!E54*M!D131</f>
        <v>0</v>
      </c>
      <c r="G54" s="5">
        <f>h!F54*M!E131</f>
        <v>0</v>
      </c>
      <c r="H54" s="5">
        <f>h!G54*M!F131</f>
        <v>0</v>
      </c>
      <c r="I54" s="5">
        <f>h!H54*M!G131</f>
        <v>0</v>
      </c>
      <c r="J54" s="5">
        <f>h!I54*M!H131</f>
        <v>0</v>
      </c>
      <c r="K54" s="5">
        <f>h!J54*M!I131</f>
        <v>0</v>
      </c>
      <c r="L54" s="5">
        <f>h!K54*M!J131</f>
        <v>0</v>
      </c>
      <c r="M54" s="5">
        <f>h!L54*M!K131</f>
        <v>0</v>
      </c>
      <c r="N54" s="5">
        <f>h!M54*M!L131</f>
        <v>0</v>
      </c>
      <c r="O54" s="5">
        <f>h!N54*M!M131</f>
        <v>0</v>
      </c>
      <c r="P54" s="5">
        <f>h!O54*M!N131</f>
        <v>0</v>
      </c>
      <c r="Q54" s="5">
        <f>h!P54*M!O131</f>
        <v>0</v>
      </c>
      <c r="R54" s="5">
        <f>h!Q54*M!P131</f>
        <v>0</v>
      </c>
      <c r="S54" s="5">
        <f>h!R54*M!Q131</f>
        <v>0</v>
      </c>
      <c r="T54" s="5">
        <f>h!S54*M!R131</f>
        <v>0</v>
      </c>
      <c r="U54" s="5">
        <f>h!T54*M!S131</f>
        <v>0</v>
      </c>
      <c r="V54" s="5">
        <f>h!U54*M!T131</f>
        <v>0</v>
      </c>
      <c r="W54" s="5">
        <f>h!V54*M!U131</f>
        <v>0</v>
      </c>
      <c r="X54" s="5">
        <f>h!W54*M!V131</f>
        <v>0</v>
      </c>
      <c r="Y54" s="5">
        <f>h!X54*M!W131</f>
        <v>0</v>
      </c>
      <c r="Z54" s="5">
        <f>h!Y54*M!X131</f>
        <v>0</v>
      </c>
      <c r="AA54" s="5">
        <f>h!Z54*M!Y131</f>
        <v>0</v>
      </c>
      <c r="AB54" s="5">
        <f>h!AA54*M!Z131</f>
        <v>0</v>
      </c>
      <c r="AC54" s="5">
        <f>h!AB54*M!AA131</f>
        <v>0</v>
      </c>
      <c r="AD54" s="5">
        <f>h!AC54*M!AB131</f>
        <v>0</v>
      </c>
      <c r="AE54" s="5">
        <f>h!AD54*M!AC131</f>
        <v>-18462.919202332854</v>
      </c>
      <c r="AF54" s="5">
        <f>h!AE54*M!AD131</f>
        <v>-275482.6770876646</v>
      </c>
      <c r="AG54" s="5">
        <f>h!AF54*M!AE131</f>
        <v>-1849221.9569422239</v>
      </c>
      <c r="AH54" s="5">
        <f>h!AG54*M!AF131</f>
        <v>0</v>
      </c>
      <c r="AI54" s="5">
        <f>h!AH54*M!AG131</f>
        <v>0</v>
      </c>
      <c r="AJ54" s="5">
        <f>h!AI54*M!AH131</f>
        <v>0</v>
      </c>
      <c r="AK54" s="5">
        <f>h!AJ54*M!AI131</f>
        <v>0</v>
      </c>
      <c r="AL54" s="5">
        <f>h!AK54*M!AJ131</f>
        <v>0</v>
      </c>
      <c r="AM54" s="5">
        <f>h!AL54*M!AK131</f>
        <v>0</v>
      </c>
      <c r="AN54" s="6">
        <f t="shared" si="3"/>
        <v>-2143167.5532322214</v>
      </c>
      <c r="AO54" s="1"/>
      <c r="AP54" s="1"/>
      <c r="AQ54" s="1"/>
      <c r="AR54" s="1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"/>
      <c r="BI54" s="1"/>
      <c r="BJ54" s="1"/>
      <c r="BK54" s="1"/>
      <c r="BL54" s="1"/>
      <c r="BM54" s="13"/>
      <c r="BN54" s="13"/>
      <c r="BO54" s="1"/>
    </row>
    <row r="55" spans="4:67" x14ac:dyDescent="0.2">
      <c r="D55" s="4" t="s">
        <v>87</v>
      </c>
      <c r="E55" s="5">
        <f>h!D55*M!C132</f>
        <v>0</v>
      </c>
      <c r="F55" s="5">
        <f>h!E55*M!D132</f>
        <v>0</v>
      </c>
      <c r="G55" s="5">
        <f>h!F55*M!E132</f>
        <v>0</v>
      </c>
      <c r="H55" s="5">
        <f>h!G55*M!F132</f>
        <v>0</v>
      </c>
      <c r="I55" s="5">
        <f>h!H55*M!G132</f>
        <v>0</v>
      </c>
      <c r="J55" s="5">
        <f>h!I55*M!H132</f>
        <v>0</v>
      </c>
      <c r="K55" s="5">
        <f>h!J55*M!I132</f>
        <v>0</v>
      </c>
      <c r="L55" s="5">
        <f>h!K55*M!J132</f>
        <v>0</v>
      </c>
      <c r="M55" s="5">
        <f>h!L55*M!K132</f>
        <v>0</v>
      </c>
      <c r="N55" s="5">
        <f>h!M55*M!L132</f>
        <v>0</v>
      </c>
      <c r="O55" s="5">
        <f>h!N55*M!M132</f>
        <v>0</v>
      </c>
      <c r="P55" s="5">
        <f>h!O55*M!N132</f>
        <v>0</v>
      </c>
      <c r="Q55" s="5">
        <f>h!P55*M!O132</f>
        <v>0</v>
      </c>
      <c r="R55" s="5">
        <f>h!Q55*M!P132</f>
        <v>0</v>
      </c>
      <c r="S55" s="5">
        <f>h!R55*M!Q132</f>
        <v>0</v>
      </c>
      <c r="T55" s="5">
        <f>h!S55*M!R132</f>
        <v>0</v>
      </c>
      <c r="U55" s="5">
        <f>h!T55*M!S132</f>
        <v>0</v>
      </c>
      <c r="V55" s="5">
        <f>h!U55*M!T132</f>
        <v>0</v>
      </c>
      <c r="W55" s="5">
        <f>h!V55*M!U132</f>
        <v>0</v>
      </c>
      <c r="X55" s="5">
        <f>h!W55*M!V132</f>
        <v>0</v>
      </c>
      <c r="Y55" s="5">
        <f>h!X55*M!W132</f>
        <v>0</v>
      </c>
      <c r="Z55" s="5">
        <f>h!Y55*M!X132</f>
        <v>0</v>
      </c>
      <c r="AA55" s="5">
        <f>h!Z55*M!Y132</f>
        <v>0</v>
      </c>
      <c r="AB55" s="5">
        <f>h!AA55*M!Z132</f>
        <v>0</v>
      </c>
      <c r="AC55" s="5">
        <f>h!AB55*M!AA132</f>
        <v>0</v>
      </c>
      <c r="AD55" s="5">
        <f>h!AC55*M!AB132</f>
        <v>0</v>
      </c>
      <c r="AE55" s="5">
        <f>h!AD55*M!AC132</f>
        <v>0</v>
      </c>
      <c r="AF55" s="5">
        <f>h!AE55*M!AD132</f>
        <v>0</v>
      </c>
      <c r="AG55" s="5">
        <f>h!AF55*M!AE132</f>
        <v>0</v>
      </c>
      <c r="AH55" s="5">
        <f>h!AG55*M!AF132</f>
        <v>0.42838067413113712</v>
      </c>
      <c r="AI55" s="5">
        <f>h!AH55*M!AG132</f>
        <v>0</v>
      </c>
      <c r="AJ55" s="5">
        <f>h!AI55*M!AH132</f>
        <v>0</v>
      </c>
      <c r="AK55" s="5">
        <f>h!AJ55*M!AI132</f>
        <v>0</v>
      </c>
      <c r="AL55" s="5">
        <f>h!AK55*M!AJ132</f>
        <v>0</v>
      </c>
      <c r="AM55" s="5">
        <f>h!AL55*M!AK132</f>
        <v>0</v>
      </c>
      <c r="AN55" s="6">
        <f t="shared" si="3"/>
        <v>0.42838067413113712</v>
      </c>
      <c r="AO55" s="1"/>
      <c r="AP55" s="1"/>
      <c r="AQ55" s="1"/>
      <c r="AR55" s="1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"/>
      <c r="BI55" s="1"/>
      <c r="BJ55" s="1"/>
      <c r="BK55" s="1"/>
      <c r="BL55" s="1"/>
      <c r="BM55" s="13"/>
      <c r="BN55" s="13"/>
      <c r="BO55" s="1"/>
    </row>
    <row r="56" spans="4:67" x14ac:dyDescent="0.2">
      <c r="D56" s="4" t="s">
        <v>88</v>
      </c>
      <c r="E56" s="5">
        <f>h!D56*M!C133</f>
        <v>0</v>
      </c>
      <c r="F56" s="5">
        <f>h!E56*M!D133</f>
        <v>0</v>
      </c>
      <c r="G56" s="5">
        <f>h!F56*M!E133</f>
        <v>0</v>
      </c>
      <c r="H56" s="5">
        <f>h!G56*M!F133</f>
        <v>0</v>
      </c>
      <c r="I56" s="5">
        <f>h!H56*M!G133</f>
        <v>0</v>
      </c>
      <c r="J56" s="5">
        <f>h!I56*M!H133</f>
        <v>0</v>
      </c>
      <c r="K56" s="5">
        <f>h!J56*M!I133</f>
        <v>0</v>
      </c>
      <c r="L56" s="5">
        <f>h!K56*M!J133</f>
        <v>0</v>
      </c>
      <c r="M56" s="5">
        <f>h!L56*M!K133</f>
        <v>0</v>
      </c>
      <c r="N56" s="5">
        <f>h!M56*M!L133</f>
        <v>0</v>
      </c>
      <c r="O56" s="5">
        <f>h!N56*M!M133</f>
        <v>0</v>
      </c>
      <c r="P56" s="5">
        <f>h!O56*M!N133</f>
        <v>0</v>
      </c>
      <c r="Q56" s="5">
        <f>h!P56*M!O133</f>
        <v>0</v>
      </c>
      <c r="R56" s="5">
        <f>h!Q56*M!P133</f>
        <v>0</v>
      </c>
      <c r="S56" s="5">
        <f>h!R56*M!Q133</f>
        <v>0</v>
      </c>
      <c r="T56" s="5">
        <f>h!S56*M!R133</f>
        <v>0</v>
      </c>
      <c r="U56" s="5">
        <f>h!T56*M!S133</f>
        <v>0</v>
      </c>
      <c r="V56" s="5">
        <f>h!U56*M!T133</f>
        <v>0</v>
      </c>
      <c r="W56" s="5">
        <f>h!V56*M!U133</f>
        <v>0</v>
      </c>
      <c r="X56" s="5">
        <f>h!W56*M!V133</f>
        <v>0</v>
      </c>
      <c r="Y56" s="5">
        <f>h!X56*M!W133</f>
        <v>0</v>
      </c>
      <c r="Z56" s="5">
        <f>h!Y56*M!X133</f>
        <v>0</v>
      </c>
      <c r="AA56" s="5">
        <f>h!Z56*M!Y133</f>
        <v>0</v>
      </c>
      <c r="AB56" s="5">
        <f>h!AA56*M!Z133</f>
        <v>0</v>
      </c>
      <c r="AC56" s="5">
        <f>h!AB56*M!AA133</f>
        <v>0</v>
      </c>
      <c r="AD56" s="5">
        <f>h!AC56*M!AB133</f>
        <v>0</v>
      </c>
      <c r="AE56" s="5">
        <f>h!AD56*M!AC133</f>
        <v>0</v>
      </c>
      <c r="AF56" s="5">
        <f>h!AE56*M!AD133</f>
        <v>0</v>
      </c>
      <c r="AG56" s="5">
        <f>h!AF56*M!AE133</f>
        <v>0</v>
      </c>
      <c r="AH56" s="5">
        <f>h!AG56*M!AF133</f>
        <v>0</v>
      </c>
      <c r="AI56" s="5">
        <f>h!AH56*M!AG133</f>
        <v>0.42838067413113712</v>
      </c>
      <c r="AJ56" s="5">
        <f>h!AI56*M!AH133</f>
        <v>0</v>
      </c>
      <c r="AK56" s="5">
        <f>h!AJ56*M!AI133</f>
        <v>0</v>
      </c>
      <c r="AL56" s="5">
        <f>h!AK56*M!AJ133</f>
        <v>0</v>
      </c>
      <c r="AM56" s="5">
        <f>h!AL56*M!AK133</f>
        <v>0</v>
      </c>
      <c r="AN56" s="6">
        <f t="shared" si="3"/>
        <v>0.42838067413113712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4:67" x14ac:dyDescent="0.2">
      <c r="D57" s="4" t="s">
        <v>12</v>
      </c>
      <c r="E57" s="5">
        <f>h!D57*M!C134</f>
        <v>0</v>
      </c>
      <c r="F57" s="5">
        <f>h!E57*M!D134</f>
        <v>0</v>
      </c>
      <c r="G57" s="5">
        <f>h!F57*M!E134</f>
        <v>0</v>
      </c>
      <c r="H57" s="5">
        <f>h!G57*M!F134</f>
        <v>0</v>
      </c>
      <c r="I57" s="5">
        <f>h!H57*M!G134</f>
        <v>0</v>
      </c>
      <c r="J57" s="5">
        <f>h!I57*M!H134</f>
        <v>0</v>
      </c>
      <c r="K57" s="5">
        <f>h!J57*M!I134</f>
        <v>0</v>
      </c>
      <c r="L57" s="5">
        <f>h!K57*M!J134</f>
        <v>0</v>
      </c>
      <c r="M57" s="5">
        <f>h!L57*M!K134</f>
        <v>0</v>
      </c>
      <c r="N57" s="5">
        <f>h!M57*M!L134</f>
        <v>0</v>
      </c>
      <c r="O57" s="5">
        <f>h!N57*M!M134</f>
        <v>0</v>
      </c>
      <c r="P57" s="5">
        <f>h!O57*M!N134</f>
        <v>0</v>
      </c>
      <c r="Q57" s="5">
        <f>h!P57*M!O134</f>
        <v>0</v>
      </c>
      <c r="R57" s="5">
        <f>h!Q57*M!P134</f>
        <v>0</v>
      </c>
      <c r="S57" s="5">
        <f>h!R57*M!Q134</f>
        <v>0</v>
      </c>
      <c r="T57" s="5">
        <f>h!S57*M!R134</f>
        <v>0</v>
      </c>
      <c r="U57" s="5">
        <f>h!T57*M!S134</f>
        <v>0</v>
      </c>
      <c r="V57" s="5">
        <f>h!U57*M!T134</f>
        <v>0</v>
      </c>
      <c r="W57" s="5">
        <f>h!V57*M!U134</f>
        <v>0</v>
      </c>
      <c r="X57" s="5">
        <f>h!W57*M!V134</f>
        <v>0</v>
      </c>
      <c r="Y57" s="5">
        <f>h!X57*M!W134</f>
        <v>0</v>
      </c>
      <c r="Z57" s="5">
        <f>h!Y57*M!X134</f>
        <v>0</v>
      </c>
      <c r="AA57" s="5">
        <f>h!Z57*M!Y134</f>
        <v>0</v>
      </c>
      <c r="AB57" s="5">
        <f>h!AA57*M!Z134</f>
        <v>0</v>
      </c>
      <c r="AC57" s="5">
        <f>h!AB57*M!AA134</f>
        <v>0</v>
      </c>
      <c r="AD57" s="5">
        <f>h!AC57*M!AB134</f>
        <v>0</v>
      </c>
      <c r="AE57" s="5">
        <f>h!AD57*M!AC134</f>
        <v>0</v>
      </c>
      <c r="AF57" s="5">
        <f>h!AE57*M!AD134</f>
        <v>0</v>
      </c>
      <c r="AG57" s="5">
        <f>h!AF57*M!AE134</f>
        <v>0</v>
      </c>
      <c r="AH57" s="5">
        <f>h!AG57*M!AF134</f>
        <v>0</v>
      </c>
      <c r="AI57" s="5">
        <f>h!AH57*M!AG134</f>
        <v>0</v>
      </c>
      <c r="AJ57" s="5">
        <f>h!AI57*M!AH134</f>
        <v>-7607017.7819306944</v>
      </c>
      <c r="AK57" s="5">
        <f>h!AJ57*M!AI134</f>
        <v>0</v>
      </c>
      <c r="AL57" s="5">
        <f>h!AK57*M!AJ134</f>
        <v>0</v>
      </c>
      <c r="AM57" s="5">
        <f>h!AL57*M!AK134</f>
        <v>0</v>
      </c>
      <c r="AN57" s="6">
        <f t="shared" si="3"/>
        <v>-7607017.7819306944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4:67" x14ac:dyDescent="0.2">
      <c r="D58" s="4" t="s">
        <v>13</v>
      </c>
      <c r="E58" s="5">
        <f>h!D58*M!C135</f>
        <v>0</v>
      </c>
      <c r="F58" s="5">
        <f>h!E58*M!D135</f>
        <v>0</v>
      </c>
      <c r="G58" s="5">
        <f>h!F58*M!E135</f>
        <v>0</v>
      </c>
      <c r="H58" s="5">
        <f>h!G58*M!F135</f>
        <v>0</v>
      </c>
      <c r="I58" s="5">
        <f>h!H58*M!G135</f>
        <v>0</v>
      </c>
      <c r="J58" s="5">
        <f>h!I58*M!H135</f>
        <v>0</v>
      </c>
      <c r="K58" s="5">
        <f>h!J58*M!I135</f>
        <v>0</v>
      </c>
      <c r="L58" s="5">
        <f>h!K58*M!J135</f>
        <v>0</v>
      </c>
      <c r="M58" s="5">
        <f>h!L58*M!K135</f>
        <v>0</v>
      </c>
      <c r="N58" s="5">
        <f>h!M58*M!L135</f>
        <v>0</v>
      </c>
      <c r="O58" s="5">
        <f>h!N58*M!M135</f>
        <v>0</v>
      </c>
      <c r="P58" s="5">
        <f>h!O58*M!N135</f>
        <v>0</v>
      </c>
      <c r="Q58" s="5">
        <f>h!P58*M!O135</f>
        <v>0</v>
      </c>
      <c r="R58" s="5">
        <f>h!Q58*M!P135</f>
        <v>0</v>
      </c>
      <c r="S58" s="5">
        <f>h!R58*M!Q135</f>
        <v>0</v>
      </c>
      <c r="T58" s="5">
        <f>h!S58*M!R135</f>
        <v>0</v>
      </c>
      <c r="U58" s="5">
        <f>h!T58*M!S135</f>
        <v>0</v>
      </c>
      <c r="V58" s="5">
        <f>h!U58*M!T135</f>
        <v>0</v>
      </c>
      <c r="W58" s="5">
        <f>h!V58*M!U135</f>
        <v>0</v>
      </c>
      <c r="X58" s="5">
        <f>h!W58*M!V135</f>
        <v>0</v>
      </c>
      <c r="Y58" s="5">
        <f>h!X58*M!W135</f>
        <v>0</v>
      </c>
      <c r="Z58" s="5">
        <f>h!Y58*M!X135</f>
        <v>0</v>
      </c>
      <c r="AA58" s="5">
        <f>h!Z58*M!Y135</f>
        <v>0</v>
      </c>
      <c r="AB58" s="5">
        <f>h!AA58*M!Z135</f>
        <v>0</v>
      </c>
      <c r="AC58" s="5">
        <f>h!AB58*M!AA135</f>
        <v>0</v>
      </c>
      <c r="AD58" s="5">
        <f>h!AC58*M!AB135</f>
        <v>0</v>
      </c>
      <c r="AE58" s="5">
        <f>h!AD58*M!AC135</f>
        <v>0</v>
      </c>
      <c r="AF58" s="5">
        <f>h!AE58*M!AD135</f>
        <v>0</v>
      </c>
      <c r="AG58" s="5">
        <f>h!AF58*M!AE135</f>
        <v>0</v>
      </c>
      <c r="AH58" s="5">
        <f>h!AG58*M!AF135</f>
        <v>0</v>
      </c>
      <c r="AI58" s="5">
        <f>h!AH58*M!AG135</f>
        <v>0</v>
      </c>
      <c r="AJ58" s="5">
        <f>h!AI58*M!AH135</f>
        <v>0</v>
      </c>
      <c r="AK58" s="5">
        <f>h!AJ58*M!AI135</f>
        <v>0</v>
      </c>
      <c r="AL58" s="5">
        <f>h!AK58*M!AJ135</f>
        <v>-13484695.995178642</v>
      </c>
      <c r="AM58" s="5">
        <f>h!AL58*M!AK135</f>
        <v>-177387.66033722623</v>
      </c>
      <c r="AN58" s="6">
        <f t="shared" si="3"/>
        <v>-13662083.655515868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4:67" x14ac:dyDescent="0.2">
      <c r="D59" s="4"/>
      <c r="E59" s="65" t="s">
        <v>56</v>
      </c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13" t="s">
        <v>57</v>
      </c>
      <c r="AO59" s="13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4:67" x14ac:dyDescent="0.2">
      <c r="D60" s="4"/>
      <c r="E60" s="6">
        <f t="shared" ref="E60:AM60" si="4">SUM(E44:E58)</f>
        <v>0</v>
      </c>
      <c r="F60" s="6">
        <f t="shared" si="4"/>
        <v>0</v>
      </c>
      <c r="G60" s="6">
        <f t="shared" si="4"/>
        <v>0</v>
      </c>
      <c r="H60" s="6">
        <f t="shared" si="4"/>
        <v>0</v>
      </c>
      <c r="I60" s="6">
        <f t="shared" si="4"/>
        <v>0</v>
      </c>
      <c r="J60" s="6">
        <f t="shared" si="4"/>
        <v>0</v>
      </c>
      <c r="K60" s="6">
        <f t="shared" si="4"/>
        <v>0</v>
      </c>
      <c r="L60" s="6">
        <f t="shared" si="4"/>
        <v>0</v>
      </c>
      <c r="M60" s="6">
        <f t="shared" si="4"/>
        <v>0</v>
      </c>
      <c r="N60" s="6">
        <f t="shared" si="4"/>
        <v>-6518321.9740549205</v>
      </c>
      <c r="O60" s="6">
        <f t="shared" si="4"/>
        <v>-92800.199170167121</v>
      </c>
      <c r="P60" s="6">
        <f t="shared" si="4"/>
        <v>-2526033.0144413244</v>
      </c>
      <c r="Q60" s="6">
        <f t="shared" si="4"/>
        <v>-278.40895638262936</v>
      </c>
      <c r="R60" s="6">
        <f t="shared" si="4"/>
        <v>7797698.1720160255</v>
      </c>
      <c r="S60" s="6">
        <f t="shared" si="4"/>
        <v>-22073.212235503393</v>
      </c>
      <c r="T60" s="6">
        <f t="shared" si="4"/>
        <v>-6518321.9740549205</v>
      </c>
      <c r="U60" s="6">
        <f t="shared" si="4"/>
        <v>-2526033.0144413244</v>
      </c>
      <c r="V60" s="6">
        <f t="shared" si="4"/>
        <v>7797698.1720160255</v>
      </c>
      <c r="W60" s="6">
        <f t="shared" si="4"/>
        <v>-6350200.177331822</v>
      </c>
      <c r="X60" s="6">
        <f t="shared" si="4"/>
        <v>-168121.79672309788</v>
      </c>
      <c r="Y60" s="6">
        <f t="shared" si="4"/>
        <v>-2526033.0144413244</v>
      </c>
      <c r="Z60" s="6">
        <f t="shared" si="4"/>
        <v>7797698.1720160255</v>
      </c>
      <c r="AA60" s="6">
        <f t="shared" si="4"/>
        <v>-1256817.6045988721</v>
      </c>
      <c r="AB60" s="6">
        <f t="shared" si="4"/>
        <v>-74404.460335125405</v>
      </c>
      <c r="AC60" s="6">
        <f t="shared" si="4"/>
        <v>-4958954.8570276452</v>
      </c>
      <c r="AD60" s="6">
        <f t="shared" si="4"/>
        <v>0</v>
      </c>
      <c r="AE60" s="6">
        <f t="shared" si="4"/>
        <v>-18462.919202332854</v>
      </c>
      <c r="AF60" s="6">
        <f t="shared" si="4"/>
        <v>-275482.6770876646</v>
      </c>
      <c r="AG60" s="6">
        <f t="shared" si="4"/>
        <v>-1849221.9569422239</v>
      </c>
      <c r="AH60" s="6">
        <f t="shared" si="4"/>
        <v>0.42838067413113712</v>
      </c>
      <c r="AI60" s="6">
        <f t="shared" si="4"/>
        <v>0.42838067413113712</v>
      </c>
      <c r="AJ60" s="6">
        <f t="shared" si="4"/>
        <v>-7607017.7819306944</v>
      </c>
      <c r="AK60" s="6">
        <f t="shared" si="4"/>
        <v>0</v>
      </c>
      <c r="AL60" s="6">
        <f t="shared" si="4"/>
        <v>-13484695.995178642</v>
      </c>
      <c r="AM60" s="6">
        <f t="shared" si="4"/>
        <v>-177387.66033722623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4:67" x14ac:dyDescent="0.2">
      <c r="D61" s="4"/>
      <c r="E61" s="65" t="s">
        <v>58</v>
      </c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4:67" x14ac:dyDescent="0.2"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4:67" x14ac:dyDescent="0.2"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4:67" x14ac:dyDescent="0.2"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4:67" x14ac:dyDescent="0.2"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4:67" x14ac:dyDescent="0.2"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4:67" x14ac:dyDescent="0.2"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4:67" x14ac:dyDescent="0.2"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4:67" x14ac:dyDescent="0.2"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4:67" x14ac:dyDescent="0.2"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4:67" x14ac:dyDescent="0.2"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4:67" ht="236" x14ac:dyDescent="0.2">
      <c r="D72" s="4"/>
      <c r="E72" s="3" t="s">
        <v>16</v>
      </c>
      <c r="F72" s="3" t="s">
        <v>17</v>
      </c>
      <c r="G72" s="3" t="s">
        <v>18</v>
      </c>
      <c r="H72" s="3" t="s">
        <v>19</v>
      </c>
      <c r="I72" s="3" t="s">
        <v>20</v>
      </c>
      <c r="J72" s="3" t="s">
        <v>55</v>
      </c>
      <c r="K72" s="3" t="s">
        <v>21</v>
      </c>
      <c r="L72" s="3" t="s">
        <v>22</v>
      </c>
      <c r="M72" s="3" t="s">
        <v>24</v>
      </c>
      <c r="N72" s="16" t="s">
        <v>25</v>
      </c>
      <c r="O72" s="3" t="s">
        <v>26</v>
      </c>
      <c r="P72" s="16" t="s">
        <v>27</v>
      </c>
      <c r="Q72" s="3" t="s">
        <v>28</v>
      </c>
      <c r="R72" s="17" t="s">
        <v>29</v>
      </c>
      <c r="S72" s="3" t="s">
        <v>30</v>
      </c>
      <c r="T72" s="16" t="s">
        <v>31</v>
      </c>
      <c r="U72" s="16" t="s">
        <v>32</v>
      </c>
      <c r="V72" s="16" t="s">
        <v>33</v>
      </c>
      <c r="W72" s="16" t="s">
        <v>34</v>
      </c>
      <c r="X72" s="17" t="s">
        <v>35</v>
      </c>
      <c r="Y72" s="17" t="s">
        <v>36</v>
      </c>
      <c r="Z72" s="17" t="s">
        <v>37</v>
      </c>
      <c r="AA72" s="17" t="s">
        <v>38</v>
      </c>
      <c r="AB72" s="17" t="s">
        <v>39</v>
      </c>
      <c r="AC72" s="17" t="s">
        <v>40</v>
      </c>
      <c r="AD72" s="17" t="s">
        <v>41</v>
      </c>
      <c r="AE72" s="18" t="s">
        <v>42</v>
      </c>
      <c r="AF72" s="17" t="s">
        <v>43</v>
      </c>
      <c r="AG72" s="3" t="s">
        <v>44</v>
      </c>
      <c r="AH72" s="17" t="s">
        <v>85</v>
      </c>
      <c r="AI72" s="17" t="s">
        <v>86</v>
      </c>
      <c r="AJ72" s="17" t="s">
        <v>46</v>
      </c>
      <c r="AK72" s="17" t="s">
        <v>47</v>
      </c>
      <c r="AL72" s="17" t="s">
        <v>48</v>
      </c>
      <c r="AM72" s="17" t="s">
        <v>49</v>
      </c>
      <c r="AN72" s="17"/>
      <c r="AO72" s="17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4:67" x14ac:dyDescent="0.2">
      <c r="D73" s="4" t="s">
        <v>59</v>
      </c>
      <c r="E73" s="7">
        <f>h!D71*M!C150</f>
        <v>-6518321.9740549205</v>
      </c>
      <c r="F73" s="7">
        <f>h!E71*M!D150</f>
        <v>0</v>
      </c>
      <c r="G73" s="7">
        <f>h!F71*M!E150</f>
        <v>0</v>
      </c>
      <c r="H73" s="7">
        <f>h!G71*M!F150</f>
        <v>0</v>
      </c>
      <c r="I73" s="7">
        <f>h!H71*M!G150</f>
        <v>0</v>
      </c>
      <c r="J73" s="7">
        <f>h!I71*M!H150</f>
        <v>0</v>
      </c>
      <c r="K73" s="7">
        <f>h!J71*M!I150</f>
        <v>0</v>
      </c>
      <c r="L73" s="7">
        <f>h!K71*M!J150</f>
        <v>0</v>
      </c>
      <c r="M73" s="7">
        <f>h!L71*M!K150</f>
        <v>0</v>
      </c>
      <c r="N73" s="7">
        <f>h!M71*M!L150</f>
        <v>0</v>
      </c>
      <c r="O73" s="7">
        <f>h!N71*M!M150</f>
        <v>0</v>
      </c>
      <c r="P73" s="7">
        <f>h!O71*M!N150</f>
        <v>0</v>
      </c>
      <c r="Q73" s="7">
        <f>h!P71*M!O150</f>
        <v>0</v>
      </c>
      <c r="R73" s="7">
        <f>h!Q71*M!P150</f>
        <v>0</v>
      </c>
      <c r="S73" s="7">
        <f>h!R71*M!Q150</f>
        <v>0</v>
      </c>
      <c r="T73" s="7">
        <f>h!S71*M!R150</f>
        <v>0</v>
      </c>
      <c r="U73" s="7">
        <f>h!T71*M!S150</f>
        <v>0</v>
      </c>
      <c r="V73" s="7">
        <f>h!U71*M!T150</f>
        <v>0</v>
      </c>
      <c r="W73" s="7">
        <f>h!V71*M!U150</f>
        <v>0</v>
      </c>
      <c r="X73" s="7">
        <f>h!W71*M!V150</f>
        <v>0</v>
      </c>
      <c r="Y73" s="7">
        <f>h!X71*M!W150</f>
        <v>0</v>
      </c>
      <c r="Z73" s="7">
        <f>h!Y71*M!X150</f>
        <v>0</v>
      </c>
      <c r="AA73" s="7">
        <f>h!Z71*M!Y150</f>
        <v>0</v>
      </c>
      <c r="AB73" s="7">
        <f>h!AA71*M!Z150</f>
        <v>0</v>
      </c>
      <c r="AC73" s="7">
        <f>h!AB71*M!AA150</f>
        <v>0</v>
      </c>
      <c r="AD73" s="7">
        <f>h!AC71*M!AB150</f>
        <v>0</v>
      </c>
      <c r="AE73" s="7">
        <f>h!AD71*M!AC150</f>
        <v>0</v>
      </c>
      <c r="AF73" s="7">
        <f>h!AE71*M!AD150</f>
        <v>0</v>
      </c>
      <c r="AG73" s="7">
        <f>h!AF71*M!AE150</f>
        <v>0</v>
      </c>
      <c r="AH73" s="7">
        <f>h!AG71*M!AF150</f>
        <v>0</v>
      </c>
      <c r="AI73" s="7">
        <f>h!AH71*M!AG150</f>
        <v>0</v>
      </c>
      <c r="AJ73" s="7">
        <f>h!AI71*M!AH150</f>
        <v>0</v>
      </c>
      <c r="AK73" s="7">
        <f>h!AJ71*M!AI150</f>
        <v>0</v>
      </c>
      <c r="AL73" s="7">
        <f>h!AK71*M!AJ150</f>
        <v>0</v>
      </c>
      <c r="AM73" s="7">
        <f>h!AL71*M!AK150</f>
        <v>0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4:67" x14ac:dyDescent="0.2">
      <c r="D74" s="10" t="s">
        <v>70</v>
      </c>
      <c r="E74" s="7">
        <f>h!D72*M!C151</f>
        <v>0</v>
      </c>
      <c r="F74" s="7">
        <f>h!E72*M!D151</f>
        <v>-2526033.0144413244</v>
      </c>
      <c r="G74" s="7">
        <f>h!F72*M!E151</f>
        <v>0</v>
      </c>
      <c r="H74" s="7">
        <f>h!G72*M!F151</f>
        <v>0</v>
      </c>
      <c r="I74" s="7">
        <f>h!H72*M!G151</f>
        <v>0</v>
      </c>
      <c r="J74" s="7">
        <f>h!I72*M!H151</f>
        <v>0</v>
      </c>
      <c r="K74" s="7">
        <f>h!J72*M!I151</f>
        <v>0</v>
      </c>
      <c r="L74" s="7">
        <f>h!K72*M!J151</f>
        <v>0</v>
      </c>
      <c r="M74" s="7">
        <f>h!L72*M!K151</f>
        <v>0</v>
      </c>
      <c r="N74" s="7">
        <f>h!M72*M!L151</f>
        <v>0</v>
      </c>
      <c r="O74" s="7">
        <f>h!N72*M!M151</f>
        <v>0</v>
      </c>
      <c r="P74" s="7">
        <f>h!O72*M!N151</f>
        <v>0</v>
      </c>
      <c r="Q74" s="7">
        <f>h!P72*M!O151</f>
        <v>0</v>
      </c>
      <c r="R74" s="7">
        <f>h!Q72*M!P151</f>
        <v>0</v>
      </c>
      <c r="S74" s="7">
        <f>h!R72*M!Q151</f>
        <v>0</v>
      </c>
      <c r="T74" s="7">
        <f>h!S72*M!R151</f>
        <v>0</v>
      </c>
      <c r="U74" s="7">
        <f>h!T72*M!S151</f>
        <v>0</v>
      </c>
      <c r="V74" s="7">
        <f>h!U72*M!T151</f>
        <v>0</v>
      </c>
      <c r="W74" s="7">
        <f>h!V72*M!U151</f>
        <v>0</v>
      </c>
      <c r="X74" s="7">
        <f>h!W72*M!V151</f>
        <v>0</v>
      </c>
      <c r="Y74" s="7">
        <f>h!X72*M!W151</f>
        <v>0</v>
      </c>
      <c r="Z74" s="7">
        <f>h!Y72*M!X151</f>
        <v>0</v>
      </c>
      <c r="AA74" s="7">
        <f>h!Z72*M!Y151</f>
        <v>0</v>
      </c>
      <c r="AB74" s="7">
        <f>h!AA72*M!Z151</f>
        <v>0</v>
      </c>
      <c r="AC74" s="7">
        <f>h!AB72*M!AA151</f>
        <v>0</v>
      </c>
      <c r="AD74" s="7">
        <f>h!AC72*M!AB151</f>
        <v>0</v>
      </c>
      <c r="AE74" s="7">
        <f>h!AD72*M!AC151</f>
        <v>0</v>
      </c>
      <c r="AF74" s="7">
        <f>h!AE72*M!AD151</f>
        <v>0</v>
      </c>
      <c r="AG74" s="7">
        <f>h!AF72*M!AE151</f>
        <v>0</v>
      </c>
      <c r="AH74" s="7">
        <f>h!AG72*M!AF151</f>
        <v>0</v>
      </c>
      <c r="AI74" s="7">
        <f>h!AH72*M!AG151</f>
        <v>0</v>
      </c>
      <c r="AJ74" s="7">
        <f>h!AI72*M!AH151</f>
        <v>0</v>
      </c>
      <c r="AK74" s="7">
        <f>h!AJ72*M!AI151</f>
        <v>0</v>
      </c>
      <c r="AL74" s="7">
        <f>h!AK72*M!AJ151</f>
        <v>0</v>
      </c>
      <c r="AM74" s="7">
        <f>h!AL72*M!AK151</f>
        <v>0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4:67" x14ac:dyDescent="0.2">
      <c r="D75" s="11" t="s">
        <v>61</v>
      </c>
      <c r="E75" s="7">
        <f>h!D73*M!C152</f>
        <v>0</v>
      </c>
      <c r="F75" s="7">
        <f>h!E73*M!D152</f>
        <v>0</v>
      </c>
      <c r="G75" s="7">
        <f>h!F73*M!E152</f>
        <v>7797698.1720160255</v>
      </c>
      <c r="H75" s="7">
        <f>h!G73*M!F152</f>
        <v>0</v>
      </c>
      <c r="I75" s="7">
        <f>h!H73*M!G152</f>
        <v>0</v>
      </c>
      <c r="J75" s="7">
        <f>h!I73*M!H152</f>
        <v>0</v>
      </c>
      <c r="K75" s="7">
        <f>h!J73*M!I152</f>
        <v>0</v>
      </c>
      <c r="L75" s="7">
        <f>h!K73*M!J152</f>
        <v>0</v>
      </c>
      <c r="M75" s="7">
        <f>h!L73*M!K152</f>
        <v>0</v>
      </c>
      <c r="N75" s="7">
        <f>h!M73*M!L152</f>
        <v>0</v>
      </c>
      <c r="O75" s="7">
        <f>h!N73*M!M152</f>
        <v>0</v>
      </c>
      <c r="P75" s="7">
        <f>h!O73*M!N152</f>
        <v>0</v>
      </c>
      <c r="Q75" s="7">
        <f>h!P73*M!O152</f>
        <v>0</v>
      </c>
      <c r="R75" s="7">
        <f>h!Q73*M!P152</f>
        <v>0</v>
      </c>
      <c r="S75" s="7">
        <f>h!R73*M!Q152</f>
        <v>0</v>
      </c>
      <c r="T75" s="7">
        <f>h!S73*M!R152</f>
        <v>0</v>
      </c>
      <c r="U75" s="7">
        <f>h!T73*M!S152</f>
        <v>0</v>
      </c>
      <c r="V75" s="7">
        <f>h!U73*M!T152</f>
        <v>0</v>
      </c>
      <c r="W75" s="7">
        <f>h!V73*M!U152</f>
        <v>0</v>
      </c>
      <c r="X75" s="7">
        <f>h!W73*M!V152</f>
        <v>0</v>
      </c>
      <c r="Y75" s="7">
        <f>h!X73*M!W152</f>
        <v>0</v>
      </c>
      <c r="Z75" s="7">
        <f>h!Y73*M!X152</f>
        <v>0</v>
      </c>
      <c r="AA75" s="7">
        <f>h!Z73*M!Y152</f>
        <v>0</v>
      </c>
      <c r="AB75" s="7">
        <f>h!AA73*M!Z152</f>
        <v>0</v>
      </c>
      <c r="AC75" s="7">
        <f>h!AB73*M!AA152</f>
        <v>0</v>
      </c>
      <c r="AD75" s="7">
        <f>h!AC73*M!AB152</f>
        <v>0</v>
      </c>
      <c r="AE75" s="7">
        <f>h!AD73*M!AC152</f>
        <v>0</v>
      </c>
      <c r="AF75" s="7">
        <f>h!AE73*M!AD152</f>
        <v>0</v>
      </c>
      <c r="AG75" s="7">
        <f>h!AF73*M!AE152</f>
        <v>0</v>
      </c>
      <c r="AH75" s="7">
        <f>h!AG73*M!AF152</f>
        <v>0</v>
      </c>
      <c r="AI75" s="7">
        <f>h!AH73*M!AG152</f>
        <v>0</v>
      </c>
      <c r="AJ75" s="7">
        <f>h!AI73*M!AH152</f>
        <v>0</v>
      </c>
      <c r="AK75" s="7">
        <f>h!AJ73*M!AI152</f>
        <v>0</v>
      </c>
      <c r="AL75" s="7">
        <f>h!AK73*M!AJ152</f>
        <v>0</v>
      </c>
      <c r="AM75" s="7">
        <f>h!AL73*M!AK152</f>
        <v>0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4:67" x14ac:dyDescent="0.2">
      <c r="D76" s="4" t="s">
        <v>62</v>
      </c>
      <c r="E76" s="7">
        <f>h!D74*M!C153</f>
        <v>0</v>
      </c>
      <c r="F76" s="7">
        <f>h!E74*M!D153</f>
        <v>0</v>
      </c>
      <c r="G76" s="7">
        <f>h!F74*M!E153</f>
        <v>0</v>
      </c>
      <c r="H76" s="7">
        <f>h!G74*M!F153</f>
        <v>0</v>
      </c>
      <c r="I76" s="7">
        <f>h!H74*M!G153</f>
        <v>0</v>
      </c>
      <c r="J76" s="7">
        <f>h!I74*M!H153</f>
        <v>0</v>
      </c>
      <c r="K76" s="7">
        <f>h!J74*M!I153</f>
        <v>0</v>
      </c>
      <c r="L76" s="7">
        <f>h!K74*M!J153</f>
        <v>0</v>
      </c>
      <c r="M76" s="7">
        <f>h!L74*M!K153</f>
        <v>0</v>
      </c>
      <c r="N76" s="7">
        <f>h!M74*M!L153</f>
        <v>0</v>
      </c>
      <c r="O76" s="7">
        <f>h!N74*M!M153</f>
        <v>0</v>
      </c>
      <c r="P76" s="7">
        <f>h!O74*M!N153</f>
        <v>0</v>
      </c>
      <c r="Q76" s="7">
        <f>h!P74*M!O153</f>
        <v>0</v>
      </c>
      <c r="R76" s="7">
        <f>h!Q74*M!P153</f>
        <v>0</v>
      </c>
      <c r="S76" s="7">
        <f>h!R74*M!Q153</f>
        <v>0</v>
      </c>
      <c r="T76" s="7">
        <f>h!S74*M!R153</f>
        <v>0</v>
      </c>
      <c r="U76" s="7">
        <f>h!T74*M!S153</f>
        <v>0</v>
      </c>
      <c r="V76" s="7">
        <f>h!U74*M!T153</f>
        <v>0</v>
      </c>
      <c r="W76" s="7">
        <f>h!V74*M!U153</f>
        <v>0</v>
      </c>
      <c r="X76" s="7">
        <f>h!W74*M!V153</f>
        <v>0</v>
      </c>
      <c r="Y76" s="7">
        <f>h!X74*M!W153</f>
        <v>0</v>
      </c>
      <c r="Z76" s="7">
        <f>h!Y74*M!X153</f>
        <v>0</v>
      </c>
      <c r="AA76" s="7">
        <f>h!Z74*M!Y153</f>
        <v>0</v>
      </c>
      <c r="AB76" s="7">
        <f>h!AA74*M!Z153</f>
        <v>0</v>
      </c>
      <c r="AC76" s="7">
        <f>h!AB74*M!AA153</f>
        <v>0</v>
      </c>
      <c r="AD76" s="7">
        <f>h!AC74*M!AB153</f>
        <v>0</v>
      </c>
      <c r="AE76" s="7">
        <f>h!AD74*M!AC153</f>
        <v>0</v>
      </c>
      <c r="AF76" s="7">
        <f>h!AE74*M!AD153</f>
        <v>0</v>
      </c>
      <c r="AG76" s="7">
        <f>h!AF74*M!AE153</f>
        <v>0</v>
      </c>
      <c r="AH76" s="7">
        <f>h!AG74*M!AF153</f>
        <v>0</v>
      </c>
      <c r="AI76" s="7">
        <f>h!AH74*M!AG153</f>
        <v>0</v>
      </c>
      <c r="AJ76" s="7">
        <f>h!AI74*M!AH153</f>
        <v>0</v>
      </c>
      <c r="AK76" s="7">
        <f>h!AJ74*M!AI153</f>
        <v>0</v>
      </c>
      <c r="AL76" s="7">
        <f>h!AK74*M!AJ153</f>
        <v>0</v>
      </c>
      <c r="AM76" s="7">
        <f>h!AL74*M!AK153</f>
        <v>0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4:67" x14ac:dyDescent="0.2">
      <c r="D77" s="4" t="s">
        <v>63</v>
      </c>
      <c r="E77" s="7">
        <f>h!D75*M!C154</f>
        <v>0</v>
      </c>
      <c r="F77" s="7">
        <f>h!E75*M!D154</f>
        <v>0</v>
      </c>
      <c r="G77" s="7">
        <f>h!F75*M!E154</f>
        <v>0</v>
      </c>
      <c r="H77" s="7">
        <f>h!G75*M!F154</f>
        <v>0</v>
      </c>
      <c r="I77" s="7">
        <f>h!H75*M!G154</f>
        <v>334.6528507116434</v>
      </c>
      <c r="J77" s="7">
        <f>h!I75*M!H154</f>
        <v>0</v>
      </c>
      <c r="K77" s="7">
        <f>h!J75*M!I154</f>
        <v>0</v>
      </c>
      <c r="L77" s="7">
        <f>h!K75*M!J154</f>
        <v>0</v>
      </c>
      <c r="M77" s="7">
        <f>h!L75*M!K154</f>
        <v>0</v>
      </c>
      <c r="N77" s="7">
        <f>h!M75*M!L154</f>
        <v>0</v>
      </c>
      <c r="O77" s="7">
        <f>h!N75*M!M154</f>
        <v>0</v>
      </c>
      <c r="P77" s="7">
        <f>h!O75*M!N154</f>
        <v>0</v>
      </c>
      <c r="Q77" s="7">
        <f>h!P75*M!O154</f>
        <v>0</v>
      </c>
      <c r="R77" s="7">
        <f>h!Q75*M!P154</f>
        <v>0</v>
      </c>
      <c r="S77" s="7">
        <f>h!R75*M!Q154</f>
        <v>0</v>
      </c>
      <c r="T77" s="7">
        <f>h!S75*M!R154</f>
        <v>0</v>
      </c>
      <c r="U77" s="7">
        <f>h!T75*M!S154</f>
        <v>0</v>
      </c>
      <c r="V77" s="7">
        <f>h!U75*M!T154</f>
        <v>0</v>
      </c>
      <c r="W77" s="7">
        <f>h!V75*M!U154</f>
        <v>0</v>
      </c>
      <c r="X77" s="7">
        <f>h!W75*M!V154</f>
        <v>0</v>
      </c>
      <c r="Y77" s="7">
        <f>h!X75*M!W154</f>
        <v>0</v>
      </c>
      <c r="Z77" s="7">
        <f>h!Y75*M!X154</f>
        <v>0</v>
      </c>
      <c r="AA77" s="7">
        <f>h!Z75*M!Y154</f>
        <v>0</v>
      </c>
      <c r="AB77" s="7">
        <f>h!AA75*M!Z154</f>
        <v>0</v>
      </c>
      <c r="AC77" s="7">
        <f>h!AB75*M!AA154</f>
        <v>0</v>
      </c>
      <c r="AD77" s="7">
        <f>h!AC75*M!AB154</f>
        <v>0</v>
      </c>
      <c r="AE77" s="7">
        <f>h!AD75*M!AC154</f>
        <v>0</v>
      </c>
      <c r="AF77" s="7">
        <f>h!AE75*M!AD154</f>
        <v>0</v>
      </c>
      <c r="AG77" s="7">
        <f>h!AF75*M!AE154</f>
        <v>0</v>
      </c>
      <c r="AH77" s="7">
        <f>h!AG75*M!AF154</f>
        <v>0</v>
      </c>
      <c r="AI77" s="7">
        <f>h!AH75*M!AG154</f>
        <v>0</v>
      </c>
      <c r="AJ77" s="7">
        <f>h!AI75*M!AH154</f>
        <v>0</v>
      </c>
      <c r="AK77" s="7">
        <f>h!AJ75*M!AI154</f>
        <v>0</v>
      </c>
      <c r="AL77" s="7">
        <f>h!AK75*M!AJ154</f>
        <v>0</v>
      </c>
      <c r="AM77" s="7">
        <f>h!AL75*M!AK154</f>
        <v>0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4:67" x14ac:dyDescent="0.2">
      <c r="D78" s="4" t="s">
        <v>64</v>
      </c>
      <c r="E78" s="7">
        <f>h!D76*M!C155</f>
        <v>0</v>
      </c>
      <c r="F78" s="7">
        <f>h!E76*M!D155</f>
        <v>0</v>
      </c>
      <c r="G78" s="7">
        <f>h!F76*M!E155</f>
        <v>0</v>
      </c>
      <c r="H78" s="7">
        <f>h!G76*M!F155</f>
        <v>0</v>
      </c>
      <c r="I78" s="7">
        <f>h!H76*M!G155</f>
        <v>0</v>
      </c>
      <c r="J78" s="7">
        <f>h!I76*M!H155</f>
        <v>109371.91123586608</v>
      </c>
      <c r="K78" s="7">
        <f>h!J76*M!I155</f>
        <v>0</v>
      </c>
      <c r="L78" s="7">
        <f>h!K76*M!J155</f>
        <v>0</v>
      </c>
      <c r="M78" s="7">
        <f>h!L76*M!K155</f>
        <v>0</v>
      </c>
      <c r="N78" s="7">
        <f>h!M76*M!L155</f>
        <v>0</v>
      </c>
      <c r="O78" s="7">
        <f>h!N76*M!M155</f>
        <v>0</v>
      </c>
      <c r="P78" s="7">
        <f>h!O76*M!N155</f>
        <v>0</v>
      </c>
      <c r="Q78" s="7">
        <f>h!P76*M!O155</f>
        <v>0</v>
      </c>
      <c r="R78" s="7">
        <f>h!Q76*M!P155</f>
        <v>0</v>
      </c>
      <c r="S78" s="7">
        <f>h!R76*M!Q155</f>
        <v>0</v>
      </c>
      <c r="T78" s="7">
        <f>h!S76*M!R155</f>
        <v>0</v>
      </c>
      <c r="U78" s="7">
        <f>h!T76*M!S155</f>
        <v>0</v>
      </c>
      <c r="V78" s="7">
        <f>h!U76*M!T155</f>
        <v>0</v>
      </c>
      <c r="W78" s="7">
        <f>h!V76*M!U155</f>
        <v>0</v>
      </c>
      <c r="X78" s="7">
        <f>h!W76*M!V155</f>
        <v>0</v>
      </c>
      <c r="Y78" s="7">
        <f>h!X76*M!W155</f>
        <v>0</v>
      </c>
      <c r="Z78" s="7">
        <f>h!Y76*M!X155</f>
        <v>0</v>
      </c>
      <c r="AA78" s="7">
        <f>h!Z76*M!Y155</f>
        <v>0</v>
      </c>
      <c r="AB78" s="7">
        <f>h!AA76*M!Z155</f>
        <v>0</v>
      </c>
      <c r="AC78" s="7">
        <f>h!AB76*M!AA155</f>
        <v>0</v>
      </c>
      <c r="AD78" s="7">
        <f>h!AC76*M!AB155</f>
        <v>0</v>
      </c>
      <c r="AE78" s="7">
        <f>h!AD76*M!AC155</f>
        <v>0</v>
      </c>
      <c r="AF78" s="7">
        <f>h!AE76*M!AD155</f>
        <v>0</v>
      </c>
      <c r="AG78" s="7">
        <f>h!AF76*M!AE155</f>
        <v>0</v>
      </c>
      <c r="AH78" s="7">
        <f>h!AG76*M!AF155</f>
        <v>0</v>
      </c>
      <c r="AI78" s="7">
        <f>h!AH76*M!AG155</f>
        <v>0</v>
      </c>
      <c r="AJ78" s="7">
        <f>h!AI76*M!AH155</f>
        <v>0</v>
      </c>
      <c r="AK78" s="7">
        <f>h!AJ76*M!AI155</f>
        <v>0</v>
      </c>
      <c r="AL78" s="7">
        <f>h!AK76*M!AJ155</f>
        <v>0</v>
      </c>
      <c r="AM78" s="7">
        <f>h!AL76*M!AK155</f>
        <v>0</v>
      </c>
      <c r="AN78" s="1"/>
      <c r="AO78" s="1"/>
      <c r="AP78" s="1"/>
      <c r="AQ78" s="1"/>
      <c r="AR78" s="1"/>
      <c r="AS78" s="18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4:67" x14ac:dyDescent="0.2">
      <c r="D79" s="4" t="s">
        <v>65</v>
      </c>
      <c r="E79" s="7">
        <f>h!D77*M!C156</f>
        <v>0</v>
      </c>
      <c r="F79" s="7">
        <f>h!E77*M!D156</f>
        <v>0</v>
      </c>
      <c r="G79" s="7">
        <f>h!F77*M!E156</f>
        <v>0</v>
      </c>
      <c r="H79" s="7">
        <f>h!G77*M!F156</f>
        <v>0</v>
      </c>
      <c r="I79" s="7">
        <f>h!H77*M!G156</f>
        <v>0</v>
      </c>
      <c r="J79" s="7">
        <f>h!I77*M!H156</f>
        <v>0</v>
      </c>
      <c r="K79" s="7">
        <f>h!J77*M!I156</f>
        <v>-1.1322425723331082</v>
      </c>
      <c r="L79" s="7">
        <f>h!K77*M!J156</f>
        <v>0</v>
      </c>
      <c r="M79" s="7">
        <f>h!L77*M!K156</f>
        <v>0</v>
      </c>
      <c r="N79" s="7">
        <f>h!M77*M!L156</f>
        <v>0</v>
      </c>
      <c r="O79" s="7">
        <f>h!N77*M!M156</f>
        <v>0</v>
      </c>
      <c r="P79" s="7">
        <f>h!O77*M!N156</f>
        <v>0</v>
      </c>
      <c r="Q79" s="7">
        <f>h!P77*M!O156</f>
        <v>0</v>
      </c>
      <c r="R79" s="7">
        <f>h!Q77*M!P156</f>
        <v>0</v>
      </c>
      <c r="S79" s="7">
        <f>h!R77*M!Q156</f>
        <v>0</v>
      </c>
      <c r="T79" s="7">
        <f>h!S77*M!R156</f>
        <v>0</v>
      </c>
      <c r="U79" s="7">
        <f>h!T77*M!S156</f>
        <v>0</v>
      </c>
      <c r="V79" s="7">
        <f>h!U77*M!T156</f>
        <v>0</v>
      </c>
      <c r="W79" s="7">
        <f>h!V77*M!U156</f>
        <v>0</v>
      </c>
      <c r="X79" s="7">
        <f>h!W77*M!V156</f>
        <v>0</v>
      </c>
      <c r="Y79" s="7">
        <f>h!X77*M!W156</f>
        <v>0</v>
      </c>
      <c r="Z79" s="7">
        <f>h!Y77*M!X156</f>
        <v>0</v>
      </c>
      <c r="AA79" s="7">
        <f>h!Z77*M!Y156</f>
        <v>0</v>
      </c>
      <c r="AB79" s="7">
        <f>h!AA77*M!Z156</f>
        <v>0</v>
      </c>
      <c r="AC79" s="7">
        <f>h!AB77*M!AA156</f>
        <v>0</v>
      </c>
      <c r="AD79" s="7">
        <f>h!AC77*M!AB156</f>
        <v>0</v>
      </c>
      <c r="AE79" s="7">
        <f>h!AD77*M!AC156</f>
        <v>0</v>
      </c>
      <c r="AF79" s="7">
        <f>h!AE77*M!AD156</f>
        <v>0</v>
      </c>
      <c r="AG79" s="7">
        <f>h!AF77*M!AE156</f>
        <v>0</v>
      </c>
      <c r="AH79" s="7">
        <f>h!AG77*M!AF156</f>
        <v>0</v>
      </c>
      <c r="AI79" s="7">
        <f>h!AH77*M!AG156</f>
        <v>0</v>
      </c>
      <c r="AJ79" s="7">
        <f>h!AI77*M!AH156</f>
        <v>0</v>
      </c>
      <c r="AK79" s="7">
        <f>h!AJ77*M!AI156</f>
        <v>0</v>
      </c>
      <c r="AL79" s="7">
        <f>h!AK77*M!AJ156</f>
        <v>0</v>
      </c>
      <c r="AM79" s="7">
        <f>h!AL77*M!AK156</f>
        <v>0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4:67" x14ac:dyDescent="0.2">
      <c r="D80" s="4" t="s">
        <v>66</v>
      </c>
      <c r="E80" s="7">
        <f>h!D78*M!C157</f>
        <v>0</v>
      </c>
      <c r="F80" s="7">
        <f>h!E78*M!D157</f>
        <v>0</v>
      </c>
      <c r="G80" s="7">
        <f>h!F78*M!E157</f>
        <v>0</v>
      </c>
      <c r="H80" s="7">
        <f>h!G78*M!F157</f>
        <v>0</v>
      </c>
      <c r="I80" s="7">
        <f>h!H78*M!G157</f>
        <v>0</v>
      </c>
      <c r="J80" s="7">
        <f>h!I78*M!H157</f>
        <v>0</v>
      </c>
      <c r="K80" s="7">
        <f>h!J78*M!I157</f>
        <v>0</v>
      </c>
      <c r="L80" s="7">
        <f>h!K78*M!J157</f>
        <v>193470.79284293839</v>
      </c>
      <c r="M80" s="7">
        <f>h!L78*M!K157</f>
        <v>0</v>
      </c>
      <c r="N80" s="7">
        <f>h!M78*M!L157</f>
        <v>0</v>
      </c>
      <c r="O80" s="7">
        <f>h!N78*M!M157</f>
        <v>0</v>
      </c>
      <c r="P80" s="7">
        <f>h!O78*M!N157</f>
        <v>0</v>
      </c>
      <c r="Q80" s="7">
        <f>h!P78*M!O157</f>
        <v>0</v>
      </c>
      <c r="R80" s="7">
        <f>h!Q78*M!P157</f>
        <v>0</v>
      </c>
      <c r="S80" s="7">
        <f>h!R78*M!Q157</f>
        <v>0</v>
      </c>
      <c r="T80" s="7">
        <f>h!S78*M!R157</f>
        <v>0</v>
      </c>
      <c r="U80" s="7">
        <f>h!T78*M!S157</f>
        <v>0</v>
      </c>
      <c r="V80" s="7">
        <f>h!U78*M!T157</f>
        <v>0</v>
      </c>
      <c r="W80" s="7">
        <f>h!V78*M!U157</f>
        <v>0</v>
      </c>
      <c r="X80" s="7">
        <f>h!W78*M!V157</f>
        <v>0</v>
      </c>
      <c r="Y80" s="7">
        <f>h!X78*M!W157</f>
        <v>0</v>
      </c>
      <c r="Z80" s="7">
        <f>h!Y78*M!X157</f>
        <v>0</v>
      </c>
      <c r="AA80" s="7">
        <f>h!Z78*M!Y157</f>
        <v>0</v>
      </c>
      <c r="AB80" s="7">
        <f>h!AA78*M!Z157</f>
        <v>0</v>
      </c>
      <c r="AC80" s="7">
        <f>h!AB78*M!AA157</f>
        <v>0</v>
      </c>
      <c r="AD80" s="7">
        <f>h!AC78*M!AB157</f>
        <v>0</v>
      </c>
      <c r="AE80" s="7">
        <f>h!AD78*M!AC157</f>
        <v>0</v>
      </c>
      <c r="AF80" s="7">
        <f>h!AE78*M!AD157</f>
        <v>0</v>
      </c>
      <c r="AG80" s="7">
        <f>h!AF78*M!AE157</f>
        <v>0</v>
      </c>
      <c r="AH80" s="7">
        <f>h!AG78*M!AF157</f>
        <v>0</v>
      </c>
      <c r="AI80" s="7">
        <f>h!AH78*M!AG157</f>
        <v>0</v>
      </c>
      <c r="AJ80" s="7">
        <f>h!AI78*M!AH157</f>
        <v>0</v>
      </c>
      <c r="AK80" s="7">
        <f>h!AJ78*M!AI157</f>
        <v>0</v>
      </c>
      <c r="AL80" s="7">
        <f>h!AK78*M!AJ157</f>
        <v>0</v>
      </c>
      <c r="AM80" s="7">
        <f>h!AL78*M!AK157</f>
        <v>0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4:67" x14ac:dyDescent="0.2">
      <c r="D81" s="4" t="s">
        <v>67</v>
      </c>
      <c r="E81" s="7">
        <f>h!D79*M!C158</f>
        <v>0</v>
      </c>
      <c r="F81" s="7">
        <f>h!E79*M!D158</f>
        <v>0</v>
      </c>
      <c r="G81" s="7">
        <f>h!F79*M!E158</f>
        <v>0</v>
      </c>
      <c r="H81" s="7">
        <f>h!G79*M!F158</f>
        <v>0</v>
      </c>
      <c r="I81" s="7">
        <f>h!H79*M!G158</f>
        <v>0</v>
      </c>
      <c r="J81" s="7">
        <f>h!I79*M!H158</f>
        <v>0</v>
      </c>
      <c r="K81" s="7">
        <f>h!J79*M!I158</f>
        <v>0</v>
      </c>
      <c r="L81" s="7">
        <f>h!K79*M!J158</f>
        <v>0</v>
      </c>
      <c r="M81" s="7">
        <f>h!L79*M!K158</f>
        <v>0</v>
      </c>
      <c r="N81" s="7">
        <f>h!M79*M!L158</f>
        <v>0</v>
      </c>
      <c r="O81" s="7">
        <f>h!N79*M!M158</f>
        <v>0</v>
      </c>
      <c r="P81" s="7">
        <f>h!O79*M!N158</f>
        <v>0</v>
      </c>
      <c r="Q81" s="7">
        <f>h!P79*M!O158</f>
        <v>0</v>
      </c>
      <c r="R81" s="7">
        <f>h!Q79*M!P158</f>
        <v>0</v>
      </c>
      <c r="S81" s="7">
        <f>h!R79*M!Q158</f>
        <v>0</v>
      </c>
      <c r="T81" s="7">
        <f>h!S79*M!R158</f>
        <v>0</v>
      </c>
      <c r="U81" s="7">
        <f>h!T79*M!S158</f>
        <v>0</v>
      </c>
      <c r="V81" s="7">
        <f>h!U79*M!T158</f>
        <v>0</v>
      </c>
      <c r="W81" s="7">
        <f>h!V79*M!U158</f>
        <v>0</v>
      </c>
      <c r="X81" s="7">
        <f>h!W79*M!V158</f>
        <v>0</v>
      </c>
      <c r="Y81" s="7">
        <f>h!X79*M!W158</f>
        <v>0</v>
      </c>
      <c r="Z81" s="7">
        <f>h!Y79*M!X158</f>
        <v>0</v>
      </c>
      <c r="AA81" s="7">
        <f>h!Z79*M!Y158</f>
        <v>0</v>
      </c>
      <c r="AB81" s="7">
        <f>h!AA79*M!Z158</f>
        <v>0</v>
      </c>
      <c r="AC81" s="7">
        <f>h!AB79*M!AA158</f>
        <v>0</v>
      </c>
      <c r="AD81" s="7">
        <f>h!AC79*M!AB158</f>
        <v>0</v>
      </c>
      <c r="AE81" s="7">
        <f>h!AD79*M!AC158</f>
        <v>0</v>
      </c>
      <c r="AF81" s="7">
        <f>h!AE79*M!AD158</f>
        <v>0</v>
      </c>
      <c r="AG81" s="7">
        <f>h!AF79*M!AE158</f>
        <v>0</v>
      </c>
      <c r="AH81" s="7">
        <f>h!AG79*M!AF158</f>
        <v>0</v>
      </c>
      <c r="AI81" s="7">
        <f>h!AH79*M!AG158</f>
        <v>0</v>
      </c>
      <c r="AJ81" s="7">
        <f>h!AI79*M!AH158</f>
        <v>0</v>
      </c>
      <c r="AK81" s="7">
        <f>h!AJ79*M!AI158</f>
        <v>0</v>
      </c>
      <c r="AL81" s="7">
        <f>h!AK79*M!AJ158</f>
        <v>0</v>
      </c>
      <c r="AM81" s="7">
        <f>h!AL79*M!AK158</f>
        <v>0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4:67" x14ac:dyDescent="0.2">
      <c r="D82" s="1"/>
      <c r="E82" s="65" t="s">
        <v>68</v>
      </c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13"/>
      <c r="AO82" s="13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4:67" x14ac:dyDescent="0.2">
      <c r="D83" s="1"/>
      <c r="E83" s="6">
        <f t="shared" ref="E83:AM83" si="5">SUM(E73:E81)</f>
        <v>-6518321.9740549205</v>
      </c>
      <c r="F83" s="6">
        <f t="shared" si="5"/>
        <v>-2526033.0144413244</v>
      </c>
      <c r="G83" s="6">
        <f t="shared" si="5"/>
        <v>7797698.1720160255</v>
      </c>
      <c r="H83" s="6">
        <f t="shared" si="5"/>
        <v>0</v>
      </c>
      <c r="I83" s="6">
        <f t="shared" si="5"/>
        <v>334.6528507116434</v>
      </c>
      <c r="J83" s="6">
        <f t="shared" si="5"/>
        <v>109371.91123586608</v>
      </c>
      <c r="K83" s="6">
        <f t="shared" si="5"/>
        <v>-1.1322425723331082</v>
      </c>
      <c r="L83" s="6">
        <f t="shared" si="5"/>
        <v>193470.79284293839</v>
      </c>
      <c r="M83" s="6">
        <f t="shared" si="5"/>
        <v>0</v>
      </c>
      <c r="N83" s="6">
        <f t="shared" si="5"/>
        <v>0</v>
      </c>
      <c r="O83" s="6">
        <f t="shared" si="5"/>
        <v>0</v>
      </c>
      <c r="P83" s="6">
        <f t="shared" si="5"/>
        <v>0</v>
      </c>
      <c r="Q83" s="6">
        <f t="shared" si="5"/>
        <v>0</v>
      </c>
      <c r="R83" s="6">
        <f t="shared" si="5"/>
        <v>0</v>
      </c>
      <c r="S83" s="6">
        <f t="shared" si="5"/>
        <v>0</v>
      </c>
      <c r="T83" s="6">
        <f t="shared" si="5"/>
        <v>0</v>
      </c>
      <c r="U83" s="6">
        <f t="shared" si="5"/>
        <v>0</v>
      </c>
      <c r="V83" s="6">
        <f t="shared" si="5"/>
        <v>0</v>
      </c>
      <c r="W83" s="6">
        <f t="shared" si="5"/>
        <v>0</v>
      </c>
      <c r="X83" s="6">
        <f t="shared" si="5"/>
        <v>0</v>
      </c>
      <c r="Y83" s="6">
        <f t="shared" si="5"/>
        <v>0</v>
      </c>
      <c r="Z83" s="6">
        <f t="shared" si="5"/>
        <v>0</v>
      </c>
      <c r="AA83" s="6">
        <f t="shared" si="5"/>
        <v>0</v>
      </c>
      <c r="AB83" s="6">
        <f t="shared" si="5"/>
        <v>0</v>
      </c>
      <c r="AC83" s="6">
        <f t="shared" si="5"/>
        <v>0</v>
      </c>
      <c r="AD83" s="6">
        <f t="shared" si="5"/>
        <v>0</v>
      </c>
      <c r="AE83" s="6">
        <f t="shared" si="5"/>
        <v>0</v>
      </c>
      <c r="AF83" s="6">
        <f t="shared" si="5"/>
        <v>0</v>
      </c>
      <c r="AG83" s="6">
        <f t="shared" si="5"/>
        <v>0</v>
      </c>
      <c r="AH83" s="6">
        <f t="shared" si="5"/>
        <v>0</v>
      </c>
      <c r="AI83" s="6">
        <f t="shared" si="5"/>
        <v>0</v>
      </c>
      <c r="AJ83" s="6">
        <f t="shared" si="5"/>
        <v>0</v>
      </c>
      <c r="AK83" s="6">
        <f t="shared" si="5"/>
        <v>0</v>
      </c>
      <c r="AL83" s="6">
        <f t="shared" si="5"/>
        <v>0</v>
      </c>
      <c r="AM83" s="6">
        <f t="shared" si="5"/>
        <v>0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4:67" x14ac:dyDescent="0.2">
      <c r="D84" s="1"/>
      <c r="E84" s="65" t="s">
        <v>69</v>
      </c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13"/>
      <c r="AO84" s="13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4:67" x14ac:dyDescent="0.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4:67" x14ac:dyDescent="0.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95" spans="4:67" x14ac:dyDescent="0.2">
      <c r="D95" s="1"/>
      <c r="E95" s="65" t="s">
        <v>83</v>
      </c>
      <c r="F95" s="65"/>
      <c r="G95" s="65"/>
      <c r="H95" s="65"/>
      <c r="I95" s="65"/>
      <c r="J95" s="65"/>
      <c r="K95" s="65"/>
      <c r="L95" s="65"/>
      <c r="M95" s="65"/>
    </row>
    <row r="96" spans="4:67" x14ac:dyDescent="0.2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4:13" x14ac:dyDescent="0.2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4:13" x14ac:dyDescent="0.2">
      <c r="D98" s="4" t="s">
        <v>16</v>
      </c>
      <c r="E98" s="6" cm="1">
        <f t="array" ref="E98:E132">TRANSPOSE(E83:AM83)</f>
        <v>-6518321.9740549205</v>
      </c>
      <c r="F98" s="1"/>
      <c r="G98" s="6" cm="1">
        <f t="array" ref="G98:G132">TRANSPOSE(E60:AM60)</f>
        <v>0</v>
      </c>
      <c r="H98" s="1"/>
      <c r="I98" s="6">
        <f>BH5</f>
        <v>-6518321.9740549205</v>
      </c>
      <c r="J98" s="1"/>
      <c r="K98" s="6">
        <f>BO5</f>
        <v>0</v>
      </c>
      <c r="L98" s="1"/>
      <c r="M98" s="24">
        <f>E98+G98-I98-K98</f>
        <v>0</v>
      </c>
    </row>
    <row r="99" spans="4:13" x14ac:dyDescent="0.2">
      <c r="D99" s="4" t="s">
        <v>17</v>
      </c>
      <c r="E99" s="6">
        <v>-2526033.0144413244</v>
      </c>
      <c r="F99" s="1"/>
      <c r="G99" s="6">
        <v>0</v>
      </c>
      <c r="H99" s="1"/>
      <c r="I99" s="6">
        <f t="shared" ref="I99:I132" si="6">BH6</f>
        <v>-2526033.0144413244</v>
      </c>
      <c r="J99" s="1"/>
      <c r="K99" s="6">
        <f t="shared" ref="K99:K132" si="7">BO6</f>
        <v>0</v>
      </c>
      <c r="L99" s="1"/>
      <c r="M99" s="24">
        <f t="shared" ref="M99:M132" si="8">E99+G99-I99-K99</f>
        <v>0</v>
      </c>
    </row>
    <row r="100" spans="4:13" x14ac:dyDescent="0.2">
      <c r="D100" s="4" t="s">
        <v>18</v>
      </c>
      <c r="E100" s="6">
        <v>7797698.1720160255</v>
      </c>
      <c r="F100" s="1"/>
      <c r="G100" s="6">
        <v>0</v>
      </c>
      <c r="H100" s="1"/>
      <c r="I100" s="6">
        <f t="shared" si="6"/>
        <v>7797698.1720160255</v>
      </c>
      <c r="J100" s="1"/>
      <c r="K100" s="6">
        <f t="shared" si="7"/>
        <v>0</v>
      </c>
      <c r="L100" s="1"/>
      <c r="M100" s="24">
        <f t="shared" si="8"/>
        <v>0</v>
      </c>
    </row>
    <row r="101" spans="4:13" x14ac:dyDescent="0.2">
      <c r="D101" s="4" t="s">
        <v>19</v>
      </c>
      <c r="E101" s="6">
        <v>0</v>
      </c>
      <c r="F101" s="1"/>
      <c r="G101" s="6">
        <v>0</v>
      </c>
      <c r="H101" s="1"/>
      <c r="I101" s="6">
        <f t="shared" si="6"/>
        <v>0</v>
      </c>
      <c r="J101" s="1"/>
      <c r="K101" s="6">
        <f t="shared" si="7"/>
        <v>0</v>
      </c>
      <c r="L101" s="1"/>
      <c r="M101" s="24">
        <f t="shared" si="8"/>
        <v>0</v>
      </c>
    </row>
    <row r="102" spans="4:13" x14ac:dyDescent="0.2">
      <c r="D102" s="4" t="s">
        <v>20</v>
      </c>
      <c r="E102" s="6">
        <v>334.6528507116434</v>
      </c>
      <c r="F102" s="1"/>
      <c r="G102" s="6">
        <v>0</v>
      </c>
      <c r="H102" s="1"/>
      <c r="I102" s="6">
        <f t="shared" si="6"/>
        <v>334.6528507116434</v>
      </c>
      <c r="J102" s="1"/>
      <c r="K102" s="6">
        <f t="shared" si="7"/>
        <v>0</v>
      </c>
      <c r="L102" s="1"/>
      <c r="M102" s="24">
        <f t="shared" si="8"/>
        <v>0</v>
      </c>
    </row>
    <row r="103" spans="4:13" x14ac:dyDescent="0.2">
      <c r="D103" s="4" t="s">
        <v>55</v>
      </c>
      <c r="E103" s="6">
        <v>109371.91123586608</v>
      </c>
      <c r="F103" s="1"/>
      <c r="G103" s="6">
        <v>0</v>
      </c>
      <c r="H103" s="1"/>
      <c r="I103" s="6">
        <f t="shared" si="6"/>
        <v>109371.91123586606</v>
      </c>
      <c r="J103" s="1"/>
      <c r="K103" s="6">
        <f t="shared" si="7"/>
        <v>0</v>
      </c>
      <c r="L103" s="1"/>
      <c r="M103" s="24">
        <f>ROUND(E103+G103-I103-K103, 10)</f>
        <v>0</v>
      </c>
    </row>
    <row r="104" spans="4:13" x14ac:dyDescent="0.2">
      <c r="D104" s="4" t="s">
        <v>72</v>
      </c>
      <c r="E104" s="6">
        <v>-1.1322425723331082</v>
      </c>
      <c r="F104" s="1"/>
      <c r="G104" s="6">
        <v>0</v>
      </c>
      <c r="H104" s="1"/>
      <c r="I104" s="6">
        <f t="shared" si="6"/>
        <v>-1.1322425723331082</v>
      </c>
      <c r="J104" s="1"/>
      <c r="K104" s="6">
        <f t="shared" si="7"/>
        <v>0</v>
      </c>
      <c r="L104" s="1"/>
      <c r="M104" s="24">
        <f t="shared" si="8"/>
        <v>0</v>
      </c>
    </row>
    <row r="105" spans="4:13" x14ac:dyDescent="0.2">
      <c r="D105" s="4" t="s">
        <v>23</v>
      </c>
      <c r="E105" s="6">
        <v>193470.79284293839</v>
      </c>
      <c r="F105" s="1"/>
      <c r="G105" s="6">
        <v>0</v>
      </c>
      <c r="H105" s="1"/>
      <c r="I105" s="6">
        <f t="shared" si="6"/>
        <v>193470.79284293839</v>
      </c>
      <c r="J105" s="1"/>
      <c r="K105" s="6">
        <f t="shared" si="7"/>
        <v>0</v>
      </c>
      <c r="L105" s="1"/>
      <c r="M105" s="24">
        <f t="shared" si="8"/>
        <v>0</v>
      </c>
    </row>
    <row r="106" spans="4:13" x14ac:dyDescent="0.2">
      <c r="D106" s="4" t="s">
        <v>24</v>
      </c>
      <c r="E106" s="6">
        <v>0</v>
      </c>
      <c r="F106" s="1"/>
      <c r="G106" s="6">
        <v>0</v>
      </c>
      <c r="H106" s="1"/>
      <c r="I106" s="6">
        <f t="shared" si="6"/>
        <v>0</v>
      </c>
      <c r="J106" s="1"/>
      <c r="K106" s="6">
        <f t="shared" si="7"/>
        <v>0</v>
      </c>
      <c r="L106" s="1"/>
      <c r="M106" s="24">
        <f t="shared" si="8"/>
        <v>0</v>
      </c>
    </row>
    <row r="107" spans="4:13" x14ac:dyDescent="0.2">
      <c r="D107" s="10" t="s">
        <v>25</v>
      </c>
      <c r="E107" s="6">
        <v>0</v>
      </c>
      <c r="F107" s="1"/>
      <c r="G107" s="6">
        <v>-6518321.9740549205</v>
      </c>
      <c r="H107" s="1"/>
      <c r="I107" s="6">
        <f t="shared" si="6"/>
        <v>-6518321.9740549205</v>
      </c>
      <c r="J107" s="1"/>
      <c r="K107" s="6">
        <f t="shared" si="7"/>
        <v>0</v>
      </c>
      <c r="L107" s="1"/>
      <c r="M107" s="24">
        <f t="shared" si="8"/>
        <v>0</v>
      </c>
    </row>
    <row r="108" spans="4:13" x14ac:dyDescent="0.2">
      <c r="D108" s="4" t="s">
        <v>26</v>
      </c>
      <c r="E108" s="6">
        <v>0</v>
      </c>
      <c r="F108" s="1"/>
      <c r="G108" s="6">
        <v>-92800.199170167121</v>
      </c>
      <c r="H108" s="1"/>
      <c r="I108" s="6">
        <f t="shared" si="6"/>
        <v>0</v>
      </c>
      <c r="J108" s="1"/>
      <c r="K108" s="6">
        <f t="shared" si="7"/>
        <v>-92800.199170167121</v>
      </c>
      <c r="L108" s="1"/>
      <c r="M108" s="24">
        <f t="shared" si="8"/>
        <v>0</v>
      </c>
    </row>
    <row r="109" spans="4:13" x14ac:dyDescent="0.2">
      <c r="D109" s="10" t="s">
        <v>27</v>
      </c>
      <c r="E109" s="6">
        <v>0</v>
      </c>
      <c r="F109" s="1"/>
      <c r="G109" s="6">
        <v>-2526033.0144413244</v>
      </c>
      <c r="H109" s="1"/>
      <c r="I109" s="6">
        <f t="shared" si="6"/>
        <v>-2526033.0144413244</v>
      </c>
      <c r="J109" s="1"/>
      <c r="K109" s="6">
        <f t="shared" si="7"/>
        <v>0</v>
      </c>
      <c r="L109" s="1"/>
      <c r="M109" s="24">
        <f t="shared" si="8"/>
        <v>0</v>
      </c>
    </row>
    <row r="110" spans="4:13" x14ac:dyDescent="0.2">
      <c r="D110" s="4" t="s">
        <v>28</v>
      </c>
      <c r="E110" s="6">
        <v>0</v>
      </c>
      <c r="F110" s="1"/>
      <c r="G110" s="6">
        <v>-278.40895638262936</v>
      </c>
      <c r="H110" s="1"/>
      <c r="I110" s="6">
        <f t="shared" si="6"/>
        <v>0</v>
      </c>
      <c r="J110" s="1"/>
      <c r="K110" s="6">
        <f t="shared" si="7"/>
        <v>-278.40895638262936</v>
      </c>
      <c r="L110" s="1"/>
      <c r="M110" s="24">
        <f t="shared" si="8"/>
        <v>0</v>
      </c>
    </row>
    <row r="111" spans="4:13" x14ac:dyDescent="0.2">
      <c r="D111" s="11" t="s">
        <v>29</v>
      </c>
      <c r="E111" s="6">
        <v>0</v>
      </c>
      <c r="F111" s="25" t="s">
        <v>73</v>
      </c>
      <c r="G111" s="6">
        <v>7797698.1720160255</v>
      </c>
      <c r="H111" s="26" t="s">
        <v>74</v>
      </c>
      <c r="I111" s="6">
        <f t="shared" si="6"/>
        <v>7797698.1720160255</v>
      </c>
      <c r="J111" s="26" t="s">
        <v>74</v>
      </c>
      <c r="K111" s="6">
        <f t="shared" si="7"/>
        <v>0</v>
      </c>
      <c r="L111" s="25" t="s">
        <v>75</v>
      </c>
      <c r="M111" s="24">
        <f t="shared" si="8"/>
        <v>0</v>
      </c>
    </row>
    <row r="112" spans="4:13" x14ac:dyDescent="0.2">
      <c r="D112" s="4" t="s">
        <v>30</v>
      </c>
      <c r="E112" s="6">
        <v>0</v>
      </c>
      <c r="F112" s="1"/>
      <c r="G112" s="6">
        <v>-22073.212235503393</v>
      </c>
      <c r="H112" s="1"/>
      <c r="I112" s="6">
        <f t="shared" si="6"/>
        <v>0</v>
      </c>
      <c r="J112" s="1"/>
      <c r="K112" s="6">
        <f t="shared" si="7"/>
        <v>-22073.212235503393</v>
      </c>
      <c r="L112" s="1"/>
      <c r="M112" s="24">
        <f t="shared" si="8"/>
        <v>0</v>
      </c>
    </row>
    <row r="113" spans="4:13" x14ac:dyDescent="0.2">
      <c r="D113" s="10" t="s">
        <v>31</v>
      </c>
      <c r="E113" s="6">
        <v>0</v>
      </c>
      <c r="F113" s="1"/>
      <c r="G113" s="6">
        <v>-6518321.9740549205</v>
      </c>
      <c r="H113" s="1"/>
      <c r="I113" s="6">
        <f t="shared" si="6"/>
        <v>-6518321.9740549205</v>
      </c>
      <c r="J113" s="1"/>
      <c r="K113" s="6">
        <f t="shared" si="7"/>
        <v>0</v>
      </c>
      <c r="L113" s="1"/>
      <c r="M113" s="24">
        <f t="shared" si="8"/>
        <v>0</v>
      </c>
    </row>
    <row r="114" spans="4:13" x14ac:dyDescent="0.2">
      <c r="D114" s="10" t="s">
        <v>32</v>
      </c>
      <c r="E114" s="6">
        <v>0</v>
      </c>
      <c r="F114" s="1"/>
      <c r="G114" s="6">
        <v>-2526033.0144413244</v>
      </c>
      <c r="H114" s="1"/>
      <c r="I114" s="6">
        <f t="shared" si="6"/>
        <v>-2526033.0144413244</v>
      </c>
      <c r="J114" s="1"/>
      <c r="K114" s="6">
        <f t="shared" si="7"/>
        <v>0</v>
      </c>
      <c r="L114" s="1"/>
      <c r="M114" s="24">
        <f t="shared" si="8"/>
        <v>0</v>
      </c>
    </row>
    <row r="115" spans="4:13" x14ac:dyDescent="0.2">
      <c r="D115" s="10" t="s">
        <v>33</v>
      </c>
      <c r="E115" s="6">
        <v>0</v>
      </c>
      <c r="F115" s="1"/>
      <c r="G115" s="6">
        <v>7797698.1720160255</v>
      </c>
      <c r="H115" s="1"/>
      <c r="I115" s="6">
        <f t="shared" si="6"/>
        <v>7797698.1720160255</v>
      </c>
      <c r="J115" s="1"/>
      <c r="K115" s="6">
        <f t="shared" si="7"/>
        <v>0</v>
      </c>
      <c r="L115" s="1"/>
      <c r="M115" s="24">
        <f t="shared" si="8"/>
        <v>0</v>
      </c>
    </row>
    <row r="116" spans="4:13" x14ac:dyDescent="0.2">
      <c r="D116" s="10" t="s">
        <v>34</v>
      </c>
      <c r="E116" s="6">
        <v>0</v>
      </c>
      <c r="F116" s="1"/>
      <c r="G116" s="6">
        <v>-6350200.177331822</v>
      </c>
      <c r="H116" s="1"/>
      <c r="I116" s="6">
        <f t="shared" si="6"/>
        <v>-6350200.177331822</v>
      </c>
      <c r="J116" s="1"/>
      <c r="K116" s="6">
        <f t="shared" si="7"/>
        <v>0</v>
      </c>
      <c r="L116" s="1"/>
      <c r="M116" s="24">
        <f t="shared" si="8"/>
        <v>0</v>
      </c>
    </row>
    <row r="117" spans="4:13" x14ac:dyDescent="0.2">
      <c r="D117" s="11" t="s">
        <v>35</v>
      </c>
      <c r="E117" s="6">
        <v>0</v>
      </c>
      <c r="F117" s="1"/>
      <c r="G117" s="6">
        <v>-168121.79672309788</v>
      </c>
      <c r="H117" s="1"/>
      <c r="I117" s="6">
        <f t="shared" si="6"/>
        <v>0</v>
      </c>
      <c r="J117" s="1"/>
      <c r="K117" s="6">
        <f t="shared" si="7"/>
        <v>-168121.79672309788</v>
      </c>
      <c r="L117" s="1"/>
      <c r="M117" s="24">
        <f t="shared" si="8"/>
        <v>0</v>
      </c>
    </row>
    <row r="118" spans="4:13" x14ac:dyDescent="0.2">
      <c r="D118" s="11" t="s">
        <v>36</v>
      </c>
      <c r="E118" s="6">
        <v>0</v>
      </c>
      <c r="F118" s="1"/>
      <c r="G118" s="6">
        <v>-2526033.0144413244</v>
      </c>
      <c r="H118" s="1"/>
      <c r="I118" s="6">
        <f t="shared" si="6"/>
        <v>-2526033.0144413244</v>
      </c>
      <c r="J118" s="1"/>
      <c r="K118" s="6">
        <f t="shared" si="7"/>
        <v>0</v>
      </c>
      <c r="L118" s="1"/>
      <c r="M118" s="24">
        <f t="shared" si="8"/>
        <v>0</v>
      </c>
    </row>
    <row r="119" spans="4:13" x14ac:dyDescent="0.2">
      <c r="D119" s="11" t="s">
        <v>37</v>
      </c>
      <c r="E119" s="6">
        <v>0</v>
      </c>
      <c r="F119" s="1"/>
      <c r="G119" s="6">
        <v>7797698.1720160255</v>
      </c>
      <c r="H119" s="1"/>
      <c r="I119" s="6">
        <f t="shared" si="6"/>
        <v>7797698.1720160255</v>
      </c>
      <c r="J119" s="1"/>
      <c r="K119" s="6">
        <f t="shared" si="7"/>
        <v>0</v>
      </c>
      <c r="L119" s="1"/>
      <c r="M119" s="24">
        <f t="shared" si="8"/>
        <v>0</v>
      </c>
    </row>
    <row r="120" spans="4:13" x14ac:dyDescent="0.2">
      <c r="D120" s="11" t="s">
        <v>38</v>
      </c>
      <c r="E120" s="6">
        <v>0</v>
      </c>
      <c r="F120" s="1"/>
      <c r="G120" s="6">
        <v>-1256817.6045988721</v>
      </c>
      <c r="H120" s="1"/>
      <c r="I120" s="6">
        <f t="shared" si="6"/>
        <v>-1256817.6045988721</v>
      </c>
      <c r="J120" s="1"/>
      <c r="K120" s="6">
        <f t="shared" si="7"/>
        <v>0</v>
      </c>
      <c r="L120" s="1"/>
      <c r="M120" s="24">
        <f t="shared" si="8"/>
        <v>0</v>
      </c>
    </row>
    <row r="121" spans="4:13" x14ac:dyDescent="0.2">
      <c r="D121" s="11" t="s">
        <v>39</v>
      </c>
      <c r="E121" s="6">
        <v>0</v>
      </c>
      <c r="F121" s="1"/>
      <c r="G121" s="6">
        <v>-74404.460335125405</v>
      </c>
      <c r="H121" s="1"/>
      <c r="I121" s="6">
        <f t="shared" si="6"/>
        <v>0</v>
      </c>
      <c r="J121" s="1"/>
      <c r="K121" s="6">
        <f t="shared" si="7"/>
        <v>-74404.460335125405</v>
      </c>
      <c r="L121" s="1"/>
      <c r="M121" s="24">
        <f t="shared" si="8"/>
        <v>0</v>
      </c>
    </row>
    <row r="122" spans="4:13" x14ac:dyDescent="0.2">
      <c r="D122" s="11" t="s">
        <v>40</v>
      </c>
      <c r="E122" s="6">
        <v>0</v>
      </c>
      <c r="F122" s="1"/>
      <c r="G122" s="6">
        <v>-4958954.8570276452</v>
      </c>
      <c r="H122" s="1"/>
      <c r="I122" s="6">
        <f t="shared" si="6"/>
        <v>0</v>
      </c>
      <c r="J122" s="1"/>
      <c r="K122" s="6">
        <f t="shared" si="7"/>
        <v>-4958954.8570276452</v>
      </c>
      <c r="L122" s="1"/>
      <c r="M122" s="24">
        <f t="shared" si="8"/>
        <v>0</v>
      </c>
    </row>
    <row r="123" spans="4:13" x14ac:dyDescent="0.2">
      <c r="D123" s="11" t="s">
        <v>41</v>
      </c>
      <c r="E123" s="6">
        <v>0</v>
      </c>
      <c r="F123" s="1"/>
      <c r="G123" s="6">
        <v>0</v>
      </c>
      <c r="H123" s="1"/>
      <c r="I123" s="6">
        <f t="shared" si="6"/>
        <v>0</v>
      </c>
      <c r="J123" s="1"/>
      <c r="K123" s="6">
        <f t="shared" si="7"/>
        <v>0</v>
      </c>
      <c r="L123" s="1"/>
      <c r="M123" s="24">
        <f t="shared" si="8"/>
        <v>0</v>
      </c>
    </row>
    <row r="124" spans="4:13" x14ac:dyDescent="0.2">
      <c r="D124" s="12" t="s">
        <v>42</v>
      </c>
      <c r="E124" s="6">
        <v>0</v>
      </c>
      <c r="F124" s="1"/>
      <c r="G124" s="6">
        <v>-18462.919202332854</v>
      </c>
      <c r="H124" s="1"/>
      <c r="I124" s="6">
        <f t="shared" si="6"/>
        <v>-18462.919202332854</v>
      </c>
      <c r="J124" s="1"/>
      <c r="K124" s="6">
        <f t="shared" si="7"/>
        <v>0</v>
      </c>
      <c r="L124" s="1"/>
      <c r="M124" s="24">
        <f t="shared" si="8"/>
        <v>0</v>
      </c>
    </row>
    <row r="125" spans="4:13" x14ac:dyDescent="0.2">
      <c r="D125" s="11" t="s">
        <v>43</v>
      </c>
      <c r="E125" s="6">
        <v>0</v>
      </c>
      <c r="F125" s="1"/>
      <c r="G125" s="6">
        <v>-275482.6770876646</v>
      </c>
      <c r="H125" s="1"/>
      <c r="I125" s="6">
        <f t="shared" si="6"/>
        <v>0</v>
      </c>
      <c r="J125" s="1"/>
      <c r="K125" s="6">
        <f t="shared" si="7"/>
        <v>-275482.6770876646</v>
      </c>
      <c r="L125" s="1"/>
      <c r="M125" s="24">
        <f t="shared" si="8"/>
        <v>0</v>
      </c>
    </row>
    <row r="126" spans="4:13" x14ac:dyDescent="0.2">
      <c r="D126" s="4" t="s">
        <v>44</v>
      </c>
      <c r="E126" s="6">
        <v>0</v>
      </c>
      <c r="F126" s="1"/>
      <c r="G126" s="6">
        <v>-1849221.9569422239</v>
      </c>
      <c r="H126" s="1"/>
      <c r="I126" s="6">
        <f t="shared" si="6"/>
        <v>0</v>
      </c>
      <c r="J126" s="1"/>
      <c r="K126" s="6">
        <f t="shared" si="7"/>
        <v>-1849221.9569422239</v>
      </c>
      <c r="L126" s="1"/>
      <c r="M126" s="24">
        <f t="shared" si="8"/>
        <v>0</v>
      </c>
    </row>
    <row r="127" spans="4:13" x14ac:dyDescent="0.2">
      <c r="D127" s="11" t="s">
        <v>85</v>
      </c>
      <c r="E127" s="6">
        <v>0</v>
      </c>
      <c r="F127" s="1"/>
      <c r="G127" s="6">
        <v>0.42838067413113712</v>
      </c>
      <c r="H127" s="1"/>
      <c r="I127" s="6">
        <f t="shared" si="6"/>
        <v>0.42838067413113712</v>
      </c>
      <c r="J127" s="1"/>
      <c r="K127" s="6">
        <f t="shared" si="7"/>
        <v>0</v>
      </c>
      <c r="L127" s="1"/>
      <c r="M127" s="24">
        <f t="shared" si="8"/>
        <v>0</v>
      </c>
    </row>
    <row r="128" spans="4:13" x14ac:dyDescent="0.2">
      <c r="D128" s="11" t="s">
        <v>86</v>
      </c>
      <c r="E128" s="6">
        <v>0</v>
      </c>
      <c r="F128" s="1"/>
      <c r="G128" s="6">
        <v>0.42838067413113712</v>
      </c>
      <c r="H128" s="1"/>
      <c r="I128" s="6">
        <f t="shared" si="6"/>
        <v>0.36412357301146647</v>
      </c>
      <c r="J128" s="1"/>
      <c r="K128" s="6">
        <f t="shared" si="7"/>
        <v>6.4257101119670562E-2</v>
      </c>
      <c r="L128" s="1"/>
      <c r="M128" s="24">
        <f t="shared" si="8"/>
        <v>0</v>
      </c>
    </row>
    <row r="129" spans="4:15" x14ac:dyDescent="0.2">
      <c r="D129" s="11" t="s">
        <v>46</v>
      </c>
      <c r="E129" s="6">
        <v>0</v>
      </c>
      <c r="F129" s="1"/>
      <c r="G129" s="6">
        <v>-7607017.7819306944</v>
      </c>
      <c r="H129" s="1"/>
      <c r="I129" s="6">
        <f t="shared" si="6"/>
        <v>-7607017.7819306944</v>
      </c>
      <c r="J129" s="1"/>
      <c r="K129" s="6">
        <f t="shared" si="7"/>
        <v>0</v>
      </c>
      <c r="L129" s="1"/>
      <c r="M129" s="24">
        <f t="shared" si="8"/>
        <v>0</v>
      </c>
    </row>
    <row r="130" spans="4:15" x14ac:dyDescent="0.2">
      <c r="D130" s="11" t="s">
        <v>47</v>
      </c>
      <c r="E130" s="6">
        <v>0</v>
      </c>
      <c r="F130" s="1"/>
      <c r="G130" s="6">
        <v>0</v>
      </c>
      <c r="H130" s="1"/>
      <c r="I130" s="6">
        <f t="shared" si="6"/>
        <v>0</v>
      </c>
      <c r="J130" s="1"/>
      <c r="K130" s="6">
        <f t="shared" si="7"/>
        <v>0</v>
      </c>
      <c r="L130" s="1"/>
      <c r="M130" s="24">
        <f t="shared" si="8"/>
        <v>0</v>
      </c>
    </row>
    <row r="131" spans="4:15" x14ac:dyDescent="0.2">
      <c r="D131" s="11" t="s">
        <v>48</v>
      </c>
      <c r="E131" s="6">
        <v>0</v>
      </c>
      <c r="F131" s="1"/>
      <c r="G131" s="6">
        <v>-13484695.995178642</v>
      </c>
      <c r="H131" s="1"/>
      <c r="I131" s="6">
        <f t="shared" si="6"/>
        <v>0</v>
      </c>
      <c r="J131" s="1"/>
      <c r="K131" s="6">
        <f t="shared" si="7"/>
        <v>-13484695.995178642</v>
      </c>
      <c r="L131" s="1"/>
      <c r="M131" s="24">
        <f t="shared" si="8"/>
        <v>0</v>
      </c>
    </row>
    <row r="132" spans="4:15" x14ac:dyDescent="0.2">
      <c r="D132" s="11" t="s">
        <v>49</v>
      </c>
      <c r="E132" s="6">
        <v>0</v>
      </c>
      <c r="F132" s="1"/>
      <c r="G132" s="6">
        <v>-177387.66033722623</v>
      </c>
      <c r="H132" s="1"/>
      <c r="I132" s="6">
        <f t="shared" si="6"/>
        <v>0</v>
      </c>
      <c r="J132" s="1"/>
      <c r="K132" s="6">
        <f t="shared" si="7"/>
        <v>-177387.66033722623</v>
      </c>
      <c r="L132" s="1"/>
      <c r="M132" s="24">
        <f t="shared" si="8"/>
        <v>0</v>
      </c>
    </row>
    <row r="133" spans="4:15" ht="17" x14ac:dyDescent="0.2">
      <c r="D133" s="11"/>
      <c r="E133" s="1" t="s">
        <v>76</v>
      </c>
      <c r="F133" s="1"/>
      <c r="G133" s="1" t="s">
        <v>77</v>
      </c>
      <c r="H133" s="1"/>
      <c r="I133" s="13" t="s">
        <v>51</v>
      </c>
      <c r="J133" s="1"/>
      <c r="K133" s="13" t="s">
        <v>78</v>
      </c>
      <c r="L133" s="1"/>
      <c r="M133" s="13">
        <f>SUM(M98:M132)</f>
        <v>0</v>
      </c>
    </row>
    <row r="134" spans="4:15" x14ac:dyDescent="0.2">
      <c r="D134" s="11"/>
      <c r="E134" s="1"/>
      <c r="F134" s="1"/>
      <c r="G134" s="1"/>
      <c r="H134" s="1"/>
      <c r="I134" s="13"/>
      <c r="J134" s="1"/>
      <c r="K134" s="13"/>
      <c r="L134" s="1"/>
      <c r="M134" s="1"/>
    </row>
    <row r="135" spans="4:15" x14ac:dyDescent="0.2">
      <c r="D135" s="11"/>
      <c r="E135" s="1"/>
      <c r="F135" s="1"/>
      <c r="G135" s="1"/>
      <c r="H135" s="1"/>
      <c r="I135" s="1"/>
      <c r="J135" s="1"/>
      <c r="K135" s="1"/>
      <c r="L135" s="1"/>
      <c r="M135" s="1"/>
    </row>
    <row r="136" spans="4:15" x14ac:dyDescent="0.2">
      <c r="D136" s="1"/>
      <c r="E136" s="65" t="s">
        <v>82</v>
      </c>
      <c r="F136" s="65"/>
      <c r="G136" s="65"/>
      <c r="H136" s="65"/>
      <c r="I136" s="65"/>
      <c r="J136" s="1"/>
      <c r="K136" s="1"/>
      <c r="L136" s="1"/>
      <c r="M136" s="1"/>
    </row>
    <row r="137" spans="4:15" x14ac:dyDescent="0.2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4:15" x14ac:dyDescent="0.2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4:15" x14ac:dyDescent="0.2">
      <c r="D139" s="4" t="s">
        <v>0</v>
      </c>
      <c r="E139" s="6" cm="1">
        <f t="array" ref="E139:E153">TRANSPOSE(AS41:BG41)</f>
        <v>-6430161.3171501467</v>
      </c>
      <c r="F139" s="29"/>
      <c r="G139" s="6">
        <v>0</v>
      </c>
      <c r="H139" s="1"/>
      <c r="I139" s="6">
        <f>AN44</f>
        <v>-6611122.173225088</v>
      </c>
      <c r="J139" s="1"/>
      <c r="K139" s="24">
        <f>E139+G139-I139</f>
        <v>180960.85607494134</v>
      </c>
      <c r="L139" s="1"/>
      <c r="M139" s="1"/>
      <c r="N139" s="1"/>
      <c r="O139" s="1"/>
    </row>
    <row r="140" spans="4:15" x14ac:dyDescent="0.2">
      <c r="D140" s="4" t="s">
        <v>1</v>
      </c>
      <c r="E140" s="6">
        <v>-2525792.5552207911</v>
      </c>
      <c r="F140" s="29"/>
      <c r="G140" s="6">
        <v>0</v>
      </c>
      <c r="H140" s="1"/>
      <c r="I140" s="6">
        <f t="shared" ref="I140:I154" si="9">AN45</f>
        <v>-2526311.4233977068</v>
      </c>
      <c r="J140" s="1"/>
      <c r="K140" s="24">
        <f t="shared" ref="K140:K153" si="10">E140+G140-I140</f>
        <v>518.86817691568285</v>
      </c>
      <c r="L140" s="1"/>
      <c r="M140" s="1"/>
      <c r="N140" s="1"/>
      <c r="O140" s="1"/>
    </row>
    <row r="141" spans="4:15" x14ac:dyDescent="0.2">
      <c r="D141" s="4" t="s">
        <v>2</v>
      </c>
      <c r="E141" s="6">
        <v>7818667.834884013</v>
      </c>
      <c r="F141" s="29"/>
      <c r="G141" s="6">
        <v>77449.427901236573</v>
      </c>
      <c r="H141" s="1"/>
      <c r="I141" s="6">
        <f t="shared" si="9"/>
        <v>7775624.9597805217</v>
      </c>
      <c r="J141" s="1"/>
      <c r="K141" s="24">
        <f t="shared" si="10"/>
        <v>120492.3030047277</v>
      </c>
      <c r="L141" s="1"/>
      <c r="M141" s="1"/>
      <c r="N141" s="1"/>
      <c r="O141" s="1"/>
    </row>
    <row r="142" spans="4:15" x14ac:dyDescent="0.2">
      <c r="D142" s="4" t="s">
        <v>3</v>
      </c>
      <c r="E142" s="6">
        <v>-6518321.9740549205</v>
      </c>
      <c r="F142" s="29"/>
      <c r="G142" s="6">
        <v>609792.2517593482</v>
      </c>
      <c r="H142" s="27"/>
      <c r="I142" s="6">
        <f t="shared" si="9"/>
        <v>-6518321.9740549205</v>
      </c>
      <c r="J142" s="27"/>
      <c r="K142" s="24">
        <f t="shared" si="10"/>
        <v>609792.25175934844</v>
      </c>
      <c r="L142" s="1"/>
      <c r="M142" s="1"/>
      <c r="N142" s="1"/>
      <c r="O142" s="1"/>
    </row>
    <row r="143" spans="4:15" x14ac:dyDescent="0.2">
      <c r="D143" s="4" t="s">
        <v>4</v>
      </c>
      <c r="E143" s="6">
        <v>-2526033.0144413244</v>
      </c>
      <c r="F143" s="29"/>
      <c r="G143" s="6">
        <v>2824.8856477449194</v>
      </c>
      <c r="H143" s="1"/>
      <c r="I143" s="6">
        <f t="shared" si="9"/>
        <v>-2526033.0144413244</v>
      </c>
      <c r="J143" s="1"/>
      <c r="K143" s="24">
        <f t="shared" si="10"/>
        <v>2824.8856477448717</v>
      </c>
      <c r="L143" s="28"/>
      <c r="M143" s="28"/>
      <c r="N143" s="28"/>
      <c r="O143" s="28"/>
    </row>
    <row r="144" spans="4:15" x14ac:dyDescent="0.2">
      <c r="D144" s="4" t="s">
        <v>5</v>
      </c>
      <c r="E144" s="6">
        <v>7797698.1720160255</v>
      </c>
      <c r="F144" s="29"/>
      <c r="G144" s="6">
        <v>160253.43323591491</v>
      </c>
      <c r="H144" s="1"/>
      <c r="I144" s="6">
        <f t="shared" si="9"/>
        <v>7797698.1720160255</v>
      </c>
      <c r="J144" s="1"/>
      <c r="K144" s="24">
        <f t="shared" si="10"/>
        <v>160253.43323591445</v>
      </c>
      <c r="L144" s="1"/>
      <c r="M144" s="1"/>
      <c r="N144" s="1"/>
      <c r="O144" s="1"/>
    </row>
    <row r="145" spans="4:15" x14ac:dyDescent="0.2">
      <c r="D145" s="4" t="s">
        <v>6</v>
      </c>
      <c r="E145" s="6">
        <v>-6518321.9740549205</v>
      </c>
      <c r="F145" s="29"/>
      <c r="G145" s="6">
        <v>12479.249680000003</v>
      </c>
      <c r="H145" s="1"/>
      <c r="I145" s="6">
        <f t="shared" si="9"/>
        <v>-6518321.9740549196</v>
      </c>
      <c r="J145" s="1"/>
      <c r="K145" s="24">
        <f t="shared" si="10"/>
        <v>12479.249679999426</v>
      </c>
      <c r="L145" s="1"/>
      <c r="M145" s="1"/>
      <c r="N145" s="1"/>
      <c r="O145" s="1"/>
    </row>
    <row r="146" spans="4:15" x14ac:dyDescent="0.2">
      <c r="D146" s="4" t="s">
        <v>7</v>
      </c>
      <c r="E146" s="6">
        <v>-2526033.0144413244</v>
      </c>
      <c r="F146" s="29" t="s">
        <v>73</v>
      </c>
      <c r="G146" s="6">
        <v>34.678095164114971</v>
      </c>
      <c r="H146" s="26" t="s">
        <v>80</v>
      </c>
      <c r="I146" s="6">
        <f t="shared" si="9"/>
        <v>-2526033.0144413244</v>
      </c>
      <c r="J146" s="26" t="s">
        <v>75</v>
      </c>
      <c r="K146" s="24">
        <f t="shared" si="10"/>
        <v>34.678095164243132</v>
      </c>
      <c r="L146" s="1"/>
      <c r="M146" s="1"/>
      <c r="N146" s="1"/>
      <c r="O146" s="1"/>
    </row>
    <row r="147" spans="4:15" x14ac:dyDescent="0.2">
      <c r="D147" s="4" t="s">
        <v>8</v>
      </c>
      <c r="E147" s="6">
        <v>7797698.1720160255</v>
      </c>
      <c r="F147" s="29"/>
      <c r="G147" s="6">
        <v>28604.157765782104</v>
      </c>
      <c r="H147" s="1"/>
      <c r="I147" s="6">
        <f t="shared" si="9"/>
        <v>7797698.1720160255</v>
      </c>
      <c r="J147" s="1"/>
      <c r="K147" s="24">
        <f t="shared" si="10"/>
        <v>28604.157765782438</v>
      </c>
      <c r="L147" s="1"/>
      <c r="M147" s="1"/>
      <c r="N147" s="1"/>
      <c r="O147" s="1"/>
    </row>
    <row r="148" spans="4:15" x14ac:dyDescent="0.2">
      <c r="D148" s="4" t="s">
        <v>9</v>
      </c>
      <c r="E148" s="6">
        <v>-2525699.3520417055</v>
      </c>
      <c r="F148" s="29"/>
      <c r="G148" s="6">
        <v>0</v>
      </c>
      <c r="H148" s="1"/>
      <c r="I148" s="6">
        <f t="shared" si="9"/>
        <v>-6290176.9219616428</v>
      </c>
      <c r="J148" s="1"/>
      <c r="K148" s="24">
        <f t="shared" si="10"/>
        <v>3764477.5699199373</v>
      </c>
      <c r="L148" s="1"/>
      <c r="M148" s="1"/>
      <c r="N148" s="1"/>
      <c r="O148" s="1"/>
    </row>
    <row r="149" spans="4:15" x14ac:dyDescent="0.2">
      <c r="D149" s="4" t="s">
        <v>10</v>
      </c>
      <c r="E149" s="6">
        <v>7797698.5084149474</v>
      </c>
      <c r="F149" s="29"/>
      <c r="G149" s="6">
        <v>0</v>
      </c>
      <c r="H149" s="1"/>
      <c r="I149" s="6">
        <f t="shared" si="9"/>
        <v>-2143167.5532322214</v>
      </c>
      <c r="J149" s="1"/>
      <c r="K149" s="24">
        <f t="shared" si="10"/>
        <v>9940866.0616471693</v>
      </c>
      <c r="L149" s="1"/>
      <c r="M149" s="1"/>
      <c r="N149" s="1"/>
      <c r="O149" s="1"/>
    </row>
    <row r="150" spans="4:15" x14ac:dyDescent="0.2">
      <c r="D150" s="47" t="s">
        <v>87</v>
      </c>
      <c r="E150" s="6">
        <v>-18462.919202332854</v>
      </c>
      <c r="F150" s="29"/>
      <c r="G150" s="6">
        <v>50099.526545856235</v>
      </c>
      <c r="H150" s="1"/>
      <c r="I150" s="6">
        <f t="shared" si="9"/>
        <v>0.42838067413113712</v>
      </c>
      <c r="J150" s="1"/>
      <c r="K150" s="24">
        <f t="shared" si="10"/>
        <v>31636.178962849252</v>
      </c>
      <c r="L150" s="1"/>
      <c r="M150" s="1"/>
      <c r="N150" s="1"/>
      <c r="O150" s="1"/>
    </row>
    <row r="151" spans="4:15" x14ac:dyDescent="0.2">
      <c r="D151" s="47" t="s">
        <v>88</v>
      </c>
      <c r="E151" s="6">
        <v>0.42838067413113712</v>
      </c>
      <c r="F151" s="29"/>
      <c r="G151" s="6">
        <v>0</v>
      </c>
      <c r="H151" s="1"/>
      <c r="I151" s="6">
        <f t="shared" si="9"/>
        <v>0.42838067413113712</v>
      </c>
      <c r="J151" s="1"/>
      <c r="K151" s="24">
        <f t="shared" si="10"/>
        <v>0</v>
      </c>
      <c r="L151" s="1"/>
      <c r="M151" s="1"/>
      <c r="N151" s="1"/>
      <c r="O151" s="1"/>
    </row>
    <row r="152" spans="4:15" x14ac:dyDescent="0.2">
      <c r="D152" s="47" t="s">
        <v>12</v>
      </c>
      <c r="E152" s="6">
        <v>-7607017.7819306944</v>
      </c>
      <c r="F152" s="29"/>
      <c r="G152" s="6">
        <v>0</v>
      </c>
      <c r="H152" s="1"/>
      <c r="I152" s="6">
        <f t="shared" si="9"/>
        <v>-7607017.7819306944</v>
      </c>
      <c r="J152" s="1"/>
      <c r="K152" s="24">
        <f t="shared" si="10"/>
        <v>0</v>
      </c>
      <c r="L152" s="1"/>
      <c r="M152" s="1"/>
      <c r="N152" s="1"/>
      <c r="O152" s="1"/>
    </row>
    <row r="153" spans="4:15" x14ac:dyDescent="0.2">
      <c r="D153" s="47" t="s">
        <v>13</v>
      </c>
      <c r="E153" s="6">
        <v>-7413545.9709120123</v>
      </c>
      <c r="F153" s="29"/>
      <c r="G153" s="44">
        <v>317844.87395625591</v>
      </c>
      <c r="H153" s="26"/>
      <c r="I153" s="6">
        <f t="shared" si="9"/>
        <v>-13662083.655515868</v>
      </c>
      <c r="J153" s="1"/>
      <c r="K153" s="24">
        <f t="shared" si="10"/>
        <v>6566382.5585601116</v>
      </c>
      <c r="L153" s="1"/>
      <c r="M153" s="1"/>
      <c r="N153" s="1"/>
      <c r="O153" s="1"/>
    </row>
    <row r="154" spans="4:15" ht="17" x14ac:dyDescent="0.2">
      <c r="E154" s="1" t="s">
        <v>97</v>
      </c>
      <c r="F154" s="26"/>
      <c r="G154" s="26" t="s">
        <v>84</v>
      </c>
      <c r="H154" s="26"/>
      <c r="I154" s="32" t="str">
        <f t="shared" si="9"/>
        <v>Vi</v>
      </c>
      <c r="J154" s="1"/>
      <c r="K154" s="26" t="s">
        <v>81</v>
      </c>
      <c r="L154" s="1"/>
      <c r="M154" s="1"/>
    </row>
  </sheetData>
  <mergeCells count="10">
    <mergeCell ref="E82:AM82"/>
    <mergeCell ref="E84:AM84"/>
    <mergeCell ref="E95:M95"/>
    <mergeCell ref="E136:I136"/>
    <mergeCell ref="AS40:BG40"/>
    <mergeCell ref="BM40:BN40"/>
    <mergeCell ref="E42:F42"/>
    <mergeCell ref="AS42:BG42"/>
    <mergeCell ref="E59:AM59"/>
    <mergeCell ref="E61:AM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M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Schuman</dc:creator>
  <cp:lastModifiedBy>Erin Schuman</cp:lastModifiedBy>
  <dcterms:created xsi:type="dcterms:W3CDTF">2025-07-14T14:06:05Z</dcterms:created>
  <dcterms:modified xsi:type="dcterms:W3CDTF">2025-07-17T21:22:36Z</dcterms:modified>
</cp:coreProperties>
</file>