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3A7CCD21-FB8E-4169-A3F0-9EBAA71BD6BC}" xr6:coauthVersionLast="47" xr6:coauthVersionMax="47" xr10:uidLastSave="{00000000-0000-0000-0000-000000000000}"/>
  <bookViews>
    <workbookView xWindow="-108" yWindow="-108" windowWidth="23256" windowHeight="13176" firstSheet="8" activeTab="12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Ore_to_PI" sheetId="9" r:id="rId9"/>
    <sheet name="Waste" sheetId="13" r:id="rId10"/>
    <sheet name="Appx_exergy_account" sheetId="25" r:id="rId11"/>
    <sheet name="Tables for Paper" sheetId="14" r:id="rId12"/>
    <sheet name="BXCC Q loss" sheetId="29" r:id="rId13"/>
    <sheet name="B" sheetId="30" r:id="rId14"/>
    <sheet name="X" sheetId="31" r:id="rId15"/>
    <sheet name="BX" sheetId="32" r:id="rId16"/>
  </sheets>
  <externalReferences>
    <externalReference r:id="rId17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86" i="14" l="1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85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70" i="14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8" i="29"/>
  <c r="Q7" i="29" a="1"/>
  <c r="Q7" i="29" s="1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Z139" i="22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N106" i="22"/>
  <c r="BM106" i="22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B86" i="22"/>
  <c r="AT86" i="22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F45" i="22"/>
  <c r="BE45" i="22"/>
  <c r="BD45" i="22"/>
  <c r="BC45" i="22"/>
  <c r="AZ45" i="22"/>
  <c r="AY45" i="22"/>
  <c r="AX45" i="22"/>
  <c r="AW45" i="22"/>
  <c r="AV45" i="22"/>
  <c r="AU45" i="22"/>
  <c r="AT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G12" i="11" l="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BI23" i="23"/>
  <c r="J107" i="23" s="1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W60" i="9" l="1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G1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G1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O58" i="24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V62" i="24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G86" i="24"/>
  <c r="G95" i="24" s="1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BI19" i="24" l="1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G1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G1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EK133" i="9"/>
  <c r="EL133" i="9" s="1"/>
  <c r="EM133" i="9" s="1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E243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CG142" i="9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DF237" i="9"/>
  <c r="EA237" i="9"/>
  <c r="AA88" i="11"/>
  <c r="Z92" i="11"/>
  <c r="EU117" i="9"/>
  <c r="F16" i="17"/>
  <c r="C227" i="22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O119" i="9"/>
  <c r="CF141" i="9"/>
  <c r="CG141" i="9" s="1"/>
  <c r="CV138" i="9"/>
  <c r="CM142" i="9"/>
  <c r="CG143" i="9"/>
  <c r="CR144" i="9"/>
  <c r="CS144" i="9" s="1"/>
  <c r="CT144" i="9" s="1"/>
  <c r="CU144" i="9" s="1"/>
  <c r="CV144" i="9" s="1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T21" i="24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G2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G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G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G17" i="29" s="1"/>
  <c r="AZ124" i="20"/>
  <c r="AZ50" i="20"/>
  <c r="S60" i="24"/>
  <c r="P140" i="15"/>
  <c r="AR210" i="9"/>
  <c r="AQ210" i="9"/>
  <c r="M17" i="13" s="1"/>
  <c r="AZ100" i="20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C260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F15" i="17"/>
  <c r="G7" i="13"/>
  <c r="G8" i="13" s="1"/>
  <c r="FE145" i="9"/>
  <c r="AW44" i="20"/>
  <c r="BJ89" i="20"/>
  <c r="J176" i="20" s="1"/>
  <c r="F229" i="9"/>
  <c r="H226" i="9"/>
  <c r="C276" i="11"/>
  <c r="AJ143" i="20"/>
  <c r="AP138" i="20"/>
  <c r="H227" i="20" s="1"/>
  <c r="AV20" i="24"/>
  <c r="BG85" i="15"/>
  <c r="G173" i="15" s="1"/>
  <c r="AT44" i="15"/>
  <c r="AJ74" i="24"/>
  <c r="AP69" i="24"/>
  <c r="J156" i="24" s="1"/>
  <c r="G1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G13" i="29" s="1"/>
  <c r="W74" i="24"/>
  <c r="C275" i="11"/>
  <c r="K275" i="11"/>
  <c r="AP70" i="24"/>
  <c r="J157" i="24" s="1"/>
  <c r="G2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G1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R257" i="9"/>
  <c r="CL257" i="9"/>
  <c r="CF221" i="9"/>
  <c r="CG221" i="9" s="1"/>
  <c r="CO258" i="9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8" i="11"/>
  <c r="C217" i="1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170" i="22" a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G18" i="29" s="1"/>
  <c r="AI143" i="20"/>
  <c r="AP137" i="20"/>
  <c r="H226" i="20" s="1"/>
  <c r="L102" i="23" a="1"/>
  <c r="E224" i="11"/>
  <c r="E223" i="11"/>
  <c r="C231" i="11"/>
  <c r="M223" i="11"/>
  <c r="T73" i="23"/>
  <c r="AP59" i="23"/>
  <c r="D65" i="14"/>
  <c r="E35" i="14"/>
  <c r="I217" i="11"/>
  <c r="I218" i="11" s="1"/>
  <c r="K218" i="11"/>
  <c r="N223" i="11"/>
  <c r="L128" i="23" l="1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G2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N111" i="23"/>
  <c r="P226" i="9"/>
  <c r="T226" i="9" s="1"/>
  <c r="U226" i="9" s="1"/>
  <c r="P144" i="9"/>
  <c r="T144" i="9" s="1"/>
  <c r="U144" i="9" s="1"/>
  <c r="P63" i="9"/>
  <c r="T63" i="9" s="1"/>
  <c r="U63" i="9" s="1"/>
  <c r="N121" i="23"/>
  <c r="N122" i="23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08" i="23"/>
  <c r="N129" i="23"/>
  <c r="AV21" i="24"/>
  <c r="AT45" i="15"/>
  <c r="BG86" i="15"/>
  <c r="G174" i="15" s="1"/>
  <c r="AT120" i="15"/>
  <c r="C213" i="15" s="1" a="1"/>
  <c r="N119" i="23"/>
  <c r="N115" i="23"/>
  <c r="N127" i="23"/>
  <c r="N128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H108" i="23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H112" i="23"/>
  <c r="N112" i="23" s="1"/>
  <c r="H111" i="23"/>
  <c r="H110" i="23"/>
  <c r="N110" i="23" s="1"/>
  <c r="H109" i="23"/>
  <c r="N109" i="23" s="1"/>
  <c r="H103" i="23"/>
  <c r="N103" i="23" s="1"/>
  <c r="H132" i="23"/>
  <c r="N132" i="23" s="1"/>
  <c r="H127" i="23"/>
  <c r="H123" i="23"/>
  <c r="N123" i="23" s="1"/>
  <c r="H122" i="23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K177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182" i="15"/>
  <c r="AV92" i="20"/>
  <c r="AA131" i="9"/>
  <c r="AA130" i="9"/>
  <c r="X130" i="9"/>
  <c r="K184" i="15"/>
  <c r="K192" i="15"/>
  <c r="E204" i="15"/>
  <c r="K204" i="15" s="1"/>
  <c r="E194" i="15"/>
  <c r="K194" i="15" s="1"/>
  <c r="E184" i="15"/>
  <c r="E174" i="15"/>
  <c r="K174" i="15" s="1"/>
  <c r="E202" i="15"/>
  <c r="E192" i="15"/>
  <c r="E182" i="15"/>
  <c r="E172" i="15"/>
  <c r="K172" i="15" s="1"/>
  <c r="E201" i="15"/>
  <c r="K201" i="15" s="1"/>
  <c r="E191" i="15"/>
  <c r="E181" i="15"/>
  <c r="E197" i="15"/>
  <c r="K197" i="15" s="1"/>
  <c r="E187" i="15"/>
  <c r="E177" i="15"/>
  <c r="E206" i="15"/>
  <c r="E196" i="15"/>
  <c r="K196" i="15" s="1"/>
  <c r="E186" i="15"/>
  <c r="K186" i="15" s="1"/>
  <c r="E176" i="15"/>
  <c r="K176" i="15" s="1"/>
  <c r="E205" i="15"/>
  <c r="K205" i="15" s="1"/>
  <c r="E195" i="15"/>
  <c r="E185" i="15"/>
  <c r="K185" i="15" s="1"/>
  <c r="E175" i="15"/>
  <c r="E203" i="15"/>
  <c r="E179" i="15"/>
  <c r="K179" i="15" s="1"/>
  <c r="E200" i="15"/>
  <c r="K200" i="15" s="1"/>
  <c r="E178" i="15"/>
  <c r="K178" i="15" s="1"/>
  <c r="E199" i="15"/>
  <c r="K199" i="15" s="1"/>
  <c r="E173" i="15"/>
  <c r="K173" i="15" s="1"/>
  <c r="E198" i="15"/>
  <c r="K198" i="15" s="1"/>
  <c r="E171" i="15"/>
  <c r="E193" i="15"/>
  <c r="K193" i="15" s="1"/>
  <c r="E190" i="15"/>
  <c r="K190" i="15" s="1"/>
  <c r="E189" i="15"/>
  <c r="K189" i="15" s="1"/>
  <c r="E188" i="15"/>
  <c r="K188" i="15" s="1"/>
  <c r="E183" i="15"/>
  <c r="E180" i="15"/>
  <c r="K180" i="15" s="1"/>
  <c r="K175" i="15"/>
  <c r="F24" i="17"/>
  <c r="G24" i="17" s="1"/>
  <c r="AW92" i="20"/>
  <c r="Y210" i="9"/>
  <c r="AB211" i="9"/>
  <c r="AB210" i="9"/>
  <c r="T74" i="24"/>
  <c r="H102" i="24" s="1" a="1"/>
  <c r="AP60" i="24"/>
  <c r="J147" i="24" s="1"/>
  <c r="G10" i="29" s="1"/>
  <c r="K195" i="15"/>
  <c r="K202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K183" i="15" s="1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K191" i="15" s="1"/>
  <c r="I190" i="15"/>
  <c r="I185" i="15"/>
  <c r="I182" i="15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71" i="15"/>
  <c r="K203" i="15"/>
  <c r="E25" i="14" l="1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N179" i="20" s="1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L153" i="24"/>
  <c r="P59" i="14" s="1"/>
  <c r="Y59" i="14" s="1"/>
  <c r="C19" i="29"/>
  <c r="I19" i="29" s="1"/>
  <c r="K19" i="29" s="1"/>
  <c r="L156" i="24"/>
  <c r="P62" i="14" s="1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L147" i="24"/>
  <c r="C9" i="29"/>
  <c r="I9" i="29" s="1"/>
  <c r="K9" i="29" s="1"/>
  <c r="L146" i="24"/>
  <c r="K207" i="15"/>
  <c r="C52" i="14"/>
  <c r="E17" i="14"/>
  <c r="C13" i="29"/>
  <c r="I13" i="29" s="1"/>
  <c r="K13" i="29" s="1"/>
  <c r="L150" i="24"/>
  <c r="P56" i="14" s="1"/>
  <c r="Y56" i="14" s="1"/>
  <c r="C20" i="29"/>
  <c r="I20" i="29" s="1"/>
  <c r="K20" i="29" s="1"/>
  <c r="L157" i="24"/>
  <c r="P63" i="14" s="1"/>
  <c r="Y63" i="14" s="1"/>
  <c r="C14" i="29"/>
  <c r="I14" i="29" s="1"/>
  <c r="K14" i="29" s="1"/>
  <c r="L151" i="24"/>
  <c r="C8" i="29"/>
  <c r="I8" i="29" s="1"/>
  <c r="K8" i="29" s="1"/>
  <c r="L145" i="24"/>
  <c r="AV47" i="20"/>
  <c r="AV124" i="20"/>
  <c r="C15" i="29"/>
  <c r="I15" i="29" s="1"/>
  <c r="K15" i="29" s="1"/>
  <c r="L152" i="24"/>
  <c r="P58" i="14" s="1"/>
  <c r="Y58" i="14" s="1"/>
  <c r="C17" i="29"/>
  <c r="I17" i="29" s="1"/>
  <c r="K17" i="29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18" i="29"/>
  <c r="I18" i="29" s="1"/>
  <c r="K18" i="29" s="1"/>
  <c r="L155" i="24"/>
  <c r="AW47" i="20"/>
  <c r="AW124" i="20"/>
  <c r="C21" i="29"/>
  <c r="I21" i="29" s="1"/>
  <c r="K21" i="29" s="1"/>
  <c r="L158" i="24"/>
  <c r="P64" i="14" s="1"/>
  <c r="Y64" i="14" s="1"/>
  <c r="C11" i="29"/>
  <c r="I11" i="29" s="1"/>
  <c r="K11" i="29" s="1"/>
  <c r="L148" i="24"/>
  <c r="P54" i="14" s="1"/>
  <c r="Y54" i="14" s="1"/>
  <c r="C22" i="29"/>
  <c r="I22" i="29" s="1"/>
  <c r="K22" i="29" s="1"/>
  <c r="L159" i="24"/>
  <c r="E9" i="14"/>
  <c r="D51" i="14"/>
  <c r="C12" i="29"/>
  <c r="I12" i="29" s="1"/>
  <c r="K12" i="29" s="1"/>
  <c r="L149" i="24"/>
  <c r="P55" i="14" s="1"/>
  <c r="Y55" i="14" s="1"/>
  <c r="F216" i="20" l="1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<sst xmlns="http://schemas.openxmlformats.org/spreadsheetml/2006/main" count="7641" uniqueCount="744">
  <si>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</si>
  <si>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</si>
  <si>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</si>
  <si>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</si>
  <si>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</si>
  <si>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</si>
  <si>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</si>
  <si>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</si>
  <si>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</si>
  <si>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</si>
  <si>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</si>
  <si>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</si>
  <si>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</si>
  <si>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</si>
  <si>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</si>
  <si>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</si>
  <si>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</si>
  <si>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</si>
  <si>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</si>
  <si>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</si>
  <si>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</si>
  <si>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</si>
  <si>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</si>
  <si>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</si>
  <si>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</si>
  <si>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</si>
  <si>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</si>
  <si>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</si>
  <si>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</si>
  <si>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</si>
  <si>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</si>
  <si>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</si>
  <si>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</si>
  <si>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</si>
  <si>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</si>
  <si>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</si>
  <si>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</si>
  <si>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</si>
  <si>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</si>
  <si>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</si>
  <si>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</si>
  <si>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</si>
  <si>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</si>
  <si>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</si>
  <si>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</si>
  <si>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</si>
  <si>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</si>
  <si>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</si>
  <si>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</si>
  <si>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</si>
  <si>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</si>
  <si>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</si>
  <si>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</si>
  <si>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</si>
  <si>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</si>
  <si>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</si>
  <si>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</si>
  <si>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</si>
  <si>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</si>
  <si>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</si>
  <si>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</si>
  <si>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</si>
  <si>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</si>
  <si>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</si>
  <si>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</si>
  <si>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</si>
  <si>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</si>
  <si>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</si>
  <si>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</si>
  <si>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</si>
  <si>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</si>
  <si>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</si>
  <si>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</si>
  <si>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</si>
  <si>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</si>
  <si>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</si>
  <si>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</si>
  <si>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</si>
  <si>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</si>
  <si>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</si>
  <si>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</si>
  <si>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</si>
  <si>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</si>
  <si>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</si>
  <si>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</si>
  <si>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</si>
  <si>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</si>
  <si>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</si>
  <si>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</si>
  <si>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</si>
  <si>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</si>
  <si>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</si>
  <si>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</si>
  <si>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</si>
  <si>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</si>
  <si>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</si>
  <si>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</si>
  <si>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</si>
  <si>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</si>
  <si>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</si>
  <si>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</si>
  <si>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</si>
  <si>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</si>
  <si>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</si>
  <si>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</si>
  <si>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</si>
  <si>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</si>
  <si>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</si>
  <si>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</si>
  <si>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</si>
  <si>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</si>
  <si>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</si>
  <si>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</si>
  <si>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</si>
  <si>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</si>
  <si>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</si>
  <si>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</si>
  <si>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</si>
  <si>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</si>
  <si>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</si>
  <si>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</si>
  <si>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</si>
  <si>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</si>
  <si>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</si>
  <si>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</si>
  <si>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</si>
  <si>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</si>
  <si>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</si>
  <si>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</si>
  <si>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</si>
  <si>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</si>
  <si>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</si>
  <si>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</si>
  <si>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</si>
  <si>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</si>
  <si>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</si>
  <si>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</si>
  <si>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</si>
  <si>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</si>
  <si>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</si>
  <si>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</si>
  <si>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</si>
  <si>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</si>
  <si>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</si>
  <si>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</si>
  <si>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</si>
  <si>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</si>
  <si>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</si>
  <si>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</si>
  <si>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</si>
  <si>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</si>
  <si>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</si>
  <si>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</si>
  <si>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</si>
  <si>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</si>
  <si>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</si>
  <si>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</si>
  <si>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</si>
  <si>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</si>
  <si>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</si>
  <si>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</si>
  <si>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</si>
  <si>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</si>
  <si>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</si>
  <si>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</si>
  <si>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</si>
  <si>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</si>
  <si>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</si>
  <si>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</si>
  <si>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</si>
  <si>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</si>
  <si>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</si>
  <si>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</si>
  <si>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</si>
  <si>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</si>
  <si>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</si>
  <si>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</si>
  <si>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</si>
  <si>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</si>
  <si>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</si>
  <si>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</si>
  <si>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</si>
  <si>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</si>
  <si>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</si>
  <si>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</si>
  <si>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</si>
  <si>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</si>
  <si>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</si>
  <si>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</si>
  <si>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</si>
  <si>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</si>
  <si>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</si>
  <si>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</si>
  <si>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</si>
  <si>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</si>
  <si>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</si>
  <si>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</si>
  <si>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</si>
  <si>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</si>
  <si>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</si>
  <si>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</si>
  <si>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</si>
  <si>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</si>
  <si>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</si>
  <si>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</si>
  <si>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</si>
  <si>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</si>
  <si>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</si>
  <si>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</si>
  <si>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</si>
  <si>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</si>
  <si>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</si>
  <si>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</si>
  <si>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</si>
  <si>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</si>
  <si>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</si>
  <si>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</si>
  <si>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</si>
  <si>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</si>
  <si>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</si>
  <si>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</si>
  <si>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</si>
  <si>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</si>
  <si>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</si>
  <si>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</si>
  <si>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</si>
  <si>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</si>
  <si>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</si>
  <si>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</si>
  <si>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</si>
  <si>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</si>
  <si>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</si>
  <si>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</si>
  <si>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</si>
  <si>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</si>
  <si>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</si>
  <si>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</si>
  <si>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</si>
  <si>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</si>
  <si>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</si>
  <si>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</si>
  <si>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</si>
  <si>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</si>
  <si>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</si>
  <si>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</si>
  <si>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</si>
  <si>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</si>
  <si>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</si>
  <si>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</si>
  <si>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</si>
  <si>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</si>
  <si>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</si>
  <si>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</si>
  <si>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</si>
  <si>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</si>
  <si>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</si>
  <si>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</si>
  <si>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</si>
  <si>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</si>
  <si>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</si>
  <si>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</si>
  <si>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</si>
  <si>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</si>
  <si>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</si>
  <si>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</si>
  <si>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</si>
  <si>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</si>
  <si>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</si>
  <si>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</si>
  <si>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</si>
  <si>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</si>
  <si>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</si>
  <si>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</si>
  <si>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</si>
  <si>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</si>
  <si>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</si>
  <si>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</si>
  <si>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</si>
  <si>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</si>
  <si>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</si>
  <si>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</si>
  <si>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</si>
  <si>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</si>
  <si>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</si>
  <si>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</si>
  <si>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</si>
  <si>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</si>
  <si>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</si>
  <si>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</si>
  <si>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</si>
  <si>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</si>
  <si>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</si>
  <si>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</si>
  <si>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</si>
  <si>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</si>
  <si>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</si>
  <si>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</si>
  <si>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</si>
  <si>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</si>
  <si>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</si>
  <si>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</si>
  <si>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</si>
  <si>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</si>
  <si>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</si>
  <si>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</si>
  <si>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</si>
  <si>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</si>
  <si>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</si>
  <si>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</si>
  <si>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</si>
  <si>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</si>
  <si>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</si>
  <si>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</si>
  <si>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</si>
  <si>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</si>
  <si>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</si>
  <si>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</si>
  <si>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</si>
  <si>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</si>
  <si>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</si>
  <si>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</si>
  <si>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</si>
  <si>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</si>
  <si>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</si>
  <si>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</si>
  <si>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</si>
  <si>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</si>
  <si>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</si>
  <si>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</si>
  <si>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</si>
  <si>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</si>
  <si>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</si>
  <si>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</si>
  <si>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</si>
  <si>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</si>
  <si>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</si>
  <si>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</si>
  <si>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</si>
  <si>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</si>
  <si>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</si>
  <si>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</si>
  <si>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</si>
  <si>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</si>
  <si>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</si>
  <si>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</si>
  <si>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</si>
  <si>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</si>
  <si>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</si>
  <si>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</si>
  <si>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</si>
  <si>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</si>
  <si>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</si>
  <si>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</si>
  <si>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</si>
  <si>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</si>
  <si>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</si>
  <si>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</si>
  <si>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</si>
  <si>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</si>
  <si>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</si>
  <si>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</si>
  <si>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</si>
  <si>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</si>
  <si>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</si>
  <si>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</si>
  <si>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</si>
  <si>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</si>
  <si>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</si>
  <si>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</si>
  <si>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</si>
  <si>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</si>
  <si>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</si>
  <si>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</si>
  <si>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</si>
  <si>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</si>
  <si>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</si>
  <si>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</si>
  <si>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</si>
  <si>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</si>
  <si>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</si>
  <si>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</si>
  <si>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</si>
  <si>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</si>
  <si>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</si>
  <si>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</si>
  <si>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</si>
  <si>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</si>
  <si>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</si>
  <si>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</si>
  <si>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</si>
  <si>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</si>
  <si>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</si>
  <si>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</si>
  <si>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</si>
  <si>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</si>
  <si>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</si>
  <si>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</si>
  <si>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</si>
  <si>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</si>
  <si>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</si>
  <si>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</si>
  <si>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</si>
  <si>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</si>
  <si>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</si>
  <si>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</si>
  <si>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</si>
  <si>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</si>
  <si>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</si>
  <si>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</si>
  <si>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</si>
  <si>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</si>
  <si>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</si>
  <si>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</si>
  <si>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</si>
  <si>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</si>
  <si>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</si>
  <si>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</si>
  <si>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</si>
  <si>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</si>
  <si>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</si>
  <si>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</si>
  <si>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</si>
  <si>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</si>
  <si>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</si>
  <si>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</si>
  <si>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</si>
  <si>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</si>
  <si>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</si>
  <si>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</si>
  <si>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</si>
  <si>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</si>
  <si>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</si>
  <si>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</si>
  <si>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</si>
  <si>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</si>
  <si>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</si>
  <si>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</si>
  <si>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</si>
  <si>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</si>
  <si>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</si>
  <si>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</si>
  <si>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</si>
  <si>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</si>
  <si>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</si>
  <si>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</si>
  <si>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</si>
  <si>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</si>
  <si>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</si>
  <si>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</si>
  <si>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</si>
  <si>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</si>
  <si>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</si>
  <si>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</si>
  <si>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</si>
  <si>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</si>
  <si>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</si>
  <si>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</si>
  <si>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</si>
  <si>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</si>
  <si>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</si>
  <si>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</si>
  <si>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</si>
  <si>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</si>
  <si>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</si>
  <si>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</si>
  <si>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</si>
  <si>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</si>
  <si>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</si>
  <si>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</si>
  <si>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</si>
  <si>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</si>
  <si>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</si>
  <si>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</si>
  <si>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</si>
  <si>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</si>
  <si>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</si>
  <si>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</si>
  <si>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</si>
  <si>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</si>
  <si>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</si>
  <si>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</si>
  <si>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</si>
  <si>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</si>
  <si>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</si>
  <si>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</si>
  <si>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</si>
  <si>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</si>
  <si>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</si>
  <si>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</si>
  <si>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</si>
  <si>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</si>
  <si>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</si>
  <si>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</si>
  <si>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</si>
  <si>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</si>
  <si>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</si>
  <si>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</si>
  <si>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</si>
  <si>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</si>
  <si>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</si>
  <si>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</si>
  <si>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</si>
  <si>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</si>
  <si>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</si>
  <si>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</si>
  <si>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</si>
  <si>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</si>
  <si>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</si>
  <si>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</si>
  <si>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</si>
  <si>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</si>
  <si>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</si>
  <si>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</si>
  <si>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</si>
  <si>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</si>
  <si>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</si>
  <si>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</si>
  <si>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</si>
  <si>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</si>
  <si>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</si>
  <si>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</si>
  <si>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</si>
  <si>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</si>
  <si>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</si>
  <si>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</si>
  <si>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</si>
  <si>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</si>
  <si>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</si>
  <si>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</si>
  <si>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</si>
  <si>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</si>
  <si>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</si>
  <si>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</si>
  <si>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</si>
  <si>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</si>
  <si>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</si>
  <si>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</si>
  <si>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</si>
  <si>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</si>
  <si>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</si>
  <si>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</si>
  <si>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</si>
  <si>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</si>
  <si>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</si>
  <si>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</si>
  <si>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</si>
  <si>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</si>
  <si>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</si>
  <si>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</si>
  <si>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</si>
  <si>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</si>
  <si>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</si>
  <si>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</si>
  <si>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</si>
  <si>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</si>
  <si>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</si>
  <si>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</si>
  <si>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</si>
  <si>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</si>
  <si>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</si>
  <si>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</si>
  <si>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</si>
  <si>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</si>
  <si>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</si>
  <si>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</si>
  <si>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</si>
  <si>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</si>
  <si>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</si>
  <si>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</si>
  <si>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</si>
  <si>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</si>
  <si>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</si>
  <si>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</si>
  <si>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</si>
  <si>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</si>
  <si>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</si>
  <si>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</si>
  <si>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</si>
  <si>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</si>
  <si>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</si>
  <si>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</si>
  <si>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</si>
  <si>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</si>
  <si>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</si>
  <si>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</si>
  <si>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</si>
  <si>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</si>
  <si>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</si>
  <si>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</si>
  <si>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</si>
  <si>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</si>
  <si>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</si>
  <si>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</si>
  <si>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</si>
  <si>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</si>
  <si>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</si>
  <si>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</si>
  <si>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</si>
  <si>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</si>
  <si>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</si>
  <si>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</si>
  <si>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</si>
  <si>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</si>
  <si>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</si>
  <si>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</si>
  <si>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</si>
  <si>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</si>
  <si>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</si>
  <si>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</si>
  <si>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</si>
  <si>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</si>
  <si>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</si>
  <si>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</si>
  <si>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</si>
  <si>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</si>
  <si>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</si>
  <si>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</si>
  <si>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</si>
  <si>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</si>
  <si>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</si>
  <si>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</si>
  <si>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</si>
  <si>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</si>
  <si>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</si>
  <si>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</si>
  <si>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</si>
  <si>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</si>
  <si>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</si>
  <si>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</si>
  <si>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</si>
  <si>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</si>
  <si>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</si>
  <si>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</si>
  <si>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</si>
  <si>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</si>
  <si>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</si>
  <si>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</si>
  <si>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</si>
  <si>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</si>
  <si>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</si>
  <si>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</si>
  <si>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</si>
  <si>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</si>
  <si>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</si>
  <si>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</si>
  <si>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</si>
  <si>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</si>
  <si>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</si>
  <si>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</si>
  <si>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</si>
  <si>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</si>
  <si>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</si>
  <si>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</si>
  <si>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</si>
  <si>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</si>
  <si>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</si>
  <si>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</si>
  <si>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</si>
  <si>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</si>
  <si>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</si>
  <si>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</si>
  <si>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</si>
  <si>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</si>
  <si>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</si>
  <si>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</si>
  <si>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</si>
  <si>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</si>
  <si>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</si>
  <si>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</si>
  <si>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</si>
  <si>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</si>
  <si>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</si>
  <si>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</si>
  <si>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</si>
  <si>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</si>
  <si>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</si>
  <si>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</si>
  <si>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</si>
  <si>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</si>
  <si>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</si>
  <si>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</si>
  <si>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</si>
  <si>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</si>
  <si>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</si>
  <si>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</si>
  <si>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</si>
  <si>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</si>
  <si>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</si>
  <si>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</si>
  <si>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</si>
  <si>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</si>
  <si>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</si>
  <si>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</si>
  <si>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</si>
  <si>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</si>
  <si>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</si>
  <si>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</si>
  <si>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</si>
  <si>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</si>
  <si>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</si>
  <si>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</si>
  <si>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</si>
  <si>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</si>
  <si>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</si>
  <si>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</si>
  <si>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</si>
  <si>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</si>
  <si>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</si>
  <si>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</si>
  <si>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</si>
  <si>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</si>
  <si>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</si>
  <si>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</si>
  <si>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</si>
  <si>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</si>
  <si>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</si>
  <si>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</si>
  <si>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</si>
  <si>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</si>
  <si>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</si>
  <si>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</si>
  <si>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</si>
  <si>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</si>
  <si>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</si>
  <si>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</si>
  <si>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</si>
  <si>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</si>
  <si>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</si>
  <si>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</si>
  <si>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</si>
  <si>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</si>
  <si>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</si>
  <si>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</si>
  <si>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</si>
  <si>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</si>
  <si>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</si>
  <si>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</si>
  <si>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</si>
  <si>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</si>
  <si>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</si>
  <si>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</si>
  <si>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</si>
  <si>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ECC energy balance across industries</t>
  </si>
  <si>
    <t>X_loss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</si>
</sst>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22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53" fillId="0" borderId="0" xfId="0" applyFont="1" applyFill="1" applyAlignment="1">
      <alignment horizontal="center"/>
    </xf>
    <xf numFmtId="0" fontId="78" fillId="0" borderId="0" xfId="0" applyFont="1" applyFill="1" applyAlignment="1">
      <alignment horizontal="center"/>
    </xf>
    <xf numFmtId="0" fontId="0" fillId="0" borderId="0" xfId="0" applyFill="1"/>
    <xf numFmtId="0" fontId="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77" fillId="0" borderId="0" xfId="0" applyFont="1" applyFill="1" applyAlignment="1">
      <alignment horizontal="center"/>
    </xf>
    <xf numFmtId="0" fontId="75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schu\Documents\github\MaterialExergyPaper2025\data\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4</v>
    <v>8</v>
    <v>18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8" t="s">
        <v>95</v>
      </c>
      <c r="S2" s="319"/>
      <c r="T2" s="318" t="s">
        <v>100</v>
      </c>
      <c r="U2" s="319"/>
      <c r="W2" s="318" t="s">
        <v>164</v>
      </c>
      <c r="X2" s="322"/>
      <c r="Y2" s="31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0" t="s">
        <v>305</v>
      </c>
      <c r="AJ2" s="320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1" t="s">
        <v>548</v>
      </c>
      <c r="AJ6" s="321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9" t="s">
        <v>115</v>
      </c>
      <c r="P10" s="329"/>
      <c r="Q10" s="329"/>
      <c r="R10" s="329"/>
      <c r="S10" s="329"/>
      <c r="T10" s="329"/>
      <c r="U10" s="329"/>
      <c r="V10" s="329" t="s">
        <v>115</v>
      </c>
      <c r="W10" s="329"/>
      <c r="X10" s="329"/>
      <c r="Y10" s="329"/>
      <c r="Z10" s="329"/>
      <c r="AA10" s="329"/>
      <c r="AB10" s="329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9" t="s">
        <v>236</v>
      </c>
      <c r="P11" s="329"/>
      <c r="Q11" s="329"/>
      <c r="R11" s="318"/>
      <c r="S11" s="319"/>
      <c r="T11" s="337" t="s">
        <v>235</v>
      </c>
      <c r="U11" s="337"/>
      <c r="V11" s="329" t="str">
        <f>_xlfn.CONCAT(E19," ",C19," ","+"," ",E21," ",C21," ","--&gt;"," ",E22," ",C22," ","+"," ",E20*E21," ",C20)</f>
        <v>1.5 C + 1.5 O2 --&gt; 1.5 CO2 + 5.64 N2</v>
      </c>
      <c r="W11" s="329"/>
      <c r="X11" s="329"/>
      <c r="Y11" s="329"/>
      <c r="Z11" s="329"/>
      <c r="AA11" s="329"/>
      <c r="AB11" s="329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9" t="s">
        <v>156</v>
      </c>
      <c r="P12" s="329"/>
      <c r="Q12" s="329"/>
      <c r="R12" s="318"/>
      <c r="S12" s="319"/>
      <c r="T12" s="329" t="s">
        <v>155</v>
      </c>
      <c r="U12" s="329"/>
      <c r="V12" s="329" t="str">
        <f>_xlfn.CONCAT(E25," ",C25," ","+"," ",E26," ",C26," ","--&gt;"," ",E27," ",C27)</f>
        <v>1.5 CO2 + 1.5 C --&gt; 3 CO</v>
      </c>
      <c r="W12" s="329"/>
      <c r="X12" s="329"/>
      <c r="Y12" s="329"/>
      <c r="Z12" s="329"/>
      <c r="AA12" s="329"/>
      <c r="AB12" s="329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9" t="s">
        <v>157</v>
      </c>
      <c r="P13" s="329"/>
      <c r="Q13" s="329"/>
      <c r="R13" s="318"/>
      <c r="S13" s="319"/>
      <c r="T13" s="337" t="s">
        <v>158</v>
      </c>
      <c r="U13" s="337"/>
      <c r="V13" s="329" t="str">
        <f>_xlfn.CONCAT(E29," ",C29," ","+"," ",E30," ",C30," ","--&gt;"," ",E31," ",C31," ","+"," ",E32," ",C32)</f>
        <v>1 Fe2O3 + 3 CO --&gt; 2 Fe + 3 CO2</v>
      </c>
      <c r="W13" s="329"/>
      <c r="X13" s="329"/>
      <c r="Y13" s="329"/>
      <c r="Z13" s="329"/>
      <c r="AA13" s="329"/>
      <c r="AB13" s="329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9"/>
      <c r="P14" s="329"/>
      <c r="Q14" s="329"/>
      <c r="R14" s="318"/>
      <c r="S14" s="319"/>
      <c r="T14" s="329"/>
      <c r="U14" s="329"/>
      <c r="V14" s="329" t="str">
        <f>_xlfn.CONCAT(E36," ",C36," ","--&gt;"," ",E37," ",C37," ","+"," ",E39," ",C39)</f>
        <v>1 CaCO3 --&gt; 1 CaO + 0.0624775822865075 MgO</v>
      </c>
      <c r="W14" s="329"/>
      <c r="X14" s="329"/>
      <c r="Y14" s="329"/>
      <c r="Z14" s="329"/>
      <c r="AA14" s="329"/>
      <c r="AB14" s="329"/>
    </row>
    <row r="15" spans="1:28" ht="16.95" customHeight="1">
      <c r="O15" s="329" t="s">
        <v>159</v>
      </c>
      <c r="P15" s="329"/>
      <c r="Q15" s="329"/>
      <c r="R15" s="318"/>
      <c r="S15" s="319"/>
      <c r="T15" s="329" t="s">
        <v>160</v>
      </c>
      <c r="U15" s="329"/>
      <c r="V15" s="329" t="str">
        <f>_xlfn.CONCAT(E41," ",C41," ","+"," ",E42," ",C42," ","--&gt;"," ",E43," ",C43)</f>
        <v>1 CaO + 1 SiO2 --&gt; 1 CaSiO3</v>
      </c>
      <c r="W15" s="329"/>
      <c r="X15" s="329"/>
      <c r="Y15" s="329"/>
      <c r="Z15" s="329"/>
      <c r="AA15" s="329"/>
      <c r="AB15" s="329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9" t="s">
        <v>261</v>
      </c>
      <c r="P17" s="329"/>
      <c r="Q17" s="329"/>
      <c r="R17" s="329"/>
      <c r="S17" s="329"/>
      <c r="T17" s="329"/>
      <c r="U17" s="329"/>
      <c r="V17" s="329" t="s">
        <v>115</v>
      </c>
      <c r="W17" s="329"/>
      <c r="X17" s="329"/>
      <c r="Y17" s="329"/>
      <c r="Z17" s="329"/>
      <c r="AA17" s="329"/>
      <c r="AB17" s="329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9" t="s">
        <v>262</v>
      </c>
      <c r="P18" s="329"/>
      <c r="Q18" s="329"/>
      <c r="R18" s="329"/>
      <c r="S18" s="329"/>
      <c r="T18" s="329" t="s">
        <v>263</v>
      </c>
      <c r="U18" s="318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.05" customHeight="1">
      <c r="B19" s="332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customHeight="1">
      <c r="A20" s="1"/>
      <c r="B20" s="333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4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5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6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8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8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8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8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9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0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5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6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8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2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2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8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8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1" t="s">
        <v>18</v>
      </c>
      <c r="C44" s="32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7" t="s">
        <v>276</v>
      </c>
      <c r="D47" s="327"/>
      <c r="E47" s="327"/>
      <c r="F47" s="327"/>
    </row>
    <row r="48" spans="2:23">
      <c r="C48" s="328"/>
      <c r="D48" s="328"/>
      <c r="E48" s="328"/>
      <c r="F48" s="328"/>
      <c r="H48" s="329" t="s">
        <v>69</v>
      </c>
      <c r="I48" s="329"/>
      <c r="J48" s="329"/>
      <c r="K48" s="329"/>
      <c r="L48" s="329"/>
      <c r="M48" s="329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9" t="s">
        <v>73</v>
      </c>
      <c r="I49" s="329"/>
      <c r="J49" s="329"/>
      <c r="K49" s="20"/>
      <c r="L49" s="337" t="s">
        <v>281</v>
      </c>
      <c r="M49" s="33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4"/>
      <c r="J51" s="324"/>
      <c r="K51" s="324"/>
      <c r="L51" s="324"/>
      <c r="M51" s="324"/>
    </row>
    <row r="52" spans="1:17" ht="16.2" customHeight="1">
      <c r="C52" s="24"/>
      <c r="H52" s="324"/>
      <c r="I52" s="324"/>
      <c r="J52" s="324"/>
      <c r="K52" s="324"/>
      <c r="L52" s="324"/>
      <c r="M52" s="324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0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3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1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3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1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1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7" t="s">
        <v>296</v>
      </c>
      <c r="C69" s="327"/>
      <c r="D69" s="327"/>
      <c r="E69" s="327"/>
      <c r="F69" s="327"/>
      <c r="G69" s="327"/>
      <c r="Y69" s="342" t="s">
        <v>514</v>
      </c>
      <c r="Z69" s="343"/>
      <c r="AA69" s="343"/>
      <c r="AB69" s="343"/>
      <c r="AC69" s="343"/>
      <c r="AD69" s="343"/>
      <c r="AE69" s="343"/>
      <c r="AF69" s="343"/>
    </row>
    <row r="70" spans="2:45">
      <c r="B70" s="344"/>
      <c r="C70" s="344"/>
      <c r="D70" s="344"/>
      <c r="E70" s="344"/>
      <c r="F70" s="344"/>
      <c r="G70" s="344"/>
      <c r="K70" s="14" t="s">
        <v>523</v>
      </c>
      <c r="Y70" s="342"/>
      <c r="Z70" s="343"/>
      <c r="AA70" s="343"/>
      <c r="AB70" s="343"/>
      <c r="AC70" s="343"/>
      <c r="AD70" s="343"/>
      <c r="AE70" s="343"/>
      <c r="AF70" s="343"/>
    </row>
    <row r="71" spans="2:45">
      <c r="E71" s="20"/>
      <c r="F71" s="20" t="s">
        <v>298</v>
      </c>
      <c r="G71" s="20" t="s">
        <v>298</v>
      </c>
      <c r="Y71" s="342"/>
      <c r="Z71" s="343"/>
      <c r="AA71" s="343"/>
      <c r="AB71" s="343"/>
      <c r="AC71" s="343"/>
      <c r="AD71" s="343"/>
      <c r="AE71" s="343"/>
      <c r="AF71" s="343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0"/>
      <c r="I78" s="320"/>
      <c r="J78" s="320"/>
      <c r="K78" s="320"/>
      <c r="L78" s="32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1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8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1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8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1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8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1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8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48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3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3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3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3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5" t="s">
        <v>504</v>
      </c>
      <c r="I103" s="345"/>
      <c r="J103" s="345"/>
      <c r="K103" s="345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6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8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6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8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6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8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6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8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6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8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6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8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6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6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6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6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6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0" t="s">
        <v>557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7" t="s">
        <v>506</v>
      </c>
      <c r="D158" s="347"/>
      <c r="E158" s="347"/>
      <c r="F158" s="347"/>
      <c r="G158" s="347"/>
    </row>
    <row r="159" spans="1:30">
      <c r="B159" s="52" t="s">
        <v>358</v>
      </c>
      <c r="C159" s="343"/>
      <c r="D159" s="343"/>
      <c r="E159" s="343"/>
      <c r="F159" s="343"/>
      <c r="G159" s="343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3" t="s">
        <v>563</v>
      </c>
      <c r="C180" s="343"/>
      <c r="D180" s="343"/>
      <c r="E180" s="343"/>
      <c r="F180" s="343"/>
      <c r="G180" s="343"/>
    </row>
    <row r="181" spans="1:21">
      <c r="B181" s="343"/>
      <c r="C181" s="343"/>
      <c r="D181" s="343"/>
      <c r="E181" s="343"/>
      <c r="F181" s="343"/>
      <c r="G181" s="343"/>
    </row>
    <row r="182" spans="1:21">
      <c r="B182" s="343"/>
      <c r="C182" s="343"/>
      <c r="D182" s="343"/>
      <c r="E182" s="343"/>
      <c r="F182" s="343"/>
      <c r="G182" s="343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0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0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0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0"/>
    </row>
    <row r="205" spans="1:101">
      <c r="CJ205" s="320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0"/>
    </row>
    <row r="208" spans="1:101" ht="18" customHeight="1">
      <c r="B208" s="343" t="s">
        <v>392</v>
      </c>
      <c r="C208" s="343"/>
      <c r="D208" s="343"/>
      <c r="E208" s="343"/>
      <c r="G208" s="7" t="s">
        <v>66</v>
      </c>
      <c r="H208" s="7" t="s">
        <v>23</v>
      </c>
      <c r="J208" s="329" t="s">
        <v>69</v>
      </c>
      <c r="K208" s="329"/>
      <c r="L208" s="329"/>
      <c r="M208" s="329"/>
      <c r="N208" s="329"/>
      <c r="O208" s="329"/>
    </row>
    <row r="209" spans="1:88" ht="18" customHeight="1">
      <c r="B209" s="343"/>
      <c r="C209" s="343"/>
      <c r="D209" s="343"/>
      <c r="E209" s="343"/>
      <c r="G209" s="20">
        <v>3.76</v>
      </c>
      <c r="H209" s="20">
        <v>2</v>
      </c>
      <c r="J209" s="329" t="s">
        <v>394</v>
      </c>
      <c r="K209" s="329"/>
      <c r="L209" s="329"/>
      <c r="M209" s="20"/>
      <c r="N209" s="337" t="s">
        <v>74</v>
      </c>
      <c r="O209" s="337"/>
    </row>
    <row r="210" spans="1:88">
      <c r="B210" s="343"/>
      <c r="C210" s="343"/>
      <c r="D210" s="343"/>
      <c r="E210" s="343"/>
      <c r="J210" s="32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9"/>
      <c r="L210" s="329"/>
      <c r="M210" s="329"/>
      <c r="N210" s="329"/>
      <c r="O210" s="329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0" t="s">
        <v>507</v>
      </c>
      <c r="C211" s="320"/>
      <c r="D211" s="320"/>
      <c r="E211" s="320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0"/>
      <c r="BL216" s="320"/>
      <c r="BM216" s="320"/>
      <c r="BN216" s="320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0"/>
      <c r="BL217" s="320"/>
      <c r="BM217" s="320"/>
      <c r="BN217" s="320"/>
      <c r="CJ217" s="320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0"/>
      <c r="BQ218" s="14" t="e">
        <f>BS218*BT218</f>
        <v>#DIV/0!</v>
      </c>
      <c r="BT218" s="14" t="e">
        <f>O2_Naturalgas_molcoeff*BT230</f>
        <v>#DIV/0!</v>
      </c>
      <c r="CJ218" s="320"/>
    </row>
    <row r="219" spans="1:88">
      <c r="BO219" s="320"/>
      <c r="BQ219" s="14">
        <f>N2_for_coke_oven_comb</f>
        <v>0</v>
      </c>
      <c r="CJ219" s="320"/>
    </row>
    <row r="220" spans="1:88">
      <c r="CJ220" s="320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0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48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48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48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0" t="s">
        <v>376</v>
      </c>
      <c r="BL228" s="320"/>
      <c r="BM228" s="320"/>
      <c r="BN228" s="320"/>
    </row>
    <row r="229" spans="1:94">
      <c r="A229" s="348" t="s">
        <v>608</v>
      </c>
      <c r="B229" s="20" t="s">
        <v>135</v>
      </c>
      <c r="C229" s="14">
        <f>C223*MW_H</f>
        <v>7.0992995338357623E-2</v>
      </c>
      <c r="BK229" s="320"/>
      <c r="BL229" s="320"/>
      <c r="BM229" s="320"/>
      <c r="BN229" s="320"/>
    </row>
    <row r="230" spans="1:94">
      <c r="A230" s="348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4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3" t="s">
        <v>399</v>
      </c>
      <c r="C233" s="343"/>
      <c r="D233" s="343"/>
      <c r="E233" s="343"/>
      <c r="J233" s="329" t="s">
        <v>69</v>
      </c>
      <c r="K233" s="329"/>
      <c r="L233" s="329"/>
      <c r="M233" s="329"/>
      <c r="N233" s="329"/>
      <c r="O233" s="329"/>
    </row>
    <row r="234" spans="1:94" ht="22.05" customHeight="1">
      <c r="B234" s="343"/>
      <c r="C234" s="343"/>
      <c r="D234" s="343"/>
      <c r="E234" s="343"/>
      <c r="J234" s="329" t="s">
        <v>401</v>
      </c>
      <c r="K234" s="329"/>
      <c r="L234" s="329"/>
      <c r="M234" s="20"/>
      <c r="N234" s="337" t="s">
        <v>74</v>
      </c>
      <c r="O234" s="337"/>
      <c r="CJ234" s="320"/>
      <c r="CL234" s="14" t="e">
        <f>CO234*CN234</f>
        <v>#DIV/0!</v>
      </c>
      <c r="CO234" s="14" t="e">
        <f>H2O_Naturalgas_molcoeff*BT230</f>
        <v>#DIV/0!</v>
      </c>
    </row>
    <row r="235" spans="1:94">
      <c r="B235" s="343"/>
      <c r="C235" s="343"/>
      <c r="D235" s="343"/>
      <c r="E235" s="343"/>
      <c r="J235" s="32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9"/>
      <c r="L235" s="329"/>
      <c r="M235" s="329"/>
      <c r="N235" s="329"/>
      <c r="O235" s="329"/>
      <c r="CJ235" s="320"/>
      <c r="CL235" s="14" t="e">
        <f>CN235*CO235</f>
        <v>#DIV/0!</v>
      </c>
      <c r="CO235" s="14" t="e">
        <f>BT230</f>
        <v>#DIV/0!</v>
      </c>
    </row>
    <row r="236" spans="1:94" ht="19.95" customHeight="1">
      <c r="B236" s="320" t="s">
        <v>507</v>
      </c>
      <c r="C236" s="320"/>
      <c r="D236" s="320"/>
      <c r="E236" s="320"/>
      <c r="CJ236" s="320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3" t="s">
        <v>404</v>
      </c>
      <c r="C250" s="343"/>
      <c r="D250" s="343"/>
      <c r="E250" s="343"/>
      <c r="J250" s="329" t="s">
        <v>69</v>
      </c>
      <c r="K250" s="329"/>
      <c r="L250" s="329"/>
      <c r="M250" s="329"/>
      <c r="N250" s="329"/>
      <c r="O250" s="329"/>
      <c r="CJ250" s="320"/>
    </row>
    <row r="251" spans="1:88" ht="18" customHeight="1">
      <c r="B251" s="343"/>
      <c r="C251" s="343"/>
      <c r="D251" s="343"/>
      <c r="E251" s="343"/>
      <c r="J251" s="329" t="s">
        <v>406</v>
      </c>
      <c r="K251" s="329"/>
      <c r="L251" s="329"/>
      <c r="M251" s="20"/>
      <c r="N251" s="337" t="s">
        <v>74</v>
      </c>
      <c r="O251" s="337"/>
      <c r="CJ251" s="320"/>
    </row>
    <row r="252" spans="1:88">
      <c r="B252" s="343"/>
      <c r="C252" s="343"/>
      <c r="D252" s="343"/>
      <c r="E252" s="343"/>
      <c r="J252" s="32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9"/>
      <c r="L252" s="329"/>
      <c r="M252" s="329"/>
      <c r="N252" s="329"/>
      <c r="O252" s="329"/>
      <c r="CJ252" s="320"/>
    </row>
    <row r="253" spans="1:88">
      <c r="B253" s="320" t="s">
        <v>507</v>
      </c>
      <c r="C253" s="320"/>
      <c r="D253" s="320"/>
      <c r="E253" s="320"/>
      <c r="CJ253" s="320"/>
    </row>
    <row r="254" spans="1:88">
      <c r="CJ254" s="320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0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0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0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0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0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0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3" t="s">
        <v>403</v>
      </c>
      <c r="C266" s="343"/>
      <c r="D266" s="343"/>
      <c r="E266" s="343"/>
      <c r="J266" s="329" t="s">
        <v>69</v>
      </c>
      <c r="K266" s="329"/>
      <c r="L266" s="329"/>
      <c r="M266" s="329"/>
      <c r="N266" s="329"/>
      <c r="O266" s="329"/>
    </row>
    <row r="267" spans="1:88" ht="18" customHeight="1">
      <c r="B267" s="343"/>
      <c r="C267" s="343"/>
      <c r="D267" s="343"/>
      <c r="E267" s="343"/>
      <c r="J267" s="329" t="s">
        <v>73</v>
      </c>
      <c r="K267" s="329"/>
      <c r="L267" s="329"/>
      <c r="M267" s="20"/>
      <c r="N267" s="337" t="s">
        <v>74</v>
      </c>
      <c r="O267" s="337"/>
    </row>
    <row r="268" spans="1:88">
      <c r="B268" s="343"/>
      <c r="C268" s="343"/>
      <c r="D268" s="343"/>
      <c r="E268" s="343"/>
      <c r="J268" s="32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9"/>
      <c r="L268" s="329"/>
      <c r="M268" s="329"/>
      <c r="N268" s="329"/>
      <c r="O268" s="329"/>
    </row>
    <row r="269" spans="1:88">
      <c r="B269" s="320" t="s">
        <v>507</v>
      </c>
      <c r="C269" s="320"/>
      <c r="D269" s="320"/>
      <c r="E269" s="320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48" t="s">
        <v>609</v>
      </c>
      <c r="B283" s="20" t="s">
        <v>480</v>
      </c>
      <c r="C283" s="14">
        <f>C280/C281</f>
        <v>0.33567230039130802</v>
      </c>
    </row>
    <row r="284" spans="1:13">
      <c r="A284" s="348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topLeftCell="A11"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defaultColWidth="11.44140625" defaultRowHeight="14.4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0" t="s">
        <v>470</v>
      </c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N38" s="233"/>
      <c r="BO38" s="360" t="s">
        <v>471</v>
      </c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  <c r="CB38" s="360"/>
      <c r="CC38" s="36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0" t="s">
        <v>472</v>
      </c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0" t="s">
        <v>328</v>
      </c>
      <c r="AV123" s="360"/>
      <c r="AW123" s="360"/>
      <c r="AX123" s="360"/>
      <c r="AY123" s="360"/>
      <c r="AZ123" s="360"/>
      <c r="BA123" s="360"/>
      <c r="BB123" s="360"/>
      <c r="BC123" s="360"/>
      <c r="BD123" s="360"/>
      <c r="BE123" s="360"/>
      <c r="BF123" s="360"/>
      <c r="BG123" s="360"/>
      <c r="BH123" s="360"/>
      <c r="BI123" s="360"/>
      <c r="BJ123" s="52" t="s">
        <v>369</v>
      </c>
      <c r="BO123" s="360" t="s">
        <v>330</v>
      </c>
      <c r="BP123" s="36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61"/>
      <c r="G125" s="36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0" t="s">
        <v>368</v>
      </c>
      <c r="AV125" s="360"/>
      <c r="AW125" s="360"/>
      <c r="AX125" s="360"/>
      <c r="AY125" s="360"/>
      <c r="AZ125" s="360"/>
      <c r="BA125" s="360"/>
      <c r="BB125" s="360"/>
      <c r="BC125" s="360"/>
      <c r="BD125" s="360"/>
      <c r="BE125" s="360"/>
      <c r="BF125" s="360"/>
      <c r="BG125" s="360"/>
      <c r="BH125" s="360"/>
      <c r="BI125" s="360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0" t="s">
        <v>329</v>
      </c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0" t="s">
        <v>366</v>
      </c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  <c r="AA144" s="360"/>
      <c r="AB144" s="360"/>
      <c r="AC144" s="360"/>
      <c r="AD144" s="360"/>
      <c r="AE144" s="360"/>
      <c r="AF144" s="360"/>
      <c r="AG144" s="360"/>
      <c r="AH144" s="360"/>
      <c r="AI144" s="360"/>
      <c r="AJ144" s="360"/>
      <c r="AK144" s="360"/>
      <c r="AL144" s="360"/>
      <c r="AM144" s="360"/>
      <c r="AN144" s="360"/>
      <c r="AO144" s="36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0" t="s">
        <v>56</v>
      </c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  <c r="AA165" s="360"/>
      <c r="AB165" s="360"/>
      <c r="AC165" s="360"/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0" t="s">
        <v>367</v>
      </c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  <c r="AA167" s="360"/>
      <c r="AB167" s="360"/>
      <c r="AC167" s="360"/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52"/>
      <c r="AQ167" s="52"/>
    </row>
    <row r="171" spans="5:47">
      <c r="F171" s="360" t="s">
        <v>461</v>
      </c>
      <c r="G171" s="360"/>
      <c r="H171" s="360"/>
      <c r="I171" s="360"/>
      <c r="J171" s="360"/>
      <c r="K171" s="360"/>
      <c r="L171" s="360"/>
      <c r="M171" s="360"/>
      <c r="N171" s="36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0" t="s">
        <v>490</v>
      </c>
      <c r="G213" s="360"/>
      <c r="H213" s="360"/>
      <c r="I213" s="360"/>
      <c r="J213" s="36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G121" s="52"/>
      <c r="BL121" s="52"/>
      <c r="BM121" s="52"/>
      <c r="BN121" s="52"/>
    </row>
    <row r="122" spans="2:66" ht="13.05" customHeight="1">
      <c r="C122" s="361"/>
      <c r="D122" s="36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0" t="s">
        <v>329</v>
      </c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0" t="s">
        <v>366</v>
      </c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0" t="s">
        <v>56</v>
      </c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  <c r="AA162" s="360"/>
      <c r="AB162" s="360"/>
      <c r="AC162" s="360"/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0" t="s">
        <v>367</v>
      </c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  <c r="AA164" s="360"/>
      <c r="AB164" s="360"/>
      <c r="AC164" s="360"/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52"/>
      <c r="AN164" s="52"/>
    </row>
    <row r="168" spans="2:40">
      <c r="C168" s="360" t="s">
        <v>364</v>
      </c>
      <c r="D168" s="360"/>
      <c r="E168" s="360"/>
      <c r="F168" s="360"/>
      <c r="G168" s="360"/>
      <c r="H168" s="360"/>
      <c r="I168" s="360"/>
      <c r="J168" s="360"/>
      <c r="K168" s="36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0" t="s">
        <v>375</v>
      </c>
      <c r="D210" s="360"/>
      <c r="E210" s="360"/>
      <c r="F210" s="360"/>
      <c r="G210" s="36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99" zoomScale="87" workbookViewId="0">
      <selection activeCell="C215" sqref="C215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61"/>
      <c r="D121" s="36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0" t="s">
        <v>329</v>
      </c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  <c r="AA138" s="360"/>
      <c r="AB138" s="360"/>
      <c r="AC138" s="360"/>
      <c r="AD138" s="360"/>
      <c r="AE138" s="360"/>
      <c r="AF138" s="360"/>
      <c r="AG138" s="360"/>
      <c r="AH138" s="360"/>
      <c r="AI138" s="360"/>
      <c r="AJ138" s="360"/>
      <c r="AK138" s="360"/>
      <c r="AL138" s="36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0" t="s">
        <v>366</v>
      </c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  <c r="AA140" s="360"/>
      <c r="AB140" s="360"/>
      <c r="AC140" s="360"/>
      <c r="AD140" s="360"/>
      <c r="AE140" s="360"/>
      <c r="AF140" s="360"/>
      <c r="AG140" s="360"/>
      <c r="AH140" s="360"/>
      <c r="AI140" s="360"/>
      <c r="AJ140" s="360"/>
      <c r="AK140" s="360"/>
      <c r="AL140" s="36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0" t="s">
        <v>56</v>
      </c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  <c r="AA161" s="360"/>
      <c r="AB161" s="360"/>
      <c r="AC161" s="360"/>
      <c r="AD161" s="360"/>
      <c r="AE161" s="360"/>
      <c r="AF161" s="360"/>
      <c r="AG161" s="360"/>
      <c r="AH161" s="360"/>
      <c r="AI161" s="360"/>
      <c r="AJ161" s="360"/>
      <c r="AK161" s="360"/>
      <c r="AL161" s="360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0" t="s">
        <v>367</v>
      </c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  <c r="AA163" s="360"/>
      <c r="AB163" s="360"/>
      <c r="AC163" s="360"/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52"/>
      <c r="AN163" s="52"/>
    </row>
    <row r="167" spans="2:40">
      <c r="C167" s="360" t="s">
        <v>512</v>
      </c>
      <c r="D167" s="360"/>
      <c r="E167" s="360"/>
      <c r="F167" s="360"/>
      <c r="G167" s="360"/>
      <c r="H167" s="360"/>
      <c r="I167" s="360"/>
      <c r="J167" s="360"/>
      <c r="K167" s="36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zoomScale="11" workbookViewId="0">
      <selection activeCell="O57" sqref="O57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2" t="s">
        <v>329</v>
      </c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2" t="s">
        <v>366</v>
      </c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2" t="s">
        <v>56</v>
      </c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0" t="s">
        <v>367</v>
      </c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.05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43" zoomScale="88" workbookViewId="0">
      <selection activeCell="E145" sqref="E145:E159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0" t="s">
        <v>368</v>
      </c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2" t="s">
        <v>329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2" t="s">
        <v>366</v>
      </c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2" t="s">
        <v>56</v>
      </c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0" t="s">
        <v>367</v>
      </c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  <c r="AA96" s="360"/>
      <c r="AB96" s="360"/>
      <c r="AC96" s="360"/>
      <c r="AD96" s="360"/>
      <c r="AE96" s="360"/>
      <c r="AF96" s="360"/>
      <c r="AG96" s="360"/>
      <c r="AH96" s="360"/>
      <c r="AI96" s="360"/>
      <c r="AJ96" s="360"/>
      <c r="AK96" s="360"/>
      <c r="AL96" s="360"/>
      <c r="AM96" s="360"/>
      <c r="AN96" s="360"/>
      <c r="AO96" s="360"/>
    </row>
    <row r="99" spans="5:14">
      <c r="E99" s="14"/>
      <c r="F99" s="360" t="s">
        <v>512</v>
      </c>
      <c r="G99" s="360"/>
      <c r="H99" s="360"/>
      <c r="I99" s="360"/>
      <c r="J99" s="360"/>
      <c r="K99" s="360"/>
      <c r="L99" s="360"/>
      <c r="M99" s="360"/>
      <c r="N99" s="36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.05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62" t="s">
        <v>576</v>
      </c>
      <c r="G142" s="362"/>
      <c r="H142" s="362"/>
      <c r="I142" s="362"/>
      <c r="J142" s="362"/>
      <c r="K142" s="362"/>
      <c r="L142" s="36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0" t="s">
        <v>285</v>
      </c>
      <c r="Q23" s="380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81"/>
      <c r="Q24" s="381"/>
    </row>
    <row r="25" spans="14:66" ht="16.05" customHeight="1">
      <c r="P25" s="373" t="s">
        <v>269</v>
      </c>
      <c r="Q25" s="98" t="s">
        <v>245</v>
      </c>
      <c r="AO25" s="383" t="s">
        <v>346</v>
      </c>
      <c r="AP25" s="383"/>
      <c r="AQ25" s="383"/>
      <c r="AR25" s="383"/>
      <c r="AS25" s="383"/>
      <c r="AT25" s="383"/>
      <c r="AU25" s="383"/>
      <c r="BH25" s="383" t="s">
        <v>350</v>
      </c>
      <c r="BI25" s="383"/>
      <c r="BJ25" s="383"/>
      <c r="BK25" s="383"/>
      <c r="BL25" s="383"/>
      <c r="BM25" s="383"/>
      <c r="BN25" s="383"/>
    </row>
    <row r="26" spans="14:66">
      <c r="P26" s="376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89" t="s">
        <v>332</v>
      </c>
      <c r="F42" s="389"/>
      <c r="G42" s="389"/>
      <c r="H42" s="389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77" t="s">
        <v>325</v>
      </c>
      <c r="X42" s="377"/>
      <c r="Y42" s="377"/>
      <c r="Z42" s="377"/>
      <c r="AA42" s="377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77" t="s">
        <v>455</v>
      </c>
      <c r="AQ42" s="377"/>
      <c r="AR42" s="377"/>
      <c r="AS42" s="377"/>
      <c r="AT42" s="377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77" t="s">
        <v>351</v>
      </c>
      <c r="BJ42" s="377"/>
      <c r="BK42" s="377"/>
      <c r="BL42" s="377"/>
      <c r="BM42" s="377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89"/>
      <c r="F43" s="389"/>
      <c r="G43" s="389"/>
      <c r="H43" s="389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78"/>
      <c r="X43" s="378"/>
      <c r="Y43" s="378"/>
      <c r="Z43" s="378"/>
      <c r="AA43" s="37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77"/>
      <c r="AQ43" s="377"/>
      <c r="AR43" s="377"/>
      <c r="AS43" s="377"/>
      <c r="AT43" s="377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77"/>
      <c r="BJ43" s="377"/>
      <c r="BK43" s="377"/>
      <c r="BL43" s="377"/>
      <c r="BM43" s="377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87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73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73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88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6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6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75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75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75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75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75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75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75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75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75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75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75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75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75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75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75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75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75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75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75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75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75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75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68" t="s">
        <v>386</v>
      </c>
      <c r="C61" s="368"/>
      <c r="D61" s="368"/>
      <c r="E61" s="368"/>
      <c r="F61" s="368"/>
      <c r="G61" s="368"/>
      <c r="H61" s="36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75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72"/>
      <c r="C62" s="372"/>
      <c r="D62" s="372"/>
      <c r="E62" s="372"/>
      <c r="F62" s="372"/>
      <c r="G62" s="372"/>
      <c r="H62" s="37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75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75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75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75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75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68" t="s">
        <v>414</v>
      </c>
      <c r="F74" s="368"/>
      <c r="G74" s="368"/>
      <c r="H74" s="36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68"/>
      <c r="F75" s="368"/>
      <c r="G75" s="368"/>
      <c r="H75" s="368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75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75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68" t="s">
        <v>410</v>
      </c>
      <c r="DU103" s="368"/>
      <c r="DV103" s="368"/>
      <c r="DW103" s="368"/>
      <c r="DX103" s="368"/>
      <c r="DY103" s="36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72"/>
      <c r="DU104" s="372"/>
      <c r="DV104" s="372"/>
      <c r="DW104" s="372"/>
      <c r="DX104" s="372"/>
      <c r="DY104" s="37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84" t="s">
        <v>346</v>
      </c>
      <c r="AP110" s="371"/>
      <c r="AQ110" s="371"/>
      <c r="AR110" s="371"/>
      <c r="AS110" s="371"/>
      <c r="AT110" s="371"/>
      <c r="AU110" s="371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71" t="s">
        <v>350</v>
      </c>
      <c r="BH110" s="371"/>
      <c r="BI110" s="371"/>
      <c r="BJ110" s="371"/>
      <c r="BK110" s="371"/>
      <c r="BL110" s="371"/>
      <c r="BM110" s="371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85" t="s">
        <v>285</v>
      </c>
      <c r="Q111" s="385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86"/>
      <c r="Q112" s="386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73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6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71" t="s">
        <v>352</v>
      </c>
      <c r="EQ114" s="371"/>
      <c r="ER114" s="371"/>
      <c r="ES114" s="371"/>
      <c r="ET114" s="371"/>
      <c r="EU114" s="371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68" t="s">
        <v>376</v>
      </c>
      <c r="DU116" s="368"/>
      <c r="DV116" s="368"/>
      <c r="DW116" s="368"/>
      <c r="DX116" s="368"/>
      <c r="DY116" s="36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72"/>
      <c r="DU117" s="372"/>
      <c r="DV117" s="372"/>
      <c r="DW117" s="372"/>
      <c r="DX117" s="372"/>
      <c r="DY117" s="37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89" t="s">
        <v>413</v>
      </c>
      <c r="F126" s="389"/>
      <c r="G126" s="389"/>
      <c r="H126" s="389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9" t="s">
        <v>326</v>
      </c>
      <c r="X126" s="379"/>
      <c r="Y126" s="379"/>
      <c r="Z126" s="379"/>
      <c r="AA126" s="379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9" t="s">
        <v>435</v>
      </c>
      <c r="AR126" s="379"/>
      <c r="AS126" s="379"/>
      <c r="AT126" s="379"/>
      <c r="AU126" s="379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9" t="s">
        <v>348</v>
      </c>
      <c r="BK126" s="379"/>
      <c r="BL126" s="379"/>
      <c r="BM126" s="379"/>
      <c r="BN126" s="379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9" t="s">
        <v>349</v>
      </c>
      <c r="CD126" s="379"/>
      <c r="CE126" s="379"/>
      <c r="CF126" s="379"/>
      <c r="CG126" s="379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99" t="s">
        <v>76</v>
      </c>
      <c r="DT126" s="399"/>
      <c r="DU126" s="399"/>
      <c r="DV126" s="399"/>
      <c r="DW126" s="399"/>
      <c r="DX126" s="399"/>
      <c r="DY126" s="399"/>
      <c r="EG126" s="14" t="s">
        <v>445</v>
      </c>
      <c r="EL126" s="109">
        <f>EB134</f>
        <v>1314.2879334772852</v>
      </c>
      <c r="EM126" s="110">
        <f>EM134</f>
        <v>6684057.4589463631</v>
      </c>
      <c r="EN126" s="364" t="s">
        <v>337</v>
      </c>
      <c r="EO126" s="364"/>
      <c r="EP126" s="364"/>
      <c r="EQ126" s="364"/>
      <c r="ER126" s="364"/>
      <c r="ES126" s="364"/>
      <c r="ET126" s="364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64" t="s">
        <v>331</v>
      </c>
      <c r="FO126" s="364"/>
      <c r="FP126" s="364"/>
      <c r="FQ126" s="364"/>
      <c r="FR126" s="364"/>
      <c r="FS126" s="364"/>
      <c r="FT126" s="364"/>
    </row>
    <row r="127" spans="5:176" ht="16.2" customHeight="1">
      <c r="E127" s="389"/>
      <c r="F127" s="389"/>
      <c r="G127" s="389"/>
      <c r="H127" s="389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82"/>
      <c r="X127" s="382"/>
      <c r="Y127" s="382"/>
      <c r="Z127" s="382"/>
      <c r="AA127" s="382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9"/>
      <c r="AR127" s="379"/>
      <c r="AS127" s="379"/>
      <c r="AT127" s="379"/>
      <c r="AU127" s="379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9"/>
      <c r="BK127" s="379"/>
      <c r="BL127" s="379"/>
      <c r="BM127" s="379"/>
      <c r="BN127" s="379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9"/>
      <c r="CD127" s="379"/>
      <c r="CE127" s="379"/>
      <c r="CF127" s="379"/>
      <c r="CG127" s="379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99"/>
      <c r="DT127" s="399"/>
      <c r="DU127" s="399"/>
      <c r="DV127" s="399"/>
      <c r="DW127" s="399"/>
      <c r="DX127" s="399"/>
      <c r="DY127" s="399"/>
      <c r="EN127" s="364"/>
      <c r="EO127" s="364"/>
      <c r="EP127" s="364"/>
      <c r="EQ127" s="364"/>
      <c r="ER127" s="364"/>
      <c r="ES127" s="364"/>
      <c r="ET127" s="364"/>
      <c r="EY127" s="1"/>
      <c r="EZ127" s="1"/>
      <c r="FA127" s="1"/>
      <c r="FB127" s="1"/>
      <c r="FC127" s="1"/>
      <c r="FD127" s="1"/>
      <c r="FE127" s="1"/>
      <c r="FF127" s="1"/>
      <c r="FG127" s="1"/>
      <c r="FN127" s="364"/>
      <c r="FO127" s="364"/>
      <c r="FP127" s="364"/>
      <c r="FQ127" s="364"/>
      <c r="FR127" s="364"/>
      <c r="FS127" s="364"/>
      <c r="FT127" s="364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73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73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73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73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9"/>
      <c r="DT128" s="399"/>
      <c r="DU128" s="399"/>
      <c r="DV128" s="399"/>
      <c r="DW128" s="399"/>
      <c r="DX128" s="399"/>
      <c r="DY128" s="399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64"/>
      <c r="EO128" s="364"/>
      <c r="EP128" s="364"/>
      <c r="EQ128" s="364"/>
      <c r="ER128" s="364"/>
      <c r="ES128" s="364"/>
      <c r="ET128" s="36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64"/>
      <c r="FO128" s="364"/>
      <c r="FP128" s="364"/>
      <c r="FQ128" s="364"/>
      <c r="FR128" s="364"/>
      <c r="FS128" s="364"/>
      <c r="FT128" s="364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6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6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6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6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66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94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70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0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0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0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67"/>
      <c r="DX130" s="96" t="s">
        <v>77</v>
      </c>
      <c r="DY130" s="21"/>
      <c r="DZ130" s="370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95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70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0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0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0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0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0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0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68" t="s">
        <v>386</v>
      </c>
      <c r="C137" s="368"/>
      <c r="D137" s="368"/>
      <c r="E137" s="368"/>
      <c r="F137" s="368"/>
      <c r="G137" s="368"/>
      <c r="H137" s="36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72"/>
      <c r="C138" s="372"/>
      <c r="D138" s="372"/>
      <c r="E138" s="372"/>
      <c r="F138" s="372"/>
      <c r="G138" s="372"/>
      <c r="H138" s="37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68" t="s">
        <v>414</v>
      </c>
      <c r="BL142" s="368"/>
      <c r="BM142" s="368"/>
      <c r="BN142" s="36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75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68" t="s">
        <v>414</v>
      </c>
      <c r="DW142" s="368"/>
      <c r="DX142" s="368"/>
      <c r="DY142" s="36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68"/>
      <c r="BL143" s="368"/>
      <c r="BM143" s="368"/>
      <c r="BN143" s="368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75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8"/>
      <c r="DW143" s="368"/>
      <c r="DX143" s="368"/>
      <c r="DY143" s="368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75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75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75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75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75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75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75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75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75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75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75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75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75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68" t="s">
        <v>387</v>
      </c>
      <c r="C153" s="368"/>
      <c r="D153" s="368"/>
      <c r="E153" s="368"/>
      <c r="F153" s="368"/>
      <c r="G153" s="368"/>
      <c r="H153" s="36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72"/>
      <c r="C154" s="372"/>
      <c r="D154" s="372"/>
      <c r="E154" s="372"/>
      <c r="F154" s="372"/>
      <c r="G154" s="372"/>
      <c r="H154" s="37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68" t="s">
        <v>376</v>
      </c>
      <c r="BL154" s="368"/>
      <c r="BM154" s="368"/>
      <c r="BN154" s="36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68"/>
      <c r="BL155" s="368"/>
      <c r="BM155" s="368"/>
      <c r="BN155" s="368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96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6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6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6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68" t="s">
        <v>414</v>
      </c>
      <c r="F165" s="368"/>
      <c r="G165" s="368"/>
      <c r="H165" s="36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68"/>
      <c r="F166" s="368"/>
      <c r="G166" s="368"/>
      <c r="H166" s="368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75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75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83" t="s">
        <v>345</v>
      </c>
      <c r="X182" s="383"/>
      <c r="Y182" s="383"/>
      <c r="Z182" s="383"/>
      <c r="AA182" s="383"/>
      <c r="AB182" s="383"/>
      <c r="AC182" s="383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83" t="s">
        <v>346</v>
      </c>
      <c r="AP187" s="383"/>
      <c r="AQ187" s="383"/>
      <c r="AR187" s="383"/>
      <c r="AS187" s="383"/>
      <c r="AT187" s="383"/>
      <c r="AU187" s="383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83" t="s">
        <v>347</v>
      </c>
      <c r="BH187" s="383"/>
      <c r="BI187" s="383"/>
      <c r="BJ187" s="383"/>
      <c r="BK187" s="383"/>
      <c r="BL187" s="383"/>
      <c r="BM187" s="383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92" t="s">
        <v>285</v>
      </c>
      <c r="Q189" s="392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93"/>
      <c r="Q190" s="393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73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6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0" t="s">
        <v>398</v>
      </c>
      <c r="X195" s="391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5" t="s">
        <v>336</v>
      </c>
      <c r="Q206" s="345"/>
      <c r="R206" s="345"/>
      <c r="S206" s="21"/>
      <c r="T206" s="21"/>
      <c r="U206" s="177">
        <f>K218</f>
        <v>298.6148747230165</v>
      </c>
      <c r="V206" s="175">
        <f>V218</f>
        <v>8850991.3601140417</v>
      </c>
      <c r="W206" s="365" t="s">
        <v>327</v>
      </c>
      <c r="X206" s="365"/>
      <c r="Y206" s="365"/>
      <c r="Z206" s="365"/>
      <c r="AA206" s="365"/>
      <c r="AB206" s="36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5" t="s">
        <v>434</v>
      </c>
      <c r="AR206" s="365"/>
      <c r="AS206" s="365"/>
      <c r="AT206" s="365"/>
      <c r="AU206" s="36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5" t="s">
        <v>362</v>
      </c>
      <c r="BK206" s="365"/>
      <c r="BL206" s="365"/>
      <c r="BM206" s="365"/>
      <c r="BN206" s="36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5" t="s">
        <v>344</v>
      </c>
      <c r="CE206" s="365"/>
      <c r="CF206" s="365"/>
      <c r="CG206" s="365"/>
      <c r="CH206" s="365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5"/>
      <c r="X207" s="365"/>
      <c r="Y207" s="365"/>
      <c r="Z207" s="365"/>
      <c r="AA207" s="365"/>
      <c r="AB207" s="36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5"/>
      <c r="AR207" s="365"/>
      <c r="AS207" s="365"/>
      <c r="AT207" s="365"/>
      <c r="AU207" s="36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5"/>
      <c r="BK207" s="365"/>
      <c r="BL207" s="365"/>
      <c r="BM207" s="365"/>
      <c r="BN207" s="36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0"/>
      <c r="CE207" s="400"/>
      <c r="CF207" s="400"/>
      <c r="CG207" s="400"/>
      <c r="CH207" s="400"/>
      <c r="CI207" s="162"/>
      <c r="CU207" s="21"/>
      <c r="CV207" s="21"/>
    </row>
    <row r="208" spans="5:101" ht="19.2" customHeight="1">
      <c r="E208" s="368" t="s">
        <v>356</v>
      </c>
      <c r="F208" s="368"/>
      <c r="G208" s="368"/>
      <c r="H208" s="36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73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73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73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73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68"/>
      <c r="F209" s="368"/>
      <c r="G209" s="368"/>
      <c r="H209" s="368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6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6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6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74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69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69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69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69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69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69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69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69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69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69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69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69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69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69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69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69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69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69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69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69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69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69" t="s">
        <v>297</v>
      </c>
      <c r="X216" s="21"/>
      <c r="Y216" s="1" t="s">
        <v>477</v>
      </c>
      <c r="Z216" s="1" t="s">
        <v>477</v>
      </c>
      <c r="AA216" s="1" t="s">
        <v>477</v>
      </c>
      <c r="AC216" s="369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69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69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69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69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69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69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69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68" t="s">
        <v>386</v>
      </c>
      <c r="C222" s="368"/>
      <c r="D222" s="368"/>
      <c r="E222" s="368"/>
      <c r="F222" s="368"/>
      <c r="G222" s="368"/>
      <c r="H222" s="368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69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72"/>
      <c r="C223" s="372"/>
      <c r="D223" s="372"/>
      <c r="E223" s="372"/>
      <c r="F223" s="372"/>
      <c r="G223" s="372"/>
      <c r="H223" s="37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69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69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69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69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83" t="s">
        <v>347</v>
      </c>
      <c r="CZ226" s="383"/>
      <c r="DA226" s="383"/>
      <c r="DB226" s="383"/>
      <c r="DC226" s="383"/>
      <c r="DD226" s="383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69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69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75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75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75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5" t="s">
        <v>514</v>
      </c>
      <c r="CZ233" s="365"/>
      <c r="DA233" s="365"/>
      <c r="DB233" s="365"/>
      <c r="DC233" s="365"/>
      <c r="DL233" s="14" t="s">
        <v>515</v>
      </c>
      <c r="DP233" s="177">
        <f>DF241</f>
        <v>46.099804713468714</v>
      </c>
      <c r="DQ233" s="175">
        <f>DQ241</f>
        <v>4043367.3234254471</v>
      </c>
      <c r="DS233" s="365" t="s">
        <v>516</v>
      </c>
      <c r="DT233" s="365"/>
      <c r="DU233" s="365"/>
      <c r="DV233" s="365"/>
      <c r="DW233" s="365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97" t="s">
        <v>331</v>
      </c>
      <c r="FJ233" s="398"/>
      <c r="FK233" s="398"/>
      <c r="FL233" s="398"/>
      <c r="FM233" s="398"/>
    </row>
    <row r="234" spans="2:169" ht="18" customHeight="1">
      <c r="U234" s="179" t="s">
        <v>1</v>
      </c>
      <c r="V234" s="178" t="s">
        <v>0</v>
      </c>
      <c r="AC234" s="375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68" t="s">
        <v>414</v>
      </c>
      <c r="BL234" s="368"/>
      <c r="BM234" s="368"/>
      <c r="BN234" s="36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5"/>
      <c r="CZ234" s="365"/>
      <c r="DA234" s="365"/>
      <c r="DB234" s="365"/>
      <c r="DC234" s="365"/>
      <c r="DS234" s="365"/>
      <c r="DT234" s="365"/>
      <c r="DU234" s="365"/>
      <c r="DV234" s="365"/>
      <c r="DW234" s="365"/>
      <c r="FI234" s="398"/>
      <c r="FJ234" s="398"/>
      <c r="FK234" s="398"/>
      <c r="FL234" s="398"/>
      <c r="FM234" s="398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68"/>
      <c r="BL235" s="368"/>
      <c r="BM235" s="368"/>
      <c r="BN235" s="368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66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66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8"/>
      <c r="FJ235" s="398"/>
      <c r="FK235" s="398"/>
      <c r="FL235" s="398"/>
      <c r="FM235" s="398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69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67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67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69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0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0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6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68" t="s">
        <v>414</v>
      </c>
      <c r="F238" s="368"/>
      <c r="G238" s="368"/>
      <c r="H238" s="36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75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0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0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6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68"/>
      <c r="F239" s="368"/>
      <c r="G239" s="368"/>
      <c r="H239" s="368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75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0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0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6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75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75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0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0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6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75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75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75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68" t="s">
        <v>376</v>
      </c>
      <c r="BL246" s="368"/>
      <c r="BM246" s="368"/>
      <c r="BN246" s="368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68"/>
      <c r="BL247" s="368"/>
      <c r="BM247" s="368"/>
      <c r="BN247" s="368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75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75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75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69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69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69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69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69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69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69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69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69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69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69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0" t="s">
        <v>279</v>
      </c>
      <c r="F3" s="360"/>
      <c r="G3" s="360"/>
      <c r="L3" s="360" t="s">
        <v>354</v>
      </c>
      <c r="M3" s="360"/>
      <c r="N3" s="360"/>
      <c r="T3" s="52" t="s">
        <v>353</v>
      </c>
    </row>
    <row r="4" spans="3:20" ht="16.05" customHeight="1">
      <c r="E4" s="401" t="s">
        <v>10</v>
      </c>
      <c r="F4" s="401"/>
      <c r="G4" s="401"/>
      <c r="L4" s="401" t="s">
        <v>47</v>
      </c>
      <c r="M4" s="401"/>
      <c r="N4" s="401"/>
      <c r="T4" s="14" t="s">
        <v>47</v>
      </c>
    </row>
    <row r="5" spans="3:20" ht="14.55" customHeight="1">
      <c r="C5" s="403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3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403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0" t="s">
        <v>354</v>
      </c>
      <c r="M9" s="360"/>
      <c r="N9" s="360"/>
      <c r="O9" s="360"/>
    </row>
    <row r="10" spans="3:20">
      <c r="E10" s="360" t="s">
        <v>279</v>
      </c>
      <c r="F10" s="360"/>
      <c r="L10" s="401" t="s">
        <v>47</v>
      </c>
      <c r="M10" s="401"/>
      <c r="N10" s="401"/>
      <c r="O10" s="401"/>
    </row>
    <row r="11" spans="3:20">
      <c r="E11" s="401" t="s">
        <v>10</v>
      </c>
      <c r="F11" s="401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4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404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404"/>
      <c r="D14" s="50" t="s">
        <v>22</v>
      </c>
      <c r="E14" s="14" t="s">
        <v>91</v>
      </c>
      <c r="F14" s="14">
        <f>Kiln_H2OWaste</f>
        <v>84.513558569455128</v>
      </c>
      <c r="L14" s="360" t="s">
        <v>354</v>
      </c>
      <c r="M14" s="360"/>
      <c r="N14" s="360"/>
    </row>
    <row r="15" spans="3:20">
      <c r="C15" s="404"/>
      <c r="D15" s="14" t="s">
        <v>18</v>
      </c>
      <c r="E15" s="18">
        <f>SUM(E13:E14)</f>
        <v>0</v>
      </c>
      <c r="F15" s="18">
        <f>SUM(F13:F14)</f>
        <v>89.498311114553246</v>
      </c>
      <c r="L15" s="401" t="s">
        <v>47</v>
      </c>
      <c r="M15" s="401"/>
      <c r="N15" s="401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0" t="s">
        <v>354</v>
      </c>
      <c r="M19" s="360"/>
    </row>
    <row r="20" spans="3:14">
      <c r="C20" s="402" t="s">
        <v>278</v>
      </c>
      <c r="E20" s="277" t="s">
        <v>275</v>
      </c>
      <c r="L20" s="401" t="s">
        <v>47</v>
      </c>
      <c r="M20" s="401"/>
    </row>
    <row r="21" spans="3:14" ht="14.55" customHeight="1">
      <c r="C21" s="402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402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402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60" t="s">
        <v>612</v>
      </c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9" t="s">
        <v>349</v>
      </c>
      <c r="S4" s="379"/>
      <c r="T4" s="379"/>
      <c r="U4" s="379"/>
      <c r="V4" s="379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9"/>
      <c r="S5" s="379"/>
      <c r="T5" s="379"/>
      <c r="U5" s="379"/>
      <c r="V5" s="379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8" t="s">
        <v>611</v>
      </c>
      <c r="D15" s="408"/>
      <c r="E15" s="408"/>
      <c r="F15" s="408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8" t="s">
        <v>614</v>
      </c>
      <c r="D40" s="408"/>
      <c r="E40" s="408"/>
      <c r="F40" s="408"/>
      <c r="G40" s="408"/>
      <c r="H40" s="408"/>
      <c r="I40" s="408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0"/>
      <c r="D55" s="320"/>
      <c r="E55" s="320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59" zoomScale="111" workbookViewId="0">
      <selection activeCell="O88" sqref="O88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  <col min="13" max="13" width="12" bestFit="1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0" t="s">
        <v>245</v>
      </c>
      <c r="E4" s="320"/>
      <c r="F4" s="320"/>
      <c r="G4" s="320"/>
      <c r="H4" s="289"/>
      <c r="I4" s="289"/>
      <c r="K4" s="293"/>
      <c r="S4" s="360" t="s">
        <v>601</v>
      </c>
      <c r="T4" s="360"/>
      <c r="U4" s="36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401" t="s">
        <v>77</v>
      </c>
      <c r="E5" s="401"/>
      <c r="F5" s="401"/>
      <c r="G5" s="401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3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3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3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3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6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6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0" t="s">
        <v>245</v>
      </c>
      <c r="E13" s="320"/>
      <c r="F13" s="320"/>
      <c r="G13" s="320"/>
      <c r="H13" s="320"/>
      <c r="I13" s="289"/>
      <c r="K13" s="293"/>
      <c r="M13" s="289"/>
      <c r="N13" s="289"/>
      <c r="O13" s="289"/>
      <c r="P13" s="289"/>
      <c r="Q13" s="289"/>
      <c r="R13" s="289"/>
      <c r="S13" s="289"/>
      <c r="T13" s="406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401" t="s">
        <v>77</v>
      </c>
      <c r="E14" s="401"/>
      <c r="F14" s="401"/>
      <c r="G14" s="401"/>
      <c r="H14" s="401"/>
      <c r="I14" s="289"/>
      <c r="K14" s="293"/>
      <c r="M14" s="289"/>
      <c r="N14" s="289"/>
      <c r="O14" s="289"/>
      <c r="P14" s="289"/>
      <c r="Q14" s="289"/>
      <c r="R14" s="289"/>
      <c r="S14" s="289"/>
      <c r="T14" s="406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4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4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4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4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0" t="s">
        <v>245</v>
      </c>
      <c r="E21" s="320"/>
      <c r="F21" s="320"/>
      <c r="G21" s="320"/>
      <c r="H21" s="289"/>
      <c r="I21" s="289"/>
      <c r="K21" s="293"/>
      <c r="M21" s="289"/>
      <c r="N21" s="289"/>
      <c r="O21" s="289"/>
      <c r="P21" s="406" t="s">
        <v>56</v>
      </c>
      <c r="Q21" s="294"/>
      <c r="R21" s="289"/>
      <c r="S21" s="407" t="s">
        <v>600</v>
      </c>
      <c r="T21" s="407"/>
      <c r="U21" s="407"/>
      <c r="V21" s="289"/>
      <c r="W21" s="289"/>
      <c r="X21" s="406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401" t="s">
        <v>77</v>
      </c>
      <c r="E22" s="401"/>
      <c r="F22" s="401"/>
      <c r="G22" s="401"/>
      <c r="H22" s="289"/>
      <c r="I22" s="289"/>
      <c r="K22" s="293"/>
      <c r="M22" s="289"/>
      <c r="N22" s="289"/>
      <c r="O22" s="289"/>
      <c r="P22" s="406"/>
      <c r="Q22" s="294"/>
      <c r="R22" s="289"/>
      <c r="S22" s="407"/>
      <c r="T22" s="407"/>
      <c r="U22" s="407"/>
      <c r="V22" s="289"/>
      <c r="X22" s="406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402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07"/>
      <c r="T23" s="407"/>
      <c r="U23" s="407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402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402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402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6"/>
      <c r="Q30" s="289"/>
      <c r="R30" s="289"/>
      <c r="S30" s="289"/>
      <c r="T30" s="406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6"/>
      <c r="Q31" s="289"/>
      <c r="R31" s="289"/>
      <c r="S31" s="289"/>
      <c r="T31" s="406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05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05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05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05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L76" s="134" t="s">
        <v>351</v>
      </c>
      <c r="M76">
        <f>'BXCC Q loss'!K14</f>
        <v>36862.336481816244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>
      <c r="L81" s="134" t="s">
        <v>514</v>
      </c>
      <c r="M81">
        <f>'BXCC Q loss'!K19</f>
        <v>86584.49945269883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4:U67"/>
  <sheetViews>
    <sheetView tabSelected="1" topLeftCell="A36" zoomScale="75" workbookViewId="0">
      <selection activeCell="C68" sqref="C68"/>
    </sheetView>
  </sheetViews>
  <sheetFormatPr defaultColWidth="8.77734375" defaultRowHeight="14.4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2" max="12" width="8.77734375" style="417"/>
  </cols>
  <sheetData>
    <row r="4" spans="2:21">
      <c r="P4" s="417"/>
      <c r="Q4" s="417"/>
      <c r="R4" s="417"/>
      <c r="S4" s="417"/>
      <c r="T4" s="417"/>
      <c r="U4" s="417"/>
    </row>
    <row r="5" spans="2:21">
      <c r="B5" s="14"/>
      <c r="C5" s="409" t="s">
        <v>576</v>
      </c>
      <c r="D5" s="409"/>
      <c r="E5" s="409"/>
      <c r="F5" s="409"/>
      <c r="G5" s="409"/>
      <c r="H5" s="409"/>
      <c r="I5" s="409"/>
      <c r="J5" s="409"/>
      <c r="K5" s="409"/>
      <c r="L5" s="421"/>
      <c r="P5" s="418"/>
      <c r="Q5" s="409" t="s">
        <v>742</v>
      </c>
      <c r="R5" s="409"/>
      <c r="S5" s="409"/>
      <c r="T5" s="409"/>
      <c r="U5" s="409"/>
    </row>
    <row r="6" spans="2:21">
      <c r="B6" s="14"/>
      <c r="C6" s="14"/>
      <c r="D6" s="14"/>
      <c r="E6" s="14"/>
      <c r="F6" s="14"/>
      <c r="G6" s="14"/>
      <c r="H6" s="14"/>
      <c r="I6" s="14"/>
      <c r="P6" s="134"/>
      <c r="Q6" s="412"/>
      <c r="R6" s="413"/>
      <c r="S6" s="412"/>
      <c r="T6" s="412"/>
    </row>
    <row r="7" spans="2:21">
      <c r="B7" s="14"/>
      <c r="C7" s="14"/>
      <c r="D7" s="14"/>
      <c r="E7" s="14"/>
      <c r="F7" s="14"/>
      <c r="G7" s="14"/>
      <c r="I7" s="14"/>
      <c r="K7" s="307"/>
      <c r="L7" s="414"/>
      <c r="P7" s="310" t="s">
        <v>737</v>
      </c>
      <c r="Q7" s="314" t="e" cm="1" vm="1">
        <f t="array" aca="1" ref="Q7" ca="1">[1]!X_loss</f>
        <v>#VALUE!</v>
      </c>
      <c r="R7" s="307"/>
      <c r="S7" s="314">
        <v>1.0711098672120199E-11</v>
      </c>
      <c r="T7" s="307"/>
      <c r="U7" s="317">
        <v>1.6324158541495901E-11</v>
      </c>
    </row>
    <row r="8" spans="2:21">
      <c r="B8" s="134" t="s">
        <v>325</v>
      </c>
      <c r="C8" s="316">
        <f>'MCC_hM_RUVY_matrices_mat_level '!F145</f>
        <v>-6430161.3171501458</v>
      </c>
      <c r="D8" s="412"/>
      <c r="E8" s="316">
        <f>MCC_h_RUVY_matrices_mat_level!C213</f>
        <v>0</v>
      </c>
      <c r="F8" s="14"/>
      <c r="G8" s="316">
        <f>'MCC_hM_RUVY_matrices_mat_level '!J145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415"/>
      <c r="P8" s="310" t="s">
        <v>738</v>
      </c>
      <c r="Q8" s="314">
        <v>-3.93451133810275E-13</v>
      </c>
      <c r="R8" s="307"/>
      <c r="S8" s="314">
        <v>-5.6964684791701695E-14</v>
      </c>
      <c r="T8" s="307"/>
      <c r="U8" s="317">
        <v>-3.3648644901857331E-13</v>
      </c>
    </row>
    <row r="9" spans="2:21">
      <c r="B9" s="134" t="s">
        <v>326</v>
      </c>
      <c r="C9" s="316">
        <f>'MCC_hM_RUVY_matrices_mat_level '!F146</f>
        <v>-2525792.5552207916</v>
      </c>
      <c r="D9" s="412"/>
      <c r="E9" s="316">
        <f>MCC_h_RUVY_matrices_mat_level!C214</f>
        <v>0</v>
      </c>
      <c r="F9" s="14"/>
      <c r="G9" s="316">
        <f>'MCC_hM_RUVY_matrices_mat_level '!J146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415"/>
      <c r="P9" s="310" t="s">
        <v>641</v>
      </c>
      <c r="Q9" s="314">
        <v>80113.817233021196</v>
      </c>
      <c r="R9" s="307"/>
      <c r="S9" s="314">
        <v>16030.243919636299</v>
      </c>
      <c r="T9" s="307"/>
      <c r="U9" s="317">
        <v>64083.573313384899</v>
      </c>
    </row>
    <row r="10" spans="2:21">
      <c r="B10" s="134" t="s">
        <v>327</v>
      </c>
      <c r="C10" s="316">
        <f>'MCC_hM_RUVY_matrices_mat_level '!F147</f>
        <v>9999138.500261236</v>
      </c>
      <c r="D10" s="412"/>
      <c r="E10" s="316">
        <f>MCC_h_RUVY_matrices_mat_level!C215</f>
        <v>80616.370239891301</v>
      </c>
      <c r="F10" s="14"/>
      <c r="G10" s="316">
        <f>'MCC_hM_RUVY_matrices_mat_level '!J147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415"/>
      <c r="P10" s="310" t="s">
        <v>642</v>
      </c>
      <c r="Q10" s="314">
        <v>3207824.8619437884</v>
      </c>
      <c r="R10" s="307"/>
      <c r="S10" s="314">
        <v>3202004.12978845</v>
      </c>
      <c r="T10" s="307"/>
      <c r="U10" s="317">
        <v>5820.7321553383954</v>
      </c>
    </row>
    <row r="11" spans="2:21">
      <c r="B11" s="134" t="s">
        <v>455</v>
      </c>
      <c r="C11" s="316">
        <f>'MCC_hM_RUVY_matrices_mat_level '!F148</f>
        <v>-6518321.9740549196</v>
      </c>
      <c r="D11" s="412"/>
      <c r="E11" s="316">
        <f>MCC_h_RUVY_matrices_mat_level!C216</f>
        <v>609792.2517593482</v>
      </c>
      <c r="F11" s="14"/>
      <c r="G11" s="316">
        <f>'MCC_hM_RUVY_matrices_mat_level '!J148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415"/>
      <c r="P11" s="310" t="s">
        <v>739</v>
      </c>
      <c r="Q11" s="314">
        <v>3.9089210146248001E-11</v>
      </c>
      <c r="R11" s="307"/>
      <c r="S11" s="314">
        <v>2.7035253348937101E-11</v>
      </c>
      <c r="T11" s="307"/>
      <c r="U11" s="317">
        <v>1.20539567973109E-11</v>
      </c>
    </row>
    <row r="12" spans="2:21">
      <c r="B12" s="134" t="s">
        <v>435</v>
      </c>
      <c r="C12" s="316">
        <f>'MCC_hM_RUVY_matrices_mat_level '!F149</f>
        <v>-2526033.0144413249</v>
      </c>
      <c r="D12" s="412"/>
      <c r="E12" s="316">
        <f>MCC_h_RUVY_matrices_mat_level!C217</f>
        <v>2824.8856477449194</v>
      </c>
      <c r="F12" s="14"/>
      <c r="G12" s="316">
        <f>'MCC_hM_RUVY_matrices_mat_level '!J149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415"/>
      <c r="P12" s="310" t="s">
        <v>740</v>
      </c>
      <c r="Q12" s="314">
        <v>-8.2794817109293496E-10</v>
      </c>
      <c r="R12" s="307"/>
      <c r="S12" s="314">
        <v>-2.1850384186490701E-10</v>
      </c>
      <c r="T12" s="307"/>
      <c r="U12" s="317">
        <v>-6.0944432922802798E-10</v>
      </c>
    </row>
    <row r="13" spans="2:21">
      <c r="B13" s="134" t="s">
        <v>434</v>
      </c>
      <c r="C13" s="316">
        <f>'MCC_hM_RUVY_matrices_mat_level '!F150</f>
        <v>9977311.3783394694</v>
      </c>
      <c r="D13" s="412"/>
      <c r="E13" s="316">
        <f>MCC_h_RUVY_matrices_mat_level!C218</f>
        <v>282.1287710315147</v>
      </c>
      <c r="F13" s="14"/>
      <c r="G13" s="316">
        <f>'MCC_hM_RUVY_matrices_mat_level '!J150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415"/>
      <c r="P13" s="310" t="s">
        <v>643</v>
      </c>
      <c r="Q13" s="314">
        <v>10407.5335702297</v>
      </c>
      <c r="R13" s="307"/>
      <c r="S13" s="314">
        <v>5653.4469866310001</v>
      </c>
      <c r="T13" s="307"/>
      <c r="U13" s="317">
        <v>4754.0865835986997</v>
      </c>
    </row>
    <row r="14" spans="2:21">
      <c r="B14" s="134" t="s">
        <v>351</v>
      </c>
      <c r="C14" s="316">
        <f>'MCC_hM_RUVY_matrices_mat_level '!F151</f>
        <v>-6484387.9797440115</v>
      </c>
      <c r="D14" s="412"/>
      <c r="E14" s="316">
        <f>MCC_h_RUVY_matrices_mat_level!C219</f>
        <v>12479.249680000003</v>
      </c>
      <c r="F14" s="14"/>
      <c r="G14" s="316">
        <f>'MCC_hM_RUVY_matrices_mat_level '!J151</f>
        <v>-6518321.9740549186</v>
      </c>
      <c r="H14" s="14"/>
      <c r="I14" s="271">
        <f t="shared" si="0"/>
        <v>46413.243990907446</v>
      </c>
      <c r="J14" s="314">
        <f>Ore_to_PI!BR74</f>
        <v>0.79422021199461379</v>
      </c>
      <c r="K14" s="308">
        <f t="shared" si="1"/>
        <v>36862.336481816244</v>
      </c>
      <c r="L14" s="415"/>
      <c r="P14" s="310" t="s">
        <v>644</v>
      </c>
      <c r="Q14" s="314">
        <v>3284366.0335815852</v>
      </c>
      <c r="R14" s="307"/>
      <c r="S14" s="314">
        <v>1032997.83916021</v>
      </c>
      <c r="T14" s="307"/>
      <c r="U14" s="317">
        <v>2251368.1944213752</v>
      </c>
    </row>
    <row r="15" spans="2:21">
      <c r="B15" s="134" t="s">
        <v>348</v>
      </c>
      <c r="C15" s="316">
        <f>'MCC_hM_RUVY_matrices_mat_level '!F152</f>
        <v>-2526033.0144413249</v>
      </c>
      <c r="D15" s="419" t="s">
        <v>371</v>
      </c>
      <c r="E15" s="316">
        <f>MCC_h_RUVY_matrices_mat_level!C220</f>
        <v>34.678095164114971</v>
      </c>
      <c r="F15" s="252" t="s">
        <v>378</v>
      </c>
      <c r="G15" s="316">
        <f>'MCC_hM_RUVY_matrices_mat_level '!J152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415"/>
      <c r="P15" s="310" t="s">
        <v>645</v>
      </c>
      <c r="Q15" s="314">
        <v>4830.4442158522497</v>
      </c>
      <c r="R15" s="307" t="s">
        <v>378</v>
      </c>
      <c r="S15" s="314">
        <v>4830.4442158522497</v>
      </c>
      <c r="T15" s="307" t="s">
        <v>374</v>
      </c>
      <c r="U15" s="317">
        <v>0</v>
      </c>
    </row>
    <row r="16" spans="2:21">
      <c r="B16" s="134" t="s">
        <v>362</v>
      </c>
      <c r="C16" s="316">
        <f>'MCC_hM_RUVY_matrices_mat_level '!F153</f>
        <v>9977311.3783394694</v>
      </c>
      <c r="D16" s="412"/>
      <c r="E16" s="316">
        <f>MCC_h_RUVY_matrices_mat_level!C221</f>
        <v>50.358084153937838</v>
      </c>
      <c r="F16" s="14"/>
      <c r="G16" s="316">
        <f>'MCC_hM_RUVY_matrices_mat_level '!J153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415"/>
      <c r="P16" s="310" t="s">
        <v>646</v>
      </c>
      <c r="Q16" s="314">
        <v>184686.52821315001</v>
      </c>
      <c r="R16" s="307"/>
      <c r="S16" s="314">
        <v>184686.52821315001</v>
      </c>
      <c r="T16" s="307"/>
      <c r="U16" s="317">
        <v>0</v>
      </c>
    </row>
    <row r="17" spans="2:21">
      <c r="B17" s="134" t="s">
        <v>349</v>
      </c>
      <c r="C17" s="316">
        <f>'MCC_hM_RUVY_matrices_mat_level '!F154</f>
        <v>-2701015.3480292945</v>
      </c>
      <c r="D17" s="412"/>
      <c r="E17" s="316">
        <f>MCC_h_RUVY_matrices_mat_level!C222</f>
        <v>0</v>
      </c>
      <c r="F17" s="14"/>
      <c r="G17" s="316">
        <f>'MCC_hM_RUVY_matrices_mat_level '!J154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415"/>
      <c r="P17" s="310" t="s">
        <v>647</v>
      </c>
      <c r="Q17" s="314">
        <v>5023.7890204089899</v>
      </c>
      <c r="R17" s="307"/>
      <c r="S17" s="314">
        <v>5023.7890204089899</v>
      </c>
      <c r="T17" s="307"/>
      <c r="U17" s="317">
        <v>0</v>
      </c>
    </row>
    <row r="18" spans="2:21">
      <c r="B18" s="134" t="s">
        <v>344</v>
      </c>
      <c r="C18" s="316">
        <f>'MCC_hM_RUVY_matrices_mat_level '!F155</f>
        <v>9028104.9528587945</v>
      </c>
      <c r="D18" s="412"/>
      <c r="E18" s="316">
        <f>MCC_h_RUVY_matrices_mat_level!C223</f>
        <v>0</v>
      </c>
      <c r="F18" s="14"/>
      <c r="G18" s="316">
        <f>'MCC_hM_RUVY_matrices_mat_level '!J155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415"/>
      <c r="P18" s="310" t="s">
        <v>648</v>
      </c>
      <c r="Q18" s="314">
        <v>82.091627997489695</v>
      </c>
      <c r="R18" s="307"/>
      <c r="S18" s="314">
        <v>82.091627997489695</v>
      </c>
      <c r="T18" s="307"/>
      <c r="U18" s="317">
        <v>0</v>
      </c>
    </row>
    <row r="19" spans="2:21">
      <c r="B19" s="134" t="s">
        <v>514</v>
      </c>
      <c r="C19" s="316">
        <f>'MCC_hM_RUVY_matrices_mat_level '!F156</f>
        <v>-1963.2609195270718</v>
      </c>
      <c r="D19" s="412"/>
      <c r="E19" s="316">
        <f>MCC_h_RUVY_matrices_mat_level!C224</f>
        <v>33191.859393697465</v>
      </c>
      <c r="F19" s="14"/>
      <c r="G19" s="316">
        <f>'MCC_hM_RUVY_matrices_mat_level '!J156</f>
        <v>-67789.788088811649</v>
      </c>
      <c r="H19" s="14"/>
      <c r="I19" s="271">
        <f t="shared" si="0"/>
        <v>99018.38656298205</v>
      </c>
      <c r="J19" s="314">
        <f>Ore_to_PI!DG250</f>
        <v>0.87442850220171509</v>
      </c>
      <c r="K19" s="308">
        <f t="shared" si="1"/>
        <v>86584.49945269883</v>
      </c>
      <c r="L19" s="415"/>
      <c r="P19" s="310" t="s">
        <v>741</v>
      </c>
      <c r="Q19" s="314">
        <v>0</v>
      </c>
      <c r="R19" s="307"/>
      <c r="S19" s="314">
        <v>0</v>
      </c>
      <c r="T19" s="307"/>
      <c r="U19" s="317">
        <v>0</v>
      </c>
    </row>
    <row r="20" spans="2:21">
      <c r="B20" s="134" t="s">
        <v>516</v>
      </c>
      <c r="C20" s="316">
        <f>'MCC_hM_RUVY_matrices_mat_level '!F157</f>
        <v>-67789.788088811649</v>
      </c>
      <c r="D20" s="412"/>
      <c r="E20" s="316">
        <f>MCC_h_RUVY_matrices_mat_level!C225</f>
        <v>0</v>
      </c>
      <c r="F20" s="14"/>
      <c r="G20" s="316">
        <f>'MCC_hM_RUVY_matrices_mat_level '!J157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415"/>
      <c r="P20" s="310" t="s">
        <v>649</v>
      </c>
      <c r="Q20" s="314">
        <v>43.206119998678503</v>
      </c>
      <c r="R20" s="307"/>
      <c r="S20" s="314">
        <v>43.206119998678503</v>
      </c>
      <c r="T20" s="307"/>
      <c r="U20" s="317">
        <v>0</v>
      </c>
    </row>
    <row r="21" spans="2:21">
      <c r="B21" s="134" t="s">
        <v>76</v>
      </c>
      <c r="C21" s="316">
        <f>'MCC_hM_RUVY_matrices_mat_level '!F158</f>
        <v>-1492361.3787619509</v>
      </c>
      <c r="D21" s="412"/>
      <c r="E21" s="316">
        <f>MCC_h_RUVY_matrices_mat_level!C226</f>
        <v>0</v>
      </c>
      <c r="F21" s="14"/>
      <c r="G21" s="316">
        <f>'MCC_hM_RUVY_matrices_mat_level '!J158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415"/>
      <c r="P21" s="310" t="s">
        <v>650</v>
      </c>
      <c r="Q21" s="314">
        <v>3749358.3680556798</v>
      </c>
      <c r="R21" s="307"/>
      <c r="S21" s="314">
        <v>3749358.3680556798</v>
      </c>
      <c r="T21" s="307"/>
      <c r="U21" s="317">
        <v>0</v>
      </c>
    </row>
    <row r="22" spans="2:21">
      <c r="B22" s="134" t="s">
        <v>337</v>
      </c>
      <c r="C22" s="316">
        <f>'MCC_hM_RUVY_matrices_mat_level '!F159</f>
        <v>-1554599.2127971007</v>
      </c>
      <c r="D22" s="412"/>
      <c r="E22" s="316">
        <f>MCC_h_RUVY_matrices_mat_level!C227</f>
        <v>318930.1042317453</v>
      </c>
      <c r="F22" s="252"/>
      <c r="G22" s="316">
        <f>'MCC_hM_RUVY_matrices_mat_level '!J159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415"/>
      <c r="P22" s="310" t="s">
        <v>651</v>
      </c>
      <c r="Q22" s="314">
        <v>184686.52821315001</v>
      </c>
      <c r="R22" s="307"/>
      <c r="S22" s="314">
        <v>60946.554310340602</v>
      </c>
      <c r="T22" s="307"/>
      <c r="U22" s="317">
        <v>123739.9739028094</v>
      </c>
    </row>
    <row r="23" spans="2:21" ht="16.8">
      <c r="B23" s="418"/>
      <c r="C23" s="14" t="s">
        <v>577</v>
      </c>
      <c r="D23" s="412"/>
      <c r="E23" s="420" t="s">
        <v>166</v>
      </c>
      <c r="F23" s="413"/>
      <c r="G23" s="52" t="s">
        <v>365</v>
      </c>
      <c r="H23" s="414"/>
      <c r="I23" s="252" t="s">
        <v>578</v>
      </c>
      <c r="J23" s="315" t="s">
        <v>250</v>
      </c>
      <c r="K23" s="416" t="s">
        <v>743</v>
      </c>
      <c r="L23" s="416"/>
      <c r="P23" s="310" t="s">
        <v>652</v>
      </c>
      <c r="Q23" s="314">
        <v>958.99457187396001</v>
      </c>
      <c r="R23" s="307"/>
      <c r="S23" s="314">
        <v>958.99457187396001</v>
      </c>
      <c r="T23" s="307"/>
      <c r="U23" s="317">
        <v>0</v>
      </c>
    </row>
    <row r="24" spans="2:21">
      <c r="B24" s="418"/>
      <c r="C24" s="14"/>
      <c r="D24" s="412"/>
      <c r="E24" s="420"/>
      <c r="F24" s="413"/>
      <c r="G24" s="52"/>
      <c r="H24" s="414"/>
      <c r="I24" s="252"/>
      <c r="J24" s="315"/>
      <c r="K24" s="416"/>
      <c r="L24" s="416"/>
      <c r="P24" s="310" t="s">
        <v>653</v>
      </c>
      <c r="Q24" s="314">
        <v>99968.352638963552</v>
      </c>
      <c r="R24" s="307"/>
      <c r="S24" s="314">
        <v>92166.861405407893</v>
      </c>
      <c r="T24" s="307"/>
      <c r="U24" s="317">
        <v>7801.4912335556583</v>
      </c>
    </row>
    <row r="25" spans="2:21">
      <c r="H25" s="306"/>
      <c r="I25" s="306"/>
      <c r="P25" s="310" t="s">
        <v>654</v>
      </c>
      <c r="Q25" s="314">
        <v>21683.690906267198</v>
      </c>
      <c r="R25" s="307"/>
      <c r="S25" s="314">
        <v>23208.442077419659</v>
      </c>
      <c r="T25" s="307"/>
      <c r="U25" s="317">
        <v>-1524.7511711524603</v>
      </c>
    </row>
    <row r="26" spans="2:21" ht="16.8">
      <c r="Q26" s="14" t="s">
        <v>577</v>
      </c>
      <c r="R26" s="252"/>
      <c r="S26" s="52" t="s">
        <v>365</v>
      </c>
      <c r="T26" s="14"/>
      <c r="U26" s="306" t="s">
        <v>743</v>
      </c>
    </row>
    <row r="27" spans="2:21">
      <c r="H27" s="417"/>
      <c r="I27" s="417"/>
    </row>
    <row r="28" spans="2:21">
      <c r="H28" s="417"/>
      <c r="I28" s="417"/>
    </row>
    <row r="29" spans="2:21">
      <c r="H29" s="417"/>
      <c r="I29" s="417"/>
    </row>
    <row r="30" spans="2:21">
      <c r="H30" s="417"/>
      <c r="I30" s="417"/>
    </row>
    <row r="31" spans="2:21">
      <c r="H31" s="417"/>
      <c r="I31" s="417"/>
    </row>
    <row r="32" spans="2:21">
      <c r="B32" s="134"/>
      <c r="H32" s="417"/>
      <c r="I32" s="417"/>
    </row>
    <row r="33" spans="2:9">
      <c r="B33" s="134"/>
      <c r="H33" s="417"/>
      <c r="I33" s="417"/>
    </row>
    <row r="34" spans="2:9">
      <c r="B34" s="134"/>
      <c r="H34" s="417"/>
      <c r="I34" s="417"/>
    </row>
    <row r="35" spans="2:9">
      <c r="B35" s="134"/>
      <c r="H35" s="417"/>
      <c r="I35" s="417"/>
    </row>
    <row r="36" spans="2:9">
      <c r="B36" s="134"/>
      <c r="H36" s="417"/>
      <c r="I36" s="417"/>
    </row>
    <row r="37" spans="2:9">
      <c r="B37" s="134"/>
      <c r="H37" s="417"/>
      <c r="I37" s="417"/>
    </row>
    <row r="38" spans="2:9">
      <c r="B38" s="134"/>
      <c r="H38" s="417"/>
      <c r="I38" s="417"/>
    </row>
    <row r="39" spans="2:9">
      <c r="B39" s="134"/>
      <c r="H39" s="417"/>
      <c r="I39" s="417"/>
    </row>
    <row r="40" spans="2:9">
      <c r="B40" s="134"/>
      <c r="H40" s="417"/>
      <c r="I40" s="417"/>
    </row>
    <row r="41" spans="2:9">
      <c r="B41" s="134"/>
      <c r="H41" s="417"/>
      <c r="I41" s="417"/>
    </row>
    <row r="42" spans="2:9">
      <c r="B42" s="134"/>
      <c r="H42" s="417"/>
      <c r="I42" s="417"/>
    </row>
    <row r="43" spans="2:9">
      <c r="B43" s="134"/>
      <c r="H43" s="417"/>
      <c r="I43" s="417"/>
    </row>
    <row r="44" spans="2:9">
      <c r="B44" s="134"/>
      <c r="H44" s="417"/>
      <c r="I44" s="417"/>
    </row>
    <row r="45" spans="2:9">
      <c r="B45" s="134"/>
      <c r="H45" s="417"/>
      <c r="I45" s="417"/>
    </row>
    <row r="46" spans="2:9">
      <c r="B46" s="134"/>
      <c r="I46" s="306"/>
    </row>
    <row r="48" spans="2:9">
      <c r="B48" s="310"/>
    </row>
    <row r="49" spans="2:2">
      <c r="B49" s="310"/>
    </row>
    <row r="50" spans="2:2">
      <c r="B50" s="310"/>
    </row>
    <row r="51" spans="2:2">
      <c r="B51" s="310"/>
    </row>
    <row r="52" spans="2:2">
      <c r="B52" s="310"/>
    </row>
    <row r="53" spans="2:2">
      <c r="B53" s="310"/>
    </row>
    <row r="54" spans="2:2">
      <c r="B54" s="310"/>
    </row>
    <row r="55" spans="2:2">
      <c r="B55" s="310"/>
    </row>
    <row r="56" spans="2:2">
      <c r="B56" s="310"/>
    </row>
    <row r="57" spans="2:2">
      <c r="B57" s="310"/>
    </row>
    <row r="58" spans="2:2">
      <c r="B58" s="310"/>
    </row>
    <row r="59" spans="2:2">
      <c r="B59" s="310"/>
    </row>
    <row r="60" spans="2:2">
      <c r="B60" s="310"/>
    </row>
    <row r="61" spans="2:2">
      <c r="B61" s="310"/>
    </row>
    <row r="62" spans="2:2">
      <c r="B62" s="310"/>
    </row>
    <row r="63" spans="2:2">
      <c r="B63" s="310"/>
    </row>
    <row r="64" spans="2:2">
      <c r="B64" s="310"/>
    </row>
    <row r="65" spans="2:11" s="417" customFormat="1">
      <c r="B65" s="310"/>
      <c r="C65"/>
      <c r="D65"/>
      <c r="E65"/>
      <c r="F65"/>
      <c r="G65"/>
      <c r="H65"/>
      <c r="I65"/>
      <c r="J65"/>
      <c r="K65"/>
    </row>
    <row r="66" spans="2:11">
      <c r="B66" s="310"/>
    </row>
    <row r="67" spans="2:11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defaultColWidth="8.77734375" defaultRowHeight="14.4"/>
  <cols>
    <col min="1" max="1" width="50.6640625" bestFit="1" customWidth="1"/>
    <col min="2" max="39" width="8.44140625"/>
    <col min="40" max="40" width="50.6640625" bestFit="1" customWidth="1"/>
    <col min="41" max="57" width="8.44140625"/>
    <col min="58" max="58" width="50.6640625" bestFit="1" customWidth="1"/>
  </cols>
  <sheetData>
    <row r="1" spans="1:73" ht="109.8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>
      <c r="B38" s="410" t="s">
        <v>473</v>
      </c>
      <c r="AO38" s="410" t="s">
        <v>676</v>
      </c>
      <c r="AP38" s="411"/>
      <c r="AQ38" s="411"/>
      <c r="AR38" s="411"/>
      <c r="AS38" s="411"/>
      <c r="AT38" s="411"/>
      <c r="AU38" s="411"/>
      <c r="AV38" s="411"/>
      <c r="AW38" s="411"/>
      <c r="AX38" s="411"/>
      <c r="AY38" s="411"/>
      <c r="AZ38" s="411"/>
      <c r="BA38" s="411"/>
      <c r="BB38" s="411"/>
      <c r="BC38" s="411"/>
      <c r="BG38" s="410" t="s">
        <v>677</v>
      </c>
      <c r="BH38" s="411"/>
      <c r="BI38" s="411"/>
      <c r="BJ38" s="411"/>
      <c r="BK38" s="411"/>
      <c r="BL38" s="411"/>
      <c r="BM38" s="411"/>
      <c r="BN38" s="411"/>
      <c r="BO38" s="411"/>
      <c r="BP38" s="411"/>
      <c r="BQ38" s="411"/>
      <c r="BR38" s="411"/>
      <c r="BS38" s="411"/>
      <c r="BT38" s="411"/>
      <c r="BU38" s="411"/>
    </row>
    <row r="41" spans="1:73" ht="109.8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>
      <c r="AO78" s="410" t="s">
        <v>472</v>
      </c>
      <c r="AP78" s="411"/>
      <c r="AQ78" s="411"/>
      <c r="AR78" s="411"/>
      <c r="AS78" s="411"/>
      <c r="AT78" s="411"/>
      <c r="AU78" s="411"/>
      <c r="AV78" s="411"/>
      <c r="AW78" s="411"/>
      <c r="AX78" s="411"/>
      <c r="AY78" s="411"/>
      <c r="AZ78" s="411"/>
      <c r="BA78" s="411"/>
      <c r="BB78" s="411"/>
      <c r="BC78" s="411"/>
    </row>
    <row r="81" spans="40:60" ht="109.8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>
      <c r="AO118" s="410" t="s">
        <v>328</v>
      </c>
      <c r="AP118" s="411"/>
      <c r="AQ118" s="411"/>
      <c r="AR118" s="411"/>
      <c r="AS118" s="411"/>
      <c r="AT118" s="411"/>
      <c r="AU118" s="411"/>
      <c r="AV118" s="411"/>
      <c r="AW118" s="411"/>
      <c r="AX118" s="411"/>
      <c r="AY118" s="411"/>
      <c r="AZ118" s="411"/>
      <c r="BA118" s="411"/>
      <c r="BB118" s="411"/>
      <c r="BC118" s="411"/>
      <c r="BG118" s="410" t="s">
        <v>330</v>
      </c>
      <c r="BH118" s="411"/>
    </row>
    <row r="121" spans="1:60" ht="228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>
      <c r="B137" s="410" t="s">
        <v>329</v>
      </c>
      <c r="C137" s="411"/>
      <c r="D137" s="411"/>
      <c r="E137" s="411"/>
      <c r="F137" s="411"/>
      <c r="G137" s="411"/>
      <c r="H137" s="411"/>
      <c r="I137" s="411"/>
      <c r="J137" s="411"/>
      <c r="K137" s="411"/>
      <c r="L137" s="411"/>
      <c r="M137" s="411"/>
      <c r="N137" s="411"/>
      <c r="O137" s="411"/>
      <c r="P137" s="411"/>
      <c r="Q137" s="411"/>
      <c r="R137" s="411"/>
      <c r="S137" s="411"/>
      <c r="T137" s="411"/>
      <c r="U137" s="411"/>
      <c r="V137" s="411"/>
      <c r="W137" s="411"/>
      <c r="X137" s="411"/>
      <c r="Y137" s="411"/>
      <c r="Z137" s="411"/>
      <c r="AA137" s="411"/>
      <c r="AB137" s="411"/>
      <c r="AC137" s="411"/>
      <c r="AD137" s="411"/>
      <c r="AE137" s="411"/>
      <c r="AF137" s="411"/>
      <c r="AG137" s="411"/>
      <c r="AH137" s="411"/>
      <c r="AI137" s="411"/>
      <c r="AJ137" s="411"/>
      <c r="AK137" s="411"/>
    </row>
    <row r="140" spans="1:37" ht="228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>
      <c r="B145" s="410" t="s">
        <v>56</v>
      </c>
      <c r="C145" s="411"/>
      <c r="D145" s="411"/>
      <c r="E145" s="411"/>
      <c r="F145" s="411"/>
      <c r="G145" s="411"/>
      <c r="H145" s="411"/>
      <c r="I145" s="411"/>
      <c r="J145" s="411"/>
      <c r="K145" s="411"/>
      <c r="L145" s="411"/>
      <c r="M145" s="411"/>
      <c r="N145" s="411"/>
      <c r="O145" s="411"/>
      <c r="P145" s="411"/>
      <c r="Q145" s="411"/>
      <c r="R145" s="411"/>
      <c r="S145" s="411"/>
      <c r="T145" s="411"/>
      <c r="U145" s="411"/>
      <c r="V145" s="411"/>
      <c r="W145" s="411"/>
      <c r="X145" s="411"/>
      <c r="Y145" s="411"/>
      <c r="Z145" s="411"/>
      <c r="AA145" s="411"/>
      <c r="AB145" s="411"/>
      <c r="AC145" s="411"/>
      <c r="AD145" s="411"/>
      <c r="AE145" s="411"/>
      <c r="AF145" s="411"/>
      <c r="AG145" s="411"/>
      <c r="AH145" s="411"/>
      <c r="AI145" s="411"/>
      <c r="AJ145" s="411"/>
      <c r="AK145" s="411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defaultColWidth="8.77734375" defaultRowHeight="14.4"/>
  <cols>
    <col min="1" max="1" width="43.6640625" bestFit="1" customWidth="1"/>
    <col min="2" max="29" width="8.44140625"/>
    <col min="30" max="30" width="42.6640625" bestFit="1" customWidth="1"/>
    <col min="31" max="72" width="8.44140625"/>
    <col min="73" max="73" width="42.6640625" bestFit="1" customWidth="1"/>
  </cols>
  <sheetData>
    <row r="1" spans="1:113" ht="179.4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>
      <c r="A42" s="310" t="s">
        <v>653</v>
      </c>
      <c r="B42" s="313">
        <v>0</v>
      </c>
      <c r="AE42" s="410" t="s">
        <v>676</v>
      </c>
      <c r="AF42" s="411"/>
      <c r="AG42" s="411"/>
      <c r="AH42" s="411"/>
      <c r="AI42" s="411"/>
      <c r="AJ42" s="411"/>
      <c r="AK42" s="411"/>
      <c r="AL42" s="411"/>
      <c r="AM42" s="411"/>
      <c r="AN42" s="411"/>
      <c r="AO42" s="411"/>
      <c r="AP42" s="411"/>
      <c r="AQ42" s="411"/>
      <c r="AR42" s="411"/>
      <c r="AS42" s="411"/>
      <c r="AT42" s="411"/>
      <c r="AU42" s="411"/>
      <c r="AV42" s="411"/>
      <c r="AW42" s="411"/>
      <c r="AX42" s="411"/>
      <c r="AY42" s="411"/>
      <c r="AZ42" s="411"/>
      <c r="BA42" s="411"/>
      <c r="BB42" s="411"/>
      <c r="BC42" s="411"/>
      <c r="BD42" s="411"/>
      <c r="BE42" s="411"/>
      <c r="BF42" s="411"/>
      <c r="BG42" s="411"/>
      <c r="BH42" s="411"/>
      <c r="BI42" s="411"/>
      <c r="BJ42" s="411"/>
      <c r="BK42" s="411"/>
      <c r="BL42" s="411"/>
      <c r="BM42" s="411"/>
      <c r="BN42" s="411"/>
      <c r="BO42" s="411"/>
      <c r="BP42" s="411"/>
      <c r="BQ42" s="411"/>
      <c r="BR42" s="411"/>
      <c r="BV42" s="410" t="s">
        <v>677</v>
      </c>
      <c r="BW42" s="411"/>
      <c r="BX42" s="411"/>
      <c r="BY42" s="411"/>
      <c r="BZ42" s="411"/>
      <c r="CA42" s="411"/>
      <c r="CB42" s="411"/>
      <c r="CC42" s="411"/>
      <c r="CD42" s="411"/>
      <c r="CE42" s="411"/>
      <c r="CF42" s="411"/>
      <c r="CG42" s="411"/>
      <c r="CH42" s="411"/>
      <c r="CI42" s="411"/>
      <c r="CJ42" s="411"/>
      <c r="CK42" s="411"/>
      <c r="CL42" s="411"/>
      <c r="CM42" s="411"/>
      <c r="CN42" s="411"/>
      <c r="CO42" s="411"/>
      <c r="CP42" s="411"/>
      <c r="CQ42" s="411"/>
      <c r="CR42" s="411"/>
      <c r="CS42" s="411"/>
      <c r="CT42" s="411"/>
      <c r="CU42" s="411"/>
      <c r="CV42" s="411"/>
      <c r="CW42" s="411"/>
      <c r="CX42" s="411"/>
      <c r="CY42" s="411"/>
      <c r="CZ42" s="411"/>
      <c r="DA42" s="411"/>
      <c r="DB42" s="411"/>
      <c r="DC42" s="411"/>
      <c r="DD42" s="411"/>
      <c r="DE42" s="411"/>
      <c r="DF42" s="411"/>
      <c r="DG42" s="411"/>
      <c r="DH42" s="411"/>
      <c r="DI42" s="411"/>
    </row>
    <row r="43" spans="1:113">
      <c r="A43" s="310" t="s">
        <v>689</v>
      </c>
      <c r="B43" s="313">
        <v>1</v>
      </c>
    </row>
    <row r="44" spans="1:113">
      <c r="A44" s="310" t="s">
        <v>690</v>
      </c>
      <c r="B44" s="313">
        <v>1</v>
      </c>
    </row>
    <row r="45" spans="1:113" ht="179.4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>
      <c r="B60" s="410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>
      <c r="AE86" s="410" t="s">
        <v>472</v>
      </c>
      <c r="AF86" s="411"/>
      <c r="AG86" s="411"/>
      <c r="AH86" s="411"/>
      <c r="AI86" s="411"/>
      <c r="AJ86" s="411"/>
      <c r="AK86" s="411"/>
      <c r="AL86" s="411"/>
      <c r="AM86" s="411"/>
      <c r="AN86" s="411"/>
      <c r="AO86" s="411"/>
      <c r="AP86" s="411"/>
      <c r="AQ86" s="411"/>
      <c r="AR86" s="411"/>
      <c r="AS86" s="411"/>
      <c r="AT86" s="411"/>
      <c r="AU86" s="411"/>
      <c r="AV86" s="411"/>
      <c r="AW86" s="411"/>
      <c r="AX86" s="411"/>
      <c r="AY86" s="411"/>
      <c r="AZ86" s="411"/>
      <c r="BA86" s="411"/>
      <c r="BB86" s="411"/>
      <c r="BC86" s="411"/>
      <c r="BD86" s="411"/>
      <c r="BE86" s="411"/>
      <c r="BF86" s="411"/>
      <c r="BG86" s="411"/>
      <c r="BH86" s="411"/>
      <c r="BI86" s="411"/>
      <c r="BJ86" s="411"/>
      <c r="BK86" s="411"/>
      <c r="BL86" s="411"/>
      <c r="BM86" s="411"/>
      <c r="BN86" s="411"/>
      <c r="BO86" s="411"/>
      <c r="BP86" s="411"/>
      <c r="BQ86" s="411"/>
      <c r="BR86" s="411"/>
    </row>
    <row r="89" spans="30:113" ht="179.4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>
      <c r="AE130" s="410" t="s">
        <v>328</v>
      </c>
      <c r="AF130" s="411"/>
      <c r="AG130" s="411"/>
      <c r="AH130" s="411"/>
      <c r="AI130" s="411"/>
      <c r="AJ130" s="411"/>
      <c r="AK130" s="411"/>
      <c r="AL130" s="411"/>
      <c r="AM130" s="411"/>
      <c r="AN130" s="411"/>
      <c r="AO130" s="411"/>
      <c r="AP130" s="411"/>
      <c r="AQ130" s="411"/>
      <c r="AR130" s="411"/>
      <c r="AS130" s="411"/>
      <c r="AT130" s="411"/>
      <c r="AU130" s="411"/>
      <c r="AV130" s="411"/>
      <c r="AW130" s="411"/>
      <c r="AX130" s="411"/>
      <c r="AY130" s="411"/>
      <c r="AZ130" s="411"/>
      <c r="BA130" s="411"/>
      <c r="BB130" s="411"/>
      <c r="BC130" s="411"/>
      <c r="BD130" s="411"/>
      <c r="BE130" s="411"/>
      <c r="BF130" s="411"/>
      <c r="BG130" s="411"/>
      <c r="BH130" s="411"/>
      <c r="BI130" s="411"/>
      <c r="BJ130" s="411"/>
      <c r="BK130" s="411"/>
      <c r="BL130" s="411"/>
      <c r="BM130" s="411"/>
      <c r="BN130" s="411"/>
      <c r="BO130" s="411"/>
      <c r="BP130" s="411"/>
      <c r="BQ130" s="411"/>
      <c r="BR130" s="411"/>
      <c r="BV130" s="410" t="s">
        <v>330</v>
      </c>
      <c r="BW130" s="411"/>
      <c r="BX130" s="411"/>
      <c r="BY130" s="411"/>
      <c r="BZ130" s="411"/>
      <c r="CA130" s="411"/>
      <c r="CB130" s="411"/>
      <c r="CC130" s="411"/>
      <c r="CD130" s="411"/>
      <c r="CE130" s="411"/>
      <c r="CF130" s="411"/>
      <c r="CG130" s="411"/>
      <c r="CH130" s="411"/>
      <c r="CI130" s="411"/>
      <c r="CJ130" s="411"/>
      <c r="CK130" s="411"/>
      <c r="CL130" s="411"/>
      <c r="CM130" s="411"/>
      <c r="CN130" s="411"/>
      <c r="CO130" s="411"/>
      <c r="CP130" s="411"/>
      <c r="CQ130" s="411"/>
      <c r="CR130" s="411"/>
      <c r="CS130" s="411"/>
      <c r="CT130" s="411"/>
      <c r="CU130" s="411"/>
      <c r="CV130" s="411"/>
      <c r="CW130" s="411"/>
      <c r="CX130" s="411"/>
      <c r="CY130" s="411"/>
      <c r="CZ130" s="411"/>
      <c r="DA130" s="411"/>
      <c r="DB130" s="411"/>
      <c r="DC130" s="411"/>
      <c r="DD130" s="411"/>
      <c r="DE130" s="411"/>
      <c r="DF130" s="411"/>
      <c r="DG130" s="411"/>
      <c r="DH130" s="411"/>
      <c r="DI130" s="411"/>
    </row>
    <row r="133" spans="1:113" ht="179.4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>
      <c r="B148" s="410" t="s">
        <v>329</v>
      </c>
      <c r="C148" s="411"/>
      <c r="D148" s="411"/>
      <c r="E148" s="411"/>
      <c r="F148" s="411"/>
      <c r="G148" s="411"/>
      <c r="H148" s="411"/>
      <c r="I148" s="411"/>
      <c r="J148" s="411"/>
      <c r="K148" s="411"/>
      <c r="L148" s="411"/>
      <c r="M148" s="411"/>
      <c r="N148" s="411"/>
      <c r="O148" s="411"/>
      <c r="P148" s="411"/>
      <c r="Q148" s="411"/>
      <c r="R148" s="411"/>
      <c r="S148" s="411"/>
      <c r="T148" s="411"/>
      <c r="U148" s="411"/>
      <c r="V148" s="411"/>
      <c r="W148" s="411"/>
      <c r="X148" s="411"/>
      <c r="Y148" s="411"/>
      <c r="Z148" s="411"/>
      <c r="AA148" s="411"/>
    </row>
    <row r="151" spans="1:27" ht="179.4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>
      <c r="B172" s="410" t="s">
        <v>56</v>
      </c>
      <c r="C172" s="411"/>
      <c r="D172" s="411"/>
      <c r="E172" s="411"/>
      <c r="F172" s="411"/>
      <c r="G172" s="411"/>
      <c r="H172" s="411"/>
      <c r="I172" s="411"/>
      <c r="J172" s="411"/>
      <c r="K172" s="411"/>
      <c r="L172" s="411"/>
      <c r="M172" s="411"/>
      <c r="N172" s="411"/>
      <c r="O172" s="411"/>
      <c r="P172" s="411"/>
      <c r="Q172" s="411"/>
      <c r="R172" s="411"/>
      <c r="S172" s="411"/>
      <c r="T172" s="411"/>
      <c r="U172" s="411"/>
      <c r="V172" s="411"/>
      <c r="W172" s="411"/>
      <c r="X172" s="411"/>
      <c r="Y172" s="411"/>
      <c r="Z172" s="411"/>
      <c r="AA172" s="411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defaultColWidth="8.77734375" defaultRowHeight="14.4"/>
  <cols>
    <col min="1" max="1" width="50.6640625" bestFit="1" customWidth="1"/>
    <col min="2" max="60" width="8.44140625"/>
    <col min="61" max="61" width="50.6640625" bestFit="1" customWidth="1"/>
    <col min="62" max="92" width="8.44140625"/>
    <col min="93" max="93" width="50.6640625" bestFit="1" customWidth="1"/>
  </cols>
  <sheetData>
    <row r="1" spans="1:122" ht="175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>
      <c r="A59" s="310" t="s">
        <v>712</v>
      </c>
      <c r="B59" s="313">
        <v>1</v>
      </c>
      <c r="BJ59" s="410" t="s">
        <v>676</v>
      </c>
      <c r="BK59" s="411"/>
      <c r="BL59" s="411"/>
      <c r="BM59" s="411"/>
      <c r="BN59" s="411"/>
      <c r="BO59" s="411"/>
      <c r="BP59" s="411"/>
      <c r="BQ59" s="411"/>
      <c r="BR59" s="411"/>
      <c r="BS59" s="411"/>
      <c r="BT59" s="411"/>
      <c r="BU59" s="411"/>
      <c r="BV59" s="411"/>
      <c r="BW59" s="411"/>
      <c r="BX59" s="411"/>
      <c r="BY59" s="411"/>
      <c r="BZ59" s="411"/>
      <c r="CA59" s="411"/>
      <c r="CB59" s="411"/>
      <c r="CC59" s="411"/>
      <c r="CD59" s="411"/>
      <c r="CE59" s="411"/>
      <c r="CF59" s="411"/>
      <c r="CG59" s="411"/>
      <c r="CH59" s="411"/>
      <c r="CI59" s="411"/>
      <c r="CJ59" s="411"/>
      <c r="CK59" s="411"/>
      <c r="CL59" s="411"/>
      <c r="CP59" s="410" t="s">
        <v>677</v>
      </c>
      <c r="CQ59" s="411"/>
      <c r="CR59" s="411"/>
      <c r="CS59" s="411"/>
      <c r="CT59" s="411"/>
      <c r="CU59" s="411"/>
      <c r="CV59" s="411"/>
      <c r="CW59" s="411"/>
      <c r="CX59" s="411"/>
      <c r="CY59" s="411"/>
      <c r="CZ59" s="411"/>
      <c r="DA59" s="411"/>
      <c r="DB59" s="411"/>
      <c r="DC59" s="411"/>
      <c r="DD59" s="411"/>
      <c r="DE59" s="411"/>
      <c r="DF59" s="411"/>
      <c r="DG59" s="411"/>
      <c r="DH59" s="411"/>
      <c r="DI59" s="411"/>
      <c r="DJ59" s="411"/>
      <c r="DK59" s="411"/>
      <c r="DL59" s="411"/>
      <c r="DM59" s="411"/>
      <c r="DN59" s="411"/>
      <c r="DO59" s="411"/>
      <c r="DP59" s="411"/>
      <c r="DQ59" s="411"/>
      <c r="DR59" s="411"/>
    </row>
    <row r="60" spans="1:122">
      <c r="A60" s="310" t="s">
        <v>713</v>
      </c>
      <c r="B60" s="313">
        <v>1</v>
      </c>
    </row>
    <row r="61" spans="1:122">
      <c r="A61" s="310" t="s">
        <v>446</v>
      </c>
      <c r="B61" s="313">
        <v>1</v>
      </c>
    </row>
    <row r="62" spans="1:122" ht="175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>
      <c r="B77" s="410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>
      <c r="BJ120" s="410" t="s">
        <v>472</v>
      </c>
      <c r="BK120" s="411"/>
      <c r="BL120" s="411"/>
      <c r="BM120" s="411"/>
      <c r="BN120" s="411"/>
      <c r="BO120" s="411"/>
      <c r="BP120" s="411"/>
      <c r="BQ120" s="411"/>
      <c r="BR120" s="411"/>
      <c r="BS120" s="411"/>
      <c r="BT120" s="411"/>
      <c r="BU120" s="411"/>
      <c r="BV120" s="411"/>
      <c r="BW120" s="411"/>
      <c r="BX120" s="411"/>
      <c r="BY120" s="411"/>
      <c r="BZ120" s="411"/>
      <c r="CA120" s="411"/>
      <c r="CB120" s="411"/>
      <c r="CC120" s="411"/>
      <c r="CD120" s="411"/>
      <c r="CE120" s="411"/>
      <c r="CF120" s="411"/>
      <c r="CG120" s="411"/>
      <c r="CH120" s="411"/>
      <c r="CI120" s="411"/>
      <c r="CJ120" s="411"/>
      <c r="CK120" s="411"/>
      <c r="CL120" s="411"/>
    </row>
    <row r="123" spans="61:95" ht="175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>
      <c r="BJ181" s="410" t="s">
        <v>328</v>
      </c>
      <c r="BK181" s="411"/>
      <c r="BL181" s="411"/>
      <c r="BM181" s="411"/>
      <c r="BN181" s="411"/>
      <c r="BO181" s="411"/>
      <c r="BP181" s="411"/>
      <c r="BQ181" s="411"/>
      <c r="BR181" s="411"/>
      <c r="BS181" s="411"/>
      <c r="BT181" s="411"/>
      <c r="BU181" s="411"/>
      <c r="BV181" s="411"/>
      <c r="BW181" s="411"/>
      <c r="BX181" s="411"/>
      <c r="BY181" s="411"/>
      <c r="BZ181" s="411"/>
      <c r="CA181" s="411"/>
      <c r="CB181" s="411"/>
      <c r="CC181" s="411"/>
      <c r="CD181" s="411"/>
      <c r="CE181" s="411"/>
      <c r="CF181" s="411"/>
      <c r="CG181" s="411"/>
      <c r="CH181" s="411"/>
      <c r="CI181" s="411"/>
      <c r="CJ181" s="411"/>
      <c r="CK181" s="411"/>
      <c r="CL181" s="411"/>
      <c r="CP181" s="410" t="s">
        <v>330</v>
      </c>
      <c r="CQ181" s="411"/>
    </row>
    <row r="184" spans="1:95" ht="228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>
      <c r="B214" s="410" t="s">
        <v>329</v>
      </c>
      <c r="C214" s="411"/>
      <c r="D214" s="411"/>
      <c r="E214" s="411"/>
      <c r="F214" s="411"/>
      <c r="G214" s="411"/>
      <c r="H214" s="411"/>
      <c r="I214" s="411"/>
      <c r="J214" s="411"/>
      <c r="K214" s="411"/>
      <c r="L214" s="411"/>
      <c r="M214" s="411"/>
      <c r="N214" s="411"/>
      <c r="O214" s="411"/>
      <c r="P214" s="411"/>
      <c r="Q214" s="411"/>
      <c r="R214" s="411"/>
      <c r="S214" s="411"/>
      <c r="T214" s="411"/>
      <c r="U214" s="411"/>
      <c r="V214" s="411"/>
      <c r="W214" s="411"/>
      <c r="X214" s="411"/>
      <c r="Y214" s="411"/>
      <c r="Z214" s="411"/>
      <c r="AA214" s="411"/>
      <c r="AB214" s="411"/>
      <c r="AC214" s="411"/>
      <c r="AD214" s="411"/>
      <c r="AE214" s="411"/>
      <c r="AF214" s="411"/>
      <c r="AG214" s="411"/>
      <c r="AH214" s="411"/>
      <c r="AI214" s="411"/>
      <c r="AJ214" s="411"/>
      <c r="AK214" s="411"/>
      <c r="AL214" s="411"/>
      <c r="AM214" s="411"/>
      <c r="AN214" s="411"/>
      <c r="AO214" s="411"/>
      <c r="AP214" s="411"/>
      <c r="AQ214" s="411"/>
      <c r="AR214" s="411"/>
      <c r="AS214" s="411"/>
      <c r="AT214" s="411"/>
      <c r="AU214" s="411"/>
      <c r="AV214" s="411"/>
      <c r="AW214" s="411"/>
      <c r="AX214" s="411"/>
      <c r="AY214" s="411"/>
      <c r="AZ214" s="411"/>
      <c r="BA214" s="411"/>
      <c r="BB214" s="411"/>
      <c r="BC214" s="411"/>
      <c r="BD214" s="411"/>
      <c r="BE214" s="411"/>
      <c r="BF214" s="411"/>
    </row>
    <row r="217" spans="1:58" ht="228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>
      <c r="B242" s="410" t="s">
        <v>56</v>
      </c>
      <c r="C242" s="411"/>
      <c r="D242" s="411"/>
      <c r="E242" s="411"/>
      <c r="F242" s="411"/>
      <c r="G242" s="411"/>
      <c r="H242" s="411"/>
      <c r="I242" s="411"/>
      <c r="J242" s="411"/>
      <c r="K242" s="411"/>
      <c r="L242" s="411"/>
      <c r="M242" s="411"/>
      <c r="N242" s="411"/>
      <c r="O242" s="411"/>
      <c r="P242" s="411"/>
      <c r="Q242" s="411"/>
      <c r="R242" s="411"/>
      <c r="S242" s="411"/>
      <c r="T242" s="411"/>
      <c r="U242" s="411"/>
      <c r="V242" s="411"/>
      <c r="W242" s="411"/>
      <c r="X242" s="411"/>
      <c r="Y242" s="411"/>
      <c r="Z242" s="411"/>
      <c r="AA242" s="411"/>
      <c r="AB242" s="411"/>
      <c r="AC242" s="411"/>
      <c r="AD242" s="411"/>
      <c r="AE242" s="411"/>
      <c r="AF242" s="411"/>
      <c r="AG242" s="411"/>
      <c r="AH242" s="411"/>
      <c r="AI242" s="411"/>
      <c r="AJ242" s="411"/>
      <c r="AK242" s="411"/>
      <c r="AL242" s="411"/>
      <c r="AM242" s="411"/>
      <c r="AN242" s="411"/>
      <c r="AO242" s="411"/>
      <c r="AP242" s="411"/>
      <c r="AQ242" s="411"/>
      <c r="AR242" s="411"/>
      <c r="AS242" s="411"/>
      <c r="AT242" s="411"/>
      <c r="AU242" s="411"/>
      <c r="AV242" s="411"/>
      <c r="AW242" s="411"/>
      <c r="AX242" s="411"/>
      <c r="AY242" s="411"/>
      <c r="AZ242" s="411"/>
      <c r="BA242" s="411"/>
      <c r="BB242" s="411"/>
      <c r="BC242" s="411"/>
      <c r="BD242" s="411"/>
      <c r="BE242" s="411"/>
      <c r="BF242" s="411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427</vt:i4>
      </vt:variant>
    </vt:vector>
  </HeadingPairs>
  <TitlesOfParts>
    <vt:vector size="443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2025-09-04T14:48:00Z</dcterms:modified>
  <cp:category/>
  <cp:contentStatus/>
</cp:coreProperties>
</file>