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mkh2/github/Recca/inst/extdata/Testing new_R_ps/"/>
    </mc:Choice>
  </mc:AlternateContent>
  <xr:revisionPtr revIDLastSave="0" documentId="13_ncr:1_{CE52EDED-EF33-9A4E-AA9E-95487718CCB1}" xr6:coauthVersionLast="46" xr6:coauthVersionMax="46" xr10:uidLastSave="{00000000-0000-0000-0000-000000000000}"/>
  <bookViews>
    <workbookView xWindow="0" yWindow="460" windowWidth="51200" windowHeight="28340" activeTab="2" xr2:uid="{00000000-000D-0000-FFFF-FFFF00000000}"/>
  </bookViews>
  <sheets>
    <sheet name="Meta" sheetId="10" r:id="rId1"/>
    <sheet name="PSUT" sheetId="8" r:id="rId2"/>
    <sheet name="Rev Upstream swim Rev" sheetId="12" r:id="rId3"/>
    <sheet name="RawECCData" sheetId="11" r:id="rId4"/>
  </sheets>
  <calcPr calcId="191029"/>
</workbook>
</file>

<file path=xl/calcChain.xml><?xml version="1.0" encoding="utf-8"?>
<calcChain xmlns="http://schemas.openxmlformats.org/spreadsheetml/2006/main">
  <c r="EC46" i="12" l="1"/>
  <c r="ED46" i="12"/>
  <c r="EF46" i="12" s="1"/>
  <c r="EC47" i="12"/>
  <c r="ED47" i="12"/>
  <c r="EC48" i="12"/>
  <c r="ED48" i="12"/>
  <c r="EC49" i="12"/>
  <c r="ED49" i="12"/>
  <c r="EC50" i="12"/>
  <c r="ED50" i="12"/>
  <c r="EC51" i="12"/>
  <c r="ED51" i="12"/>
  <c r="EC52" i="12"/>
  <c r="ED52" i="12"/>
  <c r="ED45" i="12"/>
  <c r="EC45" i="12"/>
  <c r="EF45" i="12" s="1"/>
  <c r="EF52" i="12"/>
  <c r="EF51" i="12"/>
  <c r="EF50" i="12"/>
  <c r="EF49" i="12"/>
  <c r="DB87" i="12"/>
  <c r="DD87" i="12"/>
  <c r="DE87" i="12"/>
  <c r="DF87" i="12"/>
  <c r="DG87" i="12"/>
  <c r="DH87" i="12"/>
  <c r="DI87" i="12"/>
  <c r="DB88" i="12"/>
  <c r="DC88" i="12"/>
  <c r="DE88" i="12"/>
  <c r="DF88" i="12"/>
  <c r="DG88" i="12"/>
  <c r="DH88" i="12"/>
  <c r="DI88" i="12"/>
  <c r="DB89" i="12"/>
  <c r="DC89" i="12"/>
  <c r="DD89" i="12"/>
  <c r="DF89" i="12"/>
  <c r="DG89" i="12"/>
  <c r="DH89" i="12"/>
  <c r="DI89" i="12"/>
  <c r="DB90" i="12"/>
  <c r="DC90" i="12"/>
  <c r="DD90" i="12"/>
  <c r="DE90" i="12"/>
  <c r="DG90" i="12"/>
  <c r="DH90" i="12"/>
  <c r="DI90" i="12"/>
  <c r="DB91" i="12"/>
  <c r="DC91" i="12"/>
  <c r="DD91" i="12"/>
  <c r="DE91" i="12"/>
  <c r="DF91" i="12"/>
  <c r="DH91" i="12"/>
  <c r="DI91" i="12"/>
  <c r="DB92" i="12"/>
  <c r="DC92" i="12"/>
  <c r="DD92" i="12"/>
  <c r="DE92" i="12"/>
  <c r="DF92" i="12"/>
  <c r="DG92" i="12"/>
  <c r="DI92" i="12"/>
  <c r="DB93" i="12"/>
  <c r="DC93" i="12"/>
  <c r="DD93" i="12"/>
  <c r="DE93" i="12"/>
  <c r="DF93" i="12"/>
  <c r="DG93" i="12"/>
  <c r="DH93" i="12"/>
  <c r="DC86" i="12"/>
  <c r="DD86" i="12"/>
  <c r="DE86" i="12"/>
  <c r="DF86" i="12"/>
  <c r="DG86" i="12"/>
  <c r="DH86" i="12"/>
  <c r="DI86" i="12"/>
  <c r="DB66" i="12"/>
  <c r="DD66" i="12"/>
  <c r="DE66" i="12"/>
  <c r="DF66" i="12"/>
  <c r="DG66" i="12"/>
  <c r="DB67" i="12"/>
  <c r="DC67" i="12"/>
  <c r="DE67" i="12"/>
  <c r="DF67" i="12"/>
  <c r="DG67" i="12"/>
  <c r="DB68" i="12"/>
  <c r="DC68" i="12"/>
  <c r="DD68" i="12"/>
  <c r="DF68" i="12"/>
  <c r="DG68" i="12"/>
  <c r="DB69" i="12"/>
  <c r="DC69" i="12"/>
  <c r="DD69" i="12"/>
  <c r="DE69" i="12"/>
  <c r="DG69" i="12"/>
  <c r="DB70" i="12"/>
  <c r="DC70" i="12"/>
  <c r="DD70" i="12"/>
  <c r="DE70" i="12"/>
  <c r="DF70" i="12"/>
  <c r="DC65" i="12"/>
  <c r="DD65" i="12"/>
  <c r="DE65" i="12"/>
  <c r="DF65" i="12"/>
  <c r="DG65" i="12"/>
  <c r="CX46" i="12"/>
  <c r="CX47" i="12"/>
  <c r="CX48" i="12"/>
  <c r="CX49" i="12"/>
  <c r="CX50" i="12"/>
  <c r="CX51" i="12"/>
  <c r="CX52" i="12"/>
  <c r="CX45" i="12"/>
  <c r="D125" i="8" a="1"/>
  <c r="D125" i="8" s="1"/>
  <c r="D128" i="8"/>
  <c r="D129" i="8"/>
  <c r="D130" i="8"/>
  <c r="EF48" i="12" l="1"/>
  <c r="EF47" i="12"/>
  <c r="D127" i="8"/>
  <c r="D126" i="8"/>
  <c r="CJ50" i="12"/>
  <c r="CK50" i="12"/>
  <c r="CJ51" i="12"/>
  <c r="CK51" i="12"/>
  <c r="CJ52" i="12"/>
  <c r="CK52" i="12"/>
  <c r="AD76" i="8"/>
  <c r="AD75" i="8"/>
  <c r="Z75" i="8" a="1"/>
  <c r="Z75" i="8" s="1"/>
  <c r="AA76" i="8"/>
  <c r="AB76" i="8"/>
  <c r="J78" i="12"/>
  <c r="J81" i="12" s="1"/>
  <c r="I78" i="12"/>
  <c r="X46" i="12"/>
  <c r="Z46" i="12" s="1"/>
  <c r="G106" i="12" s="1"/>
  <c r="W45" i="12"/>
  <c r="H79" i="12"/>
  <c r="H81" i="12" s="1"/>
  <c r="Q52" i="12"/>
  <c r="P51" i="12"/>
  <c r="O50" i="12"/>
  <c r="N49" i="12"/>
  <c r="M48" i="12"/>
  <c r="H72" i="12"/>
  <c r="I72" i="12"/>
  <c r="J72" i="12"/>
  <c r="F70" i="12"/>
  <c r="E69" i="12"/>
  <c r="G69" i="12"/>
  <c r="G68" i="12"/>
  <c r="G72" i="12" s="1"/>
  <c r="F68" i="12"/>
  <c r="F67" i="12"/>
  <c r="D66" i="12"/>
  <c r="D72" i="12" s="1"/>
  <c r="E65" i="12"/>
  <c r="E72" i="12" s="1"/>
  <c r="E83" i="12" s="1"/>
  <c r="C65" i="12"/>
  <c r="C72" i="12" s="1"/>
  <c r="Z8" i="12"/>
  <c r="L47" i="12" s="1"/>
  <c r="G145" i="12"/>
  <c r="F145" i="12"/>
  <c r="E145" i="12"/>
  <c r="D145" i="12"/>
  <c r="C145" i="12"/>
  <c r="H144" i="12"/>
  <c r="F144" i="12"/>
  <c r="E144" i="12"/>
  <c r="D144" i="12"/>
  <c r="C144" i="12"/>
  <c r="H143" i="12"/>
  <c r="G143" i="12"/>
  <c r="E143" i="12"/>
  <c r="D143" i="12"/>
  <c r="C143" i="12"/>
  <c r="H142" i="12"/>
  <c r="G142" i="12"/>
  <c r="F142" i="12"/>
  <c r="D142" i="12"/>
  <c r="C142" i="12"/>
  <c r="H141" i="12"/>
  <c r="G141" i="12"/>
  <c r="F141" i="12"/>
  <c r="E141" i="12"/>
  <c r="C141" i="12"/>
  <c r="H140" i="12"/>
  <c r="G140" i="12"/>
  <c r="F140" i="12"/>
  <c r="E140" i="12"/>
  <c r="D140" i="12"/>
  <c r="G81" i="12"/>
  <c r="F81" i="12"/>
  <c r="E81" i="12"/>
  <c r="AI79" i="12"/>
  <c r="D81" i="12"/>
  <c r="AJ78" i="12"/>
  <c r="BX70" i="12"/>
  <c r="BW70" i="12"/>
  <c r="BV70" i="12"/>
  <c r="BU70" i="12"/>
  <c r="BT70" i="12"/>
  <c r="AM70" i="12"/>
  <c r="AL70" i="12"/>
  <c r="AK70" i="12"/>
  <c r="AJ70" i="12"/>
  <c r="AI70" i="12"/>
  <c r="BY69" i="12"/>
  <c r="BW69" i="12"/>
  <c r="BV69" i="12"/>
  <c r="BU69" i="12"/>
  <c r="BT69" i="12"/>
  <c r="AN69" i="12"/>
  <c r="AL69" i="12"/>
  <c r="AK69" i="12"/>
  <c r="AJ69" i="12"/>
  <c r="AI69" i="12"/>
  <c r="BY68" i="12"/>
  <c r="BX68" i="12"/>
  <c r="BV68" i="12"/>
  <c r="BU68" i="12"/>
  <c r="BT68" i="12"/>
  <c r="AN68" i="12"/>
  <c r="AM68" i="12"/>
  <c r="AK68" i="12"/>
  <c r="AJ68" i="12"/>
  <c r="AI68" i="12"/>
  <c r="BY67" i="12"/>
  <c r="BX67" i="12"/>
  <c r="BW67" i="12"/>
  <c r="BU67" i="12"/>
  <c r="BT67" i="12"/>
  <c r="AN67" i="12"/>
  <c r="AM67" i="12"/>
  <c r="AL67" i="12"/>
  <c r="AJ67" i="12"/>
  <c r="AI67" i="12"/>
  <c r="BY66" i="12"/>
  <c r="BX66" i="12"/>
  <c r="BW66" i="12"/>
  <c r="BV66" i="12"/>
  <c r="BT66" i="12"/>
  <c r="AN66" i="12"/>
  <c r="AM66" i="12"/>
  <c r="AL66" i="12"/>
  <c r="AK66" i="12"/>
  <c r="AI66" i="12"/>
  <c r="BY65" i="12"/>
  <c r="BX65" i="12"/>
  <c r="BW65" i="12"/>
  <c r="BV65" i="12"/>
  <c r="BU65" i="12"/>
  <c r="AN65" i="12"/>
  <c r="AM65" i="12"/>
  <c r="AL65" i="12"/>
  <c r="AK65" i="12"/>
  <c r="AJ65" i="12"/>
  <c r="CG52" i="12"/>
  <c r="CF52" i="12"/>
  <c r="CE52" i="12"/>
  <c r="CD52" i="12"/>
  <c r="CC52" i="12"/>
  <c r="CB52" i="12"/>
  <c r="CA52" i="12"/>
  <c r="AO52" i="12"/>
  <c r="AN52" i="12"/>
  <c r="AM52" i="12"/>
  <c r="AL52" i="12"/>
  <c r="AK52" i="12"/>
  <c r="AJ52" i="12"/>
  <c r="AI52" i="12"/>
  <c r="Z52" i="12"/>
  <c r="CH51" i="12"/>
  <c r="CF51" i="12"/>
  <c r="CE51" i="12"/>
  <c r="CD51" i="12"/>
  <c r="CC51" i="12"/>
  <c r="CB51" i="12"/>
  <c r="CA51" i="12"/>
  <c r="AP51" i="12"/>
  <c r="AN51" i="12"/>
  <c r="AM51" i="12"/>
  <c r="AL51" i="12"/>
  <c r="AK51" i="12"/>
  <c r="AJ51" i="12"/>
  <c r="AI51" i="12"/>
  <c r="Z51" i="12"/>
  <c r="CH50" i="12"/>
  <c r="CG50" i="12"/>
  <c r="CE50" i="12"/>
  <c r="CD50" i="12"/>
  <c r="CC50" i="12"/>
  <c r="CB50" i="12"/>
  <c r="CA50" i="12"/>
  <c r="AP50" i="12"/>
  <c r="AO50" i="12"/>
  <c r="AM50" i="12"/>
  <c r="AL50" i="12"/>
  <c r="AK50" i="12"/>
  <c r="AJ50" i="12"/>
  <c r="AI50" i="12"/>
  <c r="Z50" i="12"/>
  <c r="CK49" i="12"/>
  <c r="CJ49" i="12"/>
  <c r="CH49" i="12"/>
  <c r="CG49" i="12"/>
  <c r="CF49" i="12"/>
  <c r="CD49" i="12"/>
  <c r="CC49" i="12"/>
  <c r="CB49" i="12"/>
  <c r="CA49" i="12"/>
  <c r="AP49" i="12"/>
  <c r="AO49" i="12"/>
  <c r="AN49" i="12"/>
  <c r="AL49" i="12"/>
  <c r="AK49" i="12"/>
  <c r="AJ49" i="12"/>
  <c r="AI49" i="12"/>
  <c r="Z49" i="12"/>
  <c r="G109" i="12" s="1"/>
  <c r="CK48" i="12"/>
  <c r="CJ48" i="12"/>
  <c r="CH48" i="12"/>
  <c r="CG48" i="12"/>
  <c r="CF48" i="12"/>
  <c r="CE48" i="12"/>
  <c r="CC48" i="12"/>
  <c r="CB48" i="12"/>
  <c r="CA48" i="12"/>
  <c r="AP48" i="12"/>
  <c r="AO48" i="12"/>
  <c r="AN48" i="12"/>
  <c r="AM48" i="12"/>
  <c r="AK48" i="12"/>
  <c r="AJ48" i="12"/>
  <c r="AI48" i="12"/>
  <c r="Z48" i="12"/>
  <c r="CK47" i="12"/>
  <c r="CJ47" i="12"/>
  <c r="CH47" i="12"/>
  <c r="CG47" i="12"/>
  <c r="CF47" i="12"/>
  <c r="CE47" i="12"/>
  <c r="CD47" i="12"/>
  <c r="CB47" i="12"/>
  <c r="CA47" i="12"/>
  <c r="AP47" i="12"/>
  <c r="AO47" i="12"/>
  <c r="AN47" i="12"/>
  <c r="AM47" i="12"/>
  <c r="AL47" i="12"/>
  <c r="AJ47" i="12"/>
  <c r="AI47" i="12"/>
  <c r="Z47" i="12"/>
  <c r="G107" i="12" s="1"/>
  <c r="CH46" i="12"/>
  <c r="CG46" i="12"/>
  <c r="CF46" i="12"/>
  <c r="CE46" i="12"/>
  <c r="CD46" i="12"/>
  <c r="CC46" i="12"/>
  <c r="CA46" i="12"/>
  <c r="AP46" i="12"/>
  <c r="AO46" i="12"/>
  <c r="AN46" i="12"/>
  <c r="AM46" i="12"/>
  <c r="AL46" i="12"/>
  <c r="AK46" i="12"/>
  <c r="AI46" i="12"/>
  <c r="CH45" i="12"/>
  <c r="CG45" i="12"/>
  <c r="CF45" i="12"/>
  <c r="CE45" i="12"/>
  <c r="CD45" i="12"/>
  <c r="CC45" i="12"/>
  <c r="CB45" i="12"/>
  <c r="AP45" i="12"/>
  <c r="AO45" i="12"/>
  <c r="AN45" i="12"/>
  <c r="AM45" i="12"/>
  <c r="AL45" i="12"/>
  <c r="AK45" i="12"/>
  <c r="AJ45" i="12"/>
  <c r="Z45" i="12"/>
  <c r="G105" i="12" s="1"/>
  <c r="I2" i="11"/>
  <c r="CG51" i="12"/>
  <c r="CC47" i="12"/>
  <c r="CH52" i="12"/>
  <c r="CB46" i="12"/>
  <c r="CA45" i="12"/>
  <c r="CF50" i="12"/>
  <c r="CE49" i="12"/>
  <c r="CD48" i="12"/>
  <c r="AB52" i="12" l="1"/>
  <c r="AB47" i="12"/>
  <c r="Z78" i="12" a="1"/>
  <c r="AB48" i="12"/>
  <c r="AB51" i="12"/>
  <c r="F72" i="12"/>
  <c r="F83" i="12" s="1"/>
  <c r="AB50" i="12"/>
  <c r="AB49" i="12"/>
  <c r="G83" i="12"/>
  <c r="I81" i="12"/>
  <c r="D83" i="12"/>
  <c r="J83" i="12"/>
  <c r="I83" i="12"/>
  <c r="H83" i="12"/>
  <c r="Z78" i="12"/>
  <c r="AA78" i="12"/>
  <c r="AB78" i="12"/>
  <c r="Z79" i="12"/>
  <c r="AA79" i="12"/>
  <c r="AB79" i="12"/>
  <c r="Z65" i="12" a="1"/>
  <c r="L86" i="12" a="1"/>
  <c r="L93" i="12" s="1"/>
  <c r="AB46" i="12"/>
  <c r="CJ45" i="12" a="1"/>
  <c r="Z76" i="8"/>
  <c r="AB75" i="8"/>
  <c r="AA75" i="8"/>
  <c r="G110" i="12"/>
  <c r="G112" i="12"/>
  <c r="G111" i="12"/>
  <c r="C81" i="12"/>
  <c r="C83" i="12" s="1"/>
  <c r="G108" i="12"/>
  <c r="AB45" i="12"/>
  <c r="I21" i="11"/>
  <c r="I20" i="11"/>
  <c r="I19" i="11"/>
  <c r="I18" i="11"/>
  <c r="I17" i="11"/>
  <c r="I16" i="11"/>
  <c r="I15" i="11"/>
  <c r="I14" i="11"/>
  <c r="I12" i="11"/>
  <c r="I11" i="11"/>
  <c r="I10" i="11"/>
  <c r="I9" i="11"/>
  <c r="I5" i="11"/>
  <c r="I8" i="11"/>
  <c r="I7" i="11"/>
  <c r="I3" i="11"/>
  <c r="AM49" i="12"/>
  <c r="AL48" i="12"/>
  <c r="AP52" i="12"/>
  <c r="AN50" i="12"/>
  <c r="AI45" i="12"/>
  <c r="AO51" i="12"/>
  <c r="AJ46" i="12"/>
  <c r="AD45" i="12" l="1" a="1"/>
  <c r="AD45" i="12"/>
  <c r="AD48" i="12"/>
  <c r="AD49" i="12"/>
  <c r="AD50" i="12"/>
  <c r="AD51" i="12"/>
  <c r="AD52" i="12"/>
  <c r="AD47" i="12"/>
  <c r="AD46" i="12"/>
  <c r="M86" i="12"/>
  <c r="N89" i="12"/>
  <c r="O89" i="12"/>
  <c r="P92" i="12"/>
  <c r="Q92" i="12"/>
  <c r="N86" i="12"/>
  <c r="P89" i="12"/>
  <c r="Z65" i="12"/>
  <c r="AA67" i="12"/>
  <c r="AB67" i="12"/>
  <c r="Z68" i="12"/>
  <c r="AA68" i="12"/>
  <c r="AB68" i="12"/>
  <c r="Z69" i="12"/>
  <c r="AA69" i="12"/>
  <c r="AB69" i="12"/>
  <c r="Z70" i="12"/>
  <c r="AA70" i="12"/>
  <c r="AB70" i="12"/>
  <c r="AA66" i="12"/>
  <c r="AB66" i="12"/>
  <c r="Z67" i="12"/>
  <c r="Z66" i="12"/>
  <c r="L86" i="12"/>
  <c r="O87" i="12"/>
  <c r="N91" i="12"/>
  <c r="P87" i="12"/>
  <c r="O91" i="12"/>
  <c r="Q87" i="12"/>
  <c r="P91" i="12"/>
  <c r="L88" i="12"/>
  <c r="Q91" i="12"/>
  <c r="M88" i="12"/>
  <c r="L92" i="12"/>
  <c r="N88" i="12"/>
  <c r="M92" i="12"/>
  <c r="O88" i="12"/>
  <c r="N92" i="12"/>
  <c r="P88" i="12"/>
  <c r="O92" i="12"/>
  <c r="Q88" i="12"/>
  <c r="M93" i="12"/>
  <c r="L89" i="12"/>
  <c r="N93" i="12"/>
  <c r="M89" i="12"/>
  <c r="O93" i="12"/>
  <c r="Q89" i="12"/>
  <c r="P93" i="12"/>
  <c r="L90" i="12"/>
  <c r="Q93" i="12"/>
  <c r="M90" i="12"/>
  <c r="O86" i="12"/>
  <c r="N90" i="12"/>
  <c r="P86" i="12"/>
  <c r="O90" i="12"/>
  <c r="Q86" i="12"/>
  <c r="P90" i="12"/>
  <c r="L87" i="12"/>
  <c r="Q90" i="12"/>
  <c r="M87" i="12"/>
  <c r="L91" i="12"/>
  <c r="N87" i="12"/>
  <c r="M91" i="12"/>
  <c r="AA65" i="12"/>
  <c r="AB65" i="12"/>
  <c r="AD79" i="12"/>
  <c r="AD78" i="12"/>
  <c r="CJ45" i="12"/>
  <c r="CK45" i="12"/>
  <c r="CJ46" i="12"/>
  <c r="CK46" i="12"/>
  <c r="C105" i="12" a="1"/>
  <c r="I6" i="11"/>
  <c r="AJ79" i="12"/>
  <c r="AI78" i="12"/>
  <c r="Z88" i="12" l="1"/>
  <c r="AD66" i="12"/>
  <c r="C129" i="12" s="1"/>
  <c r="Z90" i="12"/>
  <c r="AD68" i="12"/>
  <c r="C131" i="12" s="1"/>
  <c r="Z93" i="12"/>
  <c r="Z89" i="12"/>
  <c r="Z91" i="12"/>
  <c r="AD69" i="12"/>
  <c r="C132" i="12" s="1"/>
  <c r="Z87" i="12"/>
  <c r="AD70" i="12"/>
  <c r="C133" i="12" s="1"/>
  <c r="Z92" i="12"/>
  <c r="AD67" i="12"/>
  <c r="C130" i="12" s="1"/>
  <c r="AT78" i="12" a="1"/>
  <c r="AW78" i="12" s="1"/>
  <c r="C112" i="12"/>
  <c r="C111" i="12"/>
  <c r="C110" i="12"/>
  <c r="C109" i="12"/>
  <c r="C108" i="12"/>
  <c r="C107" i="12"/>
  <c r="C106" i="12"/>
  <c r="C105" i="12"/>
  <c r="I13" i="11"/>
  <c r="AZ78" i="12" l="1"/>
  <c r="AX78" i="12"/>
  <c r="AY78" i="12"/>
  <c r="BA78" i="12"/>
  <c r="AT79" i="12"/>
  <c r="AU79" i="12"/>
  <c r="AV79" i="12"/>
  <c r="AW79" i="12"/>
  <c r="AX79" i="12"/>
  <c r="AY79" i="12"/>
  <c r="AZ79" i="12"/>
  <c r="BA79" i="12"/>
  <c r="AT78" i="12"/>
  <c r="AU78" i="12"/>
  <c r="AV78" i="12"/>
  <c r="L42" i="8"/>
  <c r="I4" i="11" s="1"/>
  <c r="T9" i="8"/>
  <c r="K5" i="8"/>
  <c r="G142" i="8" l="1"/>
  <c r="F142" i="8"/>
  <c r="E142" i="8"/>
  <c r="D142" i="8"/>
  <c r="C142" i="8"/>
  <c r="H141" i="8"/>
  <c r="F141" i="8"/>
  <c r="E141" i="8"/>
  <c r="D141" i="8"/>
  <c r="C141" i="8"/>
  <c r="H140" i="8"/>
  <c r="G140" i="8"/>
  <c r="E140" i="8"/>
  <c r="D140" i="8"/>
  <c r="C140" i="8"/>
  <c r="H139" i="8"/>
  <c r="G139" i="8"/>
  <c r="F139" i="8"/>
  <c r="D139" i="8"/>
  <c r="C139" i="8"/>
  <c r="H138" i="8"/>
  <c r="G138" i="8"/>
  <c r="F138" i="8"/>
  <c r="E138" i="8"/>
  <c r="C138" i="8"/>
  <c r="H137" i="8"/>
  <c r="G137" i="8"/>
  <c r="F137" i="8"/>
  <c r="E137" i="8"/>
  <c r="D137" i="8"/>
  <c r="J78" i="8"/>
  <c r="I78" i="8"/>
  <c r="H78" i="8"/>
  <c r="G78" i="8"/>
  <c r="F78" i="8"/>
  <c r="E78" i="8"/>
  <c r="C78" i="8"/>
  <c r="C80" i="8" s="1"/>
  <c r="AI76" i="8"/>
  <c r="D76" i="8"/>
  <c r="AJ75" i="8"/>
  <c r="C75" i="8"/>
  <c r="D69" i="8"/>
  <c r="C69" i="8"/>
  <c r="BX67" i="8"/>
  <c r="BW67" i="8"/>
  <c r="BV67" i="8"/>
  <c r="BU67" i="8"/>
  <c r="BT67" i="8"/>
  <c r="AM67" i="8"/>
  <c r="AL67" i="8"/>
  <c r="AK67" i="8"/>
  <c r="AJ67" i="8"/>
  <c r="AI67" i="8"/>
  <c r="J67" i="8"/>
  <c r="J69" i="8" s="1"/>
  <c r="BY66" i="8"/>
  <c r="BW66" i="8"/>
  <c r="BV66" i="8"/>
  <c r="BU66" i="8"/>
  <c r="BT66" i="8"/>
  <c r="AN66" i="8"/>
  <c r="AL66" i="8"/>
  <c r="AK66" i="8"/>
  <c r="AJ66" i="8"/>
  <c r="AI66" i="8"/>
  <c r="I66" i="8"/>
  <c r="I69" i="8" s="1"/>
  <c r="BY65" i="8"/>
  <c r="BX65" i="8"/>
  <c r="BV65" i="8"/>
  <c r="BU65" i="8"/>
  <c r="BT65" i="8"/>
  <c r="AN65" i="8"/>
  <c r="AM65" i="8"/>
  <c r="AK65" i="8"/>
  <c r="AJ65" i="8"/>
  <c r="AI65" i="8"/>
  <c r="H65" i="8"/>
  <c r="H69" i="8" s="1"/>
  <c r="BY64" i="8"/>
  <c r="BX64" i="8"/>
  <c r="BW64" i="8"/>
  <c r="BU64" i="8"/>
  <c r="BT64" i="8"/>
  <c r="AN64" i="8"/>
  <c r="AM64" i="8"/>
  <c r="AL64" i="8"/>
  <c r="AJ64" i="8"/>
  <c r="AI64" i="8"/>
  <c r="G64" i="8"/>
  <c r="G69" i="8" s="1"/>
  <c r="BY63" i="8"/>
  <c r="BX63" i="8"/>
  <c r="BW63" i="8"/>
  <c r="BV63" i="8"/>
  <c r="BT63" i="8"/>
  <c r="AN63" i="8"/>
  <c r="AM63" i="8"/>
  <c r="AL63" i="8"/>
  <c r="AK63" i="8"/>
  <c r="AI63" i="8"/>
  <c r="F63" i="8"/>
  <c r="F69" i="8" s="1"/>
  <c r="BY62" i="8"/>
  <c r="BX62" i="8"/>
  <c r="BW62" i="8"/>
  <c r="BV62" i="8"/>
  <c r="BU62" i="8"/>
  <c r="AN62" i="8"/>
  <c r="AM62" i="8"/>
  <c r="AL62" i="8"/>
  <c r="AK62" i="8"/>
  <c r="AJ62" i="8"/>
  <c r="CG49" i="8"/>
  <c r="CF49" i="8"/>
  <c r="CE49" i="8"/>
  <c r="CD49" i="8"/>
  <c r="CC49" i="8"/>
  <c r="CB49" i="8"/>
  <c r="CA49" i="8"/>
  <c r="AO49" i="8"/>
  <c r="AN49" i="8"/>
  <c r="AM49" i="8"/>
  <c r="AL49" i="8"/>
  <c r="AK49" i="8"/>
  <c r="AJ49" i="8"/>
  <c r="AI49" i="8"/>
  <c r="W49" i="8"/>
  <c r="Z49" i="8" s="1"/>
  <c r="G109" i="8" s="1"/>
  <c r="CH48" i="8"/>
  <c r="CF48" i="8"/>
  <c r="CE48" i="8"/>
  <c r="CD48" i="8"/>
  <c r="CC48" i="8"/>
  <c r="CB48" i="8"/>
  <c r="CA48" i="8"/>
  <c r="AP48" i="8"/>
  <c r="AN48" i="8"/>
  <c r="AM48" i="8"/>
  <c r="AL48" i="8"/>
  <c r="AK48" i="8"/>
  <c r="AJ48" i="8"/>
  <c r="AI48" i="8"/>
  <c r="W48" i="8"/>
  <c r="Z48" i="8" s="1"/>
  <c r="G108" i="8" s="1"/>
  <c r="CH47" i="8"/>
  <c r="CG47" i="8"/>
  <c r="CE47" i="8"/>
  <c r="CD47" i="8"/>
  <c r="CC47" i="8"/>
  <c r="CB47" i="8"/>
  <c r="CA47" i="8"/>
  <c r="AP47" i="8"/>
  <c r="AO47" i="8"/>
  <c r="AM47" i="8"/>
  <c r="AL47" i="8"/>
  <c r="AK47" i="8"/>
  <c r="AJ47" i="8"/>
  <c r="AI47" i="8"/>
  <c r="X47" i="8"/>
  <c r="Z47" i="8" s="1"/>
  <c r="CK46" i="8"/>
  <c r="CJ46" i="8"/>
  <c r="CH46" i="8"/>
  <c r="CG46" i="8"/>
  <c r="CF46" i="8"/>
  <c r="CD46" i="8"/>
  <c r="CC46" i="8"/>
  <c r="CB46" i="8"/>
  <c r="CA46" i="8"/>
  <c r="AP46" i="8"/>
  <c r="AO46" i="8"/>
  <c r="AN46" i="8"/>
  <c r="AL46" i="8"/>
  <c r="AK46" i="8"/>
  <c r="AJ46" i="8"/>
  <c r="AI46" i="8"/>
  <c r="Z46" i="8"/>
  <c r="G106" i="8" s="1"/>
  <c r="P46" i="8"/>
  <c r="O46" i="8"/>
  <c r="CK45" i="8"/>
  <c r="CJ45" i="8"/>
  <c r="CH45" i="8"/>
  <c r="CG45" i="8"/>
  <c r="CF45" i="8"/>
  <c r="CE45" i="8"/>
  <c r="CC45" i="8"/>
  <c r="CB45" i="8"/>
  <c r="CA45" i="8"/>
  <c r="AP45" i="8"/>
  <c r="AO45" i="8"/>
  <c r="AN45" i="8"/>
  <c r="AM45" i="8"/>
  <c r="AK45" i="8"/>
  <c r="AJ45" i="8"/>
  <c r="AI45" i="8"/>
  <c r="Z45" i="8"/>
  <c r="G105" i="8" s="1"/>
  <c r="Q45" i="8"/>
  <c r="O45" i="8"/>
  <c r="N45" i="8"/>
  <c r="CK44" i="8"/>
  <c r="CJ44" i="8"/>
  <c r="CH44" i="8"/>
  <c r="CG44" i="8"/>
  <c r="CF44" i="8"/>
  <c r="CE44" i="8"/>
  <c r="CD44" i="8"/>
  <c r="CB44" i="8"/>
  <c r="CA44" i="8"/>
  <c r="AP44" i="8"/>
  <c r="AO44" i="8"/>
  <c r="AN44" i="8"/>
  <c r="AM44" i="8"/>
  <c r="AL44" i="8"/>
  <c r="AJ44" i="8"/>
  <c r="AI44" i="8"/>
  <c r="Z44" i="8"/>
  <c r="P44" i="8"/>
  <c r="L44" i="8"/>
  <c r="CK43" i="8"/>
  <c r="CJ43" i="8"/>
  <c r="CH43" i="8"/>
  <c r="CG43" i="8"/>
  <c r="CF43" i="8"/>
  <c r="CE43" i="8"/>
  <c r="CD43" i="8"/>
  <c r="CC43" i="8"/>
  <c r="CA43" i="8"/>
  <c r="AP43" i="8"/>
  <c r="AO43" i="8"/>
  <c r="AN43" i="8"/>
  <c r="AM43" i="8"/>
  <c r="AL43" i="8"/>
  <c r="AK43" i="8"/>
  <c r="AI43" i="8"/>
  <c r="Z43" i="8"/>
  <c r="G103" i="8" s="1"/>
  <c r="M43" i="8"/>
  <c r="AB43" i="8" s="1"/>
  <c r="CK42" i="8"/>
  <c r="CJ42" i="8"/>
  <c r="CH42" i="8"/>
  <c r="CG42" i="8"/>
  <c r="CF42" i="8"/>
  <c r="CE42" i="8"/>
  <c r="CD42" i="8"/>
  <c r="CC42" i="8"/>
  <c r="CB42" i="8"/>
  <c r="AP42" i="8"/>
  <c r="AO42" i="8"/>
  <c r="AN42" i="8"/>
  <c r="AM42" i="8"/>
  <c r="AL42" i="8"/>
  <c r="AK42" i="8"/>
  <c r="AJ42" i="8"/>
  <c r="Z42" i="8"/>
  <c r="G102" i="8" s="1"/>
  <c r="E62" i="8"/>
  <c r="CA42" i="8"/>
  <c r="AB46" i="8" l="1"/>
  <c r="E80" i="8"/>
  <c r="G80" i="8"/>
  <c r="I80" i="8"/>
  <c r="F80" i="8"/>
  <c r="H80" i="8"/>
  <c r="AB45" i="8"/>
  <c r="J80" i="8"/>
  <c r="L51" i="8" a="1"/>
  <c r="P52" i="8" s="1"/>
  <c r="AB44" i="8"/>
  <c r="AB47" i="8"/>
  <c r="G107" i="8"/>
  <c r="Z62" i="8" a="1"/>
  <c r="E69" i="8"/>
  <c r="L83" i="8" a="1"/>
  <c r="G104" i="8"/>
  <c r="AB48" i="8"/>
  <c r="AB49" i="8"/>
  <c r="D78" i="8"/>
  <c r="C102" i="8" s="1" a="1"/>
  <c r="AB42" i="8"/>
  <c r="AK44" i="8"/>
  <c r="CC44" i="8"/>
  <c r="CB43" i="8"/>
  <c r="CH49" i="8"/>
  <c r="CD45" i="8"/>
  <c r="AI42" i="8"/>
  <c r="CE46" i="8"/>
  <c r="CF47" i="8"/>
  <c r="AP49" i="8"/>
  <c r="AJ43" i="8"/>
  <c r="AO48" i="8"/>
  <c r="AN47" i="8"/>
  <c r="AM46" i="8"/>
  <c r="AL45" i="8"/>
  <c r="CG48" i="8"/>
  <c r="CJ47" i="8" l="1" a="1"/>
  <c r="CJ49" i="8" s="1"/>
  <c r="L52" i="8"/>
  <c r="M53" i="8"/>
  <c r="Q53" i="8"/>
  <c r="P53" i="8"/>
  <c r="L53" i="8"/>
  <c r="O53" i="8"/>
  <c r="N53" i="8"/>
  <c r="Q52" i="8"/>
  <c r="O51" i="8"/>
  <c r="L51" i="8"/>
  <c r="O52" i="8"/>
  <c r="O55" i="8" s="1"/>
  <c r="P51" i="8"/>
  <c r="M52" i="8"/>
  <c r="M51" i="8"/>
  <c r="N51" i="8"/>
  <c r="Q51" i="8"/>
  <c r="N52" i="8"/>
  <c r="AT62" i="8" a="1"/>
  <c r="BT83" i="8" a="1"/>
  <c r="N89" i="8"/>
  <c r="L86" i="8"/>
  <c r="Q88" i="8"/>
  <c r="O89" i="8"/>
  <c r="M89" i="8"/>
  <c r="Q85" i="8"/>
  <c r="O85" i="8"/>
  <c r="L89" i="8"/>
  <c r="P85" i="8"/>
  <c r="P88" i="8"/>
  <c r="N85" i="8"/>
  <c r="O88" i="8"/>
  <c r="M85" i="8"/>
  <c r="N88" i="8"/>
  <c r="L85" i="8"/>
  <c r="M88" i="8"/>
  <c r="Q84" i="8"/>
  <c r="L88" i="8"/>
  <c r="P84" i="8"/>
  <c r="Q87" i="8"/>
  <c r="O84" i="8"/>
  <c r="P87" i="8"/>
  <c r="N84" i="8"/>
  <c r="Q90" i="8"/>
  <c r="O87" i="8"/>
  <c r="M84" i="8"/>
  <c r="P90" i="8"/>
  <c r="N87" i="8"/>
  <c r="L84" i="8"/>
  <c r="O90" i="8"/>
  <c r="M87" i="8"/>
  <c r="Q83" i="8"/>
  <c r="N90" i="8"/>
  <c r="L87" i="8"/>
  <c r="P83" i="8"/>
  <c r="M90" i="8"/>
  <c r="Q86" i="8"/>
  <c r="O83" i="8"/>
  <c r="L90" i="8"/>
  <c r="P86" i="8"/>
  <c r="N83" i="8"/>
  <c r="Q89" i="8"/>
  <c r="O86" i="8"/>
  <c r="M83" i="8"/>
  <c r="P89" i="8"/>
  <c r="N86" i="8"/>
  <c r="L83" i="8"/>
  <c r="M86" i="8"/>
  <c r="AB63" i="8"/>
  <c r="E115" i="8" s="1"/>
  <c r="Z66" i="8"/>
  <c r="AA63" i="8"/>
  <c r="D115" i="8" s="1"/>
  <c r="Z62" i="8"/>
  <c r="Z63" i="8"/>
  <c r="AB62" i="8"/>
  <c r="E114" i="8" s="1"/>
  <c r="AA62" i="8"/>
  <c r="D114" i="8" s="1"/>
  <c r="AB66" i="8"/>
  <c r="E118" i="8" s="1"/>
  <c r="Z64" i="8"/>
  <c r="AB67" i="8"/>
  <c r="E119" i="8" s="1"/>
  <c r="AA67" i="8"/>
  <c r="D119" i="8" s="1"/>
  <c r="Z67" i="8"/>
  <c r="AA66" i="8"/>
  <c r="D118" i="8" s="1"/>
  <c r="AB65" i="8"/>
  <c r="E117" i="8" s="1"/>
  <c r="AA65" i="8"/>
  <c r="D117" i="8" s="1"/>
  <c r="Z65" i="8"/>
  <c r="AB64" i="8"/>
  <c r="E116" i="8" s="1"/>
  <c r="AA64" i="8"/>
  <c r="D116" i="8" s="1"/>
  <c r="AD42" i="8" a="1"/>
  <c r="D80" i="8"/>
  <c r="C109" i="8"/>
  <c r="C108" i="8"/>
  <c r="C107" i="8"/>
  <c r="C106" i="8"/>
  <c r="C105" i="8"/>
  <c r="C104" i="8"/>
  <c r="C103" i="8"/>
  <c r="C102" i="8"/>
  <c r="AI75" i="8"/>
  <c r="AJ76" i="8"/>
  <c r="M55" i="8" l="1"/>
  <c r="L55" i="8"/>
  <c r="N55" i="8"/>
  <c r="P55" i="8"/>
  <c r="CK49" i="8"/>
  <c r="CJ47" i="8"/>
  <c r="CJ48" i="8"/>
  <c r="CK47" i="8"/>
  <c r="CK48" i="8"/>
  <c r="Q55" i="8"/>
  <c r="K114" i="8" a="1"/>
  <c r="K118" i="8" s="1"/>
  <c r="AT75" i="8" a="1"/>
  <c r="AV75" i="8" s="1"/>
  <c r="Z85" i="8"/>
  <c r="E104" i="8" s="1"/>
  <c r="I104" i="8" s="1"/>
  <c r="Z87" i="8"/>
  <c r="E106" i="8" s="1"/>
  <c r="I106" i="8" s="1"/>
  <c r="Z84" i="8"/>
  <c r="E103" i="8" s="1"/>
  <c r="I103" i="8" s="1"/>
  <c r="Z89" i="8"/>
  <c r="E108" i="8" s="1"/>
  <c r="I108" i="8" s="1"/>
  <c r="AD63" i="8"/>
  <c r="C115" i="8"/>
  <c r="C114" i="8"/>
  <c r="AD62" i="8"/>
  <c r="Z83" i="8"/>
  <c r="E102" i="8" s="1"/>
  <c r="I102" i="8" s="1"/>
  <c r="L92" i="8" a="1"/>
  <c r="C117" i="8"/>
  <c r="AD65" i="8"/>
  <c r="Z86" i="8"/>
  <c r="E105" i="8" s="1"/>
  <c r="I105" i="8" s="1"/>
  <c r="AD67" i="8"/>
  <c r="C119" i="8"/>
  <c r="AD66" i="8"/>
  <c r="C118" i="8"/>
  <c r="Z90" i="8"/>
  <c r="E109" i="8" s="1"/>
  <c r="I109" i="8" s="1"/>
  <c r="C116" i="8"/>
  <c r="AD64" i="8"/>
  <c r="Z88" i="8"/>
  <c r="E107" i="8" s="1"/>
  <c r="I107" i="8" s="1"/>
  <c r="BU90" i="8"/>
  <c r="BY86" i="8"/>
  <c r="BW83" i="8"/>
  <c r="BT90" i="8"/>
  <c r="BX86" i="8"/>
  <c r="BV83" i="8"/>
  <c r="BY89" i="8"/>
  <c r="BW86" i="8"/>
  <c r="BU83" i="8"/>
  <c r="BX89" i="8"/>
  <c r="BV86" i="8"/>
  <c r="BT83" i="8"/>
  <c r="BW89" i="8"/>
  <c r="BU86" i="8"/>
  <c r="BV89" i="8"/>
  <c r="BT86" i="8"/>
  <c r="BU89" i="8"/>
  <c r="BY85" i="8"/>
  <c r="BT89" i="8"/>
  <c r="BX85" i="8"/>
  <c r="BY88" i="8"/>
  <c r="BW85" i="8"/>
  <c r="BX88" i="8"/>
  <c r="BV85" i="8"/>
  <c r="BW88" i="8"/>
  <c r="BU85" i="8"/>
  <c r="BV88" i="8"/>
  <c r="BT85" i="8"/>
  <c r="BU88" i="8"/>
  <c r="BY84" i="8"/>
  <c r="BT88" i="8"/>
  <c r="BX84" i="8"/>
  <c r="BY87" i="8"/>
  <c r="BW84" i="8"/>
  <c r="BX87" i="8"/>
  <c r="BV84" i="8"/>
  <c r="BY90" i="8"/>
  <c r="BW87" i="8"/>
  <c r="BU84" i="8"/>
  <c r="BX90" i="8"/>
  <c r="BV87" i="8"/>
  <c r="BT84" i="8"/>
  <c r="BW90" i="8"/>
  <c r="BU87" i="8"/>
  <c r="BY83" i="8"/>
  <c r="BV90" i="8"/>
  <c r="BT87" i="8"/>
  <c r="BX83" i="8"/>
  <c r="AD49" i="8"/>
  <c r="AE49" i="8" s="1"/>
  <c r="AD48" i="8"/>
  <c r="AE48" i="8" s="1"/>
  <c r="AD43" i="8"/>
  <c r="AE43" i="8" s="1"/>
  <c r="AD47" i="8"/>
  <c r="AE47" i="8" s="1"/>
  <c r="AD46" i="8"/>
  <c r="AE46" i="8" s="1"/>
  <c r="AD45" i="8"/>
  <c r="AE45" i="8" s="1"/>
  <c r="AD44" i="8"/>
  <c r="AE44" i="8" s="1"/>
  <c r="AD42" i="8"/>
  <c r="AE42" i="8" s="1"/>
  <c r="BA66" i="8"/>
  <c r="AW64" i="8"/>
  <c r="AZ66" i="8"/>
  <c r="AV64" i="8"/>
  <c r="AT64" i="8"/>
  <c r="AY66" i="8"/>
  <c r="AU64" i="8"/>
  <c r="AX66" i="8"/>
  <c r="AT67" i="8"/>
  <c r="AW66" i="8"/>
  <c r="BA63" i="8"/>
  <c r="AZ62" i="8"/>
  <c r="AV66" i="8"/>
  <c r="AZ63" i="8"/>
  <c r="AU66" i="8"/>
  <c r="AY63" i="8"/>
  <c r="AT63" i="8"/>
  <c r="AT66" i="8"/>
  <c r="AX63" i="8"/>
  <c r="BA65" i="8"/>
  <c r="AW63" i="8"/>
  <c r="AX65" i="8"/>
  <c r="AT62" i="8"/>
  <c r="AZ65" i="8"/>
  <c r="AV63" i="8"/>
  <c r="AY65" i="8"/>
  <c r="AU63" i="8"/>
  <c r="AZ67" i="8"/>
  <c r="AX64" i="8"/>
  <c r="BA67" i="8"/>
  <c r="AW65" i="8"/>
  <c r="BA62" i="8"/>
  <c r="AV65" i="8"/>
  <c r="AY67" i="8"/>
  <c r="AU65" i="8"/>
  <c r="AY62" i="8"/>
  <c r="AX67" i="8"/>
  <c r="AT65" i="8"/>
  <c r="AX62" i="8"/>
  <c r="AW67" i="8"/>
  <c r="BA64" i="8"/>
  <c r="AW62" i="8"/>
  <c r="AV67" i="8"/>
  <c r="AZ64" i="8"/>
  <c r="AV62" i="8"/>
  <c r="AU67" i="8"/>
  <c r="AY64" i="8"/>
  <c r="AU62" i="8"/>
  <c r="E139" i="8"/>
  <c r="C137" i="8"/>
  <c r="BW65" i="8"/>
  <c r="F140" i="8"/>
  <c r="AM66" i="8"/>
  <c r="BY67" i="8"/>
  <c r="BV64" i="8"/>
  <c r="AL65" i="8"/>
  <c r="G141" i="8"/>
  <c r="BU63" i="8"/>
  <c r="AI62" i="8"/>
  <c r="AN67" i="8"/>
  <c r="BT62" i="8"/>
  <c r="H142" i="8"/>
  <c r="D138" i="8"/>
  <c r="AJ63" i="8"/>
  <c r="BX66" i="8"/>
  <c r="AK64" i="8"/>
  <c r="M115" i="8" l="1"/>
  <c r="M116" i="8"/>
  <c r="L116" i="8"/>
  <c r="M117" i="8"/>
  <c r="L119" i="8"/>
  <c r="M114" i="8"/>
  <c r="M119" i="8"/>
  <c r="L114" i="8"/>
  <c r="K116" i="8"/>
  <c r="K114" i="8"/>
  <c r="L118" i="8"/>
  <c r="K115" i="8"/>
  <c r="M118" i="8"/>
  <c r="L115" i="8"/>
  <c r="K119" i="8"/>
  <c r="AY75" i="8"/>
  <c r="AX75" i="8"/>
  <c r="AT76" i="8"/>
  <c r="AU76" i="8"/>
  <c r="AZ75" i="8"/>
  <c r="BA75" i="8"/>
  <c r="AW76" i="8"/>
  <c r="AV76" i="8"/>
  <c r="AX76" i="8"/>
  <c r="BA76" i="8"/>
  <c r="AY76" i="8"/>
  <c r="AZ76" i="8"/>
  <c r="K117" i="8"/>
  <c r="L117" i="8"/>
  <c r="BT42" i="8" a="1"/>
  <c r="BU47" i="8" s="1"/>
  <c r="AT75" i="8"/>
  <c r="AW75" i="8"/>
  <c r="AU75" i="8"/>
  <c r="CA89" i="8"/>
  <c r="CA90" i="8"/>
  <c r="CA84" i="8"/>
  <c r="BE42" i="8" a="1"/>
  <c r="AT42" i="8" a="1"/>
  <c r="L94" i="8"/>
  <c r="Q93" i="8"/>
  <c r="P93" i="8"/>
  <c r="O93" i="8"/>
  <c r="N93" i="8"/>
  <c r="M93" i="8"/>
  <c r="L93" i="8"/>
  <c r="Q92" i="8"/>
  <c r="U6" i="8" s="1"/>
  <c r="P92" i="8"/>
  <c r="V12" i="8" s="1"/>
  <c r="O92" i="8"/>
  <c r="W18" i="8" s="1"/>
  <c r="N92" i="8"/>
  <c r="P13" i="8" s="1"/>
  <c r="M92" i="8"/>
  <c r="J13" i="8" s="1"/>
  <c r="L92" i="8"/>
  <c r="I7" i="8" s="1"/>
  <c r="Q94" i="8"/>
  <c r="P94" i="8"/>
  <c r="O94" i="8"/>
  <c r="N94" i="8"/>
  <c r="M94" i="8"/>
  <c r="C127" i="8"/>
  <c r="C125" i="8"/>
  <c r="F125" i="8" s="1"/>
  <c r="C129" i="8"/>
  <c r="CA86" i="8"/>
  <c r="C130" i="8"/>
  <c r="CA88" i="8"/>
  <c r="CA85" i="8"/>
  <c r="C126" i="8"/>
  <c r="C128" i="8"/>
  <c r="CA83" i="8"/>
  <c r="CA87" i="8"/>
  <c r="F129" i="8" l="1"/>
  <c r="F128" i="8"/>
  <c r="F126" i="8"/>
  <c r="J137" i="8" s="1" a="1"/>
  <c r="F130" i="8"/>
  <c r="F127" i="8"/>
  <c r="BY49" i="8"/>
  <c r="BY45" i="8"/>
  <c r="BX44" i="8"/>
  <c r="BV45" i="8"/>
  <c r="BW46" i="8"/>
  <c r="BT46" i="8"/>
  <c r="BV48" i="8"/>
  <c r="BX43" i="8"/>
  <c r="BW45" i="8"/>
  <c r="BV49" i="8"/>
  <c r="BW47" i="8"/>
  <c r="BY46" i="8"/>
  <c r="BU42" i="8"/>
  <c r="BY48" i="8"/>
  <c r="BY43" i="8"/>
  <c r="Y21" i="8"/>
  <c r="BV42" i="8"/>
  <c r="BT47" i="8"/>
  <c r="BT42" i="8"/>
  <c r="BV46" i="8"/>
  <c r="BV47" i="8"/>
  <c r="BX49" i="8"/>
  <c r="BU44" i="8"/>
  <c r="BT45" i="8"/>
  <c r="BY42" i="8"/>
  <c r="BT44" i="8"/>
  <c r="BT43" i="8"/>
  <c r="BW44" i="8"/>
  <c r="BU49" i="8"/>
  <c r="BT48" i="8"/>
  <c r="BT49" i="8"/>
  <c r="BU43" i="8"/>
  <c r="BY47" i="8"/>
  <c r="BW42" i="8"/>
  <c r="BW48" i="8"/>
  <c r="BX46" i="8"/>
  <c r="BX42" i="8"/>
  <c r="BV44" i="8"/>
  <c r="BU45" i="8"/>
  <c r="BY44" i="8"/>
  <c r="BX45" i="8"/>
  <c r="BW49" i="8"/>
  <c r="BU48" i="8"/>
  <c r="BU46" i="8"/>
  <c r="BX47" i="8"/>
  <c r="BV43" i="8"/>
  <c r="BX48" i="8"/>
  <c r="BW43" i="8"/>
  <c r="G114" i="8" a="1"/>
  <c r="AW47" i="8"/>
  <c r="AU44" i="8"/>
  <c r="AV42" i="8"/>
  <c r="AY44" i="8"/>
  <c r="AV47" i="8"/>
  <c r="AT44" i="8"/>
  <c r="AY43" i="8"/>
  <c r="AT47" i="8"/>
  <c r="AX46" i="8"/>
  <c r="AV43" i="8"/>
  <c r="AW42" i="8"/>
  <c r="AX45" i="8"/>
  <c r="AT42" i="8"/>
  <c r="AU47" i="8"/>
  <c r="AX43" i="8"/>
  <c r="AY46" i="8"/>
  <c r="AW43" i="8"/>
  <c r="AY45" i="8"/>
  <c r="AW45" i="8"/>
  <c r="AT49" i="8"/>
  <c r="AU45" i="8"/>
  <c r="AT48" i="8"/>
  <c r="AY49" i="8"/>
  <c r="AW46" i="8"/>
  <c r="AU43" i="8"/>
  <c r="AV44" i="8"/>
  <c r="AX49" i="8"/>
  <c r="AV46" i="8"/>
  <c r="AT43" i="8"/>
  <c r="AV45" i="8"/>
  <c r="AX44" i="8"/>
  <c r="AY47" i="8"/>
  <c r="AW49" i="8"/>
  <c r="AU46" i="8"/>
  <c r="AY42" i="8"/>
  <c r="AT46" i="8"/>
  <c r="AV49" i="8"/>
  <c r="AX42" i="8"/>
  <c r="AU49" i="8"/>
  <c r="AW48" i="8"/>
  <c r="AX47" i="8"/>
  <c r="AU42" i="8"/>
  <c r="AT45" i="8"/>
  <c r="AW44" i="8"/>
  <c r="AY48" i="8"/>
  <c r="AX48" i="8"/>
  <c r="AV48" i="8"/>
  <c r="AU48" i="8"/>
  <c r="BG49" i="8"/>
  <c r="BE46" i="8"/>
  <c r="BI42" i="8"/>
  <c r="BG44" i="8"/>
  <c r="BE47" i="8"/>
  <c r="BH43" i="8"/>
  <c r="BF49" i="8"/>
  <c r="BJ45" i="8"/>
  <c r="BH42" i="8"/>
  <c r="BG42" i="8"/>
  <c r="BH45" i="8"/>
  <c r="BH48" i="8"/>
  <c r="BF45" i="8"/>
  <c r="BI47" i="8"/>
  <c r="BE44" i="8"/>
  <c r="BE43" i="8"/>
  <c r="BE49" i="8"/>
  <c r="BI45" i="8"/>
  <c r="BJ48" i="8"/>
  <c r="BF42" i="8"/>
  <c r="BI48" i="8"/>
  <c r="BG45" i="8"/>
  <c r="BE42" i="8"/>
  <c r="BJ49" i="8"/>
  <c r="BF46" i="8"/>
  <c r="BG46" i="8"/>
  <c r="BG48" i="8"/>
  <c r="BE45" i="8"/>
  <c r="BI49" i="8"/>
  <c r="BF48" i="8"/>
  <c r="BJ44" i="8"/>
  <c r="BG43" i="8"/>
  <c r="BE48" i="8"/>
  <c r="BI44" i="8"/>
  <c r="BH44" i="8"/>
  <c r="BJ47" i="8"/>
  <c r="BH47" i="8"/>
  <c r="BG47" i="8"/>
  <c r="BJ43" i="8"/>
  <c r="BF47" i="8"/>
  <c r="BF44" i="8"/>
  <c r="BH49" i="8"/>
  <c r="BI43" i="8"/>
  <c r="BF43" i="8"/>
  <c r="BJ46" i="8"/>
  <c r="BI46" i="8"/>
  <c r="BH46" i="8"/>
  <c r="BJ42" i="8"/>
  <c r="BX51" i="8" l="1"/>
  <c r="BW51" i="8"/>
  <c r="BT51" i="8"/>
  <c r="BV51" i="8"/>
  <c r="BY51" i="8"/>
  <c r="BU51" i="8"/>
  <c r="J138" i="8"/>
  <c r="L138" i="8" s="1"/>
  <c r="J137" i="8"/>
  <c r="L137" i="8" s="1"/>
  <c r="J142" i="8"/>
  <c r="L142" i="8" s="1"/>
  <c r="J141" i="8"/>
  <c r="L141" i="8" s="1"/>
  <c r="J140" i="8"/>
  <c r="L140" i="8" s="1"/>
  <c r="J139" i="8"/>
  <c r="L139" i="8" s="1"/>
  <c r="AI83" i="8" a="1"/>
  <c r="I119" i="8"/>
  <c r="Q119" i="8" s="1"/>
  <c r="H119" i="8"/>
  <c r="P119" i="8" s="1"/>
  <c r="G119" i="8"/>
  <c r="O119" i="8" s="1"/>
  <c r="I118" i="8"/>
  <c r="Q118" i="8" s="1"/>
  <c r="H118" i="8"/>
  <c r="P118" i="8" s="1"/>
  <c r="G118" i="8"/>
  <c r="O118" i="8" s="1"/>
  <c r="I117" i="8"/>
  <c r="Q117" i="8" s="1"/>
  <c r="H117" i="8"/>
  <c r="P117" i="8" s="1"/>
  <c r="G117" i="8"/>
  <c r="O117" i="8" s="1"/>
  <c r="I116" i="8"/>
  <c r="Q116" i="8" s="1"/>
  <c r="H116" i="8"/>
  <c r="P116" i="8" s="1"/>
  <c r="G116" i="8"/>
  <c r="O116" i="8" s="1"/>
  <c r="I115" i="8"/>
  <c r="Q115" i="8" s="1"/>
  <c r="H115" i="8"/>
  <c r="P115" i="8" s="1"/>
  <c r="G115" i="8"/>
  <c r="O115" i="8" s="1"/>
  <c r="I114" i="8"/>
  <c r="Q114" i="8" s="1"/>
  <c r="H114" i="8"/>
  <c r="P114" i="8" s="1"/>
  <c r="G114" i="8"/>
  <c r="O114" i="8" s="1"/>
  <c r="AI89" i="8" l="1"/>
  <c r="AM86" i="8"/>
  <c r="AI84" i="8"/>
  <c r="AP88" i="8"/>
  <c r="AL86" i="8"/>
  <c r="AP83" i="8"/>
  <c r="AJ86" i="8"/>
  <c r="AO88" i="8"/>
  <c r="AK86" i="8"/>
  <c r="AO83" i="8"/>
  <c r="AN83" i="8"/>
  <c r="AN88" i="8"/>
  <c r="AM88" i="8"/>
  <c r="AI86" i="8"/>
  <c r="AM83" i="8"/>
  <c r="AP90" i="8"/>
  <c r="AL88" i="8"/>
  <c r="AP85" i="8"/>
  <c r="AL83" i="8"/>
  <c r="AO90" i="8"/>
  <c r="AK88" i="8"/>
  <c r="AO85" i="8"/>
  <c r="AK83" i="8"/>
  <c r="AN90" i="8"/>
  <c r="AJ88" i="8"/>
  <c r="AN85" i="8"/>
  <c r="AJ83" i="8"/>
  <c r="AM90" i="8"/>
  <c r="AI88" i="8"/>
  <c r="AM85" i="8"/>
  <c r="AI83" i="8"/>
  <c r="AL90" i="8"/>
  <c r="AP87" i="8"/>
  <c r="AL85" i="8"/>
  <c r="AK90" i="8"/>
  <c r="AO87" i="8"/>
  <c r="AK85" i="8"/>
  <c r="AJ90" i="8"/>
  <c r="AN87" i="8"/>
  <c r="AJ85" i="8"/>
  <c r="AI90" i="8"/>
  <c r="AM87" i="8"/>
  <c r="AI85" i="8"/>
  <c r="AP89" i="8"/>
  <c r="AL87" i="8"/>
  <c r="AP84" i="8"/>
  <c r="AO89" i="8"/>
  <c r="AK87" i="8"/>
  <c r="AO84" i="8"/>
  <c r="AN89" i="8"/>
  <c r="AJ87" i="8"/>
  <c r="AN84" i="8"/>
  <c r="AM89" i="8"/>
  <c r="AI87" i="8"/>
  <c r="AM84" i="8"/>
  <c r="AN86" i="8"/>
  <c r="AL89" i="8"/>
  <c r="AP86" i="8"/>
  <c r="AL84" i="8"/>
  <c r="AK89" i="8"/>
  <c r="AO86" i="8"/>
  <c r="AK84" i="8"/>
  <c r="AJ89" i="8"/>
  <c r="AJ84" i="8"/>
  <c r="AT83" i="8" l="1" a="1"/>
  <c r="BA90" i="8" l="1"/>
  <c r="AW88" i="8"/>
  <c r="BA85" i="8"/>
  <c r="AW83" i="8"/>
  <c r="AZ90" i="8"/>
  <c r="AV88" i="8"/>
  <c r="AZ85" i="8"/>
  <c r="AV83" i="8"/>
  <c r="AY90" i="8"/>
  <c r="AU88" i="8"/>
  <c r="AY85" i="8"/>
  <c r="AU83" i="8"/>
  <c r="AX90" i="8"/>
  <c r="AT88" i="8"/>
  <c r="AX85" i="8"/>
  <c r="AT83" i="8"/>
  <c r="AW90" i="8"/>
  <c r="BA87" i="8"/>
  <c r="AW85" i="8"/>
  <c r="AV90" i="8"/>
  <c r="AZ87" i="8"/>
  <c r="AV85" i="8"/>
  <c r="AU90" i="8"/>
  <c r="AY87" i="8"/>
  <c r="AU85" i="8"/>
  <c r="AT90" i="8"/>
  <c r="AX87" i="8"/>
  <c r="AT85" i="8"/>
  <c r="BA89" i="8"/>
  <c r="AW87" i="8"/>
  <c r="BA84" i="8"/>
  <c r="AZ89" i="8"/>
  <c r="AV87" i="8"/>
  <c r="AZ84" i="8"/>
  <c r="AY89" i="8"/>
  <c r="AU87" i="8"/>
  <c r="AY84" i="8"/>
  <c r="AX89" i="8"/>
  <c r="AT87" i="8"/>
  <c r="AX84" i="8"/>
  <c r="AW89" i="8"/>
  <c r="BA86" i="8"/>
  <c r="AW84" i="8"/>
  <c r="AV89" i="8"/>
  <c r="AZ86" i="8"/>
  <c r="AV84" i="8"/>
  <c r="AU89" i="8"/>
  <c r="AY86" i="8"/>
  <c r="AU84" i="8"/>
  <c r="AT89" i="8"/>
  <c r="AX86" i="8"/>
  <c r="AT84" i="8"/>
  <c r="BA88" i="8"/>
  <c r="AW86" i="8"/>
  <c r="BA83" i="8"/>
  <c r="AZ88" i="8"/>
  <c r="AV86" i="8"/>
  <c r="AZ83" i="8"/>
  <c r="AT86" i="8"/>
  <c r="AY88" i="8"/>
  <c r="AU86" i="8"/>
  <c r="AY83" i="8"/>
  <c r="AX88" i="8"/>
  <c r="AX83" i="8"/>
  <c r="BE83" i="8" l="1" a="1"/>
  <c r="BG90" i="8" l="1"/>
  <c r="BK87" i="8"/>
  <c r="BG85" i="8"/>
  <c r="BF90" i="8"/>
  <c r="BJ87" i="8"/>
  <c r="BF85" i="8"/>
  <c r="BE90" i="8"/>
  <c r="BI87" i="8"/>
  <c r="BE85" i="8"/>
  <c r="BL89" i="8"/>
  <c r="BH87" i="8"/>
  <c r="BL84" i="8"/>
  <c r="BK89" i="8"/>
  <c r="BG87" i="8"/>
  <c r="BK84" i="8"/>
  <c r="BJ89" i="8"/>
  <c r="BF87" i="8"/>
  <c r="BJ84" i="8"/>
  <c r="BI89" i="8"/>
  <c r="BE87" i="8"/>
  <c r="BI84" i="8"/>
  <c r="BH89" i="8"/>
  <c r="BL86" i="8"/>
  <c r="BH84" i="8"/>
  <c r="BG89" i="8"/>
  <c r="BK86" i="8"/>
  <c r="BG84" i="8"/>
  <c r="BF89" i="8"/>
  <c r="BJ86" i="8"/>
  <c r="BF84" i="8"/>
  <c r="BE89" i="8"/>
  <c r="BI86" i="8"/>
  <c r="BE84" i="8"/>
  <c r="BL88" i="8"/>
  <c r="BH86" i="8"/>
  <c r="BL83" i="8"/>
  <c r="BK88" i="8"/>
  <c r="BG86" i="8"/>
  <c r="BK83" i="8"/>
  <c r="BJ88" i="8"/>
  <c r="BF86" i="8"/>
  <c r="BJ83" i="8"/>
  <c r="BI88" i="8"/>
  <c r="BE86" i="8"/>
  <c r="BI83" i="8"/>
  <c r="BL90" i="8"/>
  <c r="BH88" i="8"/>
  <c r="BL85" i="8"/>
  <c r="BH83" i="8"/>
  <c r="BK90" i="8"/>
  <c r="BG88" i="8"/>
  <c r="BK85" i="8"/>
  <c r="BG83" i="8"/>
  <c r="BJ90" i="8"/>
  <c r="BF88" i="8"/>
  <c r="BJ85" i="8"/>
  <c r="BF83" i="8"/>
  <c r="BI90" i="8"/>
  <c r="BE88" i="8"/>
  <c r="BI85" i="8"/>
  <c r="BE83" i="8"/>
  <c r="BH90" i="8"/>
  <c r="BL87" i="8"/>
  <c r="BH85" i="8"/>
  <c r="BO83" i="8" l="1" a="1"/>
  <c r="BE62" i="8" a="1"/>
  <c r="BK65" i="8" l="1"/>
  <c r="BG63" i="8"/>
  <c r="BH65" i="8"/>
  <c r="BH64" i="8"/>
  <c r="BJ65" i="8"/>
  <c r="BF63" i="8"/>
  <c r="BL67" i="8"/>
  <c r="BL62" i="8"/>
  <c r="BF65" i="8"/>
  <c r="BI65" i="8"/>
  <c r="BE63" i="8"/>
  <c r="BF64" i="8"/>
  <c r="BK67" i="8"/>
  <c r="BG65" i="8"/>
  <c r="BK62" i="8"/>
  <c r="BJ67" i="8"/>
  <c r="BH63" i="8"/>
  <c r="BJ62" i="8"/>
  <c r="BI67" i="8"/>
  <c r="BE65" i="8"/>
  <c r="BI62" i="8"/>
  <c r="BH67" i="8"/>
  <c r="BL64" i="8"/>
  <c r="BH62" i="8"/>
  <c r="BE67" i="8"/>
  <c r="BG67" i="8"/>
  <c r="BK64" i="8"/>
  <c r="BG62" i="8"/>
  <c r="BF67" i="8"/>
  <c r="BJ64" i="8"/>
  <c r="BF62" i="8"/>
  <c r="BI64" i="8"/>
  <c r="BE62" i="8"/>
  <c r="BL66" i="8"/>
  <c r="BJ66" i="8"/>
  <c r="BK66" i="8"/>
  <c r="BG64" i="8"/>
  <c r="BI66" i="8"/>
  <c r="BE64" i="8"/>
  <c r="BL65" i="8"/>
  <c r="BH66" i="8"/>
  <c r="BL63" i="8"/>
  <c r="BG66" i="8"/>
  <c r="BK63" i="8"/>
  <c r="BF66" i="8"/>
  <c r="BJ63" i="8"/>
  <c r="BE66" i="8"/>
  <c r="BI63" i="8"/>
  <c r="BO90" i="8"/>
  <c r="BP90" i="8" s="1"/>
  <c r="BO89" i="8"/>
  <c r="BP89" i="8" s="1"/>
  <c r="BO88" i="8"/>
  <c r="BP88" i="8" s="1"/>
  <c r="BO87" i="8"/>
  <c r="BP87" i="8" s="1"/>
  <c r="BO86" i="8"/>
  <c r="BP86" i="8" s="1"/>
  <c r="BO85" i="8"/>
  <c r="BP85" i="8" s="1"/>
  <c r="BO84" i="8"/>
  <c r="BP84" i="8" s="1"/>
  <c r="BO83" i="8"/>
  <c r="BP83" i="8" s="1"/>
  <c r="BO62" i="8" l="1" a="1"/>
  <c r="BO63" i="8" l="1"/>
  <c r="BP63" i="8" s="1"/>
  <c r="BO62" i="8"/>
  <c r="BP62" i="8" s="1"/>
  <c r="BO64" i="8"/>
  <c r="BP64" i="8" s="1"/>
  <c r="BO67" i="8"/>
  <c r="BP67" i="8" s="1"/>
  <c r="BO66" i="8"/>
  <c r="BP66" i="8" s="1"/>
  <c r="BO65" i="8"/>
  <c r="BP65" i="8" s="1"/>
  <c r="E121" i="12" l="1"/>
  <c r="L54" i="12" a="1"/>
  <c r="M55" i="12" s="1"/>
  <c r="O56" i="12" l="1"/>
  <c r="Q55" i="12"/>
  <c r="L56" i="12"/>
  <c r="E118" i="12"/>
  <c r="D117" i="12"/>
  <c r="M56" i="12"/>
  <c r="P56" i="12"/>
  <c r="N54" i="12"/>
  <c r="E117" i="12"/>
  <c r="E122" i="12"/>
  <c r="L55" i="12"/>
  <c r="Q56" i="12"/>
  <c r="E120" i="12"/>
  <c r="O54" i="12"/>
  <c r="O58" i="12" s="1"/>
  <c r="D121" i="12"/>
  <c r="P55" i="12"/>
  <c r="D118" i="12"/>
  <c r="M54" i="12"/>
  <c r="M58" i="12" s="1"/>
  <c r="N56" i="12"/>
  <c r="P54" i="12"/>
  <c r="P58" i="12" s="1"/>
  <c r="D119" i="12"/>
  <c r="N55" i="12"/>
  <c r="O55" i="12"/>
  <c r="E119" i="12"/>
  <c r="D122" i="12"/>
  <c r="Q54" i="12"/>
  <c r="L54" i="12"/>
  <c r="D120" i="12"/>
  <c r="AK47" i="12"/>
  <c r="BE78" i="12" l="1" a="1"/>
  <c r="N58" i="12"/>
  <c r="Q58" i="12"/>
  <c r="AT65" i="12" a="1"/>
  <c r="AE47" i="12"/>
  <c r="BT86" i="12" a="1"/>
  <c r="AD65" i="12"/>
  <c r="C117" i="12"/>
  <c r="C122" i="12"/>
  <c r="C118" i="12"/>
  <c r="C120" i="12"/>
  <c r="C119" i="12"/>
  <c r="K117" i="12" a="1"/>
  <c r="L58" i="12"/>
  <c r="D128" i="12" s="1" a="1"/>
  <c r="C121" i="12"/>
  <c r="BV67" i="12"/>
  <c r="E142" i="12"/>
  <c r="H145" i="12"/>
  <c r="BY70" i="12"/>
  <c r="AI65" i="12"/>
  <c r="BT65" i="12"/>
  <c r="C140" i="12"/>
  <c r="G144" i="12"/>
  <c r="BX69" i="12"/>
  <c r="AM69" i="12"/>
  <c r="AN70" i="12"/>
  <c r="AK67" i="12"/>
  <c r="BW68" i="12"/>
  <c r="F143" i="12"/>
  <c r="D141" i="12"/>
  <c r="BU66" i="12"/>
  <c r="AJ66" i="12"/>
  <c r="AL68" i="12"/>
  <c r="BE78" i="12" l="1"/>
  <c r="BH78" i="12"/>
  <c r="BJ78" i="12"/>
  <c r="BE79" i="12"/>
  <c r="BH79" i="12"/>
  <c r="BK79" i="12"/>
  <c r="BF78" i="12"/>
  <c r="BI78" i="12"/>
  <c r="BK78" i="12"/>
  <c r="BF79" i="12"/>
  <c r="BI79" i="12"/>
  <c r="BL79" i="12"/>
  <c r="BG78" i="12"/>
  <c r="BL78" i="12"/>
  <c r="BG79" i="12"/>
  <c r="BJ79" i="12"/>
  <c r="D128" i="12"/>
  <c r="D132" i="12"/>
  <c r="D133" i="12"/>
  <c r="D131" i="12"/>
  <c r="D130" i="12"/>
  <c r="D129" i="12"/>
  <c r="BE45" i="12" a="1"/>
  <c r="AW67" i="12"/>
  <c r="BA69" i="12"/>
  <c r="AT65" i="12"/>
  <c r="AX67" i="12"/>
  <c r="AT70" i="12"/>
  <c r="BA68" i="12"/>
  <c r="AU65" i="12"/>
  <c r="AY67" i="12"/>
  <c r="AU70" i="12"/>
  <c r="AV65" i="12"/>
  <c r="AZ67" i="12"/>
  <c r="AV70" i="12"/>
  <c r="BA70" i="12"/>
  <c r="AW65" i="12"/>
  <c r="BA67" i="12"/>
  <c r="AW70" i="12"/>
  <c r="AW66" i="12"/>
  <c r="AX65" i="12"/>
  <c r="AT68" i="12"/>
  <c r="AX70" i="12"/>
  <c r="AU69" i="12"/>
  <c r="AY65" i="12"/>
  <c r="AU68" i="12"/>
  <c r="AY70" i="12"/>
  <c r="AZ65" i="12"/>
  <c r="AV68" i="12"/>
  <c r="AZ70" i="12"/>
  <c r="BA65" i="12"/>
  <c r="AW68" i="12"/>
  <c r="AT66" i="12"/>
  <c r="AX68" i="12"/>
  <c r="AT69" i="12"/>
  <c r="AU66" i="12"/>
  <c r="AY68" i="12"/>
  <c r="AV66" i="12"/>
  <c r="AZ68" i="12"/>
  <c r="AX66" i="12"/>
  <c r="AY66" i="12"/>
  <c r="AZ66" i="12"/>
  <c r="AV69" i="12"/>
  <c r="BA66" i="12"/>
  <c r="AW69" i="12"/>
  <c r="AT67" i="12"/>
  <c r="AX69" i="12"/>
  <c r="AU67" i="12"/>
  <c r="AY69" i="12"/>
  <c r="AV67" i="12"/>
  <c r="AZ69" i="12"/>
  <c r="E112" i="12"/>
  <c r="I112" i="12" s="1"/>
  <c r="E107" i="12"/>
  <c r="I107" i="12" s="1"/>
  <c r="E111" i="12"/>
  <c r="I111" i="12" s="1"/>
  <c r="E108" i="12"/>
  <c r="I108" i="12" s="1"/>
  <c r="Z86" i="12"/>
  <c r="E105" i="12" s="1"/>
  <c r="I105" i="12" s="1"/>
  <c r="E110" i="12"/>
  <c r="I110" i="12" s="1"/>
  <c r="E106" i="12"/>
  <c r="I106" i="12" s="1"/>
  <c r="E109" i="12"/>
  <c r="I109" i="12" s="1"/>
  <c r="L95" i="12" a="1"/>
  <c r="Q95" i="12" s="1"/>
  <c r="M9" i="12" s="1"/>
  <c r="AE46" i="12"/>
  <c r="AE49" i="12"/>
  <c r="AE48" i="12"/>
  <c r="AE50" i="12"/>
  <c r="AE45" i="12"/>
  <c r="AE52" i="12"/>
  <c r="AE51" i="12"/>
  <c r="BT45" i="12" a="1"/>
  <c r="AT45" i="12" a="1"/>
  <c r="L120" i="12"/>
  <c r="L121" i="12"/>
  <c r="L122" i="12"/>
  <c r="K122" i="12"/>
  <c r="M121" i="12"/>
  <c r="K117" i="12"/>
  <c r="M122" i="12"/>
  <c r="M120" i="12"/>
  <c r="M119" i="12"/>
  <c r="L118" i="12"/>
  <c r="K118" i="12"/>
  <c r="L117" i="12"/>
  <c r="M118" i="12"/>
  <c r="K121" i="12"/>
  <c r="K119" i="12"/>
  <c r="L119" i="12"/>
  <c r="M117" i="12"/>
  <c r="K120" i="12"/>
  <c r="C128" i="12"/>
  <c r="BX91" i="12"/>
  <c r="BU93" i="12"/>
  <c r="BU86" i="12"/>
  <c r="BT87" i="12"/>
  <c r="BY93" i="12"/>
  <c r="BV87" i="12"/>
  <c r="BU90" i="12"/>
  <c r="BT88" i="12"/>
  <c r="BT86" i="12"/>
  <c r="BU88" i="12"/>
  <c r="BV86" i="12"/>
  <c r="BV89" i="12"/>
  <c r="BX93" i="12"/>
  <c r="BY88" i="12"/>
  <c r="BY92" i="12"/>
  <c r="BW93" i="12"/>
  <c r="BW91" i="12"/>
  <c r="BW92" i="12"/>
  <c r="BU92" i="12"/>
  <c r="BV93" i="12"/>
  <c r="BV91" i="12"/>
  <c r="BW88" i="12"/>
  <c r="BW87" i="12"/>
  <c r="BX90" i="12"/>
  <c r="BT89" i="12"/>
  <c r="BT93" i="12"/>
  <c r="BY86" i="12"/>
  <c r="BX92" i="12"/>
  <c r="BY91" i="12"/>
  <c r="BW86" i="12"/>
  <c r="BU87" i="12"/>
  <c r="BX89" i="12"/>
  <c r="BU91" i="12"/>
  <c r="BY89" i="12"/>
  <c r="BU89" i="12"/>
  <c r="BX86" i="12"/>
  <c r="BW90" i="12"/>
  <c r="BX88" i="12"/>
  <c r="BW89" i="12"/>
  <c r="BT90" i="12"/>
  <c r="BT92" i="12"/>
  <c r="BX87" i="12"/>
  <c r="BV92" i="12"/>
  <c r="BV90" i="12"/>
  <c r="BY90" i="12"/>
  <c r="BT91" i="12"/>
  <c r="BY87" i="12"/>
  <c r="BV88" i="12"/>
  <c r="BF48" i="12" l="1"/>
  <c r="BH51" i="12"/>
  <c r="BG51" i="12"/>
  <c r="BE45" i="12"/>
  <c r="BG48" i="12"/>
  <c r="BI51" i="12"/>
  <c r="BF45" i="12"/>
  <c r="BH48" i="12"/>
  <c r="BJ51" i="12"/>
  <c r="BG45" i="12"/>
  <c r="BI48" i="12"/>
  <c r="BE52" i="12"/>
  <c r="BH45" i="12"/>
  <c r="BJ48" i="12"/>
  <c r="BF52" i="12"/>
  <c r="BI45" i="12"/>
  <c r="BE49" i="12"/>
  <c r="BG52" i="12"/>
  <c r="BJ45" i="12"/>
  <c r="BF49" i="12"/>
  <c r="BH52" i="12"/>
  <c r="BE46" i="12"/>
  <c r="BG49" i="12"/>
  <c r="BI52" i="12"/>
  <c r="BF46" i="12"/>
  <c r="BH49" i="12"/>
  <c r="BJ52" i="12"/>
  <c r="BG46" i="12"/>
  <c r="BI49" i="12"/>
  <c r="BH46" i="12"/>
  <c r="BJ49" i="12"/>
  <c r="BI46" i="12"/>
  <c r="BE50" i="12"/>
  <c r="BJ46" i="12"/>
  <c r="BF50" i="12"/>
  <c r="BE47" i="12"/>
  <c r="BG50" i="12"/>
  <c r="BF47" i="12"/>
  <c r="BH50" i="12"/>
  <c r="BG47" i="12"/>
  <c r="BI50" i="12"/>
  <c r="BH47" i="12"/>
  <c r="BJ50" i="12"/>
  <c r="BI47" i="12"/>
  <c r="BE51" i="12"/>
  <c r="BE48" i="12"/>
  <c r="BJ47" i="12"/>
  <c r="BF51" i="12"/>
  <c r="P97" i="12"/>
  <c r="N96" i="12"/>
  <c r="O96" i="12"/>
  <c r="M95" i="12"/>
  <c r="AA16" i="12" s="1"/>
  <c r="L95" i="12"/>
  <c r="AC10" i="12" s="1"/>
  <c r="L96" i="12"/>
  <c r="N95" i="12"/>
  <c r="U16" i="12" s="1"/>
  <c r="O97" i="12"/>
  <c r="Q97" i="12"/>
  <c r="P96" i="12"/>
  <c r="O95" i="12"/>
  <c r="K21" i="12" s="1"/>
  <c r="M96" i="12"/>
  <c r="Q96" i="12"/>
  <c r="M97" i="12"/>
  <c r="L97" i="12"/>
  <c r="N97" i="12"/>
  <c r="P95" i="12"/>
  <c r="F128" i="12"/>
  <c r="F132" i="12"/>
  <c r="F130" i="12"/>
  <c r="CA86" i="12"/>
  <c r="CA91" i="12"/>
  <c r="CA88" i="12"/>
  <c r="CA89" i="12"/>
  <c r="CA93" i="12"/>
  <c r="CA87" i="12"/>
  <c r="F129" i="12"/>
  <c r="F133" i="12"/>
  <c r="F131" i="12"/>
  <c r="CA92" i="12"/>
  <c r="AW51" i="12"/>
  <c r="AW46" i="12"/>
  <c r="AX49" i="12"/>
  <c r="AW45" i="12"/>
  <c r="AT47" i="12"/>
  <c r="AY49" i="12"/>
  <c r="AX46" i="12"/>
  <c r="AX50" i="12"/>
  <c r="AX51" i="12"/>
  <c r="AT51" i="12"/>
  <c r="AT46" i="12"/>
  <c r="AT48" i="12"/>
  <c r="AV45" i="12"/>
  <c r="AW52" i="12"/>
  <c r="AU45" i="12"/>
  <c r="AT52" i="12"/>
  <c r="AT49" i="12"/>
  <c r="AW49" i="12"/>
  <c r="AU52" i="12"/>
  <c r="AW50" i="12"/>
  <c r="AU46" i="12"/>
  <c r="AV48" i="12"/>
  <c r="AW48" i="12"/>
  <c r="AY48" i="12"/>
  <c r="AV50" i="12"/>
  <c r="AX45" i="12"/>
  <c r="AY46" i="12"/>
  <c r="AX52" i="12"/>
  <c r="AY51" i="12"/>
  <c r="AY52" i="12"/>
  <c r="AY50" i="12"/>
  <c r="AV52" i="12"/>
  <c r="AX47" i="12"/>
  <c r="AT45" i="12"/>
  <c r="AW47" i="12"/>
  <c r="AT50" i="12"/>
  <c r="AV47" i="12"/>
  <c r="AY45" i="12"/>
  <c r="AY47" i="12"/>
  <c r="AU47" i="12"/>
  <c r="AV46" i="12"/>
  <c r="AU50" i="12"/>
  <c r="AV51" i="12"/>
  <c r="AU49" i="12"/>
  <c r="AU51" i="12"/>
  <c r="AX48" i="12"/>
  <c r="AU48" i="12"/>
  <c r="AV49" i="12"/>
  <c r="CA90" i="12"/>
  <c r="BX46" i="12"/>
  <c r="BW48" i="12"/>
  <c r="BY45" i="12"/>
  <c r="BV46" i="12"/>
  <c r="BX48" i="12"/>
  <c r="BU51" i="12"/>
  <c r="BX50" i="12"/>
  <c r="BU52" i="12"/>
  <c r="BU46" i="12"/>
  <c r="BX45" i="12"/>
  <c r="BT49" i="12"/>
  <c r="BV52" i="12"/>
  <c r="BV50" i="12"/>
  <c r="BY52" i="12"/>
  <c r="BV48" i="12"/>
  <c r="BT52" i="12"/>
  <c r="BW45" i="12"/>
  <c r="BW52" i="12"/>
  <c r="BY51" i="12"/>
  <c r="BT50" i="12"/>
  <c r="BV49" i="12"/>
  <c r="BW47" i="12"/>
  <c r="BW49" i="12"/>
  <c r="BV51" i="12"/>
  <c r="BY50" i="12"/>
  <c r="BW50" i="12"/>
  <c r="BX52" i="12"/>
  <c r="BV47" i="12"/>
  <c r="BW46" i="12"/>
  <c r="BV45" i="12"/>
  <c r="BW51" i="12"/>
  <c r="BU45" i="12"/>
  <c r="BY46" i="12"/>
  <c r="BT45" i="12"/>
  <c r="BX49" i="12"/>
  <c r="BX51" i="12"/>
  <c r="BU47" i="12"/>
  <c r="BY47" i="12"/>
  <c r="BT46" i="12"/>
  <c r="BU48" i="12"/>
  <c r="BT47" i="12"/>
  <c r="BT48" i="12"/>
  <c r="BY48" i="12"/>
  <c r="BY49" i="12"/>
  <c r="BX47" i="12"/>
  <c r="BU50" i="12"/>
  <c r="BU49" i="12"/>
  <c r="BT51" i="12"/>
  <c r="BX54" i="12" l="1"/>
  <c r="BU54" i="12"/>
  <c r="L15" i="12"/>
  <c r="G24" i="12" s="1"/>
  <c r="G117" i="12" a="1"/>
  <c r="J140" i="12" a="1"/>
  <c r="J142" i="12" s="1"/>
  <c r="L142" i="12" s="1"/>
  <c r="BV54" i="12"/>
  <c r="AI86" i="12" a="1"/>
  <c r="BY54" i="12"/>
  <c r="BW54" i="12"/>
  <c r="BT54" i="12"/>
  <c r="J144" i="12" l="1"/>
  <c r="L144" i="12" s="1"/>
  <c r="H117" i="12"/>
  <c r="P117" i="12" s="1"/>
  <c r="H118" i="12"/>
  <c r="P118" i="12" s="1"/>
  <c r="H122" i="12"/>
  <c r="P122" i="12" s="1"/>
  <c r="I120" i="12"/>
  <c r="Q120" i="12" s="1"/>
  <c r="I118" i="12"/>
  <c r="Q118" i="12" s="1"/>
  <c r="I121" i="12"/>
  <c r="Q121" i="12" s="1"/>
  <c r="G117" i="12"/>
  <c r="O117" i="12" s="1"/>
  <c r="I119" i="12"/>
  <c r="Q119" i="12" s="1"/>
  <c r="G122" i="12"/>
  <c r="O122" i="12" s="1"/>
  <c r="H121" i="12"/>
  <c r="P121" i="12" s="1"/>
  <c r="H119" i="12"/>
  <c r="P119" i="12" s="1"/>
  <c r="H120" i="12"/>
  <c r="P120" i="12" s="1"/>
  <c r="G119" i="12"/>
  <c r="O119" i="12" s="1"/>
  <c r="I117" i="12"/>
  <c r="Q117" i="12" s="1"/>
  <c r="G121" i="12"/>
  <c r="O121" i="12" s="1"/>
  <c r="I122" i="12"/>
  <c r="Q122" i="12" s="1"/>
  <c r="G120" i="12"/>
  <c r="O120" i="12" s="1"/>
  <c r="G118" i="12"/>
  <c r="O118" i="12" s="1"/>
  <c r="J143" i="12"/>
  <c r="L143" i="12" s="1"/>
  <c r="J141" i="12"/>
  <c r="L141" i="12" s="1"/>
  <c r="J140" i="12"/>
  <c r="L140" i="12" s="1"/>
  <c r="J145" i="12"/>
  <c r="L145" i="12" s="1"/>
  <c r="AJ89" i="12"/>
  <c r="AP91" i="12"/>
  <c r="AM89" i="12"/>
  <c r="AL90" i="12"/>
  <c r="AM87" i="12"/>
  <c r="AI93" i="12"/>
  <c r="AJ90" i="12"/>
  <c r="AK88" i="12"/>
  <c r="AO86" i="12"/>
  <c r="AJ92" i="12"/>
  <c r="AN89" i="12"/>
  <c r="AO88" i="12"/>
  <c r="AL91" i="12"/>
  <c r="AN87" i="12"/>
  <c r="AK92" i="12"/>
  <c r="AJ93" i="12"/>
  <c r="AP88" i="12"/>
  <c r="AP86" i="12"/>
  <c r="AM86" i="12"/>
  <c r="AP90" i="12"/>
  <c r="AK90" i="12"/>
  <c r="AI87" i="12"/>
  <c r="AO93" i="12"/>
  <c r="AO87" i="12"/>
  <c r="AO90" i="12"/>
  <c r="AM88" i="12"/>
  <c r="AL86" i="12"/>
  <c r="AM92" i="12"/>
  <c r="AL93" i="12"/>
  <c r="AK91" i="12"/>
  <c r="AP92" i="12"/>
  <c r="AI92" i="12"/>
  <c r="AO89" i="12"/>
  <c r="AK87" i="12"/>
  <c r="AL89" i="12"/>
  <c r="AI88" i="12"/>
  <c r="AN93" i="12"/>
  <c r="AK86" i="12"/>
  <c r="AP89" i="12"/>
  <c r="AP93" i="12"/>
  <c r="AJ86" i="12"/>
  <c r="AM93" i="12"/>
  <c r="AN91" i="12"/>
  <c r="AI90" i="12"/>
  <c r="AJ91" i="12"/>
  <c r="AO91" i="12"/>
  <c r="AM90" i="12"/>
  <c r="AK93" i="12"/>
  <c r="AI89" i="12"/>
  <c r="AP87" i="12"/>
  <c r="AN88" i="12"/>
  <c r="AN92" i="12"/>
  <c r="AN86" i="12"/>
  <c r="AJ87" i="12"/>
  <c r="AI91" i="12"/>
  <c r="AJ88" i="12"/>
  <c r="AL88" i="12"/>
  <c r="AN90" i="12"/>
  <c r="AK89" i="12"/>
  <c r="AI86" i="12"/>
  <c r="AM91" i="12"/>
  <c r="AL92" i="12"/>
  <c r="AO92" i="12"/>
  <c r="AL87" i="12"/>
  <c r="AT86" i="12" l="1" a="1"/>
  <c r="AV92" i="12" s="1"/>
  <c r="AW87" i="12" l="1"/>
  <c r="AV89" i="12"/>
  <c r="BA88" i="12"/>
  <c r="AZ90" i="12"/>
  <c r="AX86" i="12"/>
  <c r="AZ93" i="12"/>
  <c r="AZ86" i="12"/>
  <c r="AU88" i="12"/>
  <c r="AT92" i="12"/>
  <c r="BA87" i="12"/>
  <c r="BA91" i="12"/>
  <c r="AW93" i="12"/>
  <c r="AY87" i="12"/>
  <c r="AU90" i="12"/>
  <c r="AZ92" i="12"/>
  <c r="BA90" i="12"/>
  <c r="AU86" i="12"/>
  <c r="AX93" i="12"/>
  <c r="AX90" i="12"/>
  <c r="AU91" i="12"/>
  <c r="AU92" i="12"/>
  <c r="AY91" i="12"/>
  <c r="AY92" i="12"/>
  <c r="AZ88" i="12"/>
  <c r="AW86" i="12"/>
  <c r="AV86" i="12"/>
  <c r="AW92" i="12"/>
  <c r="AT87" i="12"/>
  <c r="AW90" i="12"/>
  <c r="AX91" i="12"/>
  <c r="AV93" i="12"/>
  <c r="AT90" i="12"/>
  <c r="AU89" i="12"/>
  <c r="AX87" i="12"/>
  <c r="AZ89" i="12"/>
  <c r="BA89" i="12"/>
  <c r="AY89" i="12"/>
  <c r="AT88" i="12"/>
  <c r="AV90" i="12"/>
  <c r="AT91" i="12"/>
  <c r="AU93" i="12"/>
  <c r="BA93" i="12"/>
  <c r="AY86" i="12"/>
  <c r="AW89" i="12"/>
  <c r="AV88" i="12"/>
  <c r="AZ87" i="12"/>
  <c r="AT93" i="12"/>
  <c r="AX89" i="12"/>
  <c r="AZ91" i="12"/>
  <c r="AY90" i="12"/>
  <c r="AV87" i="12"/>
  <c r="AT89" i="12"/>
  <c r="AU87" i="12"/>
  <c r="AX92" i="12"/>
  <c r="AX88" i="12"/>
  <c r="AT86" i="12"/>
  <c r="BA92" i="12"/>
  <c r="AY93" i="12"/>
  <c r="AV91" i="12"/>
  <c r="BA86" i="12"/>
  <c r="AY88" i="12"/>
  <c r="AW91" i="12"/>
  <c r="AW88" i="12"/>
  <c r="BE86" i="12" l="1" a="1"/>
  <c r="BK87" i="12" s="1"/>
  <c r="BK92" i="12" l="1"/>
  <c r="BL87" i="12"/>
  <c r="BH86" i="12"/>
  <c r="BH89" i="12"/>
  <c r="BL88" i="12"/>
  <c r="BI90" i="12"/>
  <c r="BF89" i="12"/>
  <c r="BG88" i="12"/>
  <c r="BG92" i="12"/>
  <c r="BG87" i="12"/>
  <c r="BF87" i="12"/>
  <c r="BE87" i="12"/>
  <c r="BG93" i="12"/>
  <c r="BE88" i="12"/>
  <c r="BI92" i="12"/>
  <c r="BH91" i="12"/>
  <c r="BL92" i="12"/>
  <c r="BL93" i="12"/>
  <c r="BK89" i="12"/>
  <c r="BF90" i="12"/>
  <c r="BI88" i="12"/>
  <c r="BJ88" i="12"/>
  <c r="BI93" i="12"/>
  <c r="BJ92" i="12"/>
  <c r="BI91" i="12"/>
  <c r="BJ91" i="12"/>
  <c r="BL90" i="12"/>
  <c r="BI89" i="12"/>
  <c r="BF92" i="12"/>
  <c r="BG90" i="12"/>
  <c r="BG86" i="12"/>
  <c r="BG89" i="12"/>
  <c r="BE86" i="12"/>
  <c r="BE92" i="12"/>
  <c r="BE91" i="12"/>
  <c r="BE93" i="12"/>
  <c r="BK88" i="12"/>
  <c r="BH93" i="12"/>
  <c r="BG91" i="12"/>
  <c r="BJ90" i="12"/>
  <c r="BE90" i="12"/>
  <c r="BE89" i="12"/>
  <c r="BH87" i="12"/>
  <c r="BK90" i="12"/>
  <c r="BH90" i="12"/>
  <c r="BH92" i="12"/>
  <c r="BH88" i="12"/>
  <c r="BJ89" i="12"/>
  <c r="BK91" i="12"/>
  <c r="BJ87" i="12"/>
  <c r="BJ86" i="12"/>
  <c r="BL91" i="12"/>
  <c r="BI87" i="12"/>
  <c r="BF88" i="12"/>
  <c r="BL86" i="12"/>
  <c r="BK86" i="12"/>
  <c r="BJ93" i="12"/>
  <c r="BK93" i="12"/>
  <c r="BF91" i="12"/>
  <c r="BI86" i="12"/>
  <c r="BF86" i="12"/>
  <c r="BL89" i="12"/>
  <c r="BF93" i="12"/>
  <c r="CX86" i="12" l="1" a="1"/>
  <c r="BE65" i="12" a="1"/>
  <c r="BK70" i="12" s="1"/>
  <c r="BO86" i="12" a="1"/>
  <c r="BO93" i="12" s="1"/>
  <c r="BP93" i="12" s="1"/>
  <c r="CX86" i="12" l="1"/>
  <c r="CX87" i="12"/>
  <c r="CX88" i="12"/>
  <c r="CX89" i="12"/>
  <c r="CX90" i="12"/>
  <c r="CX91" i="12"/>
  <c r="CX92" i="12"/>
  <c r="CX93" i="12"/>
  <c r="BO91" i="12"/>
  <c r="BP91" i="12" s="1"/>
  <c r="BO88" i="12"/>
  <c r="BP88" i="12" s="1"/>
  <c r="BL70" i="12"/>
  <c r="BO87" i="12"/>
  <c r="BP87" i="12" s="1"/>
  <c r="BO89" i="12"/>
  <c r="BP89" i="12" s="1"/>
  <c r="BO86" i="12"/>
  <c r="BP86" i="12" s="1"/>
  <c r="BO92" i="12"/>
  <c r="BP92" i="12" s="1"/>
  <c r="BO90" i="12"/>
  <c r="BP90" i="12" s="1"/>
  <c r="BH66" i="12"/>
  <c r="BJ67" i="12"/>
  <c r="BI67" i="12"/>
  <c r="BH68" i="12"/>
  <c r="BE70" i="12"/>
  <c r="BG67" i="12"/>
  <c r="BL69" i="12"/>
  <c r="BE67" i="12"/>
  <c r="BK68" i="12"/>
  <c r="BE69" i="12"/>
  <c r="BI68" i="12"/>
  <c r="BF65" i="12"/>
  <c r="BG70" i="12"/>
  <c r="BI66" i="12"/>
  <c r="BI70" i="12"/>
  <c r="BI69" i="12"/>
  <c r="BK67" i="12"/>
  <c r="BJ65" i="12"/>
  <c r="BJ68" i="12"/>
  <c r="BH65" i="12"/>
  <c r="BJ70" i="12"/>
  <c r="BL68" i="12"/>
  <c r="BK66" i="12"/>
  <c r="BI65" i="12"/>
  <c r="BG68" i="12"/>
  <c r="BF70" i="12"/>
  <c r="BK69" i="12"/>
  <c r="BG65" i="12"/>
  <c r="BF67" i="12"/>
  <c r="BF68" i="12"/>
  <c r="BL65" i="12"/>
  <c r="BE68" i="12"/>
  <c r="BH70" i="12"/>
  <c r="BJ69" i="12"/>
  <c r="BF66" i="12"/>
  <c r="BL67" i="12"/>
  <c r="BH69" i="12"/>
  <c r="BE66" i="12"/>
  <c r="BE65" i="12"/>
  <c r="BK65" i="12"/>
  <c r="BG66" i="12"/>
  <c r="BG69" i="12"/>
  <c r="BJ66" i="12"/>
  <c r="BH67" i="12"/>
  <c r="BL66" i="12"/>
  <c r="BF69" i="12"/>
  <c r="DD88" i="12"/>
  <c r="DE89" i="12"/>
  <c r="DF90" i="12"/>
  <c r="DG91" i="12"/>
  <c r="DI93" i="12"/>
  <c r="DC87" i="12"/>
  <c r="DH92" i="12"/>
  <c r="DB86" i="12"/>
  <c r="DM78" i="12" l="1" a="1"/>
  <c r="DM65" i="12" a="1"/>
  <c r="CX65" i="12" a="1"/>
  <c r="BO65" i="12" a="1"/>
  <c r="BO65" i="12" s="1"/>
  <c r="BP65" i="12" s="1"/>
  <c r="DR79" i="12" l="1"/>
  <c r="DM78" i="12"/>
  <c r="DO78" i="12"/>
  <c r="DP78" i="12"/>
  <c r="DQ78" i="12"/>
  <c r="DR78" i="12"/>
  <c r="DS78" i="12"/>
  <c r="DT78" i="12"/>
  <c r="DN79" i="12"/>
  <c r="DO79" i="12"/>
  <c r="DT79" i="12"/>
  <c r="DN78" i="12"/>
  <c r="DM79" i="12"/>
  <c r="DP79" i="12"/>
  <c r="DS79" i="12"/>
  <c r="DQ79" i="12"/>
  <c r="DP67" i="12"/>
  <c r="DT69" i="12"/>
  <c r="DM65" i="12"/>
  <c r="DQ67" i="12"/>
  <c r="DM70" i="12"/>
  <c r="DN65" i="12"/>
  <c r="DR67" i="12"/>
  <c r="DN70" i="12"/>
  <c r="DO65" i="12"/>
  <c r="DS67" i="12"/>
  <c r="DO70" i="12"/>
  <c r="DP65" i="12"/>
  <c r="DT67" i="12"/>
  <c r="DP70" i="12"/>
  <c r="DQ65" i="12"/>
  <c r="DM68" i="12"/>
  <c r="DQ70" i="12"/>
  <c r="DR65" i="12"/>
  <c r="DN68" i="12"/>
  <c r="DR70" i="12"/>
  <c r="DS65" i="12"/>
  <c r="DO68" i="12"/>
  <c r="DS70" i="12"/>
  <c r="DT65" i="12"/>
  <c r="DP68" i="12"/>
  <c r="DT70" i="12"/>
  <c r="DM66" i="12"/>
  <c r="DQ68" i="12"/>
  <c r="DN66" i="12"/>
  <c r="DR68" i="12"/>
  <c r="DO66" i="12"/>
  <c r="DS68" i="12"/>
  <c r="DP66" i="12"/>
  <c r="DT68" i="12"/>
  <c r="DQ66" i="12"/>
  <c r="DM69" i="12"/>
  <c r="DR66" i="12"/>
  <c r="DN69" i="12"/>
  <c r="DS66" i="12"/>
  <c r="DO69" i="12"/>
  <c r="DT66" i="12"/>
  <c r="DP69" i="12"/>
  <c r="DM67" i="12"/>
  <c r="DQ69" i="12"/>
  <c r="DN67" i="12"/>
  <c r="DR69" i="12"/>
  <c r="DO67" i="12"/>
  <c r="DS69" i="12"/>
  <c r="CX65" i="12"/>
  <c r="CX66" i="12"/>
  <c r="CX67" i="12"/>
  <c r="CX68" i="12"/>
  <c r="CX69" i="12"/>
  <c r="CX70" i="12"/>
  <c r="BO67" i="12"/>
  <c r="BP67" i="12" s="1"/>
  <c r="BO69" i="12"/>
  <c r="BP69" i="12" s="1"/>
  <c r="BO66" i="12"/>
  <c r="BP66" i="12" s="1"/>
  <c r="BO68" i="12"/>
  <c r="BP68" i="12" s="1"/>
  <c r="BO70" i="12"/>
  <c r="BP70" i="12" s="1"/>
  <c r="DC66" i="12"/>
  <c r="DD67" i="12"/>
  <c r="DE68" i="12"/>
  <c r="DF69" i="12"/>
  <c r="DG70" i="12"/>
  <c r="DB65" i="12"/>
  <c r="DV45" i="12" l="1" a="1"/>
  <c r="DW48" i="12" l="1"/>
  <c r="DY51" i="12"/>
  <c r="DV45" i="12"/>
  <c r="DX48" i="12"/>
  <c r="DZ51" i="12"/>
  <c r="DW45" i="12"/>
  <c r="DY48" i="12"/>
  <c r="EA51" i="12"/>
  <c r="DX45" i="12"/>
  <c r="DZ48" i="12"/>
  <c r="DV52" i="12"/>
  <c r="DY45" i="12"/>
  <c r="EA48" i="12"/>
  <c r="DW52" i="12"/>
  <c r="DZ45" i="12"/>
  <c r="DV49" i="12"/>
  <c r="DX52" i="12"/>
  <c r="EA45" i="12"/>
  <c r="DW49" i="12"/>
  <c r="DY52" i="12"/>
  <c r="DV46" i="12"/>
  <c r="DX49" i="12"/>
  <c r="DZ52" i="12"/>
  <c r="DW46" i="12"/>
  <c r="DY49" i="12"/>
  <c r="EA52" i="12"/>
  <c r="DX46" i="12"/>
  <c r="DZ49" i="12"/>
  <c r="DY46" i="12"/>
  <c r="EA49" i="12"/>
  <c r="DZ46" i="12"/>
  <c r="DV50" i="12"/>
  <c r="EA46" i="12"/>
  <c r="DW50" i="12"/>
  <c r="DV47" i="12"/>
  <c r="DX50" i="12"/>
  <c r="DW47" i="12"/>
  <c r="DY50" i="12"/>
  <c r="DX47" i="12"/>
  <c r="DZ50" i="12"/>
  <c r="DY47" i="12"/>
  <c r="EA50" i="12"/>
  <c r="DZ47" i="12"/>
  <c r="DV51" i="12"/>
  <c r="EA47" i="12"/>
  <c r="DW51" i="12"/>
  <c r="DV48" i="12"/>
  <c r="DX51"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Matthew Heun</author>
  </authors>
  <commentList>
    <comment ref="BE50" authorId="0" shapeId="0" xr:uid="{85DEBA73-F8DC-BB4D-AE0A-A67B1E0F805E}">
      <text>
        <r>
          <rPr>
            <b/>
            <sz val="10"/>
            <color rgb="FF000000"/>
            <rFont val="Tahoma"/>
            <family val="2"/>
          </rPr>
          <t>Matthew Heun:</t>
        </r>
        <r>
          <rPr>
            <sz val="10"/>
            <color rgb="FF000000"/>
            <rFont val="Tahoma"/>
            <family val="2"/>
          </rPr>
          <t xml:space="preserve">
</t>
        </r>
        <r>
          <rPr>
            <sz val="10"/>
            <color rgb="FF000000"/>
            <rFont val="Tahoma"/>
            <family val="2"/>
          </rPr>
          <t>Gives fraction of total output from each Industry (in columns) provided by each Product (in rows). Columns should sum to 1.</t>
        </r>
      </text>
    </comment>
    <comment ref="BT50" authorId="0" shapeId="0" xr:uid="{AE2FD1A3-F6A4-084B-947A-2DBD9B12A14E}">
      <text>
        <r>
          <rPr>
            <b/>
            <sz val="10"/>
            <color rgb="FF000000"/>
            <rFont val="Tahoma"/>
            <family val="2"/>
          </rPr>
          <t>Matthew Heun:</t>
        </r>
        <r>
          <rPr>
            <sz val="10"/>
            <color rgb="FF000000"/>
            <rFont val="Tahoma"/>
            <family val="2"/>
          </rPr>
          <t xml:space="preserve">
</t>
        </r>
        <r>
          <rPr>
            <sz val="10"/>
            <color rgb="FF000000"/>
            <rFont val="Tahoma"/>
            <family val="2"/>
          </rPr>
          <t>Gives fraction of total input to each industry (in columns) provided by each Product (in rows). Columns should sum to 1.</t>
        </r>
      </text>
    </comment>
    <comment ref="L55" authorId="0" shapeId="0" xr:uid="{E0680DC6-4107-7E48-9C34-BD85C96C1E1D}">
      <text>
        <r>
          <rPr>
            <b/>
            <sz val="10"/>
            <color rgb="FF000000"/>
            <rFont val="Tahoma"/>
            <family val="2"/>
          </rPr>
          <t>Matthew Heun:</t>
        </r>
        <r>
          <rPr>
            <sz val="10"/>
            <color rgb="FF000000"/>
            <rFont val="Tahoma"/>
            <family val="2"/>
          </rPr>
          <t xml:space="preserve">
</t>
        </r>
        <r>
          <rPr>
            <sz val="10"/>
            <color rgb="FF000000"/>
            <rFont val="Tahoma"/>
            <family val="2"/>
          </rPr>
          <t>Works only if U_bar has only one entry per column. I.e., if inputs to each industry are unit-homogeneous.</t>
        </r>
      </text>
    </comment>
    <comment ref="AD62" authorId="0" shapeId="0" xr:uid="{3C9B5F0B-40C4-9A4E-B6AF-45E7FA02C5A8}">
      <text>
        <r>
          <rPr>
            <b/>
            <sz val="10"/>
            <color rgb="FF000000"/>
            <rFont val="Tahoma"/>
            <family val="2"/>
          </rPr>
          <t>Matthew Heun:</t>
        </r>
        <r>
          <rPr>
            <sz val="10"/>
            <color rgb="FF000000"/>
            <rFont val="Tahoma"/>
            <family val="2"/>
          </rPr>
          <t xml:space="preserve">
</t>
        </r>
        <r>
          <rPr>
            <sz val="10"/>
            <color rgb="FF000000"/>
            <rFont val="Tahoma"/>
            <family val="2"/>
          </rPr>
          <t>This works only if there is only one non-zero entry in each row of V_bar. I.e., if the output of each industry is unit-homogeneous.</t>
        </r>
      </text>
    </comment>
    <comment ref="BT91" authorId="0" shapeId="0" xr:uid="{069B59E7-1163-A74A-9F9B-5BC46834D54D}">
      <text>
        <r>
          <rPr>
            <b/>
            <sz val="10"/>
            <color rgb="FF000000"/>
            <rFont val="Tahoma"/>
            <family val="2"/>
          </rPr>
          <t>Matthew Heun:</t>
        </r>
        <r>
          <rPr>
            <sz val="10"/>
            <color rgb="FF000000"/>
            <rFont val="Tahoma"/>
            <family val="2"/>
          </rPr>
          <t xml:space="preserve">
</t>
        </r>
        <r>
          <rPr>
            <sz val="10"/>
            <color rgb="FF000000"/>
            <rFont val="Tahoma"/>
            <family val="2"/>
          </rPr>
          <t>Gives fraction of total production of products (in rows) consumed by each industry (in rows). Rows should sum to zero when all of the Product is consumed by final demand. Rows should sum to 1 when all of the Product is consumed in the intermediate industries. Rows should sum to something between 0 and 1 when some product is used by final demand and some product is used by intermediate industries.</t>
        </r>
      </text>
    </comment>
    <comment ref="D125" authorId="0" shapeId="0" xr:uid="{CF5C7F43-7E84-024B-8E5C-209351E84C1E}">
      <text>
        <r>
          <rPr>
            <b/>
            <sz val="10"/>
            <color rgb="FF000000"/>
            <rFont val="Tahoma"/>
            <family val="2"/>
          </rPr>
          <t>Matthew Heun:</t>
        </r>
        <r>
          <rPr>
            <sz val="10"/>
            <color rgb="FF000000"/>
            <rFont val="Tahoma"/>
            <family val="2"/>
          </rPr>
          <t xml:space="preserve">
</t>
        </r>
        <r>
          <rPr>
            <sz val="10"/>
            <color rgb="FF000000"/>
            <rFont val="Tahoma"/>
            <family val="2"/>
          </rPr>
          <t>Works only if columns of U_bar contain only one non-zero entry. I.e., if the incoming flow to a sector are unit-homogenous.</t>
        </r>
      </text>
    </comment>
    <comment ref="J143" authorId="0" shapeId="0" xr:uid="{ADF375D4-B300-8C42-93BC-A713E741B828}">
      <text>
        <r>
          <rPr>
            <b/>
            <sz val="10"/>
            <color rgb="FF000000"/>
            <rFont val="Tahoma"/>
            <family val="2"/>
          </rPr>
          <t>Matthew Heun:</t>
        </r>
        <r>
          <rPr>
            <sz val="10"/>
            <color rgb="FF000000"/>
            <rFont val="Tahoma"/>
            <family val="2"/>
          </rPr>
          <t xml:space="preserve">
</t>
        </r>
        <r>
          <rPr>
            <sz val="10"/>
            <color rgb="FF000000"/>
            <rFont val="Tahoma"/>
            <family val="2"/>
          </rPr>
          <t>Works only when all inputs to industries are unit-homogeneous.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Matthew Heun</author>
  </authors>
  <commentList>
    <comment ref="BE53" authorId="0" shapeId="0" xr:uid="{0B0F228D-C18D-8043-97DE-CF1EF2DC4A03}">
      <text>
        <r>
          <rPr>
            <b/>
            <sz val="10"/>
            <color rgb="FF000000"/>
            <rFont val="Tahoma"/>
            <family val="2"/>
          </rPr>
          <t>Matthew Heun:</t>
        </r>
        <r>
          <rPr>
            <sz val="10"/>
            <color rgb="FF000000"/>
            <rFont val="Tahoma"/>
            <family val="2"/>
          </rPr>
          <t xml:space="preserve">
</t>
        </r>
        <r>
          <rPr>
            <sz val="10"/>
            <color rgb="FF000000"/>
            <rFont val="Tahoma"/>
            <family val="2"/>
          </rPr>
          <t>Gives fraction of total output from each Industry (in columns) provided by each Product (in rows). Columns should sum to 1.</t>
        </r>
      </text>
    </comment>
    <comment ref="BT53" authorId="0" shapeId="0" xr:uid="{18EC3703-68E5-C848-87B5-C5C476007933}">
      <text>
        <r>
          <rPr>
            <b/>
            <sz val="10"/>
            <color rgb="FF000000"/>
            <rFont val="Tahoma"/>
            <family val="2"/>
          </rPr>
          <t>Matthew Heun:</t>
        </r>
        <r>
          <rPr>
            <sz val="10"/>
            <color rgb="FF000000"/>
            <rFont val="Tahoma"/>
            <family val="2"/>
          </rPr>
          <t xml:space="preserve">
</t>
        </r>
        <r>
          <rPr>
            <sz val="10"/>
            <color rgb="FF000000"/>
            <rFont val="Tahoma"/>
            <family val="2"/>
          </rPr>
          <t>Gives fraction of total input to each industry (in columns) provided by each Product (in rows). Columns should sum to 1.</t>
        </r>
      </text>
    </comment>
    <comment ref="L58" authorId="0" shapeId="0" xr:uid="{AE4AA795-07BA-4641-AF7F-6249F22B33B6}">
      <text>
        <r>
          <rPr>
            <b/>
            <sz val="10"/>
            <color rgb="FF000000"/>
            <rFont val="Tahoma"/>
            <family val="2"/>
          </rPr>
          <t>Matthew Heun:</t>
        </r>
        <r>
          <rPr>
            <sz val="10"/>
            <color rgb="FF000000"/>
            <rFont val="Tahoma"/>
            <family val="2"/>
          </rPr>
          <t xml:space="preserve">
</t>
        </r>
        <r>
          <rPr>
            <sz val="10"/>
            <color rgb="FF000000"/>
            <rFont val="Tahoma"/>
            <family val="2"/>
          </rPr>
          <t>Works only if U_bar has only one entry per column. I.e., if inputs to each industry are unit-homogeneous.</t>
        </r>
      </text>
    </comment>
    <comment ref="AD65" authorId="0" shapeId="0" xr:uid="{CE7018D5-12A2-5644-8B9E-C8FE58C5311B}">
      <text>
        <r>
          <rPr>
            <b/>
            <sz val="10"/>
            <color rgb="FF000000"/>
            <rFont val="Tahoma"/>
            <family val="2"/>
          </rPr>
          <t>Matthew Heun:</t>
        </r>
        <r>
          <rPr>
            <sz val="10"/>
            <color rgb="FF000000"/>
            <rFont val="Tahoma"/>
            <family val="2"/>
          </rPr>
          <t xml:space="preserve">
</t>
        </r>
        <r>
          <rPr>
            <sz val="10"/>
            <color rgb="FF000000"/>
            <rFont val="Tahoma"/>
            <family val="2"/>
          </rPr>
          <t>This works only if there is only one non-zero entry in each row of V_bar. I.e., if the output of each industry is unit-homogeneous.</t>
        </r>
      </text>
    </comment>
    <comment ref="BE80" authorId="0" shapeId="0" xr:uid="{641E5B25-970F-A541-9C09-2B80A5FE6832}">
      <text>
        <r>
          <rPr>
            <b/>
            <sz val="10"/>
            <color rgb="FF000000"/>
            <rFont val="Tahoma"/>
            <family val="2"/>
          </rPr>
          <t>Matthew Heun:</t>
        </r>
        <r>
          <rPr>
            <sz val="10"/>
            <color rgb="FF000000"/>
            <rFont val="Tahoma"/>
            <family val="2"/>
          </rPr>
          <t xml:space="preserve">
</t>
        </r>
        <r>
          <rPr>
            <sz val="10"/>
            <color rgb="FF000000"/>
            <rFont val="Tahoma"/>
            <family val="2"/>
          </rPr>
          <t>Gives fraction of each product (in columns) made by each resource industry (in rows). This is a companion matrix to D, giving the resource version of D.</t>
        </r>
      </text>
    </comment>
    <comment ref="DM80" authorId="0" shapeId="0" xr:uid="{CC42877D-C909-BF48-94D6-1ADD435D9567}">
      <text>
        <r>
          <rPr>
            <b/>
            <sz val="10"/>
            <color rgb="FF000000"/>
            <rFont val="Tahoma"/>
            <family val="2"/>
          </rPr>
          <t>Matthew Heun:</t>
        </r>
        <r>
          <rPr>
            <sz val="10"/>
            <color rgb="FF000000"/>
            <rFont val="Tahoma"/>
            <family val="2"/>
          </rPr>
          <t xml:space="preserve">
</t>
        </r>
        <r>
          <rPr>
            <sz val="10"/>
            <color rgb="FF000000"/>
            <rFont val="Tahoma"/>
            <family val="2"/>
          </rPr>
          <t xml:space="preserve">This is the matrix that we're after. It tells the "Resources" needed to "make" the new "final demand (Y').
</t>
        </r>
        <r>
          <rPr>
            <sz val="10"/>
            <color rgb="FF000000"/>
            <rFont val="Tahoma"/>
            <family val="2"/>
          </rPr>
          <t xml:space="preserve">
</t>
        </r>
        <r>
          <rPr>
            <sz val="10"/>
            <color rgb="FF000000"/>
            <rFont val="Tahoma"/>
            <family val="2"/>
          </rPr>
          <t>But, because this is a reversed ECC, R' tells us the new final demand that we could satisfy with the given resources.</t>
        </r>
      </text>
    </comment>
    <comment ref="BT94" authorId="0" shapeId="0" xr:uid="{B7F38EEF-47D8-AE46-A0B9-E3449A5FC3A9}">
      <text>
        <r>
          <rPr>
            <b/>
            <sz val="10"/>
            <color rgb="FF000000"/>
            <rFont val="Tahoma"/>
            <family val="2"/>
          </rPr>
          <t>Matthew Heun:</t>
        </r>
        <r>
          <rPr>
            <sz val="10"/>
            <color rgb="FF000000"/>
            <rFont val="Tahoma"/>
            <family val="2"/>
          </rPr>
          <t xml:space="preserve">
</t>
        </r>
        <r>
          <rPr>
            <sz val="10"/>
            <color rgb="FF000000"/>
            <rFont val="Tahoma"/>
            <family val="2"/>
          </rPr>
          <t>Gives fraction of total production of products (in rows) consumed by each industry (in rows). Rows should sum to zero when all of the Product is consumed by final demand. Rows should sum to 1 when all of the Product is consumed in the intermediate industries. Rows should sum to something between 0 and 1 when some product is used by final demand and some product is used by intermediate industries.</t>
        </r>
      </text>
    </comment>
    <comment ref="D128" authorId="0" shapeId="0" xr:uid="{4693205B-3B94-5B40-AEA9-4AA99F25EBF3}">
      <text>
        <r>
          <rPr>
            <b/>
            <sz val="10"/>
            <color rgb="FF000000"/>
            <rFont val="Tahoma"/>
            <family val="2"/>
          </rPr>
          <t>Matthew Heun:</t>
        </r>
        <r>
          <rPr>
            <sz val="10"/>
            <color rgb="FF000000"/>
            <rFont val="Tahoma"/>
            <family val="2"/>
          </rPr>
          <t xml:space="preserve">
</t>
        </r>
        <r>
          <rPr>
            <sz val="10"/>
            <color rgb="FF000000"/>
            <rFont val="Tahoma"/>
            <family val="2"/>
          </rPr>
          <t>Works only if columns of U_bar contain only one non-zero entry. I.e., if the incoming flow to a sector are unit-homogenous.</t>
        </r>
      </text>
    </comment>
    <comment ref="F128" authorId="0" shapeId="0" xr:uid="{B4BD7DC3-8A86-654A-83F1-FAC0DA81F7CE}">
      <text>
        <r>
          <rPr>
            <b/>
            <sz val="10"/>
            <color rgb="FF000000"/>
            <rFont val="Tahoma"/>
            <family val="2"/>
          </rPr>
          <t>Matthew Heun:</t>
        </r>
        <r>
          <rPr>
            <sz val="10"/>
            <color rgb="FF000000"/>
            <rFont val="Tahoma"/>
            <family val="2"/>
          </rPr>
          <t xml:space="preserve">
</t>
        </r>
        <r>
          <rPr>
            <sz val="10"/>
            <color rgb="FF000000"/>
            <rFont val="Tahoma"/>
            <family val="2"/>
          </rPr>
          <t>All efficiencies are &gt;1, because the ECC is reversed.</t>
        </r>
      </text>
    </comment>
    <comment ref="J146" authorId="0" shapeId="0" xr:uid="{AA83F02A-84D5-AC43-9204-1C3B8F1C3679}">
      <text>
        <r>
          <rPr>
            <b/>
            <sz val="10"/>
            <color rgb="FF000000"/>
            <rFont val="Tahoma"/>
            <family val="2"/>
          </rPr>
          <t>Matthew Heun:</t>
        </r>
        <r>
          <rPr>
            <sz val="10"/>
            <color rgb="FF000000"/>
            <rFont val="Tahoma"/>
            <family val="2"/>
          </rPr>
          <t xml:space="preserve">
</t>
        </r>
        <r>
          <rPr>
            <sz val="10"/>
            <color rgb="FF000000"/>
            <rFont val="Tahoma"/>
            <family val="2"/>
          </rPr>
          <t>Works only when all inputs to industries are unit-homogeneous.</t>
        </r>
      </text>
    </comment>
  </commentList>
</comments>
</file>

<file path=xl/sharedStrings.xml><?xml version="1.0" encoding="utf-8"?>
<sst xmlns="http://schemas.openxmlformats.org/spreadsheetml/2006/main" count="917" uniqueCount="131">
  <si>
    <t>Buildings</t>
  </si>
  <si>
    <t>FF</t>
  </si>
  <si>
    <t>U</t>
  </si>
  <si>
    <t>Industries</t>
  </si>
  <si>
    <t>Products</t>
  </si>
  <si>
    <t>V</t>
  </si>
  <si>
    <t>Y</t>
  </si>
  <si>
    <t>Energy balance calculations</t>
  </si>
  <si>
    <t>By Product</t>
  </si>
  <si>
    <t>—</t>
  </si>
  <si>
    <t>=</t>
  </si>
  <si>
    <t>Wi</t>
  </si>
  <si>
    <t>y</t>
  </si>
  <si>
    <r>
      <rPr>
        <b/>
        <sz val="12"/>
        <color theme="1"/>
        <rFont val="Calibri"/>
        <family val="2"/>
        <scheme val="minor"/>
      </rPr>
      <t>W</t>
    </r>
    <r>
      <rPr>
        <sz val="12"/>
        <color theme="1"/>
        <rFont val="Calibri"/>
        <family val="2"/>
        <scheme val="minor"/>
      </rPr>
      <t xml:space="preserve"> = </t>
    </r>
    <r>
      <rPr>
        <b/>
        <sz val="12"/>
        <color theme="1"/>
        <rFont val="Calibri"/>
        <family val="2"/>
        <scheme val="minor"/>
      </rPr>
      <t>V</t>
    </r>
    <r>
      <rPr>
        <vertAlign val="superscript"/>
        <sz val="12"/>
        <color theme="1"/>
        <rFont val="Calibri (Body)"/>
      </rPr>
      <t>T</t>
    </r>
    <r>
      <rPr>
        <sz val="12"/>
        <color theme="1"/>
        <rFont val="Calibri"/>
        <family val="2"/>
        <scheme val="minor"/>
      </rPr>
      <t xml:space="preserve"> – </t>
    </r>
    <r>
      <rPr>
        <b/>
        <sz val="12"/>
        <color theme="1"/>
        <rFont val="Calibri"/>
        <family val="2"/>
        <scheme val="minor"/>
      </rPr>
      <t>U</t>
    </r>
  </si>
  <si>
    <t>q</t>
  </si>
  <si>
    <t>Electric transport</t>
  </si>
  <si>
    <t>Fossil transport</t>
  </si>
  <si>
    <t>Elec miles</t>
  </si>
  <si>
    <t>Fossil miles</t>
  </si>
  <si>
    <t>Bldg services</t>
  </si>
  <si>
    <t>Resources - NFF</t>
  </si>
  <si>
    <t>Resources - FF</t>
  </si>
  <si>
    <t>Solar and wind plants</t>
  </si>
  <si>
    <t>Rens</t>
  </si>
  <si>
    <t>FF extraction</t>
  </si>
  <si>
    <t>FF plants</t>
  </si>
  <si>
    <t>Refined FF</t>
  </si>
  <si>
    <t>Ren elec</t>
  </si>
  <si>
    <t>Sectors</t>
  </si>
  <si>
    <t>FF elec</t>
  </si>
  <si>
    <t>Units</t>
  </si>
  <si>
    <r>
      <t>S</t>
    </r>
    <r>
      <rPr>
        <vertAlign val="subscript"/>
        <sz val="12"/>
        <color rgb="FF000000"/>
        <rFont val="Calibri (Body)"/>
      </rPr>
      <t>units</t>
    </r>
  </si>
  <si>
    <t>quads</t>
  </si>
  <si>
    <t>miles</t>
  </si>
  <si>
    <t>g</t>
  </si>
  <si>
    <r>
      <rPr>
        <b/>
        <sz val="12"/>
        <color theme="1"/>
        <rFont val="Calibri"/>
        <family val="2"/>
        <scheme val="minor"/>
      </rPr>
      <t>W_bar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t>
    </r>
  </si>
  <si>
    <t>By Industry</t>
  </si>
  <si>
    <t>–</t>
  </si>
  <si>
    <t>V_bar</t>
  </si>
  <si>
    <r>
      <rPr>
        <b/>
        <sz val="12"/>
        <color theme="1"/>
        <rFont val="Calibri"/>
        <family val="2"/>
        <scheme val="minor"/>
      </rPr>
      <t>W_bar</t>
    </r>
    <r>
      <rPr>
        <vertAlign val="superscript"/>
        <sz val="12"/>
        <color theme="1"/>
        <rFont val="Calibri (Body)"/>
      </rPr>
      <t>T</t>
    </r>
  </si>
  <si>
    <r>
      <rPr>
        <b/>
        <sz val="12"/>
        <color theme="1"/>
        <rFont val="Calibri"/>
        <family val="2"/>
        <scheme val="minor"/>
      </rPr>
      <t>U_bar</t>
    </r>
    <r>
      <rPr>
        <vertAlign val="superscript"/>
        <sz val="12"/>
        <color theme="1"/>
        <rFont val="Calibri (Body)"/>
      </rPr>
      <t>T</t>
    </r>
  </si>
  <si>
    <r>
      <rPr>
        <b/>
        <sz val="12"/>
        <color theme="1"/>
        <rFont val="Calibri"/>
        <family val="2"/>
        <scheme val="minor"/>
      </rPr>
      <t>V_bar</t>
    </r>
    <r>
      <rPr>
        <sz val="12"/>
        <color theme="1"/>
        <rFont val="Calibri"/>
        <family val="2"/>
        <scheme val="minor"/>
      </rPr>
      <t xml:space="preserve"> – </t>
    </r>
    <r>
      <rPr>
        <b/>
        <sz val="12"/>
        <color theme="1"/>
        <rFont val="Calibri"/>
        <family val="2"/>
        <scheme val="minor"/>
      </rPr>
      <t>W_bar</t>
    </r>
    <r>
      <rPr>
        <vertAlign val="superscript"/>
        <sz val="12"/>
        <color theme="1"/>
        <rFont val="Calibri (Body)"/>
      </rPr>
      <t>T</t>
    </r>
    <r>
      <rPr>
        <sz val="12"/>
        <color theme="1"/>
        <rFont val="Calibri"/>
        <family val="2"/>
        <scheme val="minor"/>
      </rPr>
      <t xml:space="preserve"> – </t>
    </r>
    <r>
      <rPr>
        <b/>
        <sz val="12"/>
        <color theme="1"/>
        <rFont val="Calibri"/>
        <family val="2"/>
        <scheme val="minor"/>
      </rPr>
      <t>U_bar</t>
    </r>
    <r>
      <rPr>
        <vertAlign val="superscript"/>
        <sz val="12"/>
        <color theme="1"/>
        <rFont val="Calibri (Body)"/>
      </rPr>
      <t>T</t>
    </r>
  </si>
  <si>
    <r>
      <rPr>
        <b/>
        <sz val="12"/>
        <color theme="1"/>
        <rFont val="Calibri"/>
        <family val="2"/>
        <scheme val="minor"/>
      </rPr>
      <t>U_bar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Body)"/>
      </rPr>
      <t xml:space="preserve"> </t>
    </r>
    <r>
      <rPr>
        <b/>
        <sz val="12"/>
        <color theme="1"/>
        <rFont val="Calibri"/>
        <family val="2"/>
        <scheme val="minor"/>
      </rPr>
      <t>U</t>
    </r>
  </si>
  <si>
    <t>q_hat</t>
  </si>
  <si>
    <t>g_hat</t>
  </si>
  <si>
    <t>Z=U*g_hat_inv</t>
  </si>
  <si>
    <t>D=V*q_hat_inv</t>
  </si>
  <si>
    <r>
      <t>I</t>
    </r>
    <r>
      <rPr>
        <sz val="12"/>
        <color theme="1"/>
        <rFont val="Calibri"/>
        <family val="2"/>
        <scheme val="minor"/>
      </rPr>
      <t xml:space="preserve"> – </t>
    </r>
    <r>
      <rPr>
        <b/>
        <sz val="12"/>
        <color theme="1"/>
        <rFont val="Calibri"/>
        <family val="2"/>
        <scheme val="minor"/>
      </rPr>
      <t>A</t>
    </r>
  </si>
  <si>
    <r>
      <t>C=V</t>
    </r>
    <r>
      <rPr>
        <vertAlign val="superscript"/>
        <sz val="12"/>
        <color theme="1"/>
        <rFont val="Calibri (Body)"/>
      </rPr>
      <t>T</t>
    </r>
    <r>
      <rPr>
        <b/>
        <sz val="12"/>
        <color theme="1"/>
        <rFont val="Calibri"/>
        <family val="2"/>
        <scheme val="minor"/>
      </rPr>
      <t>*g_hat_inv</t>
    </r>
  </si>
  <si>
    <r>
      <t>L_pxp = (I - A)</t>
    </r>
    <r>
      <rPr>
        <b/>
        <vertAlign val="superscript"/>
        <sz val="12"/>
        <color theme="1"/>
        <rFont val="Calibri (Body)"/>
      </rPr>
      <t>-1</t>
    </r>
  </si>
  <si>
    <t>L_ixp = D*L_pxp</t>
  </si>
  <si>
    <t>R</t>
  </si>
  <si>
    <t>Inds</t>
  </si>
  <si>
    <t>r</t>
  </si>
  <si>
    <t>iR</t>
  </si>
  <si>
    <r>
      <t>(</t>
    </r>
    <r>
      <rPr>
        <b/>
        <sz val="12"/>
        <color theme="1"/>
        <rFont val="Calibri"/>
        <family val="2"/>
        <scheme val="minor"/>
      </rPr>
      <t>iR</t>
    </r>
    <r>
      <rPr>
        <sz val="12"/>
        <color theme="1"/>
        <rFont val="Calibri"/>
        <family val="2"/>
        <scheme val="minor"/>
      </rPr>
      <t>)</t>
    </r>
    <r>
      <rPr>
        <vertAlign val="superscript"/>
        <sz val="12"/>
        <color theme="1"/>
        <rFont val="Calibri (Body)"/>
      </rPr>
      <t>T</t>
    </r>
  </si>
  <si>
    <t>+</t>
  </si>
  <si>
    <r>
      <t>(</t>
    </r>
    <r>
      <rPr>
        <b/>
        <sz val="12"/>
        <color theme="1"/>
        <rFont val="Calibri"/>
        <family val="2"/>
        <scheme val="minor"/>
      </rPr>
      <t>iR</t>
    </r>
    <r>
      <rPr>
        <sz val="12"/>
        <color theme="1"/>
        <rFont val="Calibri"/>
        <family val="2"/>
        <scheme val="minor"/>
      </rPr>
      <t>)</t>
    </r>
    <r>
      <rPr>
        <vertAlign val="superscript"/>
        <sz val="12"/>
        <color theme="1"/>
        <rFont val="Calibri (Body)"/>
      </rPr>
      <t>T</t>
    </r>
    <r>
      <rPr>
        <b/>
        <sz val="12"/>
        <color theme="1"/>
        <rFont val="Calibri"/>
        <family val="2"/>
        <scheme val="minor"/>
      </rPr>
      <t xml:space="preserve"> + Wi</t>
    </r>
    <r>
      <rPr>
        <sz val="12"/>
        <color theme="1"/>
        <rFont val="Calibri"/>
        <family val="2"/>
        <scheme val="minor"/>
      </rPr>
      <t xml:space="preserve"> – </t>
    </r>
    <r>
      <rPr>
        <b/>
        <sz val="12"/>
        <color theme="1"/>
        <rFont val="Calibri"/>
        <family val="2"/>
        <scheme val="minor"/>
      </rPr>
      <t>y</t>
    </r>
  </si>
  <si>
    <t>CPS</t>
  </si>
  <si>
    <t>g2 = L_ixp * y</t>
  </si>
  <si>
    <r>
      <t>g2</t>
    </r>
    <r>
      <rPr>
        <sz val="12"/>
        <color theme="1"/>
        <rFont val="Calibri"/>
        <family val="2"/>
        <scheme val="minor"/>
      </rPr>
      <t xml:space="preserve"> - </t>
    </r>
    <r>
      <rPr>
        <b/>
        <sz val="12"/>
        <color theme="1"/>
        <rFont val="Calibri"/>
        <family val="2"/>
        <scheme val="minor"/>
      </rPr>
      <t>g</t>
    </r>
  </si>
  <si>
    <t>q2 = L_pxp * y</t>
  </si>
  <si>
    <r>
      <t>q2</t>
    </r>
    <r>
      <rPr>
        <sz val="12"/>
        <color theme="1"/>
        <rFont val="Calibri"/>
        <family val="2"/>
        <scheme val="minor"/>
      </rPr>
      <t xml:space="preserve"> - </t>
    </r>
    <r>
      <rPr>
        <b/>
        <sz val="12"/>
        <color theme="1"/>
        <rFont val="Calibri"/>
        <family val="2"/>
        <scheme val="minor"/>
      </rPr>
      <t>q</t>
    </r>
  </si>
  <si>
    <r>
      <t>A</t>
    </r>
    <r>
      <rPr>
        <sz val="12"/>
        <color theme="1"/>
        <rFont val="Calibri"/>
        <family val="2"/>
        <scheme val="minor"/>
      </rPr>
      <t xml:space="preserve"> = </t>
    </r>
    <r>
      <rPr>
        <b/>
        <sz val="12"/>
        <color theme="1"/>
        <rFont val="Calibri"/>
        <family val="2"/>
        <scheme val="minor"/>
      </rPr>
      <t>Z</t>
    </r>
    <r>
      <rPr>
        <sz val="12"/>
        <color theme="1"/>
        <rFont val="Calibri"/>
        <family val="2"/>
        <scheme val="minor"/>
      </rPr>
      <t xml:space="preserve"> * </t>
    </r>
    <r>
      <rPr>
        <b/>
        <sz val="12"/>
        <color theme="1"/>
        <rFont val="Calibri"/>
        <family val="2"/>
        <scheme val="minor"/>
      </rPr>
      <t>D</t>
    </r>
  </si>
  <si>
    <t>r_hat</t>
  </si>
  <si>
    <t>r_hat_inv * R</t>
  </si>
  <si>
    <t>ECC Industry Efficiencies</t>
  </si>
  <si>
    <r>
      <rPr>
        <b/>
        <sz val="12"/>
        <color theme="1"/>
        <rFont val="Symbol"/>
        <charset val="2"/>
      </rPr>
      <t>h</t>
    </r>
    <r>
      <rPr>
        <vertAlign val="subscript"/>
        <sz val="12"/>
        <color theme="1"/>
        <rFont val="Calibri (Body)"/>
      </rPr>
      <t>E,</t>
    </r>
    <r>
      <rPr>
        <vertAlign val="subscript"/>
        <sz val="12"/>
        <color theme="1"/>
        <rFont val="Symbol"/>
        <charset val="2"/>
      </rPr>
      <t>g</t>
    </r>
  </si>
  <si>
    <r>
      <rPr>
        <b/>
        <sz val="12"/>
        <color theme="1"/>
        <rFont val="Calibri"/>
        <family val="2"/>
        <scheme val="minor"/>
      </rPr>
      <t>U_bar</t>
    </r>
    <r>
      <rPr>
        <vertAlign val="superscript"/>
        <sz val="12"/>
        <color theme="1"/>
        <rFont val="Calibri (Body)"/>
      </rPr>
      <t>T</t>
    </r>
    <r>
      <rPr>
        <b/>
        <sz val="12"/>
        <color theme="1"/>
        <rFont val="Calibri"/>
        <family val="2"/>
        <scheme val="minor"/>
      </rPr>
      <t>i</t>
    </r>
  </si>
  <si>
    <r>
      <rPr>
        <b/>
        <sz val="12"/>
        <color theme="1"/>
        <rFont val="Calibri"/>
        <family val="2"/>
        <scheme val="minor"/>
      </rPr>
      <t>V_bar = V</t>
    </r>
    <r>
      <rPr>
        <sz val="12"/>
        <color theme="1"/>
        <rFont val="Calibri"/>
        <family val="2"/>
        <scheme val="minor"/>
      </rPr>
      <t xml:space="preserve"> * </t>
    </r>
    <r>
      <rPr>
        <b/>
        <sz val="12"/>
        <color theme="1"/>
        <rFont val="Calibri"/>
        <family val="2"/>
        <scheme val="minor"/>
      </rPr>
      <t>S</t>
    </r>
    <r>
      <rPr>
        <vertAlign val="subscript"/>
        <sz val="12"/>
        <color theme="1"/>
        <rFont val="Calibri (Body)"/>
      </rPr>
      <t>units</t>
    </r>
  </si>
  <si>
    <r>
      <t>R_bar</t>
    </r>
    <r>
      <rPr>
        <sz val="12"/>
        <color theme="1"/>
        <rFont val="Calibri"/>
        <family val="2"/>
        <scheme val="minor"/>
      </rPr>
      <t xml:space="preserve"> = </t>
    </r>
    <r>
      <rPr>
        <b/>
        <sz val="12"/>
        <color theme="1"/>
        <rFont val="Calibri"/>
        <family val="2"/>
        <scheme val="minor"/>
      </rPr>
      <t>R</t>
    </r>
    <r>
      <rPr>
        <sz val="12"/>
        <color theme="1"/>
        <rFont val="Calibri"/>
        <family val="2"/>
        <scheme val="minor"/>
      </rPr>
      <t xml:space="preserve"> * </t>
    </r>
    <r>
      <rPr>
        <b/>
        <sz val="12"/>
        <color theme="1"/>
        <rFont val="Calibri"/>
        <family val="2"/>
        <scheme val="minor"/>
      </rPr>
      <t>S</t>
    </r>
    <r>
      <rPr>
        <vertAlign val="subscript"/>
        <sz val="12"/>
        <color theme="1"/>
        <rFont val="Calibri (Body)"/>
      </rPr>
      <t>units</t>
    </r>
  </si>
  <si>
    <r>
      <t>g</t>
    </r>
    <r>
      <rPr>
        <sz val="12"/>
        <color theme="1"/>
        <rFont val="Calibri"/>
        <family val="2"/>
        <scheme val="minor"/>
      </rPr>
      <t xml:space="preserve"> = </t>
    </r>
    <r>
      <rPr>
        <b/>
        <sz val="12"/>
        <color theme="1"/>
        <rFont val="Calibri"/>
        <family val="2"/>
        <scheme val="minor"/>
      </rPr>
      <t>V_bar i</t>
    </r>
  </si>
  <si>
    <r>
      <t>q_hat_inv</t>
    </r>
    <r>
      <rPr>
        <sz val="12"/>
        <color theme="1"/>
        <rFont val="Calibri"/>
        <family val="2"/>
        <scheme val="minor"/>
      </rPr>
      <t xml:space="preserve"> * </t>
    </r>
    <r>
      <rPr>
        <b/>
        <sz val="12"/>
        <color theme="1"/>
        <rFont val="Calibri"/>
        <family val="2"/>
        <scheme val="minor"/>
      </rPr>
      <t>U</t>
    </r>
  </si>
  <si>
    <t>iV</t>
  </si>
  <si>
    <r>
      <t>(</t>
    </r>
    <r>
      <rPr>
        <b/>
        <sz val="8"/>
        <color theme="1"/>
        <rFont val="Calibri"/>
        <family val="2"/>
        <scheme val="minor"/>
      </rPr>
      <t>iR</t>
    </r>
    <r>
      <rPr>
        <sz val="8"/>
        <color theme="1"/>
        <rFont val="Calibri"/>
        <family val="2"/>
        <scheme val="minor"/>
      </rPr>
      <t xml:space="preserve"> + </t>
    </r>
    <r>
      <rPr>
        <b/>
        <sz val="8"/>
        <color theme="1"/>
        <rFont val="Calibri"/>
        <family val="2"/>
        <scheme val="minor"/>
      </rPr>
      <t>iV</t>
    </r>
    <r>
      <rPr>
        <sz val="8"/>
        <color theme="1"/>
        <rFont val="Calibri"/>
        <family val="2"/>
        <scheme val="minor"/>
      </rPr>
      <t>)</t>
    </r>
    <r>
      <rPr>
        <vertAlign val="superscript"/>
        <sz val="8"/>
        <color theme="1"/>
        <rFont val="Calibri (Body)"/>
      </rPr>
      <t>T</t>
    </r>
  </si>
  <si>
    <r>
      <t>(</t>
    </r>
    <r>
      <rPr>
        <b/>
        <sz val="12"/>
        <color theme="1"/>
        <rFont val="Calibri"/>
        <family val="2"/>
        <scheme val="minor"/>
      </rPr>
      <t>iR</t>
    </r>
    <r>
      <rPr>
        <sz val="12"/>
        <color theme="1"/>
        <rFont val="Calibri"/>
        <family val="2"/>
        <scheme val="minor"/>
      </rPr>
      <t xml:space="preserve"> + </t>
    </r>
    <r>
      <rPr>
        <b/>
        <sz val="12"/>
        <color theme="1"/>
        <rFont val="Calibri"/>
        <family val="2"/>
        <scheme val="minor"/>
      </rPr>
      <t>iV</t>
    </r>
    <r>
      <rPr>
        <sz val="12"/>
        <color theme="1"/>
        <rFont val="Calibri"/>
        <family val="2"/>
        <scheme val="minor"/>
      </rPr>
      <t>)</t>
    </r>
    <r>
      <rPr>
        <vertAlign val="superscript"/>
        <sz val="12"/>
        <color theme="1"/>
        <rFont val="Calibri (Body)"/>
      </rPr>
      <t>T</t>
    </r>
    <r>
      <rPr>
        <sz val="12"/>
        <color theme="1"/>
        <rFont val="Calibri"/>
        <family val="2"/>
        <scheme val="minor"/>
      </rPr>
      <t xml:space="preserve">– </t>
    </r>
    <r>
      <rPr>
        <b/>
        <sz val="12"/>
        <color theme="1"/>
        <rFont val="Calibri"/>
        <family val="2"/>
        <scheme val="minor"/>
      </rPr>
      <t>q</t>
    </r>
  </si>
  <si>
    <t>Production</t>
  </si>
  <si>
    <t>iU_bar_hat</t>
  </si>
  <si>
    <r>
      <rPr>
        <b/>
        <sz val="12"/>
        <color theme="1"/>
        <rFont val="Calibri"/>
        <family val="2"/>
        <scheme val="minor"/>
      </rPr>
      <t>g3</t>
    </r>
    <r>
      <rPr>
        <sz val="12"/>
        <color theme="1"/>
        <rFont val="Calibri"/>
        <family val="2"/>
        <scheme val="minor"/>
      </rPr>
      <t xml:space="preserve"> – </t>
    </r>
    <r>
      <rPr>
        <b/>
        <sz val="12"/>
        <color theme="1"/>
        <rFont val="Calibri"/>
        <family val="2"/>
        <scheme val="minor"/>
      </rPr>
      <t>g</t>
    </r>
  </si>
  <si>
    <r>
      <rPr>
        <b/>
        <sz val="12"/>
        <color theme="1"/>
        <rFont val="Calibri"/>
        <family val="2"/>
        <scheme val="minor"/>
      </rPr>
      <t>g3</t>
    </r>
    <r>
      <rPr>
        <sz val="12"/>
        <color theme="1"/>
        <rFont val="Calibri"/>
        <family val="2"/>
        <scheme val="minor"/>
      </rPr>
      <t xml:space="preserve"> = </t>
    </r>
    <r>
      <rPr>
        <b/>
        <sz val="12"/>
        <color theme="1"/>
        <rFont val="Calibri"/>
        <family val="2"/>
        <scheme val="minor"/>
      </rPr>
      <t>iU_bar_hat</t>
    </r>
    <r>
      <rPr>
        <sz val="12"/>
        <color theme="1"/>
        <rFont val="Calibri"/>
        <family val="2"/>
        <scheme val="minor"/>
      </rPr>
      <t xml:space="preserve"> * </t>
    </r>
    <r>
      <rPr>
        <b/>
        <sz val="12"/>
        <color theme="1"/>
        <rFont val="Symbol"/>
        <charset val="2"/>
      </rPr>
      <t>h</t>
    </r>
    <r>
      <rPr>
        <vertAlign val="subscript"/>
        <sz val="12"/>
        <color theme="1"/>
        <rFont val="Calibri (Body)"/>
      </rPr>
      <t>E,</t>
    </r>
    <r>
      <rPr>
        <vertAlign val="subscript"/>
        <sz val="12"/>
        <color theme="1"/>
        <rFont val="Symbol"/>
        <charset val="2"/>
      </rPr>
      <t>g</t>
    </r>
  </si>
  <si>
    <r>
      <t>Gm</t>
    </r>
    <r>
      <rPr>
        <vertAlign val="superscript"/>
        <sz val="12"/>
        <color theme="1"/>
        <rFont val="Calibri (Body)"/>
      </rPr>
      <t>3</t>
    </r>
    <r>
      <rPr>
        <sz val="12"/>
        <color theme="1"/>
        <rFont val="Calibri"/>
        <family val="2"/>
        <scheme val="minor"/>
      </rPr>
      <t>-K</t>
    </r>
  </si>
  <si>
    <r>
      <t>Gm</t>
    </r>
    <r>
      <rPr>
        <vertAlign val="superscript"/>
        <sz val="11"/>
        <color theme="1"/>
        <rFont val="Calibri (Body)"/>
      </rPr>
      <t>3</t>
    </r>
    <r>
      <rPr>
        <sz val="11"/>
        <color theme="1"/>
        <rFont val="Calibri"/>
        <family val="2"/>
        <scheme val="minor"/>
      </rPr>
      <t>-K</t>
    </r>
  </si>
  <si>
    <t>y_hat</t>
  </si>
  <si>
    <r>
      <t>y_hat_inv</t>
    </r>
    <r>
      <rPr>
        <sz val="12"/>
        <color theme="1"/>
        <rFont val="Calibri"/>
        <family val="2"/>
        <scheme val="minor"/>
      </rPr>
      <t xml:space="preserve"> * </t>
    </r>
    <r>
      <rPr>
        <b/>
        <sz val="12"/>
        <color theme="1"/>
        <rFont val="Calibri"/>
        <family val="2"/>
        <scheme val="minor"/>
      </rPr>
      <t>Y</t>
    </r>
  </si>
  <si>
    <t>Res</t>
  </si>
  <si>
    <r>
      <rPr>
        <b/>
        <sz val="12"/>
        <color theme="1"/>
        <rFont val="Calibri"/>
        <family val="2"/>
        <scheme val="minor"/>
      </rPr>
      <t>q</t>
    </r>
    <r>
      <rPr>
        <vertAlign val="superscript"/>
        <sz val="12"/>
        <color theme="1"/>
        <rFont val="Calibri (Body)"/>
      </rPr>
      <t>T</t>
    </r>
    <r>
      <rPr>
        <sz val="12"/>
        <color theme="1"/>
        <rFont val="Calibri"/>
        <family val="2"/>
        <scheme val="minor"/>
      </rPr>
      <t xml:space="preserve"> = </t>
    </r>
    <r>
      <rPr>
        <b/>
        <sz val="12"/>
        <color theme="1"/>
        <rFont val="Calibri"/>
        <family val="2"/>
        <scheme val="minor"/>
      </rPr>
      <t>iV</t>
    </r>
    <r>
      <rPr>
        <sz val="12"/>
        <color theme="1"/>
        <rFont val="Calibri"/>
        <family val="2"/>
        <scheme val="minor"/>
      </rPr>
      <t xml:space="preserve"> + </t>
    </r>
    <r>
      <rPr>
        <b/>
        <sz val="12"/>
        <color theme="1"/>
        <rFont val="Calibri"/>
        <family val="2"/>
        <scheme val="minor"/>
      </rPr>
      <t>iR</t>
    </r>
  </si>
  <si>
    <r>
      <t>f</t>
    </r>
    <r>
      <rPr>
        <sz val="12"/>
        <color theme="1"/>
        <rFont val="Calibri"/>
        <family val="2"/>
        <scheme val="minor"/>
      </rPr>
      <t xml:space="preserve"> = </t>
    </r>
    <r>
      <rPr>
        <b/>
        <sz val="12"/>
        <color theme="1"/>
        <rFont val="Calibri"/>
        <family val="2"/>
        <scheme val="minor"/>
      </rPr>
      <t>iU_bar</t>
    </r>
  </si>
  <si>
    <t>f_hat</t>
  </si>
  <si>
    <t>This tab gives the standard PSUT framework calculations give the ECC at left.</t>
  </si>
  <si>
    <r>
      <t>Note that we're using the Resources (</t>
    </r>
    <r>
      <rPr>
        <b/>
        <sz val="12"/>
        <color theme="1"/>
        <rFont val="Calibri"/>
        <family val="2"/>
        <scheme val="minor"/>
      </rPr>
      <t>R</t>
    </r>
    <r>
      <rPr>
        <sz val="12"/>
        <color theme="1"/>
        <rFont val="Calibri"/>
        <family val="2"/>
        <scheme val="minor"/>
      </rPr>
      <t>) matrix formulation of the PSUT framework.</t>
    </r>
  </si>
  <si>
    <r>
      <t>B</t>
    </r>
    <r>
      <rPr>
        <sz val="12"/>
        <color theme="1"/>
        <rFont val="Calibri"/>
        <family val="2"/>
        <scheme val="minor"/>
      </rPr>
      <t xml:space="preserve"> = </t>
    </r>
    <r>
      <rPr>
        <b/>
        <sz val="12"/>
        <color theme="1"/>
        <rFont val="Calibri"/>
        <family val="2"/>
        <scheme val="minor"/>
      </rPr>
      <t>U</t>
    </r>
    <r>
      <rPr>
        <sz val="12"/>
        <color theme="1"/>
        <rFont val="Calibri"/>
        <family val="2"/>
        <scheme val="minor"/>
      </rPr>
      <t xml:space="preserve"> * </t>
    </r>
    <r>
      <rPr>
        <b/>
        <sz val="12"/>
        <color theme="1"/>
        <rFont val="Calibri"/>
        <family val="2"/>
        <scheme val="minor"/>
      </rPr>
      <t>f_hat_inv</t>
    </r>
  </si>
  <si>
    <t>Country</t>
  </si>
  <si>
    <t>Year</t>
  </si>
  <si>
    <t>Ledger.side</t>
  </si>
  <si>
    <t>Flow.aggregation.point</t>
  </si>
  <si>
    <t>Energy.type</t>
  </si>
  <si>
    <t>Last.stage</t>
  </si>
  <si>
    <t>Flow</t>
  </si>
  <si>
    <t>Product</t>
  </si>
  <si>
    <t>Unit</t>
  </si>
  <si>
    <t>Supply</t>
  </si>
  <si>
    <t>Total primary energy supply</t>
  </si>
  <si>
    <t>Resources - Rens</t>
  </si>
  <si>
    <t>ktoe</t>
  </si>
  <si>
    <t>Transformation processes</t>
  </si>
  <si>
    <t>Gm3-K</t>
  </si>
  <si>
    <t>Energy industry own use</t>
  </si>
  <si>
    <t>Consumption</t>
  </si>
  <si>
    <t>Commercial and public services</t>
  </si>
  <si>
    <t>Transport</t>
  </si>
  <si>
    <t>Example</t>
  </si>
  <si>
    <t>Services</t>
  </si>
  <si>
    <t>E</t>
  </si>
  <si>
    <t>E.dot</t>
  </si>
  <si>
    <t>This workbook investigates use of a direct (reversing) method to determine the effect of a change in resources available to an ECC.</t>
  </si>
  <si>
    <t>It assumes perfect substitution among inputs to any processing stage in the ECC.</t>
  </si>
  <si>
    <t>The algorith is:</t>
  </si>
  <si>
    <t>* reverse the ECC</t>
  </si>
  <si>
    <t>* do an upstream swim with the new final demand</t>
  </si>
  <si>
    <t>1. Reverse the ECC</t>
  </si>
  <si>
    <t>2. Upstream swim with a new value for the Y matrix</t>
  </si>
  <si>
    <t>Y'</t>
  </si>
  <si>
    <t>y'</t>
  </si>
  <si>
    <t>g' = L_ixp * y'</t>
  </si>
  <si>
    <t>q' = L_pxp * y'</t>
  </si>
  <si>
    <t>g_hat'</t>
  </si>
  <si>
    <t>q_hat'</t>
  </si>
  <si>
    <t>V' = D * q_hat'</t>
  </si>
  <si>
    <r>
      <t>U' = Z * g_hat</t>
    </r>
    <r>
      <rPr>
        <sz val="12"/>
        <color theme="1"/>
        <rFont val="Calibri (Body)"/>
      </rPr>
      <t>'</t>
    </r>
  </si>
  <si>
    <t>R * q_hat_inv</t>
  </si>
  <si>
    <t>R' = (R * q_hat_inv) * q_hat'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</si>
</sst>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36"/>
      <color theme="1"/>
      <name val="Calibri"/>
      <family val="2"/>
      <scheme val="minor"/>
    </font>
    <font>
      <vertAlign val="superscript"/>
      <sz val="12"/>
      <color theme="1"/>
      <name val="Calibri (Body)"/>
    </font>
    <font>
      <sz val="12"/>
      <color rgb="FF000000"/>
      <name val="Calibri"/>
      <family val="2"/>
      <scheme val="minor"/>
    </font>
    <font>
      <b/>
      <sz val="12"/>
      <color rgb="FF000000"/>
      <name val="Calibri"/>
      <family val="2"/>
      <scheme val="minor"/>
    </font>
    <font>
      <vertAlign val="subscript"/>
      <sz val="12"/>
      <color rgb="FF000000"/>
      <name val="Calibri (Body)"/>
    </font>
    <font>
      <vertAlign val="subscript"/>
      <sz val="12"/>
      <color theme="1"/>
      <name val="Calibri (Body)"/>
    </font>
    <font>
      <sz val="12"/>
      <color theme="1"/>
      <name val="Calibri (Body)"/>
    </font>
    <font>
      <sz val="12"/>
      <color theme="0" tint="-0.34998626667073579"/>
      <name val="Calibri"/>
      <family val="2"/>
      <scheme val="minor"/>
    </font>
    <font>
      <sz val="11"/>
      <color theme="0" tint="-0.34998626667073579"/>
      <name val="Calibri"/>
      <family val="2"/>
      <scheme val="minor"/>
    </font>
    <font>
      <b/>
      <sz val="12"/>
      <color theme="1"/>
      <name val="Calibri"/>
      <family val="2"/>
    </font>
    <font>
      <b/>
      <vertAlign val="superscript"/>
      <sz val="12"/>
      <color theme="1"/>
      <name val="Calibri (Body)"/>
    </font>
    <font>
      <b/>
      <sz val="12"/>
      <color theme="1"/>
      <name val="Symbol"/>
      <charset val="2"/>
    </font>
    <font>
      <sz val="12"/>
      <color theme="1"/>
      <name val="Calibri"/>
      <family val="2"/>
      <charset val="2"/>
    </font>
    <font>
      <vertAlign val="subscript"/>
      <sz val="12"/>
      <color theme="1"/>
      <name val="Symbol"/>
      <charset val="2"/>
    </font>
    <font>
      <sz val="10"/>
      <color rgb="FF000000"/>
      <name val="Tahoma"/>
      <family val="2"/>
    </font>
    <font>
      <b/>
      <sz val="10"/>
      <color rgb="FF000000"/>
      <name val="Tahoma"/>
      <family val="2"/>
    </font>
    <font>
      <sz val="8"/>
      <color theme="1"/>
      <name val="Calibri"/>
      <family val="2"/>
      <scheme val="minor"/>
    </font>
    <font>
      <b/>
      <sz val="8"/>
      <color theme="1"/>
      <name val="Calibri"/>
      <family val="2"/>
      <scheme val="minor"/>
    </font>
    <font>
      <vertAlign val="superscript"/>
      <sz val="8"/>
      <color theme="1"/>
      <name val="Calibri (Body)"/>
    </font>
    <font>
      <sz val="11"/>
      <color theme="1"/>
      <name val="Calibri"/>
      <family val="2"/>
      <scheme val="minor"/>
    </font>
    <font>
      <vertAlign val="superscript"/>
      <sz val="11"/>
      <color theme="1"/>
      <name val="Calibri (Body)"/>
    </font>
    <font>
      <b/>
      <sz val="22"/>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5" tint="-0.249977111117893"/>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rgb="FFD9D9D9"/>
        <bgColor rgb="FF000000"/>
      </patternFill>
    </fill>
    <fill>
      <patternFill patternType="solid">
        <fgColor rgb="FFFFFF00"/>
        <bgColor indexed="64"/>
      </patternFill>
    </fill>
    <fill>
      <patternFill patternType="solid">
        <fgColor theme="8" tint="0.599963377788628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9">
    <xf numFmtId="0" fontId="0" fillId="0" borderId="0" xfId="0"/>
    <xf numFmtId="0" fontId="0" fillId="0" borderId="0" xfId="0" applyAlignment="1">
      <alignment horizontal="right"/>
    </xf>
    <xf numFmtId="0" fontId="0" fillId="0" borderId="0" xfId="0" applyAlignment="1">
      <alignment horizontal="center" textRotation="90"/>
    </xf>
    <xf numFmtId="0" fontId="0" fillId="33" borderId="0" xfId="0" applyFill="1" applyAlignment="1">
      <alignment horizontal="center"/>
    </xf>
    <xf numFmtId="0" fontId="0" fillId="34" borderId="0" xfId="0" applyFill="1" applyAlignment="1">
      <alignment horizontal="center"/>
    </xf>
    <xf numFmtId="0" fontId="0" fillId="0" borderId="0" xfId="0" applyFont="1" applyAlignment="1">
      <alignment horizontal="center" textRotation="90"/>
    </xf>
    <xf numFmtId="0" fontId="0" fillId="35" borderId="0" xfId="0" applyFill="1" applyAlignment="1">
      <alignment horizontal="center"/>
    </xf>
    <xf numFmtId="0" fontId="0" fillId="36" borderId="0" xfId="0" applyFill="1" applyAlignment="1">
      <alignment horizontal="center"/>
    </xf>
    <xf numFmtId="0" fontId="16" fillId="0" borderId="0" xfId="0" applyFont="1" applyAlignment="1"/>
    <xf numFmtId="0" fontId="0" fillId="0" borderId="0" xfId="0" applyFont="1" applyAlignment="1">
      <alignment horizontal="center"/>
    </xf>
    <xf numFmtId="0" fontId="20" fillId="0" borderId="0" xfId="0" applyFont="1"/>
    <xf numFmtId="0" fontId="20" fillId="0" borderId="0" xfId="0" applyFont="1" applyAlignment="1">
      <alignment horizontal="center" textRotation="90"/>
    </xf>
    <xf numFmtId="0" fontId="20" fillId="37" borderId="0" xfId="0" applyFont="1" applyFill="1" applyAlignment="1">
      <alignment horizontal="center"/>
    </xf>
    <xf numFmtId="0" fontId="0" fillId="0" borderId="0" xfId="0" applyFont="1" applyFill="1" applyAlignment="1">
      <alignment horizontal="center" textRotation="90"/>
    </xf>
    <xf numFmtId="0" fontId="20" fillId="0" borderId="0" xfId="0" applyFont="1" applyFill="1" applyAlignment="1">
      <alignment horizontal="center"/>
    </xf>
    <xf numFmtId="0" fontId="0" fillId="0" borderId="0" xfId="0" applyFill="1" applyAlignment="1"/>
    <xf numFmtId="0" fontId="20" fillId="35" borderId="0" xfId="0" applyFont="1" applyFill="1" applyAlignment="1">
      <alignment horizontal="center"/>
    </xf>
    <xf numFmtId="0" fontId="0" fillId="0" borderId="0" xfId="0" applyAlignment="1"/>
    <xf numFmtId="0" fontId="0" fillId="0" borderId="0" xfId="0" applyFill="1" applyBorder="1"/>
    <xf numFmtId="0" fontId="16" fillId="0" borderId="0" xfId="0" quotePrefix="1" applyFont="1" applyAlignment="1">
      <alignment horizontal="center"/>
    </xf>
    <xf numFmtId="0" fontId="0" fillId="35" borderId="0" xfId="0" applyFont="1" applyFill="1" applyAlignment="1">
      <alignment horizontal="center"/>
    </xf>
    <xf numFmtId="0" fontId="25" fillId="0" borderId="0" xfId="0" applyFont="1" applyAlignment="1">
      <alignment horizontal="left"/>
    </xf>
    <xf numFmtId="0" fontId="25" fillId="0" borderId="0" xfId="0" applyFont="1"/>
    <xf numFmtId="0" fontId="25" fillId="0" borderId="0" xfId="0" applyFont="1" applyAlignment="1">
      <alignment horizontal="center"/>
    </xf>
    <xf numFmtId="0" fontId="26" fillId="0" borderId="0" xfId="0" applyFont="1"/>
    <xf numFmtId="0" fontId="27" fillId="0" borderId="0" xfId="0" applyFont="1" applyAlignment="1"/>
    <xf numFmtId="0" fontId="16" fillId="0" borderId="0" xfId="0" applyFont="1" applyBorder="1" applyAlignment="1"/>
    <xf numFmtId="0" fontId="18" fillId="0" borderId="0" xfId="0" applyFont="1" applyAlignment="1"/>
    <xf numFmtId="0" fontId="0" fillId="0" borderId="0" xfId="0" applyFill="1" applyAlignment="1">
      <alignment horizontal="center" textRotation="90"/>
    </xf>
    <xf numFmtId="0" fontId="16" fillId="0" borderId="0" xfId="0" applyFont="1" applyFill="1" applyAlignment="1"/>
    <xf numFmtId="0" fontId="16" fillId="0" borderId="0" xfId="0" applyFont="1" applyAlignment="1">
      <alignment horizontal="right"/>
    </xf>
    <xf numFmtId="0" fontId="0" fillId="0" borderId="0" xfId="0" applyFill="1"/>
    <xf numFmtId="0" fontId="30" fillId="0" borderId="0" xfId="0" applyFont="1" applyAlignment="1">
      <alignment horizontal="center"/>
    </xf>
    <xf numFmtId="0" fontId="0" fillId="0" borderId="0" xfId="0" applyAlignment="1">
      <alignment horizontal="left"/>
    </xf>
    <xf numFmtId="0" fontId="16" fillId="0" borderId="0" xfId="0" applyFont="1" applyAlignment="1">
      <alignment horizontal="left"/>
    </xf>
    <xf numFmtId="0" fontId="34" fillId="0" borderId="0" xfId="0" applyFont="1" applyAlignment="1">
      <alignment horizontal="center"/>
    </xf>
    <xf numFmtId="0" fontId="0" fillId="0" borderId="0" xfId="0" applyFont="1" applyAlignment="1">
      <alignment horizontal="left"/>
    </xf>
    <xf numFmtId="0" fontId="37" fillId="0" borderId="0" xfId="0" applyFont="1" applyAlignment="1">
      <alignment horizontal="center"/>
    </xf>
    <xf numFmtId="0" fontId="0" fillId="0" borderId="0" xfId="0" applyAlignment="1">
      <alignment horizontal="center"/>
    </xf>
    <xf numFmtId="0" fontId="21" fillId="0" borderId="0" xfId="0" applyFont="1" applyAlignment="1">
      <alignment horizontal="center"/>
    </xf>
    <xf numFmtId="0" fontId="0" fillId="0" borderId="0" xfId="0" applyFill="1" applyAlignment="1">
      <alignment horizontal="center"/>
    </xf>
    <xf numFmtId="0" fontId="16" fillId="0" borderId="0" xfId="0" applyFont="1" applyAlignment="1">
      <alignment horizontal="center"/>
    </xf>
    <xf numFmtId="0" fontId="16" fillId="0" borderId="0" xfId="0" applyFont="1" applyBorder="1" applyAlignment="1">
      <alignment horizontal="center"/>
    </xf>
    <xf numFmtId="0" fontId="27" fillId="0" borderId="0" xfId="0" applyFont="1" applyAlignment="1">
      <alignment horizontal="center"/>
    </xf>
    <xf numFmtId="0" fontId="16" fillId="0" borderId="0" xfId="0" applyFont="1" applyFill="1" applyAlignment="1">
      <alignment horizontal="center"/>
    </xf>
    <xf numFmtId="0" fontId="0" fillId="38" borderId="0" xfId="0" applyFill="1" applyAlignment="1">
      <alignment horizontal="center"/>
    </xf>
    <xf numFmtId="0" fontId="16" fillId="0" borderId="0" xfId="0" applyFont="1" applyAlignment="1">
      <alignment horizontal="center"/>
    </xf>
    <xf numFmtId="0" fontId="0" fillId="0" borderId="0" xfId="0" applyAlignment="1">
      <alignment horizontal="center"/>
    </xf>
    <xf numFmtId="0" fontId="16" fillId="0" borderId="0" xfId="0" applyFont="1" applyBorder="1" applyAlignment="1">
      <alignment horizontal="center"/>
    </xf>
    <xf numFmtId="0" fontId="16" fillId="0" borderId="0" xfId="0" applyFont="1" applyFill="1" applyAlignment="1">
      <alignment horizontal="center"/>
    </xf>
    <xf numFmtId="0" fontId="0" fillId="0" borderId="0" xfId="0" applyFill="1" applyAlignment="1">
      <alignment horizontal="center"/>
    </xf>
    <xf numFmtId="0" fontId="27" fillId="0" borderId="0" xfId="0" applyFont="1" applyAlignment="1">
      <alignment horizontal="center"/>
    </xf>
    <xf numFmtId="0" fontId="21" fillId="0" borderId="0" xfId="0" applyFont="1" applyAlignment="1">
      <alignment horizontal="center"/>
    </xf>
    <xf numFmtId="0" fontId="16" fillId="0" borderId="0" xfId="0" applyFont="1" applyAlignment="1">
      <alignment horizontal="center"/>
    </xf>
    <xf numFmtId="0" fontId="21" fillId="0" borderId="0" xfId="0" applyFont="1" applyAlignment="1">
      <alignment horizontal="center"/>
    </xf>
    <xf numFmtId="0" fontId="16" fillId="0" borderId="0" xfId="0" applyFont="1" applyAlignment="1">
      <alignment horizontal="right" vertical="center" textRotation="90"/>
    </xf>
    <xf numFmtId="0" fontId="16" fillId="0" borderId="0" xfId="0" applyFont="1" applyBorder="1" applyAlignment="1">
      <alignment horizontal="center"/>
    </xf>
    <xf numFmtId="0" fontId="0" fillId="0" borderId="0" xfId="0" applyFill="1" applyAlignment="1">
      <alignment horizontal="center"/>
    </xf>
    <xf numFmtId="0" fontId="16" fillId="0" borderId="0" xfId="0" applyFont="1" applyAlignment="1">
      <alignment horizontal="center" vertical="center"/>
    </xf>
    <xf numFmtId="0" fontId="27" fillId="0" borderId="0" xfId="0" applyFont="1" applyAlignment="1">
      <alignment horizontal="center"/>
    </xf>
    <xf numFmtId="0" fontId="16" fillId="0" borderId="0" xfId="0" applyFont="1" applyFill="1" applyAlignment="1">
      <alignment horizontal="center"/>
    </xf>
    <xf numFmtId="0" fontId="0" fillId="0" borderId="0" xfId="0" applyAlignment="1">
      <alignment horizontal="center"/>
    </xf>
    <xf numFmtId="0" fontId="26" fillId="0" borderId="0" xfId="0" applyFont="1" applyAlignment="1">
      <alignment horizontal="left"/>
    </xf>
    <xf numFmtId="4" fontId="0" fillId="0" borderId="0" xfId="0" applyNumberFormat="1" applyFill="1" applyAlignment="1">
      <alignment horizontal="center"/>
    </xf>
    <xf numFmtId="0" fontId="39" fillId="0" borderId="0" xfId="0" applyFont="1" applyAlignment="1">
      <alignment horizontal="center"/>
    </xf>
    <xf numFmtId="0" fontId="0" fillId="39" borderId="0" xfId="0" applyFill="1"/>
    <xf numFmtId="0" fontId="0" fillId="39" borderId="0" xfId="0" applyFill="1" applyAlignment="1">
      <alignment horizontal="center"/>
    </xf>
    <xf numFmtId="0" fontId="16" fillId="39" borderId="0" xfId="0" applyFont="1" applyFill="1" applyAlignment="1"/>
    <xf numFmtId="0" fontId="0" fillId="39" borderId="0" xfId="0" applyFill="1" applyAlignment="1">
      <alignment horizontal="center" textRotation="9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8</xdr:col>
      <xdr:colOff>61264</xdr:colOff>
      <xdr:row>6</xdr:row>
      <xdr:rowOff>0</xdr:rowOff>
    </xdr:from>
    <xdr:to>
      <xdr:col>27</xdr:col>
      <xdr:colOff>63500</xdr:colOff>
      <xdr:row>19</xdr:row>
      <xdr:rowOff>165100</xdr:rowOff>
    </xdr:to>
    <xdr:cxnSp macro="">
      <xdr:nvCxnSpPr>
        <xdr:cNvPr id="47" name="Elbow Connector 46">
          <a:extLst>
            <a:ext uri="{FF2B5EF4-FFF2-40B4-BE49-F238E27FC236}">
              <a16:creationId xmlns:a16="http://schemas.microsoft.com/office/drawing/2014/main" id="{3586DD0F-C1A1-444F-8E1A-5562F5F22293}"/>
            </a:ext>
          </a:extLst>
        </xdr:cNvPr>
        <xdr:cNvCxnSpPr>
          <a:stCxn id="84" idx="2"/>
          <a:endCxn id="76" idx="1"/>
        </xdr:cNvCxnSpPr>
      </xdr:nvCxnSpPr>
      <xdr:spPr>
        <a:xfrm rot="16200000" flipH="1">
          <a:off x="6901332" y="-1252068"/>
          <a:ext cx="2806700" cy="77492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61264</xdr:colOff>
      <xdr:row>4</xdr:row>
      <xdr:rowOff>196850</xdr:rowOff>
    </xdr:from>
    <xdr:to>
      <xdr:col>27</xdr:col>
      <xdr:colOff>63500</xdr:colOff>
      <xdr:row>19</xdr:row>
      <xdr:rowOff>165100</xdr:rowOff>
    </xdr:to>
    <xdr:cxnSp macro="">
      <xdr:nvCxnSpPr>
        <xdr:cNvPr id="48" name="Elbow Connector 47">
          <a:extLst>
            <a:ext uri="{FF2B5EF4-FFF2-40B4-BE49-F238E27FC236}">
              <a16:creationId xmlns:a16="http://schemas.microsoft.com/office/drawing/2014/main" id="{A56E40F0-ED0A-B146-BF91-BCB3854973AA}"/>
            </a:ext>
          </a:extLst>
        </xdr:cNvPr>
        <xdr:cNvCxnSpPr>
          <a:stCxn id="79" idx="2"/>
          <a:endCxn id="76" idx="1"/>
        </xdr:cNvCxnSpPr>
      </xdr:nvCxnSpPr>
      <xdr:spPr>
        <a:xfrm rot="16200000" flipH="1">
          <a:off x="9247657" y="1094257"/>
          <a:ext cx="3016250" cy="28470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103836</xdr:colOff>
      <xdr:row>10</xdr:row>
      <xdr:rowOff>184150</xdr:rowOff>
    </xdr:from>
    <xdr:to>
      <xdr:col>27</xdr:col>
      <xdr:colOff>63500</xdr:colOff>
      <xdr:row>19</xdr:row>
      <xdr:rowOff>165100</xdr:rowOff>
    </xdr:to>
    <xdr:cxnSp macro="">
      <xdr:nvCxnSpPr>
        <xdr:cNvPr id="49" name="Elbow Connector 48">
          <a:extLst>
            <a:ext uri="{FF2B5EF4-FFF2-40B4-BE49-F238E27FC236}">
              <a16:creationId xmlns:a16="http://schemas.microsoft.com/office/drawing/2014/main" id="{27047E09-2D99-CE44-9D7C-3D5AB74A78C4}"/>
            </a:ext>
          </a:extLst>
        </xdr:cNvPr>
        <xdr:cNvCxnSpPr>
          <a:stCxn id="80" idx="2"/>
          <a:endCxn id="76" idx="1"/>
        </xdr:cNvCxnSpPr>
      </xdr:nvCxnSpPr>
      <xdr:spPr>
        <a:xfrm rot="16200000" flipH="1">
          <a:off x="10075393" y="1921993"/>
          <a:ext cx="1809750" cy="23980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8</xdr:row>
      <xdr:rowOff>0</xdr:rowOff>
    </xdr:from>
    <xdr:to>
      <xdr:col>4</xdr:col>
      <xdr:colOff>241300</xdr:colOff>
      <xdr:row>12</xdr:row>
      <xdr:rowOff>0</xdr:rowOff>
    </xdr:to>
    <xdr:sp macro="" textlink="">
      <xdr:nvSpPr>
        <xdr:cNvPr id="50" name="Rounded Rectangle 49">
          <a:extLst>
            <a:ext uri="{FF2B5EF4-FFF2-40B4-BE49-F238E27FC236}">
              <a16:creationId xmlns:a16="http://schemas.microsoft.com/office/drawing/2014/main" id="{C7D290F9-9A14-9844-916F-7BFD4EBFB372}"/>
            </a:ext>
          </a:extLst>
        </xdr:cNvPr>
        <xdr:cNvSpPr/>
      </xdr:nvSpPr>
      <xdr:spPr>
        <a:xfrm>
          <a:off x="1943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6</xdr:col>
      <xdr:colOff>304800</xdr:colOff>
      <xdr:row>2</xdr:row>
      <xdr:rowOff>0</xdr:rowOff>
    </xdr:from>
    <xdr:to>
      <xdr:col>9</xdr:col>
      <xdr:colOff>381000</xdr:colOff>
      <xdr:row>6</xdr:row>
      <xdr:rowOff>0</xdr:rowOff>
    </xdr:to>
    <xdr:sp macro="" textlink="">
      <xdr:nvSpPr>
        <xdr:cNvPr id="51" name="Rounded Rectangle 50">
          <a:extLst>
            <a:ext uri="{FF2B5EF4-FFF2-40B4-BE49-F238E27FC236}">
              <a16:creationId xmlns:a16="http://schemas.microsoft.com/office/drawing/2014/main" id="{6D94D560-F6B4-2F47-8E49-5D0A29C511C1}"/>
            </a:ext>
          </a:extLst>
        </xdr:cNvPr>
        <xdr:cNvSpPr/>
      </xdr:nvSpPr>
      <xdr:spPr>
        <a:xfrm>
          <a:off x="38354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6</xdr:col>
      <xdr:colOff>304800</xdr:colOff>
      <xdr:row>8</xdr:row>
      <xdr:rowOff>0</xdr:rowOff>
    </xdr:from>
    <xdr:to>
      <xdr:col>9</xdr:col>
      <xdr:colOff>381000</xdr:colOff>
      <xdr:row>12</xdr:row>
      <xdr:rowOff>0</xdr:rowOff>
    </xdr:to>
    <xdr:sp macro="" textlink="">
      <xdr:nvSpPr>
        <xdr:cNvPr id="52" name="Rounded Rectangle 51">
          <a:extLst>
            <a:ext uri="{FF2B5EF4-FFF2-40B4-BE49-F238E27FC236}">
              <a16:creationId xmlns:a16="http://schemas.microsoft.com/office/drawing/2014/main" id="{848D9C1D-94C4-DA49-A13E-C45A3F216E45}"/>
            </a:ext>
          </a:extLst>
        </xdr:cNvPr>
        <xdr:cNvSpPr/>
      </xdr:nvSpPr>
      <xdr:spPr>
        <a:xfrm>
          <a:off x="3835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4</xdr:col>
      <xdr:colOff>241300</xdr:colOff>
      <xdr:row>4</xdr:row>
      <xdr:rowOff>0</xdr:rowOff>
    </xdr:from>
    <xdr:to>
      <xdr:col>6</xdr:col>
      <xdr:colOff>304800</xdr:colOff>
      <xdr:row>4</xdr:row>
      <xdr:rowOff>0</xdr:rowOff>
    </xdr:to>
    <xdr:cxnSp macro="">
      <xdr:nvCxnSpPr>
        <xdr:cNvPr id="53" name="Straight Arrow Connector 52">
          <a:extLst>
            <a:ext uri="{FF2B5EF4-FFF2-40B4-BE49-F238E27FC236}">
              <a16:creationId xmlns:a16="http://schemas.microsoft.com/office/drawing/2014/main" id="{41A5FA4B-932A-3946-BBDF-0DC78B6B9482}"/>
            </a:ext>
          </a:extLst>
        </xdr:cNvPr>
        <xdr:cNvCxnSpPr>
          <a:stCxn id="54" idx="3"/>
          <a:endCxn id="51" idx="1"/>
        </xdr:cNvCxnSpPr>
      </xdr:nvCxnSpPr>
      <xdr:spPr>
        <a:xfrm>
          <a:off x="2933700" y="812800"/>
          <a:ext cx="9017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2</xdr:row>
      <xdr:rowOff>0</xdr:rowOff>
    </xdr:from>
    <xdr:to>
      <xdr:col>4</xdr:col>
      <xdr:colOff>241300</xdr:colOff>
      <xdr:row>6</xdr:row>
      <xdr:rowOff>0</xdr:rowOff>
    </xdr:to>
    <xdr:sp macro="" textlink="">
      <xdr:nvSpPr>
        <xdr:cNvPr id="54" name="Rounded Rectangle 53">
          <a:extLst>
            <a:ext uri="{FF2B5EF4-FFF2-40B4-BE49-F238E27FC236}">
              <a16:creationId xmlns:a16="http://schemas.microsoft.com/office/drawing/2014/main" id="{A8A38AFD-D466-6E41-A9F9-FAD64AC3DB21}"/>
            </a:ext>
          </a:extLst>
        </xdr:cNvPr>
        <xdr:cNvSpPr/>
      </xdr:nvSpPr>
      <xdr:spPr>
        <a:xfrm>
          <a:off x="19431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4</xdr:col>
      <xdr:colOff>241300</xdr:colOff>
      <xdr:row>10</xdr:row>
      <xdr:rowOff>0</xdr:rowOff>
    </xdr:from>
    <xdr:to>
      <xdr:col>6</xdr:col>
      <xdr:colOff>304800</xdr:colOff>
      <xdr:row>10</xdr:row>
      <xdr:rowOff>0</xdr:rowOff>
    </xdr:to>
    <xdr:cxnSp macro="">
      <xdr:nvCxnSpPr>
        <xdr:cNvPr id="55" name="Straight Arrow Connector 54">
          <a:extLst>
            <a:ext uri="{FF2B5EF4-FFF2-40B4-BE49-F238E27FC236}">
              <a16:creationId xmlns:a16="http://schemas.microsoft.com/office/drawing/2014/main" id="{01C566AF-C661-0D46-9178-50024E706458}"/>
            </a:ext>
          </a:extLst>
        </xdr:cNvPr>
        <xdr:cNvCxnSpPr>
          <a:stCxn id="50" idx="3"/>
          <a:endCxn id="52" idx="1"/>
        </xdr:cNvCxnSpPr>
      </xdr:nvCxnSpPr>
      <xdr:spPr>
        <a:xfrm>
          <a:off x="2933700" y="2032000"/>
          <a:ext cx="9017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6</xdr:row>
      <xdr:rowOff>190500</xdr:rowOff>
    </xdr:from>
    <xdr:to>
      <xdr:col>23</xdr:col>
      <xdr:colOff>0</xdr:colOff>
      <xdr:row>10</xdr:row>
      <xdr:rowOff>190500</xdr:rowOff>
    </xdr:to>
    <xdr:sp macro="" textlink="">
      <xdr:nvSpPr>
        <xdr:cNvPr id="56" name="Rounded Rectangle 55">
          <a:extLst>
            <a:ext uri="{FF2B5EF4-FFF2-40B4-BE49-F238E27FC236}">
              <a16:creationId xmlns:a16="http://schemas.microsoft.com/office/drawing/2014/main" id="{D64CEAEA-6F5D-DC4D-80D4-46C70413320E}"/>
            </a:ext>
          </a:extLst>
        </xdr:cNvPr>
        <xdr:cNvSpPr/>
      </xdr:nvSpPr>
      <xdr:spPr>
        <a:xfrm>
          <a:off x="92710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20</xdr:col>
      <xdr:colOff>0</xdr:colOff>
      <xdr:row>1</xdr:row>
      <xdr:rowOff>12700</xdr:rowOff>
    </xdr:from>
    <xdr:to>
      <xdr:col>23</xdr:col>
      <xdr:colOff>0</xdr:colOff>
      <xdr:row>5</xdr:row>
      <xdr:rowOff>12700</xdr:rowOff>
    </xdr:to>
    <xdr:sp macro="" textlink="">
      <xdr:nvSpPr>
        <xdr:cNvPr id="57" name="Rounded Rectangle 56">
          <a:extLst>
            <a:ext uri="{FF2B5EF4-FFF2-40B4-BE49-F238E27FC236}">
              <a16:creationId xmlns:a16="http://schemas.microsoft.com/office/drawing/2014/main" id="{4D360BD7-9EAA-1344-A2B9-571EA1DFF7F7}"/>
            </a:ext>
          </a:extLst>
        </xdr:cNvPr>
        <xdr:cNvSpPr/>
      </xdr:nvSpPr>
      <xdr:spPr>
        <a:xfrm>
          <a:off x="92710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20</xdr:col>
      <xdr:colOff>0</xdr:colOff>
      <xdr:row>13</xdr:row>
      <xdr:rowOff>0</xdr:rowOff>
    </xdr:from>
    <xdr:to>
      <xdr:col>22</xdr:col>
      <xdr:colOff>508000</xdr:colOff>
      <xdr:row>17</xdr:row>
      <xdr:rowOff>0</xdr:rowOff>
    </xdr:to>
    <xdr:sp macro="" textlink="">
      <xdr:nvSpPr>
        <xdr:cNvPr id="58" name="Rounded Rectangle 57">
          <a:extLst>
            <a:ext uri="{FF2B5EF4-FFF2-40B4-BE49-F238E27FC236}">
              <a16:creationId xmlns:a16="http://schemas.microsoft.com/office/drawing/2014/main" id="{F35AE2F3-548B-E048-A4B6-1C94897C2A82}"/>
            </a:ext>
          </a:extLst>
        </xdr:cNvPr>
        <xdr:cNvSpPr/>
      </xdr:nvSpPr>
      <xdr:spPr>
        <a:xfrm>
          <a:off x="92710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27</xdr:col>
      <xdr:colOff>63500</xdr:colOff>
      <xdr:row>4</xdr:row>
      <xdr:rowOff>165100</xdr:rowOff>
    </xdr:from>
    <xdr:to>
      <xdr:col>30</xdr:col>
      <xdr:colOff>63500</xdr:colOff>
      <xdr:row>8</xdr:row>
      <xdr:rowOff>165100</xdr:rowOff>
    </xdr:to>
    <xdr:sp macro="" textlink="">
      <xdr:nvSpPr>
        <xdr:cNvPr id="59" name="Rounded Rectangle 58">
          <a:extLst>
            <a:ext uri="{FF2B5EF4-FFF2-40B4-BE49-F238E27FC236}">
              <a16:creationId xmlns:a16="http://schemas.microsoft.com/office/drawing/2014/main" id="{732A84A8-5A50-5A4B-81CB-0FD94E831B7B}"/>
            </a:ext>
          </a:extLst>
        </xdr:cNvPr>
        <xdr:cNvSpPr/>
      </xdr:nvSpPr>
      <xdr:spPr>
        <a:xfrm>
          <a:off x="121793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27</xdr:col>
      <xdr:colOff>63500</xdr:colOff>
      <xdr:row>12</xdr:row>
      <xdr:rowOff>190500</xdr:rowOff>
    </xdr:from>
    <xdr:to>
      <xdr:col>30</xdr:col>
      <xdr:colOff>63500</xdr:colOff>
      <xdr:row>16</xdr:row>
      <xdr:rowOff>190500</xdr:rowOff>
    </xdr:to>
    <xdr:sp macro="" textlink="">
      <xdr:nvSpPr>
        <xdr:cNvPr id="60" name="Rounded Rectangle 59">
          <a:extLst>
            <a:ext uri="{FF2B5EF4-FFF2-40B4-BE49-F238E27FC236}">
              <a16:creationId xmlns:a16="http://schemas.microsoft.com/office/drawing/2014/main" id="{F26EFA7B-75CB-4D4C-B1D6-6D340FA5A070}"/>
            </a:ext>
          </a:extLst>
        </xdr:cNvPr>
        <xdr:cNvSpPr/>
      </xdr:nvSpPr>
      <xdr:spPr>
        <a:xfrm>
          <a:off x="121793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23</xdr:col>
      <xdr:colOff>0</xdr:colOff>
      <xdr:row>8</xdr:row>
      <xdr:rowOff>6350</xdr:rowOff>
    </xdr:from>
    <xdr:to>
      <xdr:col>27</xdr:col>
      <xdr:colOff>59028</xdr:colOff>
      <xdr:row>8</xdr:row>
      <xdr:rowOff>190500</xdr:rowOff>
    </xdr:to>
    <xdr:cxnSp macro="">
      <xdr:nvCxnSpPr>
        <xdr:cNvPr id="61" name="Elbow Connector 60">
          <a:extLst>
            <a:ext uri="{FF2B5EF4-FFF2-40B4-BE49-F238E27FC236}">
              <a16:creationId xmlns:a16="http://schemas.microsoft.com/office/drawing/2014/main" id="{7FA67C0B-75F1-4A47-B483-AAB713D37BFE}"/>
            </a:ext>
          </a:extLst>
        </xdr:cNvPr>
        <xdr:cNvCxnSpPr>
          <a:stCxn id="56" idx="3"/>
          <a:endCxn id="74" idx="1"/>
        </xdr:cNvCxnSpPr>
      </xdr:nvCxnSpPr>
      <xdr:spPr>
        <a:xfrm flipV="1">
          <a:off x="10490200" y="1631950"/>
          <a:ext cx="16846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3</xdr:row>
      <xdr:rowOff>12700</xdr:rowOff>
    </xdr:from>
    <xdr:to>
      <xdr:col>27</xdr:col>
      <xdr:colOff>63500</xdr:colOff>
      <xdr:row>6</xdr:row>
      <xdr:rowOff>165100</xdr:rowOff>
    </xdr:to>
    <xdr:cxnSp macro="">
      <xdr:nvCxnSpPr>
        <xdr:cNvPr id="62" name="Elbow Connector 61">
          <a:extLst>
            <a:ext uri="{FF2B5EF4-FFF2-40B4-BE49-F238E27FC236}">
              <a16:creationId xmlns:a16="http://schemas.microsoft.com/office/drawing/2014/main" id="{6D84D3F0-687B-D941-977D-1089103221B6}"/>
            </a:ext>
          </a:extLst>
        </xdr:cNvPr>
        <xdr:cNvCxnSpPr>
          <a:stCxn id="57" idx="3"/>
          <a:endCxn id="59" idx="1"/>
        </xdr:cNvCxnSpPr>
      </xdr:nvCxnSpPr>
      <xdr:spPr>
        <a:xfrm>
          <a:off x="10490200" y="622300"/>
          <a:ext cx="16891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14</xdr:row>
      <xdr:rowOff>190500</xdr:rowOff>
    </xdr:from>
    <xdr:to>
      <xdr:col>27</xdr:col>
      <xdr:colOff>63500</xdr:colOff>
      <xdr:row>15</xdr:row>
      <xdr:rowOff>0</xdr:rowOff>
    </xdr:to>
    <xdr:cxnSp macro="">
      <xdr:nvCxnSpPr>
        <xdr:cNvPr id="63" name="Straight Arrow Connector 62">
          <a:extLst>
            <a:ext uri="{FF2B5EF4-FFF2-40B4-BE49-F238E27FC236}">
              <a16:creationId xmlns:a16="http://schemas.microsoft.com/office/drawing/2014/main" id="{CB618087-B006-F647-91B2-F2B42AAC7B67}"/>
            </a:ext>
          </a:extLst>
        </xdr:cNvPr>
        <xdr:cNvCxnSpPr>
          <a:stCxn id="58" idx="3"/>
          <a:endCxn id="60" idx="1"/>
        </xdr:cNvCxnSpPr>
      </xdr:nvCxnSpPr>
      <xdr:spPr>
        <a:xfrm flipV="1">
          <a:off x="10490200" y="3035300"/>
          <a:ext cx="16891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215900</xdr:colOff>
      <xdr:row>8</xdr:row>
      <xdr:rowOff>0</xdr:rowOff>
    </xdr:from>
    <xdr:to>
      <xdr:col>16</xdr:col>
      <xdr:colOff>330200</xdr:colOff>
      <xdr:row>12</xdr:row>
      <xdr:rowOff>0</xdr:rowOff>
    </xdr:to>
    <xdr:sp macro="" textlink="">
      <xdr:nvSpPr>
        <xdr:cNvPr id="64" name="Rounded Rectangle 63">
          <a:extLst>
            <a:ext uri="{FF2B5EF4-FFF2-40B4-BE49-F238E27FC236}">
              <a16:creationId xmlns:a16="http://schemas.microsoft.com/office/drawing/2014/main" id="{45BF90E8-969A-5747-9D85-4D0E300916A7}"/>
            </a:ext>
          </a:extLst>
        </xdr:cNvPr>
        <xdr:cNvSpPr/>
      </xdr:nvSpPr>
      <xdr:spPr>
        <a:xfrm>
          <a:off x="66421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9</xdr:col>
      <xdr:colOff>381000</xdr:colOff>
      <xdr:row>10</xdr:row>
      <xdr:rowOff>0</xdr:rowOff>
    </xdr:from>
    <xdr:to>
      <xdr:col>13</xdr:col>
      <xdr:colOff>215900</xdr:colOff>
      <xdr:row>10</xdr:row>
      <xdr:rowOff>0</xdr:rowOff>
    </xdr:to>
    <xdr:cxnSp macro="">
      <xdr:nvCxnSpPr>
        <xdr:cNvPr id="65" name="Straight Arrow Connector 64">
          <a:extLst>
            <a:ext uri="{FF2B5EF4-FFF2-40B4-BE49-F238E27FC236}">
              <a16:creationId xmlns:a16="http://schemas.microsoft.com/office/drawing/2014/main" id="{CDA39C91-14C2-8C4E-B160-79A16793DBD3}"/>
            </a:ext>
          </a:extLst>
        </xdr:cNvPr>
        <xdr:cNvCxnSpPr>
          <a:stCxn id="52" idx="3"/>
          <a:endCxn id="64" idx="1"/>
        </xdr:cNvCxnSpPr>
      </xdr:nvCxnSpPr>
      <xdr:spPr>
        <a:xfrm>
          <a:off x="5168900" y="2032000"/>
          <a:ext cx="14732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9</xdr:row>
      <xdr:rowOff>38100</xdr:rowOff>
    </xdr:from>
    <xdr:to>
      <xdr:col>20</xdr:col>
      <xdr:colOff>334672</xdr:colOff>
      <xdr:row>10</xdr:row>
      <xdr:rowOff>152400</xdr:rowOff>
    </xdr:to>
    <xdr:sp macro="" textlink="">
      <xdr:nvSpPr>
        <xdr:cNvPr id="66" name="Rounded Rectangle 65">
          <a:extLst>
            <a:ext uri="{FF2B5EF4-FFF2-40B4-BE49-F238E27FC236}">
              <a16:creationId xmlns:a16="http://schemas.microsoft.com/office/drawing/2014/main" id="{2D398659-923A-C641-895B-A8A1B2464891}"/>
            </a:ext>
          </a:extLst>
        </xdr:cNvPr>
        <xdr:cNvSpPr/>
      </xdr:nvSpPr>
      <xdr:spPr>
        <a:xfrm>
          <a:off x="92710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10</xdr:row>
      <xdr:rowOff>0</xdr:rowOff>
    </xdr:from>
    <xdr:to>
      <xdr:col>20</xdr:col>
      <xdr:colOff>0</xdr:colOff>
      <xdr:row>13</xdr:row>
      <xdr:rowOff>158750</xdr:rowOff>
    </xdr:to>
    <xdr:cxnSp macro="">
      <xdr:nvCxnSpPr>
        <xdr:cNvPr id="67" name="Elbow Connector 66">
          <a:extLst>
            <a:ext uri="{FF2B5EF4-FFF2-40B4-BE49-F238E27FC236}">
              <a16:creationId xmlns:a16="http://schemas.microsoft.com/office/drawing/2014/main" id="{5B19D7CA-F3D1-7F45-B481-F2AAED034436}"/>
            </a:ext>
          </a:extLst>
        </xdr:cNvPr>
        <xdr:cNvCxnSpPr>
          <a:stCxn id="64" idx="3"/>
          <a:endCxn id="68" idx="1"/>
        </xdr:cNvCxnSpPr>
      </xdr:nvCxnSpPr>
      <xdr:spPr>
        <a:xfrm>
          <a:off x="79756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13</xdr:row>
      <xdr:rowOff>0</xdr:rowOff>
    </xdr:from>
    <xdr:to>
      <xdr:col>20</xdr:col>
      <xdr:colOff>334672</xdr:colOff>
      <xdr:row>14</xdr:row>
      <xdr:rowOff>114300</xdr:rowOff>
    </xdr:to>
    <xdr:sp macro="" textlink="">
      <xdr:nvSpPr>
        <xdr:cNvPr id="68" name="Rounded Rectangle 67">
          <a:extLst>
            <a:ext uri="{FF2B5EF4-FFF2-40B4-BE49-F238E27FC236}">
              <a16:creationId xmlns:a16="http://schemas.microsoft.com/office/drawing/2014/main" id="{11842395-DFAF-8B40-B4D8-6794AB90DBF2}"/>
            </a:ext>
          </a:extLst>
        </xdr:cNvPr>
        <xdr:cNvSpPr/>
      </xdr:nvSpPr>
      <xdr:spPr>
        <a:xfrm>
          <a:off x="92710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10</xdr:row>
      <xdr:rowOff>0</xdr:rowOff>
    </xdr:from>
    <xdr:to>
      <xdr:col>20</xdr:col>
      <xdr:colOff>0</xdr:colOff>
      <xdr:row>16</xdr:row>
      <xdr:rowOff>6350</xdr:rowOff>
    </xdr:to>
    <xdr:cxnSp macro="">
      <xdr:nvCxnSpPr>
        <xdr:cNvPr id="69" name="Elbow Connector 68">
          <a:extLst>
            <a:ext uri="{FF2B5EF4-FFF2-40B4-BE49-F238E27FC236}">
              <a16:creationId xmlns:a16="http://schemas.microsoft.com/office/drawing/2014/main" id="{025D0FEE-F7E3-3041-9572-6DFFEC9A42EB}"/>
            </a:ext>
          </a:extLst>
        </xdr:cNvPr>
        <xdr:cNvCxnSpPr>
          <a:stCxn id="52" idx="3"/>
          <a:endCxn id="70" idx="1"/>
        </xdr:cNvCxnSpPr>
      </xdr:nvCxnSpPr>
      <xdr:spPr>
        <a:xfrm>
          <a:off x="5168900" y="2032000"/>
          <a:ext cx="41021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15</xdr:row>
      <xdr:rowOff>50800</xdr:rowOff>
    </xdr:from>
    <xdr:to>
      <xdr:col>20</xdr:col>
      <xdr:colOff>334672</xdr:colOff>
      <xdr:row>16</xdr:row>
      <xdr:rowOff>165100</xdr:rowOff>
    </xdr:to>
    <xdr:sp macro="" textlink="">
      <xdr:nvSpPr>
        <xdr:cNvPr id="70" name="Rounded Rectangle 69">
          <a:extLst>
            <a:ext uri="{FF2B5EF4-FFF2-40B4-BE49-F238E27FC236}">
              <a16:creationId xmlns:a16="http://schemas.microsoft.com/office/drawing/2014/main" id="{6AF6845F-63F3-5A4B-90F8-1701CA1C6674}"/>
            </a:ext>
          </a:extLst>
        </xdr:cNvPr>
        <xdr:cNvSpPr/>
      </xdr:nvSpPr>
      <xdr:spPr>
        <a:xfrm>
          <a:off x="92710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4</xdr:row>
      <xdr:rowOff>0</xdr:rowOff>
    </xdr:from>
    <xdr:to>
      <xdr:col>20</xdr:col>
      <xdr:colOff>0</xdr:colOff>
      <xdr:row>7</xdr:row>
      <xdr:rowOff>158750</xdr:rowOff>
    </xdr:to>
    <xdr:cxnSp macro="">
      <xdr:nvCxnSpPr>
        <xdr:cNvPr id="71" name="Elbow Connector 70">
          <a:extLst>
            <a:ext uri="{FF2B5EF4-FFF2-40B4-BE49-F238E27FC236}">
              <a16:creationId xmlns:a16="http://schemas.microsoft.com/office/drawing/2014/main" id="{55B9276B-EE3E-DE48-AC46-1BB18E4564CA}"/>
            </a:ext>
          </a:extLst>
        </xdr:cNvPr>
        <xdr:cNvCxnSpPr>
          <a:stCxn id="51" idx="3"/>
          <a:endCxn id="72" idx="1"/>
        </xdr:cNvCxnSpPr>
      </xdr:nvCxnSpPr>
      <xdr:spPr>
        <a:xfrm>
          <a:off x="5168900" y="812800"/>
          <a:ext cx="41021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7</xdr:row>
      <xdr:rowOff>0</xdr:rowOff>
    </xdr:from>
    <xdr:to>
      <xdr:col>20</xdr:col>
      <xdr:colOff>334672</xdr:colOff>
      <xdr:row>8</xdr:row>
      <xdr:rowOff>114300</xdr:rowOff>
    </xdr:to>
    <xdr:sp macro="" textlink="">
      <xdr:nvSpPr>
        <xdr:cNvPr id="72" name="Rounded Rectangle 71">
          <a:extLst>
            <a:ext uri="{FF2B5EF4-FFF2-40B4-BE49-F238E27FC236}">
              <a16:creationId xmlns:a16="http://schemas.microsoft.com/office/drawing/2014/main" id="{A68E88D8-AEF2-7744-8E4B-30B7715EF492}"/>
            </a:ext>
          </a:extLst>
        </xdr:cNvPr>
        <xdr:cNvSpPr/>
      </xdr:nvSpPr>
      <xdr:spPr>
        <a:xfrm>
          <a:off x="92710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9</xdr:row>
      <xdr:rowOff>196850</xdr:rowOff>
    </xdr:from>
    <xdr:to>
      <xdr:col>20</xdr:col>
      <xdr:colOff>0</xdr:colOff>
      <xdr:row>10</xdr:row>
      <xdr:rowOff>0</xdr:rowOff>
    </xdr:to>
    <xdr:cxnSp macro="">
      <xdr:nvCxnSpPr>
        <xdr:cNvPr id="73" name="Straight Arrow Connector 72">
          <a:extLst>
            <a:ext uri="{FF2B5EF4-FFF2-40B4-BE49-F238E27FC236}">
              <a16:creationId xmlns:a16="http://schemas.microsoft.com/office/drawing/2014/main" id="{64AF354D-FD1D-0E4F-BCF8-D8B74B699ADA}"/>
            </a:ext>
          </a:extLst>
        </xdr:cNvPr>
        <xdr:cNvCxnSpPr>
          <a:stCxn id="64" idx="3"/>
          <a:endCxn id="66" idx="1"/>
        </xdr:cNvCxnSpPr>
      </xdr:nvCxnSpPr>
      <xdr:spPr>
        <a:xfrm flipV="1">
          <a:off x="79756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59028</xdr:colOff>
      <xdr:row>7</xdr:row>
      <xdr:rowOff>50800</xdr:rowOff>
    </xdr:from>
    <xdr:to>
      <xdr:col>27</xdr:col>
      <xdr:colOff>393700</xdr:colOff>
      <xdr:row>8</xdr:row>
      <xdr:rowOff>165100</xdr:rowOff>
    </xdr:to>
    <xdr:sp macro="" textlink="">
      <xdr:nvSpPr>
        <xdr:cNvPr id="74" name="Rounded Rectangle 73">
          <a:extLst>
            <a:ext uri="{FF2B5EF4-FFF2-40B4-BE49-F238E27FC236}">
              <a16:creationId xmlns:a16="http://schemas.microsoft.com/office/drawing/2014/main" id="{A486784B-33C7-6846-B243-B2CEFDE23789}"/>
            </a:ext>
          </a:extLst>
        </xdr:cNvPr>
        <xdr:cNvSpPr/>
      </xdr:nvSpPr>
      <xdr:spPr>
        <a:xfrm>
          <a:off x="121748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3</xdr:row>
      <xdr:rowOff>12700</xdr:rowOff>
    </xdr:from>
    <xdr:to>
      <xdr:col>20</xdr:col>
      <xdr:colOff>0</xdr:colOff>
      <xdr:row>10</xdr:row>
      <xdr:rowOff>0</xdr:rowOff>
    </xdr:to>
    <xdr:cxnSp macro="">
      <xdr:nvCxnSpPr>
        <xdr:cNvPr id="75" name="Elbow Connector 74">
          <a:extLst>
            <a:ext uri="{FF2B5EF4-FFF2-40B4-BE49-F238E27FC236}">
              <a16:creationId xmlns:a16="http://schemas.microsoft.com/office/drawing/2014/main" id="{01BDC475-4B6B-F14A-B1F0-257D81C95F8B}"/>
            </a:ext>
          </a:extLst>
        </xdr:cNvPr>
        <xdr:cNvCxnSpPr>
          <a:stCxn id="52" idx="3"/>
          <a:endCxn id="57" idx="1"/>
        </xdr:cNvCxnSpPr>
      </xdr:nvCxnSpPr>
      <xdr:spPr>
        <a:xfrm flipV="1">
          <a:off x="5168900" y="622300"/>
          <a:ext cx="41021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63500</xdr:colOff>
      <xdr:row>17</xdr:row>
      <xdr:rowOff>165100</xdr:rowOff>
    </xdr:from>
    <xdr:to>
      <xdr:col>30</xdr:col>
      <xdr:colOff>63500</xdr:colOff>
      <xdr:row>21</xdr:row>
      <xdr:rowOff>165100</xdr:rowOff>
    </xdr:to>
    <xdr:sp macro="" textlink="">
      <xdr:nvSpPr>
        <xdr:cNvPr id="76" name="Rounded Rectangle 75">
          <a:extLst>
            <a:ext uri="{FF2B5EF4-FFF2-40B4-BE49-F238E27FC236}">
              <a16:creationId xmlns:a16="http://schemas.microsoft.com/office/drawing/2014/main" id="{9B018276-F5BE-4C4B-9F28-C9B70657F1B6}"/>
            </a:ext>
          </a:extLst>
        </xdr:cNvPr>
        <xdr:cNvSpPr/>
      </xdr:nvSpPr>
      <xdr:spPr>
        <a:xfrm>
          <a:off x="121793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21</xdr:col>
      <xdr:colOff>385114</xdr:colOff>
      <xdr:row>17</xdr:row>
      <xdr:rowOff>6350</xdr:rowOff>
    </xdr:from>
    <xdr:to>
      <xdr:col>27</xdr:col>
      <xdr:colOff>63500</xdr:colOff>
      <xdr:row>19</xdr:row>
      <xdr:rowOff>165100</xdr:rowOff>
    </xdr:to>
    <xdr:cxnSp macro="">
      <xdr:nvCxnSpPr>
        <xdr:cNvPr id="77" name="Elbow Connector 76">
          <a:extLst>
            <a:ext uri="{FF2B5EF4-FFF2-40B4-BE49-F238E27FC236}">
              <a16:creationId xmlns:a16="http://schemas.microsoft.com/office/drawing/2014/main" id="{D04F73E0-2A5D-C243-9845-BA29A89EF0EA}"/>
            </a:ext>
          </a:extLst>
        </xdr:cNvPr>
        <xdr:cNvCxnSpPr>
          <a:stCxn id="78" idx="2"/>
          <a:endCxn id="76" idx="1"/>
        </xdr:cNvCxnSpPr>
      </xdr:nvCxnSpPr>
      <xdr:spPr>
        <a:xfrm rot="16200000" flipH="1">
          <a:off x="10838332" y="2684932"/>
          <a:ext cx="565150" cy="21167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217778</xdr:colOff>
      <xdr:row>15</xdr:row>
      <xdr:rowOff>95250</xdr:rowOff>
    </xdr:from>
    <xdr:to>
      <xdr:col>22</xdr:col>
      <xdr:colOff>146050</xdr:colOff>
      <xdr:row>17</xdr:row>
      <xdr:rowOff>6350</xdr:rowOff>
    </xdr:to>
    <xdr:sp macro="" textlink="">
      <xdr:nvSpPr>
        <xdr:cNvPr id="78" name="Rounded Rectangle 77">
          <a:extLst>
            <a:ext uri="{FF2B5EF4-FFF2-40B4-BE49-F238E27FC236}">
              <a16:creationId xmlns:a16="http://schemas.microsoft.com/office/drawing/2014/main" id="{1D0D2EEC-A382-AA42-9EF2-48052CC6B0E0}"/>
            </a:ext>
          </a:extLst>
        </xdr:cNvPr>
        <xdr:cNvSpPr/>
      </xdr:nvSpPr>
      <xdr:spPr>
        <a:xfrm>
          <a:off x="98951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19</xdr:col>
      <xdr:colOff>300328</xdr:colOff>
      <xdr:row>3</xdr:row>
      <xdr:rowOff>82550</xdr:rowOff>
    </xdr:from>
    <xdr:to>
      <xdr:col>20</xdr:col>
      <xdr:colOff>228600</xdr:colOff>
      <xdr:row>4</xdr:row>
      <xdr:rowOff>196850</xdr:rowOff>
    </xdr:to>
    <xdr:sp macro="" textlink="">
      <xdr:nvSpPr>
        <xdr:cNvPr id="79" name="Rounded Rectangle 78">
          <a:extLst>
            <a:ext uri="{FF2B5EF4-FFF2-40B4-BE49-F238E27FC236}">
              <a16:creationId xmlns:a16="http://schemas.microsoft.com/office/drawing/2014/main" id="{3FC1D31A-C9AC-E74B-BF8F-5717FC1BFF79}"/>
            </a:ext>
          </a:extLst>
        </xdr:cNvPr>
        <xdr:cNvSpPr/>
      </xdr:nvSpPr>
      <xdr:spPr>
        <a:xfrm>
          <a:off x="91649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20</xdr:col>
      <xdr:colOff>342900</xdr:colOff>
      <xdr:row>9</xdr:row>
      <xdr:rowOff>69850</xdr:rowOff>
    </xdr:from>
    <xdr:to>
      <xdr:col>21</xdr:col>
      <xdr:colOff>271172</xdr:colOff>
      <xdr:row>10</xdr:row>
      <xdr:rowOff>184150</xdr:rowOff>
    </xdr:to>
    <xdr:sp macro="" textlink="">
      <xdr:nvSpPr>
        <xdr:cNvPr id="80" name="Rounded Rectangle 79">
          <a:extLst>
            <a:ext uri="{FF2B5EF4-FFF2-40B4-BE49-F238E27FC236}">
              <a16:creationId xmlns:a16="http://schemas.microsoft.com/office/drawing/2014/main" id="{549EC079-C63B-6B42-9CDA-8DE651E5065C}"/>
            </a:ext>
          </a:extLst>
        </xdr:cNvPr>
        <xdr:cNvSpPr/>
      </xdr:nvSpPr>
      <xdr:spPr>
        <a:xfrm>
          <a:off x="96139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15</xdr:col>
      <xdr:colOff>69850</xdr:colOff>
      <xdr:row>12</xdr:row>
      <xdr:rowOff>0</xdr:rowOff>
    </xdr:from>
    <xdr:to>
      <xdr:col>27</xdr:col>
      <xdr:colOff>63500</xdr:colOff>
      <xdr:row>19</xdr:row>
      <xdr:rowOff>165100</xdr:rowOff>
    </xdr:to>
    <xdr:cxnSp macro="">
      <xdr:nvCxnSpPr>
        <xdr:cNvPr id="81" name="Elbow Connector 80">
          <a:extLst>
            <a:ext uri="{FF2B5EF4-FFF2-40B4-BE49-F238E27FC236}">
              <a16:creationId xmlns:a16="http://schemas.microsoft.com/office/drawing/2014/main" id="{0E0440D9-7EFA-5E4C-8533-472A82AB63BB}"/>
            </a:ext>
          </a:extLst>
        </xdr:cNvPr>
        <xdr:cNvCxnSpPr>
          <a:stCxn id="64" idx="2"/>
          <a:endCxn id="76" idx="1"/>
        </xdr:cNvCxnSpPr>
      </xdr:nvCxnSpPr>
      <xdr:spPr>
        <a:xfrm rot="16200000" flipH="1">
          <a:off x="8950325" y="796925"/>
          <a:ext cx="1587500" cy="48704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254000</xdr:colOff>
      <xdr:row>10</xdr:row>
      <xdr:rowOff>88900</xdr:rowOff>
    </xdr:from>
    <xdr:to>
      <xdr:col>9</xdr:col>
      <xdr:colOff>169572</xdr:colOff>
      <xdr:row>12</xdr:row>
      <xdr:rowOff>0</xdr:rowOff>
    </xdr:to>
    <xdr:sp macro="" textlink="">
      <xdr:nvSpPr>
        <xdr:cNvPr id="82" name="Rounded Rectangle 81">
          <a:extLst>
            <a:ext uri="{FF2B5EF4-FFF2-40B4-BE49-F238E27FC236}">
              <a16:creationId xmlns:a16="http://schemas.microsoft.com/office/drawing/2014/main" id="{D92D6427-5D51-4A4A-A110-C1A6F7A83AB4}"/>
            </a:ext>
          </a:extLst>
        </xdr:cNvPr>
        <xdr:cNvSpPr/>
      </xdr:nvSpPr>
      <xdr:spPr>
        <a:xfrm>
          <a:off x="46228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2236</xdr:colOff>
      <xdr:row>12</xdr:row>
      <xdr:rowOff>0</xdr:rowOff>
    </xdr:from>
    <xdr:to>
      <xdr:col>27</xdr:col>
      <xdr:colOff>63500</xdr:colOff>
      <xdr:row>19</xdr:row>
      <xdr:rowOff>165100</xdr:rowOff>
    </xdr:to>
    <xdr:cxnSp macro="">
      <xdr:nvCxnSpPr>
        <xdr:cNvPr id="83" name="Elbow Connector 82">
          <a:extLst>
            <a:ext uri="{FF2B5EF4-FFF2-40B4-BE49-F238E27FC236}">
              <a16:creationId xmlns:a16="http://schemas.microsoft.com/office/drawing/2014/main" id="{9A46B921-7E60-C345-85AE-D7FBA67F23D9}"/>
            </a:ext>
          </a:extLst>
        </xdr:cNvPr>
        <xdr:cNvCxnSpPr>
          <a:stCxn id="82" idx="2"/>
          <a:endCxn id="76" idx="1"/>
        </xdr:cNvCxnSpPr>
      </xdr:nvCxnSpPr>
      <xdr:spPr>
        <a:xfrm rot="16200000" flipH="1">
          <a:off x="7690968" y="-462432"/>
          <a:ext cx="1587500" cy="73891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313028</xdr:colOff>
      <xdr:row>4</xdr:row>
      <xdr:rowOff>88900</xdr:rowOff>
    </xdr:from>
    <xdr:to>
      <xdr:col>8</xdr:col>
      <xdr:colOff>228600</xdr:colOff>
      <xdr:row>6</xdr:row>
      <xdr:rowOff>0</xdr:rowOff>
    </xdr:to>
    <xdr:sp macro="" textlink="">
      <xdr:nvSpPr>
        <xdr:cNvPr id="84" name="Rounded Rectangle 83">
          <a:extLst>
            <a:ext uri="{FF2B5EF4-FFF2-40B4-BE49-F238E27FC236}">
              <a16:creationId xmlns:a16="http://schemas.microsoft.com/office/drawing/2014/main" id="{3AF00447-1D39-4B4D-80E5-FA29B859089D}"/>
            </a:ext>
          </a:extLst>
        </xdr:cNvPr>
        <xdr:cNvSpPr/>
      </xdr:nvSpPr>
      <xdr:spPr>
        <a:xfrm>
          <a:off x="42627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8</xdr:col>
      <xdr:colOff>133350</xdr:colOff>
      <xdr:row>2</xdr:row>
      <xdr:rowOff>0</xdr:rowOff>
    </xdr:from>
    <xdr:to>
      <xdr:col>9</xdr:col>
      <xdr:colOff>381000</xdr:colOff>
      <xdr:row>4</xdr:row>
      <xdr:rowOff>0</xdr:rowOff>
    </xdr:to>
    <xdr:cxnSp macro="">
      <xdr:nvCxnSpPr>
        <xdr:cNvPr id="85" name="Elbow Connector 84">
          <a:extLst>
            <a:ext uri="{FF2B5EF4-FFF2-40B4-BE49-F238E27FC236}">
              <a16:creationId xmlns:a16="http://schemas.microsoft.com/office/drawing/2014/main" id="{D9ECA0E0-019F-A94D-9325-A0E7A7504149}"/>
            </a:ext>
          </a:extLst>
        </xdr:cNvPr>
        <xdr:cNvCxnSpPr>
          <a:stCxn id="51" idx="3"/>
          <a:endCxn id="51" idx="0"/>
        </xdr:cNvCxnSpPr>
      </xdr:nvCxnSpPr>
      <xdr:spPr>
        <a:xfrm flipH="1" flipV="1">
          <a:off x="4502150" y="406400"/>
          <a:ext cx="6667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63500</xdr:colOff>
      <xdr:row>9</xdr:row>
      <xdr:rowOff>0</xdr:rowOff>
    </xdr:from>
    <xdr:to>
      <xdr:col>28</xdr:col>
      <xdr:colOff>353364</xdr:colOff>
      <xdr:row>22</xdr:row>
      <xdr:rowOff>165100</xdr:rowOff>
    </xdr:to>
    <xdr:cxnSp macro="">
      <xdr:nvCxnSpPr>
        <xdr:cNvPr id="2" name="Elbow Connector 1">
          <a:extLst>
            <a:ext uri="{FF2B5EF4-FFF2-40B4-BE49-F238E27FC236}">
              <a16:creationId xmlns:a16="http://schemas.microsoft.com/office/drawing/2014/main" id="{C9545CFF-9FD5-6540-BBD2-A9E4A7C993F2}"/>
            </a:ext>
          </a:extLst>
        </xdr:cNvPr>
        <xdr:cNvCxnSpPr>
          <a:stCxn id="39" idx="2"/>
          <a:endCxn id="31" idx="3"/>
        </xdr:cNvCxnSpPr>
      </xdr:nvCxnSpPr>
      <xdr:spPr>
        <a:xfrm rot="5400000">
          <a:off x="16813682" y="-2195982"/>
          <a:ext cx="2806700" cy="963706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7</xdr:row>
      <xdr:rowOff>196850</xdr:rowOff>
    </xdr:from>
    <xdr:to>
      <xdr:col>12</xdr:col>
      <xdr:colOff>340664</xdr:colOff>
      <xdr:row>22</xdr:row>
      <xdr:rowOff>165100</xdr:rowOff>
    </xdr:to>
    <xdr:cxnSp macro="">
      <xdr:nvCxnSpPr>
        <xdr:cNvPr id="3" name="Elbow Connector 2">
          <a:extLst>
            <a:ext uri="{FF2B5EF4-FFF2-40B4-BE49-F238E27FC236}">
              <a16:creationId xmlns:a16="http://schemas.microsoft.com/office/drawing/2014/main" id="{447BF1FC-D665-CA43-9071-9D2CEFE1F97E}"/>
            </a:ext>
          </a:extLst>
        </xdr:cNvPr>
        <xdr:cNvCxnSpPr>
          <a:stCxn id="34" idx="2"/>
          <a:endCxn id="31" idx="3"/>
        </xdr:cNvCxnSpPr>
      </xdr:nvCxnSpPr>
      <xdr:spPr>
        <a:xfrm rot="5400000">
          <a:off x="13451357" y="956793"/>
          <a:ext cx="3016250" cy="312196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13</xdr:row>
      <xdr:rowOff>184150</xdr:rowOff>
    </xdr:from>
    <xdr:to>
      <xdr:col>11</xdr:col>
      <xdr:colOff>332436</xdr:colOff>
      <xdr:row>22</xdr:row>
      <xdr:rowOff>165100</xdr:rowOff>
    </xdr:to>
    <xdr:cxnSp macro="">
      <xdr:nvCxnSpPr>
        <xdr:cNvPr id="4" name="Elbow Connector 3">
          <a:extLst>
            <a:ext uri="{FF2B5EF4-FFF2-40B4-BE49-F238E27FC236}">
              <a16:creationId xmlns:a16="http://schemas.microsoft.com/office/drawing/2014/main" id="{77214EDD-F1D9-C94A-9037-C4EF116AC80F}"/>
            </a:ext>
          </a:extLst>
        </xdr:cNvPr>
        <xdr:cNvCxnSpPr>
          <a:stCxn id="35" idx="2"/>
          <a:endCxn id="31" idx="3"/>
        </xdr:cNvCxnSpPr>
      </xdr:nvCxnSpPr>
      <xdr:spPr>
        <a:xfrm rot="5400000">
          <a:off x="13847293" y="1767357"/>
          <a:ext cx="1809750" cy="2707336"/>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241300</xdr:colOff>
      <xdr:row>11</xdr:row>
      <xdr:rowOff>0</xdr:rowOff>
    </xdr:from>
    <xdr:to>
      <xdr:col>35</xdr:col>
      <xdr:colOff>12700</xdr:colOff>
      <xdr:row>15</xdr:row>
      <xdr:rowOff>0</xdr:rowOff>
    </xdr:to>
    <xdr:sp macro="" textlink="">
      <xdr:nvSpPr>
        <xdr:cNvPr id="5" name="Rounded Rectangle 4">
          <a:extLst>
            <a:ext uri="{FF2B5EF4-FFF2-40B4-BE49-F238E27FC236}">
              <a16:creationId xmlns:a16="http://schemas.microsoft.com/office/drawing/2014/main" id="{72C2D6C5-22FA-4F48-9B77-8CC4C3A84C81}"/>
            </a:ext>
          </a:extLst>
        </xdr:cNvPr>
        <xdr:cNvSpPr/>
      </xdr:nvSpPr>
      <xdr:spPr>
        <a:xfrm>
          <a:off x="24549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26</xdr:col>
      <xdr:colOff>50800</xdr:colOff>
      <xdr:row>5</xdr:row>
      <xdr:rowOff>0</xdr:rowOff>
    </xdr:from>
    <xdr:to>
      <xdr:col>29</xdr:col>
      <xdr:colOff>165100</xdr:colOff>
      <xdr:row>9</xdr:row>
      <xdr:rowOff>0</xdr:rowOff>
    </xdr:to>
    <xdr:sp macro="" textlink="">
      <xdr:nvSpPr>
        <xdr:cNvPr id="6" name="Rounded Rectangle 5">
          <a:extLst>
            <a:ext uri="{FF2B5EF4-FFF2-40B4-BE49-F238E27FC236}">
              <a16:creationId xmlns:a16="http://schemas.microsoft.com/office/drawing/2014/main" id="{42BFEFE7-4F5A-4444-A5F4-848ED8702CE6}"/>
            </a:ext>
          </a:extLst>
        </xdr:cNvPr>
        <xdr:cNvSpPr/>
      </xdr:nvSpPr>
      <xdr:spPr>
        <a:xfrm>
          <a:off x="219202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26</xdr:col>
      <xdr:colOff>114300</xdr:colOff>
      <xdr:row>11</xdr:row>
      <xdr:rowOff>0</xdr:rowOff>
    </xdr:from>
    <xdr:to>
      <xdr:col>29</xdr:col>
      <xdr:colOff>228600</xdr:colOff>
      <xdr:row>15</xdr:row>
      <xdr:rowOff>0</xdr:rowOff>
    </xdr:to>
    <xdr:sp macro="" textlink="">
      <xdr:nvSpPr>
        <xdr:cNvPr id="7" name="Rounded Rectangle 6">
          <a:extLst>
            <a:ext uri="{FF2B5EF4-FFF2-40B4-BE49-F238E27FC236}">
              <a16:creationId xmlns:a16="http://schemas.microsoft.com/office/drawing/2014/main" id="{4B597563-2947-CF41-BEE4-1F026E11C392}"/>
            </a:ext>
          </a:extLst>
        </xdr:cNvPr>
        <xdr:cNvSpPr/>
      </xdr:nvSpPr>
      <xdr:spPr>
        <a:xfrm>
          <a:off x="219837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29</xdr:col>
      <xdr:colOff>165100</xdr:colOff>
      <xdr:row>7</xdr:row>
      <xdr:rowOff>0</xdr:rowOff>
    </xdr:from>
    <xdr:to>
      <xdr:col>32</xdr:col>
      <xdr:colOff>228600</xdr:colOff>
      <xdr:row>7</xdr:row>
      <xdr:rowOff>0</xdr:rowOff>
    </xdr:to>
    <xdr:cxnSp macro="">
      <xdr:nvCxnSpPr>
        <xdr:cNvPr id="8" name="Straight Arrow Connector 7">
          <a:extLst>
            <a:ext uri="{FF2B5EF4-FFF2-40B4-BE49-F238E27FC236}">
              <a16:creationId xmlns:a16="http://schemas.microsoft.com/office/drawing/2014/main" id="{BF187F05-D2AB-9342-906F-E96D54A97AB3}"/>
            </a:ext>
          </a:extLst>
        </xdr:cNvPr>
        <xdr:cNvCxnSpPr>
          <a:stCxn id="9" idx="1"/>
          <a:endCxn id="6" idx="3"/>
        </xdr:cNvCxnSpPr>
      </xdr:nvCxnSpPr>
      <xdr:spPr>
        <a:xfrm flipH="1">
          <a:off x="23253700" y="812800"/>
          <a:ext cx="1282700" cy="0"/>
        </a:xfrm>
        <a:prstGeom prst="straightConnector1">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228600</xdr:colOff>
      <xdr:row>5</xdr:row>
      <xdr:rowOff>0</xdr:rowOff>
    </xdr:from>
    <xdr:to>
      <xdr:col>35</xdr:col>
      <xdr:colOff>0</xdr:colOff>
      <xdr:row>9</xdr:row>
      <xdr:rowOff>0</xdr:rowOff>
    </xdr:to>
    <xdr:sp macro="" textlink="">
      <xdr:nvSpPr>
        <xdr:cNvPr id="9" name="Rounded Rectangle 8">
          <a:extLst>
            <a:ext uri="{FF2B5EF4-FFF2-40B4-BE49-F238E27FC236}">
              <a16:creationId xmlns:a16="http://schemas.microsoft.com/office/drawing/2014/main" id="{2897D95F-B626-A84A-B4B9-E9ED69AAD969}"/>
            </a:ext>
          </a:extLst>
        </xdr:cNvPr>
        <xdr:cNvSpPr/>
      </xdr:nvSpPr>
      <xdr:spPr>
        <a:xfrm>
          <a:off x="245364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29</xdr:col>
      <xdr:colOff>228600</xdr:colOff>
      <xdr:row>13</xdr:row>
      <xdr:rowOff>0</xdr:rowOff>
    </xdr:from>
    <xdr:to>
      <xdr:col>32</xdr:col>
      <xdr:colOff>241300</xdr:colOff>
      <xdr:row>13</xdr:row>
      <xdr:rowOff>0</xdr:rowOff>
    </xdr:to>
    <xdr:cxnSp macro="">
      <xdr:nvCxnSpPr>
        <xdr:cNvPr id="10" name="Straight Arrow Connector 9">
          <a:extLst>
            <a:ext uri="{FF2B5EF4-FFF2-40B4-BE49-F238E27FC236}">
              <a16:creationId xmlns:a16="http://schemas.microsoft.com/office/drawing/2014/main" id="{77F812CD-77C4-CC46-9E21-A0AAD3F946A3}"/>
            </a:ext>
          </a:extLst>
        </xdr:cNvPr>
        <xdr:cNvCxnSpPr>
          <a:cxnSpLocks/>
          <a:stCxn id="5" idx="1"/>
          <a:endCxn id="7" idx="3"/>
        </xdr:cNvCxnSpPr>
      </xdr:nvCxnSpPr>
      <xdr:spPr>
        <a:xfrm flipH="1">
          <a:off x="23317200" y="2032000"/>
          <a:ext cx="1231900" cy="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9</xdr:row>
      <xdr:rowOff>190500</xdr:rowOff>
    </xdr:from>
    <xdr:to>
      <xdr:col>13</xdr:col>
      <xdr:colOff>101600</xdr:colOff>
      <xdr:row>13</xdr:row>
      <xdr:rowOff>190500</xdr:rowOff>
    </xdr:to>
    <xdr:sp macro="" textlink="">
      <xdr:nvSpPr>
        <xdr:cNvPr id="11" name="Rounded Rectangle 10">
          <a:extLst>
            <a:ext uri="{FF2B5EF4-FFF2-40B4-BE49-F238E27FC236}">
              <a16:creationId xmlns:a16="http://schemas.microsoft.com/office/drawing/2014/main" id="{1EB99A02-23EC-5349-B00C-2218FE5B382B}"/>
            </a:ext>
          </a:extLst>
        </xdr:cNvPr>
        <xdr:cNvSpPr/>
      </xdr:nvSpPr>
      <xdr:spPr>
        <a:xfrm>
          <a:off x="154686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10</xdr:col>
      <xdr:colOff>101600</xdr:colOff>
      <xdr:row>4</xdr:row>
      <xdr:rowOff>12700</xdr:rowOff>
    </xdr:from>
    <xdr:to>
      <xdr:col>13</xdr:col>
      <xdr:colOff>101600</xdr:colOff>
      <xdr:row>8</xdr:row>
      <xdr:rowOff>12700</xdr:rowOff>
    </xdr:to>
    <xdr:sp macro="" textlink="">
      <xdr:nvSpPr>
        <xdr:cNvPr id="12" name="Rounded Rectangle 11">
          <a:extLst>
            <a:ext uri="{FF2B5EF4-FFF2-40B4-BE49-F238E27FC236}">
              <a16:creationId xmlns:a16="http://schemas.microsoft.com/office/drawing/2014/main" id="{50D6403E-5F88-5D4E-A060-5FA75642D029}"/>
            </a:ext>
          </a:extLst>
        </xdr:cNvPr>
        <xdr:cNvSpPr/>
      </xdr:nvSpPr>
      <xdr:spPr>
        <a:xfrm>
          <a:off x="154686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10</xdr:col>
      <xdr:colOff>101600</xdr:colOff>
      <xdr:row>16</xdr:row>
      <xdr:rowOff>0</xdr:rowOff>
    </xdr:from>
    <xdr:to>
      <xdr:col>13</xdr:col>
      <xdr:colOff>101600</xdr:colOff>
      <xdr:row>20</xdr:row>
      <xdr:rowOff>0</xdr:rowOff>
    </xdr:to>
    <xdr:sp macro="" textlink="">
      <xdr:nvSpPr>
        <xdr:cNvPr id="13" name="Rounded Rectangle 12">
          <a:extLst>
            <a:ext uri="{FF2B5EF4-FFF2-40B4-BE49-F238E27FC236}">
              <a16:creationId xmlns:a16="http://schemas.microsoft.com/office/drawing/2014/main" id="{46B9247D-1694-2541-974A-E4C5BB6B8895}"/>
            </a:ext>
          </a:extLst>
        </xdr:cNvPr>
        <xdr:cNvSpPr/>
      </xdr:nvSpPr>
      <xdr:spPr>
        <a:xfrm>
          <a:off x="154686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2</xdr:col>
      <xdr:colOff>63500</xdr:colOff>
      <xdr:row>7</xdr:row>
      <xdr:rowOff>165100</xdr:rowOff>
    </xdr:from>
    <xdr:to>
      <xdr:col>5</xdr:col>
      <xdr:colOff>63500</xdr:colOff>
      <xdr:row>11</xdr:row>
      <xdr:rowOff>165100</xdr:rowOff>
    </xdr:to>
    <xdr:sp macro="" textlink="">
      <xdr:nvSpPr>
        <xdr:cNvPr id="14" name="Rounded Rectangle 13">
          <a:extLst>
            <a:ext uri="{FF2B5EF4-FFF2-40B4-BE49-F238E27FC236}">
              <a16:creationId xmlns:a16="http://schemas.microsoft.com/office/drawing/2014/main" id="{5044401E-D49A-D745-B9A2-F41D6EE92540}"/>
            </a:ext>
          </a:extLst>
        </xdr:cNvPr>
        <xdr:cNvSpPr/>
      </xdr:nvSpPr>
      <xdr:spPr>
        <a:xfrm>
          <a:off x="121793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2</xdr:col>
      <xdr:colOff>63500</xdr:colOff>
      <xdr:row>15</xdr:row>
      <xdr:rowOff>190500</xdr:rowOff>
    </xdr:from>
    <xdr:to>
      <xdr:col>5</xdr:col>
      <xdr:colOff>63500</xdr:colOff>
      <xdr:row>19</xdr:row>
      <xdr:rowOff>190500</xdr:rowOff>
    </xdr:to>
    <xdr:sp macro="" textlink="">
      <xdr:nvSpPr>
        <xdr:cNvPr id="15" name="Rounded Rectangle 14">
          <a:extLst>
            <a:ext uri="{FF2B5EF4-FFF2-40B4-BE49-F238E27FC236}">
              <a16:creationId xmlns:a16="http://schemas.microsoft.com/office/drawing/2014/main" id="{3EA7B6B9-4980-6740-9609-E249AE07E31C}"/>
            </a:ext>
          </a:extLst>
        </xdr:cNvPr>
        <xdr:cNvSpPr/>
      </xdr:nvSpPr>
      <xdr:spPr>
        <a:xfrm>
          <a:off x="121793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5</xdr:col>
      <xdr:colOff>50800</xdr:colOff>
      <xdr:row>11</xdr:row>
      <xdr:rowOff>6350</xdr:rowOff>
    </xdr:from>
    <xdr:to>
      <xdr:col>10</xdr:col>
      <xdr:colOff>101600</xdr:colOff>
      <xdr:row>11</xdr:row>
      <xdr:rowOff>190500</xdr:rowOff>
    </xdr:to>
    <xdr:cxnSp macro="">
      <xdr:nvCxnSpPr>
        <xdr:cNvPr id="16" name="Elbow Connector 15">
          <a:extLst>
            <a:ext uri="{FF2B5EF4-FFF2-40B4-BE49-F238E27FC236}">
              <a16:creationId xmlns:a16="http://schemas.microsoft.com/office/drawing/2014/main" id="{26F655FB-C6CC-0240-8F08-3321D4889554}"/>
            </a:ext>
          </a:extLst>
        </xdr:cNvPr>
        <xdr:cNvCxnSpPr>
          <a:stCxn id="11" idx="1"/>
          <a:endCxn id="29" idx="3"/>
        </xdr:cNvCxnSpPr>
      </xdr:nvCxnSpPr>
      <xdr:spPr>
        <a:xfrm rot="10800000">
          <a:off x="13385800" y="1631950"/>
          <a:ext cx="2082800" cy="184150"/>
        </a:xfrm>
        <a:prstGeom prst="bentConnector3">
          <a:avLst>
            <a:gd name="adj1" fmla="val 50000"/>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6</xdr:row>
      <xdr:rowOff>12700</xdr:rowOff>
    </xdr:from>
    <xdr:to>
      <xdr:col>10</xdr:col>
      <xdr:colOff>101600</xdr:colOff>
      <xdr:row>9</xdr:row>
      <xdr:rowOff>165100</xdr:rowOff>
    </xdr:to>
    <xdr:cxnSp macro="">
      <xdr:nvCxnSpPr>
        <xdr:cNvPr id="17" name="Elbow Connector 16">
          <a:extLst>
            <a:ext uri="{FF2B5EF4-FFF2-40B4-BE49-F238E27FC236}">
              <a16:creationId xmlns:a16="http://schemas.microsoft.com/office/drawing/2014/main" id="{95E495F5-DB88-3645-9366-141718024CAD}"/>
            </a:ext>
          </a:extLst>
        </xdr:cNvPr>
        <xdr:cNvCxnSpPr>
          <a:stCxn id="12" idx="1"/>
          <a:endCxn id="14" idx="3"/>
        </xdr:cNvCxnSpPr>
      </xdr:nvCxnSpPr>
      <xdr:spPr>
        <a:xfrm rot="10800000" flipV="1">
          <a:off x="13398500" y="622300"/>
          <a:ext cx="2070100" cy="762000"/>
        </a:xfrm>
        <a:prstGeom prst="bentConnector3">
          <a:avLst>
            <a:gd name="adj1" fmla="val 50000"/>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17</xdr:row>
      <xdr:rowOff>190500</xdr:rowOff>
    </xdr:from>
    <xdr:to>
      <xdr:col>10</xdr:col>
      <xdr:colOff>101600</xdr:colOff>
      <xdr:row>18</xdr:row>
      <xdr:rowOff>0</xdr:rowOff>
    </xdr:to>
    <xdr:cxnSp macro="">
      <xdr:nvCxnSpPr>
        <xdr:cNvPr id="18" name="Straight Arrow Connector 17">
          <a:extLst>
            <a:ext uri="{FF2B5EF4-FFF2-40B4-BE49-F238E27FC236}">
              <a16:creationId xmlns:a16="http://schemas.microsoft.com/office/drawing/2014/main" id="{29ACCABC-FB37-5A41-9BD0-BBBB599641B4}"/>
            </a:ext>
          </a:extLst>
        </xdr:cNvPr>
        <xdr:cNvCxnSpPr>
          <a:stCxn id="13" idx="1"/>
          <a:endCxn id="15" idx="3"/>
        </xdr:cNvCxnSpPr>
      </xdr:nvCxnSpPr>
      <xdr:spPr>
        <a:xfrm flipH="1" flipV="1">
          <a:off x="13398500" y="3035300"/>
          <a:ext cx="2070100" cy="1270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203200</xdr:colOff>
      <xdr:row>11</xdr:row>
      <xdr:rowOff>0</xdr:rowOff>
    </xdr:from>
    <xdr:to>
      <xdr:col>21</xdr:col>
      <xdr:colOff>317500</xdr:colOff>
      <xdr:row>15</xdr:row>
      <xdr:rowOff>0</xdr:rowOff>
    </xdr:to>
    <xdr:sp macro="" textlink="">
      <xdr:nvSpPr>
        <xdr:cNvPr id="19" name="Rounded Rectangle 18">
          <a:extLst>
            <a:ext uri="{FF2B5EF4-FFF2-40B4-BE49-F238E27FC236}">
              <a16:creationId xmlns:a16="http://schemas.microsoft.com/office/drawing/2014/main" id="{BEAD40E9-24B2-3A43-BF10-49455B4B2F8A}"/>
            </a:ext>
          </a:extLst>
        </xdr:cNvPr>
        <xdr:cNvSpPr/>
      </xdr:nvSpPr>
      <xdr:spPr>
        <a:xfrm>
          <a:off x="18821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12</xdr:col>
      <xdr:colOff>165100</xdr:colOff>
      <xdr:row>12</xdr:row>
      <xdr:rowOff>38100</xdr:rowOff>
    </xdr:from>
    <xdr:to>
      <xdr:col>13</xdr:col>
      <xdr:colOff>93372</xdr:colOff>
      <xdr:row>13</xdr:row>
      <xdr:rowOff>152400</xdr:rowOff>
    </xdr:to>
    <xdr:sp macro="" textlink="">
      <xdr:nvSpPr>
        <xdr:cNvPr id="21" name="Rounded Rectangle 20">
          <a:extLst>
            <a:ext uri="{FF2B5EF4-FFF2-40B4-BE49-F238E27FC236}">
              <a16:creationId xmlns:a16="http://schemas.microsoft.com/office/drawing/2014/main" id="{7529DF21-3A96-4645-8594-2503638ED58A}"/>
            </a:ext>
          </a:extLst>
        </xdr:cNvPr>
        <xdr:cNvSpPr/>
      </xdr:nvSpPr>
      <xdr:spPr>
        <a:xfrm>
          <a:off x="163449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93372</xdr:colOff>
      <xdr:row>13</xdr:row>
      <xdr:rowOff>0</xdr:rowOff>
    </xdr:from>
    <xdr:to>
      <xdr:col>18</xdr:col>
      <xdr:colOff>203200</xdr:colOff>
      <xdr:row>17</xdr:row>
      <xdr:rowOff>19050</xdr:rowOff>
    </xdr:to>
    <xdr:cxnSp macro="">
      <xdr:nvCxnSpPr>
        <xdr:cNvPr id="22" name="Elbow Connector 21">
          <a:extLst>
            <a:ext uri="{FF2B5EF4-FFF2-40B4-BE49-F238E27FC236}">
              <a16:creationId xmlns:a16="http://schemas.microsoft.com/office/drawing/2014/main" id="{F6E9F7EC-855F-2D44-BD3F-42917EBB16CE}"/>
            </a:ext>
          </a:extLst>
        </xdr:cNvPr>
        <xdr:cNvCxnSpPr>
          <a:stCxn id="19" idx="1"/>
          <a:endCxn id="23" idx="3"/>
        </xdr:cNvCxnSpPr>
      </xdr:nvCxnSpPr>
      <xdr:spPr>
        <a:xfrm rot="10800000" flipV="1">
          <a:off x="16679572" y="2032000"/>
          <a:ext cx="2141828" cy="831850"/>
        </a:xfrm>
        <a:prstGeom prst="bentConnector3">
          <a:avLst>
            <a:gd name="adj1" fmla="val 50000"/>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165100</xdr:colOff>
      <xdr:row>16</xdr:row>
      <xdr:rowOff>63500</xdr:rowOff>
    </xdr:from>
    <xdr:to>
      <xdr:col>13</xdr:col>
      <xdr:colOff>93372</xdr:colOff>
      <xdr:row>17</xdr:row>
      <xdr:rowOff>177800</xdr:rowOff>
    </xdr:to>
    <xdr:sp macro="" textlink="">
      <xdr:nvSpPr>
        <xdr:cNvPr id="23" name="Rounded Rectangle 22">
          <a:extLst>
            <a:ext uri="{FF2B5EF4-FFF2-40B4-BE49-F238E27FC236}">
              <a16:creationId xmlns:a16="http://schemas.microsoft.com/office/drawing/2014/main" id="{D595F507-5728-E840-B95F-5AF8956D1FE9}"/>
            </a:ext>
          </a:extLst>
        </xdr:cNvPr>
        <xdr:cNvSpPr/>
      </xdr:nvSpPr>
      <xdr:spPr>
        <a:xfrm>
          <a:off x="16344900" y="27051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106072</xdr:colOff>
      <xdr:row>13</xdr:row>
      <xdr:rowOff>0</xdr:rowOff>
    </xdr:from>
    <xdr:to>
      <xdr:col>26</xdr:col>
      <xdr:colOff>114300</xdr:colOff>
      <xdr:row>19</xdr:row>
      <xdr:rowOff>6350</xdr:rowOff>
    </xdr:to>
    <xdr:cxnSp macro="">
      <xdr:nvCxnSpPr>
        <xdr:cNvPr id="24" name="Elbow Connector 23">
          <a:extLst>
            <a:ext uri="{FF2B5EF4-FFF2-40B4-BE49-F238E27FC236}">
              <a16:creationId xmlns:a16="http://schemas.microsoft.com/office/drawing/2014/main" id="{906DAD4E-DDC9-D145-B57C-68513094472E}"/>
            </a:ext>
          </a:extLst>
        </xdr:cNvPr>
        <xdr:cNvCxnSpPr>
          <a:stCxn id="7" idx="1"/>
          <a:endCxn id="25" idx="3"/>
        </xdr:cNvCxnSpPr>
      </xdr:nvCxnSpPr>
      <xdr:spPr>
        <a:xfrm rot="10800000" flipV="1">
          <a:off x="16692272" y="2032000"/>
          <a:ext cx="5291428" cy="1225550"/>
        </a:xfrm>
        <a:prstGeom prst="bentConnector3">
          <a:avLst>
            <a:gd name="adj1" fmla="val 18319"/>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177800</xdr:colOff>
      <xdr:row>18</xdr:row>
      <xdr:rowOff>50800</xdr:rowOff>
    </xdr:from>
    <xdr:to>
      <xdr:col>13</xdr:col>
      <xdr:colOff>106072</xdr:colOff>
      <xdr:row>19</xdr:row>
      <xdr:rowOff>165100</xdr:rowOff>
    </xdr:to>
    <xdr:sp macro="" textlink="">
      <xdr:nvSpPr>
        <xdr:cNvPr id="25" name="Rounded Rectangle 24">
          <a:extLst>
            <a:ext uri="{FF2B5EF4-FFF2-40B4-BE49-F238E27FC236}">
              <a16:creationId xmlns:a16="http://schemas.microsoft.com/office/drawing/2014/main" id="{07E229F1-D3B6-8C49-BA09-605EDD65F89C}"/>
            </a:ext>
          </a:extLst>
        </xdr:cNvPr>
        <xdr:cNvSpPr/>
      </xdr:nvSpPr>
      <xdr:spPr>
        <a:xfrm>
          <a:off x="163576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106072</xdr:colOff>
      <xdr:row>7</xdr:row>
      <xdr:rowOff>0</xdr:rowOff>
    </xdr:from>
    <xdr:to>
      <xdr:col>26</xdr:col>
      <xdr:colOff>50800</xdr:colOff>
      <xdr:row>11</xdr:row>
      <xdr:rowOff>19050</xdr:rowOff>
    </xdr:to>
    <xdr:cxnSp macro="">
      <xdr:nvCxnSpPr>
        <xdr:cNvPr id="26" name="Elbow Connector 25">
          <a:extLst>
            <a:ext uri="{FF2B5EF4-FFF2-40B4-BE49-F238E27FC236}">
              <a16:creationId xmlns:a16="http://schemas.microsoft.com/office/drawing/2014/main" id="{4F970892-D4B6-E04A-94C2-CEF68ABE8E32}"/>
            </a:ext>
          </a:extLst>
        </xdr:cNvPr>
        <xdr:cNvCxnSpPr>
          <a:stCxn id="6" idx="1"/>
          <a:endCxn id="27" idx="3"/>
        </xdr:cNvCxnSpPr>
      </xdr:nvCxnSpPr>
      <xdr:spPr>
        <a:xfrm rot="10800000" flipV="1">
          <a:off x="16692272" y="812800"/>
          <a:ext cx="5227928" cy="831850"/>
        </a:xfrm>
        <a:prstGeom prst="bentConnector3">
          <a:avLst>
            <a:gd name="adj1" fmla="val 79880"/>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177800</xdr:colOff>
      <xdr:row>10</xdr:row>
      <xdr:rowOff>63500</xdr:rowOff>
    </xdr:from>
    <xdr:to>
      <xdr:col>13</xdr:col>
      <xdr:colOff>106072</xdr:colOff>
      <xdr:row>11</xdr:row>
      <xdr:rowOff>177800</xdr:rowOff>
    </xdr:to>
    <xdr:sp macro="" textlink="">
      <xdr:nvSpPr>
        <xdr:cNvPr id="27" name="Rounded Rectangle 26">
          <a:extLst>
            <a:ext uri="{FF2B5EF4-FFF2-40B4-BE49-F238E27FC236}">
              <a16:creationId xmlns:a16="http://schemas.microsoft.com/office/drawing/2014/main" id="{F4ACA8FB-07C8-DC43-94A5-2E68B95BB9EF}"/>
            </a:ext>
          </a:extLst>
        </xdr:cNvPr>
        <xdr:cNvSpPr/>
      </xdr:nvSpPr>
      <xdr:spPr>
        <a:xfrm>
          <a:off x="16357600" y="1485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93372</xdr:colOff>
      <xdr:row>12</xdr:row>
      <xdr:rowOff>196850</xdr:rowOff>
    </xdr:from>
    <xdr:to>
      <xdr:col>18</xdr:col>
      <xdr:colOff>203200</xdr:colOff>
      <xdr:row>13</xdr:row>
      <xdr:rowOff>0</xdr:rowOff>
    </xdr:to>
    <xdr:cxnSp macro="">
      <xdr:nvCxnSpPr>
        <xdr:cNvPr id="28" name="Straight Arrow Connector 27">
          <a:extLst>
            <a:ext uri="{FF2B5EF4-FFF2-40B4-BE49-F238E27FC236}">
              <a16:creationId xmlns:a16="http://schemas.microsoft.com/office/drawing/2014/main" id="{B62644A0-F54F-1E45-AA08-730D949F56CB}"/>
            </a:ext>
          </a:extLst>
        </xdr:cNvPr>
        <xdr:cNvCxnSpPr>
          <a:stCxn id="19" idx="1"/>
          <a:endCxn id="21" idx="3"/>
        </xdr:cNvCxnSpPr>
      </xdr:nvCxnSpPr>
      <xdr:spPr>
        <a:xfrm flipH="1" flipV="1">
          <a:off x="16679572" y="2025650"/>
          <a:ext cx="2141828" cy="6350"/>
        </a:xfrm>
        <a:prstGeom prst="straightConnector1">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122528</xdr:colOff>
      <xdr:row>10</xdr:row>
      <xdr:rowOff>50800</xdr:rowOff>
    </xdr:from>
    <xdr:to>
      <xdr:col>5</xdr:col>
      <xdr:colOff>50800</xdr:colOff>
      <xdr:row>11</xdr:row>
      <xdr:rowOff>165100</xdr:rowOff>
    </xdr:to>
    <xdr:sp macro="" textlink="">
      <xdr:nvSpPr>
        <xdr:cNvPr id="29" name="Rounded Rectangle 28">
          <a:extLst>
            <a:ext uri="{FF2B5EF4-FFF2-40B4-BE49-F238E27FC236}">
              <a16:creationId xmlns:a16="http://schemas.microsoft.com/office/drawing/2014/main" id="{7C1B747D-0D76-A744-B1A4-DD93FB5F5525}"/>
            </a:ext>
          </a:extLst>
        </xdr:cNvPr>
        <xdr:cNvSpPr/>
      </xdr:nvSpPr>
      <xdr:spPr>
        <a:xfrm>
          <a:off x="130511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101600</xdr:colOff>
      <xdr:row>6</xdr:row>
      <xdr:rowOff>12700</xdr:rowOff>
    </xdr:from>
    <xdr:to>
      <xdr:col>26</xdr:col>
      <xdr:colOff>114300</xdr:colOff>
      <xdr:row>13</xdr:row>
      <xdr:rowOff>0</xdr:rowOff>
    </xdr:to>
    <xdr:cxnSp macro="">
      <xdr:nvCxnSpPr>
        <xdr:cNvPr id="30" name="Elbow Connector 29">
          <a:extLst>
            <a:ext uri="{FF2B5EF4-FFF2-40B4-BE49-F238E27FC236}">
              <a16:creationId xmlns:a16="http://schemas.microsoft.com/office/drawing/2014/main" id="{A7A8C8BF-D97B-8E43-9B81-0358E75A6CA5}"/>
            </a:ext>
          </a:extLst>
        </xdr:cNvPr>
        <xdr:cNvCxnSpPr>
          <a:stCxn id="7" idx="1"/>
          <a:endCxn id="12" idx="3"/>
        </xdr:cNvCxnSpPr>
      </xdr:nvCxnSpPr>
      <xdr:spPr>
        <a:xfrm rot="10800000">
          <a:off x="16687800" y="622300"/>
          <a:ext cx="5295900" cy="1409700"/>
        </a:xfrm>
        <a:prstGeom prst="bentConnector3">
          <a:avLst>
            <a:gd name="adj1" fmla="val 18345"/>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20</xdr:row>
      <xdr:rowOff>165100</xdr:rowOff>
    </xdr:from>
    <xdr:to>
      <xdr:col>5</xdr:col>
      <xdr:colOff>63500</xdr:colOff>
      <xdr:row>24</xdr:row>
      <xdr:rowOff>165100</xdr:rowOff>
    </xdr:to>
    <xdr:sp macro="" textlink="">
      <xdr:nvSpPr>
        <xdr:cNvPr id="31" name="Rounded Rectangle 30">
          <a:extLst>
            <a:ext uri="{FF2B5EF4-FFF2-40B4-BE49-F238E27FC236}">
              <a16:creationId xmlns:a16="http://schemas.microsoft.com/office/drawing/2014/main" id="{F9F3703C-31E3-E440-9F47-69DDB8CE06B7}"/>
            </a:ext>
          </a:extLst>
        </xdr:cNvPr>
        <xdr:cNvSpPr/>
      </xdr:nvSpPr>
      <xdr:spPr>
        <a:xfrm>
          <a:off x="121793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5</xdr:col>
      <xdr:colOff>63500</xdr:colOff>
      <xdr:row>20</xdr:row>
      <xdr:rowOff>6350</xdr:rowOff>
    </xdr:from>
    <xdr:to>
      <xdr:col>10</xdr:col>
      <xdr:colOff>334314</xdr:colOff>
      <xdr:row>22</xdr:row>
      <xdr:rowOff>165100</xdr:rowOff>
    </xdr:to>
    <xdr:cxnSp macro="">
      <xdr:nvCxnSpPr>
        <xdr:cNvPr id="32" name="Elbow Connector 31">
          <a:extLst>
            <a:ext uri="{FF2B5EF4-FFF2-40B4-BE49-F238E27FC236}">
              <a16:creationId xmlns:a16="http://schemas.microsoft.com/office/drawing/2014/main" id="{6684F6AA-FF03-F047-8599-1CC134493511}"/>
            </a:ext>
          </a:extLst>
        </xdr:cNvPr>
        <xdr:cNvCxnSpPr>
          <a:stCxn id="33" idx="2"/>
          <a:endCxn id="31" idx="3"/>
        </xdr:cNvCxnSpPr>
      </xdr:nvCxnSpPr>
      <xdr:spPr>
        <a:xfrm rot="5400000">
          <a:off x="14267332" y="2591918"/>
          <a:ext cx="565150" cy="230281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166978</xdr:colOff>
      <xdr:row>18</xdr:row>
      <xdr:rowOff>95250</xdr:rowOff>
    </xdr:from>
    <xdr:to>
      <xdr:col>11</xdr:col>
      <xdr:colOff>95250</xdr:colOff>
      <xdr:row>20</xdr:row>
      <xdr:rowOff>6350</xdr:rowOff>
    </xdr:to>
    <xdr:sp macro="" textlink="">
      <xdr:nvSpPr>
        <xdr:cNvPr id="33" name="Rounded Rectangle 32">
          <a:extLst>
            <a:ext uri="{FF2B5EF4-FFF2-40B4-BE49-F238E27FC236}">
              <a16:creationId xmlns:a16="http://schemas.microsoft.com/office/drawing/2014/main" id="{4A2209A0-847E-9540-B986-711360644103}"/>
            </a:ext>
          </a:extLst>
        </xdr:cNvPr>
        <xdr:cNvSpPr/>
      </xdr:nvSpPr>
      <xdr:spPr>
        <a:xfrm>
          <a:off x="155339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xdr:col>
      <xdr:colOff>173328</xdr:colOff>
      <xdr:row>6</xdr:row>
      <xdr:rowOff>82550</xdr:rowOff>
    </xdr:from>
    <xdr:to>
      <xdr:col>13</xdr:col>
      <xdr:colOff>101600</xdr:colOff>
      <xdr:row>7</xdr:row>
      <xdr:rowOff>196850</xdr:rowOff>
    </xdr:to>
    <xdr:sp macro="" textlink="">
      <xdr:nvSpPr>
        <xdr:cNvPr id="34" name="Rounded Rectangle 33">
          <a:extLst>
            <a:ext uri="{FF2B5EF4-FFF2-40B4-BE49-F238E27FC236}">
              <a16:creationId xmlns:a16="http://schemas.microsoft.com/office/drawing/2014/main" id="{1F9DB625-770C-5E43-8C24-AE0FB8A9C3A9}"/>
            </a:ext>
          </a:extLst>
        </xdr:cNvPr>
        <xdr:cNvSpPr/>
      </xdr:nvSpPr>
      <xdr:spPr>
        <a:xfrm>
          <a:off x="163531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xdr:col>
      <xdr:colOff>165100</xdr:colOff>
      <xdr:row>12</xdr:row>
      <xdr:rowOff>69850</xdr:rowOff>
    </xdr:from>
    <xdr:to>
      <xdr:col>12</xdr:col>
      <xdr:colOff>93372</xdr:colOff>
      <xdr:row>13</xdr:row>
      <xdr:rowOff>184150</xdr:rowOff>
    </xdr:to>
    <xdr:sp macro="" textlink="">
      <xdr:nvSpPr>
        <xdr:cNvPr id="35" name="Rounded Rectangle 34">
          <a:extLst>
            <a:ext uri="{FF2B5EF4-FFF2-40B4-BE49-F238E27FC236}">
              <a16:creationId xmlns:a16="http://schemas.microsoft.com/office/drawing/2014/main" id="{B6BD2319-459A-374F-AF5A-8BF939D2958C}"/>
            </a:ext>
          </a:extLst>
        </xdr:cNvPr>
        <xdr:cNvSpPr/>
      </xdr:nvSpPr>
      <xdr:spPr>
        <a:xfrm>
          <a:off x="159385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5</xdr:col>
      <xdr:colOff>63500</xdr:colOff>
      <xdr:row>15</xdr:row>
      <xdr:rowOff>0</xdr:rowOff>
    </xdr:from>
    <xdr:to>
      <xdr:col>20</xdr:col>
      <xdr:colOff>57150</xdr:colOff>
      <xdr:row>22</xdr:row>
      <xdr:rowOff>165100</xdr:rowOff>
    </xdr:to>
    <xdr:cxnSp macro="">
      <xdr:nvCxnSpPr>
        <xdr:cNvPr id="36" name="Elbow Connector 35">
          <a:extLst>
            <a:ext uri="{FF2B5EF4-FFF2-40B4-BE49-F238E27FC236}">
              <a16:creationId xmlns:a16="http://schemas.microsoft.com/office/drawing/2014/main" id="{F5F1E860-AA72-134C-B3FC-62F2494D4815}"/>
            </a:ext>
          </a:extLst>
        </xdr:cNvPr>
        <xdr:cNvCxnSpPr>
          <a:stCxn id="19" idx="2"/>
          <a:endCxn id="31" idx="3"/>
        </xdr:cNvCxnSpPr>
      </xdr:nvCxnSpPr>
      <xdr:spPr>
        <a:xfrm rot="5400000">
          <a:off x="15649575" y="187325"/>
          <a:ext cx="1587500" cy="6089650"/>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203200</xdr:colOff>
      <xdr:row>13</xdr:row>
      <xdr:rowOff>88900</xdr:rowOff>
    </xdr:from>
    <xdr:to>
      <xdr:col>27</xdr:col>
      <xdr:colOff>131472</xdr:colOff>
      <xdr:row>15</xdr:row>
      <xdr:rowOff>0</xdr:rowOff>
    </xdr:to>
    <xdr:sp macro="" textlink="">
      <xdr:nvSpPr>
        <xdr:cNvPr id="37" name="Rounded Rectangle 36">
          <a:extLst>
            <a:ext uri="{FF2B5EF4-FFF2-40B4-BE49-F238E27FC236}">
              <a16:creationId xmlns:a16="http://schemas.microsoft.com/office/drawing/2014/main" id="{31D98010-2D40-844B-A9F6-B2DC01104922}"/>
            </a:ext>
          </a:extLst>
        </xdr:cNvPr>
        <xdr:cNvSpPr/>
      </xdr:nvSpPr>
      <xdr:spPr>
        <a:xfrm>
          <a:off x="220726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5</xdr:col>
      <xdr:colOff>63500</xdr:colOff>
      <xdr:row>15</xdr:row>
      <xdr:rowOff>0</xdr:rowOff>
    </xdr:from>
    <xdr:to>
      <xdr:col>26</xdr:col>
      <xdr:colOff>370536</xdr:colOff>
      <xdr:row>22</xdr:row>
      <xdr:rowOff>165100</xdr:rowOff>
    </xdr:to>
    <xdr:cxnSp macro="">
      <xdr:nvCxnSpPr>
        <xdr:cNvPr id="38" name="Elbow Connector 37">
          <a:extLst>
            <a:ext uri="{FF2B5EF4-FFF2-40B4-BE49-F238E27FC236}">
              <a16:creationId xmlns:a16="http://schemas.microsoft.com/office/drawing/2014/main" id="{02956FF9-6F1A-434C-AE8F-E20F4C00EF98}"/>
            </a:ext>
          </a:extLst>
        </xdr:cNvPr>
        <xdr:cNvCxnSpPr>
          <a:stCxn id="37" idx="2"/>
          <a:endCxn id="31" idx="3"/>
        </xdr:cNvCxnSpPr>
      </xdr:nvCxnSpPr>
      <xdr:spPr>
        <a:xfrm rot="5400000">
          <a:off x="17025468" y="-1188568"/>
          <a:ext cx="1587500" cy="8841436"/>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186028</xdr:colOff>
      <xdr:row>7</xdr:row>
      <xdr:rowOff>88900</xdr:rowOff>
    </xdr:from>
    <xdr:to>
      <xdr:col>29</xdr:col>
      <xdr:colOff>114300</xdr:colOff>
      <xdr:row>9</xdr:row>
      <xdr:rowOff>0</xdr:rowOff>
    </xdr:to>
    <xdr:sp macro="" textlink="">
      <xdr:nvSpPr>
        <xdr:cNvPr id="39" name="Rounded Rectangle 38">
          <a:extLst>
            <a:ext uri="{FF2B5EF4-FFF2-40B4-BE49-F238E27FC236}">
              <a16:creationId xmlns:a16="http://schemas.microsoft.com/office/drawing/2014/main" id="{D4A2F0F2-A0CA-AD47-862B-F5D56263F5DD}"/>
            </a:ext>
          </a:extLst>
        </xdr:cNvPr>
        <xdr:cNvSpPr/>
      </xdr:nvSpPr>
      <xdr:spPr>
        <a:xfrm>
          <a:off x="228682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24</xdr:col>
      <xdr:colOff>239064</xdr:colOff>
      <xdr:row>6</xdr:row>
      <xdr:rowOff>19050</xdr:rowOff>
    </xdr:from>
    <xdr:to>
      <xdr:col>29</xdr:col>
      <xdr:colOff>165100</xdr:colOff>
      <xdr:row>7</xdr:row>
      <xdr:rowOff>0</xdr:rowOff>
    </xdr:to>
    <xdr:cxnSp macro="">
      <xdr:nvCxnSpPr>
        <xdr:cNvPr id="40" name="Elbow Connector 39">
          <a:extLst>
            <a:ext uri="{FF2B5EF4-FFF2-40B4-BE49-F238E27FC236}">
              <a16:creationId xmlns:a16="http://schemas.microsoft.com/office/drawing/2014/main" id="{82DA242E-A3C2-4047-967D-EAE562B00F83}"/>
            </a:ext>
          </a:extLst>
        </xdr:cNvPr>
        <xdr:cNvCxnSpPr>
          <a:stCxn id="125" idx="3"/>
          <a:endCxn id="127" idx="0"/>
        </xdr:cNvCxnSpPr>
      </xdr:nvCxnSpPr>
      <xdr:spPr>
        <a:xfrm flipH="1">
          <a:off x="21295664" y="628650"/>
          <a:ext cx="1958036" cy="184150"/>
        </a:xfrm>
        <a:prstGeom prst="bentConnector4">
          <a:avLst>
            <a:gd name="adj1" fmla="val -11675"/>
            <a:gd name="adj2" fmla="val -21724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317500</xdr:colOff>
      <xdr:row>13</xdr:row>
      <xdr:rowOff>0</xdr:rowOff>
    </xdr:from>
    <xdr:to>
      <xdr:col>26</xdr:col>
      <xdr:colOff>114300</xdr:colOff>
      <xdr:row>13</xdr:row>
      <xdr:rowOff>0</xdr:rowOff>
    </xdr:to>
    <xdr:cxnSp macro="">
      <xdr:nvCxnSpPr>
        <xdr:cNvPr id="101" name="Straight Arrow Connector 100">
          <a:extLst>
            <a:ext uri="{FF2B5EF4-FFF2-40B4-BE49-F238E27FC236}">
              <a16:creationId xmlns:a16="http://schemas.microsoft.com/office/drawing/2014/main" id="{42624FB8-14A8-224C-A2AA-309EB645B06E}"/>
            </a:ext>
          </a:extLst>
        </xdr:cNvPr>
        <xdr:cNvCxnSpPr>
          <a:stCxn id="7" idx="1"/>
          <a:endCxn id="19" idx="3"/>
        </xdr:cNvCxnSpPr>
      </xdr:nvCxnSpPr>
      <xdr:spPr>
        <a:xfrm flipH="1">
          <a:off x="20154900" y="2032000"/>
          <a:ext cx="1828800" cy="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11</xdr:row>
      <xdr:rowOff>0</xdr:rowOff>
    </xdr:from>
    <xdr:to>
      <xdr:col>27</xdr:col>
      <xdr:colOff>42572</xdr:colOff>
      <xdr:row>12</xdr:row>
      <xdr:rowOff>114300</xdr:rowOff>
    </xdr:to>
    <xdr:sp macro="" textlink="">
      <xdr:nvSpPr>
        <xdr:cNvPr id="107" name="Rounded Rectangle 106">
          <a:extLst>
            <a:ext uri="{FF2B5EF4-FFF2-40B4-BE49-F238E27FC236}">
              <a16:creationId xmlns:a16="http://schemas.microsoft.com/office/drawing/2014/main" id="{D075822E-70D0-5B4B-8B24-FE5F62C570A7}"/>
            </a:ext>
          </a:extLst>
        </xdr:cNvPr>
        <xdr:cNvSpPr/>
      </xdr:nvSpPr>
      <xdr:spPr>
        <a:xfrm>
          <a:off x="21983700" y="1625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26</xdr:col>
      <xdr:colOff>114300</xdr:colOff>
      <xdr:row>13</xdr:row>
      <xdr:rowOff>76200</xdr:rowOff>
    </xdr:from>
    <xdr:to>
      <xdr:col>27</xdr:col>
      <xdr:colOff>42572</xdr:colOff>
      <xdr:row>14</xdr:row>
      <xdr:rowOff>190500</xdr:rowOff>
    </xdr:to>
    <xdr:sp macro="" textlink="">
      <xdr:nvSpPr>
        <xdr:cNvPr id="110" name="Rounded Rectangle 109">
          <a:extLst>
            <a:ext uri="{FF2B5EF4-FFF2-40B4-BE49-F238E27FC236}">
              <a16:creationId xmlns:a16="http://schemas.microsoft.com/office/drawing/2014/main" id="{DC265031-34C2-A74C-9E82-23E679E227AA}"/>
            </a:ext>
          </a:extLst>
        </xdr:cNvPr>
        <xdr:cNvSpPr/>
      </xdr:nvSpPr>
      <xdr:spPr>
        <a:xfrm>
          <a:off x="21983700" y="2108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28</xdr:col>
      <xdr:colOff>236828</xdr:colOff>
      <xdr:row>5</xdr:row>
      <xdr:rowOff>63500</xdr:rowOff>
    </xdr:from>
    <xdr:to>
      <xdr:col>29</xdr:col>
      <xdr:colOff>165100</xdr:colOff>
      <xdr:row>6</xdr:row>
      <xdr:rowOff>177800</xdr:rowOff>
    </xdr:to>
    <xdr:sp macro="" textlink="">
      <xdr:nvSpPr>
        <xdr:cNvPr id="125" name="Rounded Rectangle 124">
          <a:extLst>
            <a:ext uri="{FF2B5EF4-FFF2-40B4-BE49-F238E27FC236}">
              <a16:creationId xmlns:a16="http://schemas.microsoft.com/office/drawing/2014/main" id="{01767C98-F2A7-7949-8F45-FED57D1EC02C}"/>
            </a:ext>
          </a:extLst>
        </xdr:cNvPr>
        <xdr:cNvSpPr/>
      </xdr:nvSpPr>
      <xdr:spPr>
        <a:xfrm>
          <a:off x="22919028" y="469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24</xdr:col>
      <xdr:colOff>71728</xdr:colOff>
      <xdr:row>7</xdr:row>
      <xdr:rowOff>0</xdr:rowOff>
    </xdr:from>
    <xdr:to>
      <xdr:col>25</xdr:col>
      <xdr:colOff>0</xdr:colOff>
      <xdr:row>8</xdr:row>
      <xdr:rowOff>114300</xdr:rowOff>
    </xdr:to>
    <xdr:sp macro="" textlink="">
      <xdr:nvSpPr>
        <xdr:cNvPr id="127" name="Rounded Rectangle 126">
          <a:extLst>
            <a:ext uri="{FF2B5EF4-FFF2-40B4-BE49-F238E27FC236}">
              <a16:creationId xmlns:a16="http://schemas.microsoft.com/office/drawing/2014/main" id="{160A64B2-4080-1F4D-AB46-07BA7046DC8F}"/>
            </a:ext>
          </a:extLst>
        </xdr:cNvPr>
        <xdr:cNvSpPr/>
      </xdr:nvSpPr>
      <xdr:spPr>
        <a:xfrm>
          <a:off x="21128328" y="812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EA470-35F4-F54E-A69A-D06230316946}">
  <dimension ref="B2:C7"/>
  <sheetViews>
    <sheetView workbookViewId="0">
      <selection activeCell="C8" sqref="C8"/>
    </sheetView>
  </sheetViews>
  <sheetFormatPr baseColWidth="10" defaultRowHeight="16" x14ac:dyDescent="0.2"/>
  <sheetData>
    <row r="2" spans="2:3" x14ac:dyDescent="0.2">
      <c r="B2" t="s">
        <v>114</v>
      </c>
    </row>
    <row r="3" spans="2:3" x14ac:dyDescent="0.2">
      <c r="B3" t="s">
        <v>115</v>
      </c>
    </row>
    <row r="4" spans="2:3" x14ac:dyDescent="0.2">
      <c r="B4" t="s">
        <v>116</v>
      </c>
    </row>
    <row r="5" spans="2:3" x14ac:dyDescent="0.2">
      <c r="C5" t="s">
        <v>117</v>
      </c>
    </row>
    <row r="6" spans="2:3" x14ac:dyDescent="0.2">
      <c r="C6" t="s">
        <v>118</v>
      </c>
    </row>
    <row r="7" spans="2:3" x14ac:dyDescent="0.2">
      <c r="C7" t="s">
        <v>117</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BDA73-949D-6141-997A-6445BD9150B1}">
  <sheetPr>
    <pageSetUpPr fitToPage="1"/>
  </sheetPr>
  <dimension ref="A1:CO144"/>
  <sheetViews>
    <sheetView showGridLines="0" topLeftCell="BQ1" zoomScaleNormal="100" workbookViewId="0">
      <selection activeCell="N129" sqref="N129"/>
    </sheetView>
  </sheetViews>
  <sheetFormatPr baseColWidth="10" defaultRowHeight="16" x14ac:dyDescent="0.2"/>
  <cols>
    <col min="1" max="1" width="5.33203125" customWidth="1"/>
    <col min="2" max="2" width="19" bestFit="1" customWidth="1"/>
    <col min="3" max="10" width="5.5" customWidth="1"/>
    <col min="11" max="25" width="5.33203125" customWidth="1"/>
    <col min="26" max="26" width="7.1640625" customWidth="1"/>
    <col min="27" max="912" width="5.33203125" customWidth="1"/>
  </cols>
  <sheetData>
    <row r="1" spans="6:35" x14ac:dyDescent="0.2">
      <c r="AI1" t="s">
        <v>88</v>
      </c>
    </row>
    <row r="2" spans="6:35" x14ac:dyDescent="0.2">
      <c r="J2" s="33">
        <v>3</v>
      </c>
      <c r="AI2" t="s">
        <v>89</v>
      </c>
    </row>
    <row r="3" spans="6:35" x14ac:dyDescent="0.2">
      <c r="S3" t="s">
        <v>26</v>
      </c>
      <c r="X3" t="s">
        <v>18</v>
      </c>
    </row>
    <row r="4" spans="6:35" x14ac:dyDescent="0.2">
      <c r="F4" s="1" t="s">
        <v>23</v>
      </c>
      <c r="K4" t="s">
        <v>27</v>
      </c>
      <c r="S4">
        <v>28.1</v>
      </c>
      <c r="X4">
        <v>5.9</v>
      </c>
      <c r="Y4" t="s">
        <v>33</v>
      </c>
    </row>
    <row r="5" spans="6:35" x14ac:dyDescent="0.2">
      <c r="F5">
        <v>97</v>
      </c>
      <c r="K5">
        <f>J2+N5</f>
        <v>22.4</v>
      </c>
      <c r="N5">
        <v>19.399999999999999</v>
      </c>
    </row>
    <row r="6" spans="6:35" x14ac:dyDescent="0.2">
      <c r="U6" s="22">
        <f>-Q92</f>
        <v>28.1</v>
      </c>
    </row>
    <row r="7" spans="6:35" x14ac:dyDescent="0.2">
      <c r="I7" s="24">
        <f>-L92</f>
        <v>77.599999999999994</v>
      </c>
    </row>
    <row r="9" spans="6:35" x14ac:dyDescent="0.2">
      <c r="T9">
        <f>N5</f>
        <v>19.399999999999999</v>
      </c>
      <c r="X9" t="s">
        <v>17</v>
      </c>
    </row>
    <row r="10" spans="6:35" x14ac:dyDescent="0.2">
      <c r="F10" s="1" t="s">
        <v>1</v>
      </c>
      <c r="K10" t="s">
        <v>26</v>
      </c>
      <c r="R10" t="s">
        <v>29</v>
      </c>
      <c r="X10">
        <v>0.4</v>
      </c>
      <c r="Y10" t="s">
        <v>33</v>
      </c>
    </row>
    <row r="11" spans="6:35" x14ac:dyDescent="0.2">
      <c r="F11">
        <v>87</v>
      </c>
      <c r="K11">
        <v>78.2</v>
      </c>
      <c r="M11">
        <v>17.8</v>
      </c>
      <c r="R11">
        <v>12.6</v>
      </c>
      <c r="T11">
        <v>0.5</v>
      </c>
    </row>
    <row r="12" spans="6:35" x14ac:dyDescent="0.2">
      <c r="V12" s="22">
        <f>-P92</f>
        <v>19.899999999999999</v>
      </c>
    </row>
    <row r="13" spans="6:35" x14ac:dyDescent="0.2">
      <c r="J13" s="21">
        <f>-M92</f>
        <v>8.7999999999999972</v>
      </c>
      <c r="P13" s="23">
        <f>-N92</f>
        <v>5.2000000000000011</v>
      </c>
    </row>
    <row r="15" spans="6:35" x14ac:dyDescent="0.2">
      <c r="T15">
        <v>12.1</v>
      </c>
      <c r="Y15" t="s">
        <v>19</v>
      </c>
    </row>
    <row r="16" spans="6:35" x14ac:dyDescent="0.2">
      <c r="Y16">
        <v>25.2</v>
      </c>
    </row>
    <row r="17" spans="1:93" x14ac:dyDescent="0.2">
      <c r="T17">
        <v>32.299999999999997</v>
      </c>
    </row>
    <row r="18" spans="1:93" x14ac:dyDescent="0.2">
      <c r="W18" s="21">
        <f>-O92</f>
        <v>44.4</v>
      </c>
    </row>
    <row r="19" spans="1:93" x14ac:dyDescent="0.2">
      <c r="W19" s="21"/>
    </row>
    <row r="20" spans="1:93" x14ac:dyDescent="0.2">
      <c r="W20" s="21"/>
    </row>
    <row r="21" spans="1:93" x14ac:dyDescent="0.2">
      <c r="W21" s="21"/>
      <c r="Y21" s="23">
        <f>I7+J13+P13+U6+V12+W18</f>
        <v>184</v>
      </c>
    </row>
    <row r="22" spans="1:93" x14ac:dyDescent="0.2">
      <c r="W22" s="21"/>
    </row>
    <row r="23" spans="1:93" x14ac:dyDescent="0.2">
      <c r="W23" s="21"/>
    </row>
    <row r="24" spans="1:93" x14ac:dyDescent="0.2">
      <c r="W24" s="21"/>
    </row>
    <row r="26" spans="1:93" x14ac:dyDescent="0.2">
      <c r="B26" s="10"/>
      <c r="C26" s="54" t="s">
        <v>30</v>
      </c>
      <c r="D26" s="54"/>
      <c r="E26" s="54"/>
      <c r="F26" s="39"/>
      <c r="G26" s="39"/>
    </row>
    <row r="27" spans="1:93" ht="39" x14ac:dyDescent="0.2">
      <c r="B27" s="10"/>
      <c r="C27" s="11" t="s">
        <v>32</v>
      </c>
      <c r="D27" s="2" t="s">
        <v>80</v>
      </c>
      <c r="E27" s="11" t="s">
        <v>33</v>
      </c>
      <c r="F27" s="13"/>
      <c r="G27" s="13"/>
    </row>
    <row r="28" spans="1:93" ht="16" customHeight="1" x14ac:dyDescent="0.2">
      <c r="A28" s="55" t="s">
        <v>4</v>
      </c>
      <c r="B28" s="1" t="s">
        <v>23</v>
      </c>
      <c r="C28" s="12">
        <v>1</v>
      </c>
      <c r="D28" s="6">
        <v>0</v>
      </c>
      <c r="E28" s="12">
        <v>0</v>
      </c>
      <c r="F28" s="14"/>
      <c r="G28" s="14"/>
    </row>
    <row r="29" spans="1:93" x14ac:dyDescent="0.2">
      <c r="A29" s="55"/>
      <c r="B29" s="1" t="s">
        <v>1</v>
      </c>
      <c r="C29" s="12">
        <v>1</v>
      </c>
      <c r="D29" s="6">
        <v>0</v>
      </c>
      <c r="E29" s="12">
        <v>0</v>
      </c>
      <c r="F29" s="14"/>
      <c r="G29" s="14"/>
    </row>
    <row r="30" spans="1:93" x14ac:dyDescent="0.2">
      <c r="A30" s="55"/>
      <c r="B30" s="1" t="s">
        <v>27</v>
      </c>
      <c r="C30" s="12">
        <v>1</v>
      </c>
      <c r="D30" s="6">
        <v>0</v>
      </c>
      <c r="E30" s="12">
        <v>0</v>
      </c>
      <c r="F30" s="14"/>
      <c r="G30" s="14"/>
    </row>
    <row r="31" spans="1:93" x14ac:dyDescent="0.2">
      <c r="A31" s="55"/>
      <c r="B31" s="1" t="s">
        <v>26</v>
      </c>
      <c r="C31" s="12">
        <v>1</v>
      </c>
      <c r="D31" s="6">
        <v>0</v>
      </c>
      <c r="E31" s="12">
        <v>0</v>
      </c>
      <c r="F31" s="14"/>
      <c r="G31" s="14"/>
    </row>
    <row r="32" spans="1:93" x14ac:dyDescent="0.2">
      <c r="A32" s="55"/>
      <c r="B32" s="1" t="s">
        <v>29</v>
      </c>
      <c r="C32" s="12">
        <v>1</v>
      </c>
      <c r="D32" s="6">
        <v>0</v>
      </c>
      <c r="E32" s="12">
        <v>0</v>
      </c>
      <c r="F32" s="14"/>
      <c r="G32" s="14"/>
      <c r="BM32" s="31"/>
      <c r="BN32" s="31"/>
      <c r="BO32" s="31"/>
      <c r="BP32" s="31"/>
      <c r="BQ32" s="31"/>
      <c r="BR32" s="31"/>
      <c r="BS32" s="31"/>
      <c r="BT32" s="31"/>
      <c r="BU32" s="31"/>
      <c r="BV32" s="31"/>
      <c r="BW32" s="31"/>
      <c r="BX32" s="31"/>
      <c r="BY32" s="31"/>
      <c r="BZ32" s="31"/>
      <c r="CB32" s="31"/>
      <c r="CC32" s="31"/>
      <c r="CD32" s="31"/>
      <c r="CE32" s="31"/>
      <c r="CF32" s="31"/>
      <c r="CG32" s="31"/>
      <c r="CH32" s="31"/>
      <c r="CI32" s="31"/>
      <c r="CJ32" s="31"/>
      <c r="CK32" s="31"/>
      <c r="CL32" s="31"/>
      <c r="CM32" s="31"/>
      <c r="CN32" s="31"/>
      <c r="CO32" s="31"/>
    </row>
    <row r="33" spans="1:93" x14ac:dyDescent="0.2">
      <c r="A33" s="55"/>
      <c r="B33" s="1" t="s">
        <v>19</v>
      </c>
      <c r="C33" s="12">
        <v>0</v>
      </c>
      <c r="D33" s="6">
        <v>1</v>
      </c>
      <c r="E33" s="12">
        <v>0</v>
      </c>
      <c r="F33" s="14"/>
      <c r="G33" s="14"/>
      <c r="BM33" s="31"/>
      <c r="BN33" s="31"/>
      <c r="BO33" s="31"/>
      <c r="BP33" s="31"/>
      <c r="BQ33" s="31"/>
      <c r="BR33" s="31"/>
      <c r="BS33" s="31"/>
      <c r="BT33" s="31"/>
      <c r="BU33" s="31"/>
      <c r="BV33" s="31"/>
      <c r="BW33" s="31"/>
      <c r="BX33" s="31"/>
      <c r="BY33" s="31"/>
      <c r="BZ33" s="31"/>
      <c r="CB33" s="31"/>
      <c r="CC33" s="31"/>
      <c r="CD33" s="31"/>
      <c r="CE33" s="31"/>
      <c r="CF33" s="31"/>
      <c r="CG33" s="31"/>
      <c r="CH33" s="31"/>
      <c r="CI33" s="31"/>
      <c r="CJ33" s="31"/>
      <c r="CK33" s="31"/>
      <c r="CL33" s="31"/>
      <c r="CM33" s="31"/>
      <c r="CN33" s="31"/>
      <c r="CO33" s="31"/>
    </row>
    <row r="34" spans="1:93" x14ac:dyDescent="0.2">
      <c r="A34" s="55"/>
      <c r="B34" s="1" t="s">
        <v>17</v>
      </c>
      <c r="C34" s="12">
        <v>0</v>
      </c>
      <c r="D34" s="6">
        <v>0</v>
      </c>
      <c r="E34" s="12">
        <v>1</v>
      </c>
      <c r="F34" s="14"/>
      <c r="G34" s="14"/>
      <c r="BM34" s="31"/>
      <c r="BN34" s="31"/>
      <c r="BO34" s="31"/>
      <c r="BP34" s="31"/>
      <c r="BQ34" s="31"/>
      <c r="BR34" s="31"/>
      <c r="BS34" s="31"/>
      <c r="BT34" s="31"/>
      <c r="BU34" s="31"/>
      <c r="BV34" s="31"/>
      <c r="BW34" s="31"/>
      <c r="BX34" s="31"/>
      <c r="BY34" s="31"/>
      <c r="BZ34" s="31"/>
      <c r="CB34" s="31"/>
      <c r="CC34" s="31"/>
      <c r="CD34" s="31"/>
      <c r="CE34" s="31"/>
      <c r="CF34" s="31"/>
      <c r="CG34" s="31"/>
      <c r="CH34" s="31"/>
      <c r="CI34" s="31"/>
      <c r="CJ34" s="31"/>
      <c r="CK34" s="31"/>
      <c r="CL34" s="31"/>
      <c r="CM34" s="31"/>
      <c r="CN34" s="31"/>
      <c r="CO34" s="31"/>
    </row>
    <row r="35" spans="1:93" x14ac:dyDescent="0.2">
      <c r="A35" s="55"/>
      <c r="B35" s="1" t="s">
        <v>18</v>
      </c>
      <c r="C35" s="12">
        <v>0</v>
      </c>
      <c r="D35" s="6">
        <v>0</v>
      </c>
      <c r="E35" s="12">
        <v>1</v>
      </c>
      <c r="F35" s="14"/>
      <c r="G35" s="14"/>
      <c r="BM35" s="31"/>
      <c r="BN35" s="31"/>
      <c r="BO35" s="31"/>
      <c r="BP35" s="31"/>
      <c r="BQ35" s="31"/>
      <c r="BR35" s="31"/>
      <c r="BS35" s="31"/>
      <c r="BT35" s="31"/>
      <c r="BU35" s="31"/>
      <c r="BV35" s="31"/>
      <c r="BW35" s="31"/>
      <c r="BX35" s="31"/>
      <c r="BY35" s="31"/>
      <c r="BZ35" s="31"/>
      <c r="CB35" s="31"/>
      <c r="CC35" s="31"/>
      <c r="CD35" s="31"/>
      <c r="CE35" s="31"/>
      <c r="CF35" s="31"/>
      <c r="CG35" s="31"/>
      <c r="CH35" s="31"/>
      <c r="CI35" s="31"/>
      <c r="CJ35" s="31"/>
      <c r="CK35" s="31"/>
      <c r="CL35" s="31"/>
      <c r="CM35" s="31"/>
      <c r="CN35" s="31"/>
      <c r="CO35" s="31"/>
    </row>
    <row r="36" spans="1:93" ht="18" x14ac:dyDescent="0.25">
      <c r="C36" s="54" t="s">
        <v>31</v>
      </c>
      <c r="D36" s="54"/>
      <c r="E36" s="54"/>
      <c r="F36" s="39"/>
      <c r="G36" s="39"/>
      <c r="BM36" s="31"/>
      <c r="BN36" s="31"/>
      <c r="BO36" s="31"/>
      <c r="BP36" s="31"/>
      <c r="BQ36" s="31"/>
      <c r="BR36" s="31"/>
      <c r="BS36" s="31"/>
      <c r="BT36" s="31"/>
      <c r="BU36" s="31"/>
      <c r="BV36" s="31"/>
      <c r="BW36" s="31"/>
      <c r="BX36" s="31"/>
      <c r="BY36" s="31"/>
      <c r="BZ36" s="31"/>
      <c r="CB36" s="31"/>
      <c r="CC36" s="31"/>
      <c r="CD36" s="31"/>
      <c r="CE36" s="31"/>
      <c r="CF36" s="31"/>
      <c r="CG36" s="31"/>
      <c r="CH36" s="31"/>
      <c r="CI36" s="31"/>
      <c r="CJ36" s="31"/>
      <c r="CK36" s="31"/>
      <c r="CL36" s="31"/>
      <c r="CM36" s="31"/>
      <c r="CN36" s="31"/>
      <c r="CO36" s="31"/>
    </row>
    <row r="37" spans="1:93" x14ac:dyDescent="0.2">
      <c r="BM37" s="40"/>
      <c r="BN37" s="40"/>
      <c r="BO37" s="40"/>
      <c r="BP37" s="40"/>
      <c r="BQ37" s="40"/>
      <c r="BR37" s="40"/>
      <c r="BS37" s="40"/>
      <c r="BT37" s="40"/>
      <c r="BU37" s="40"/>
      <c r="BV37" s="40"/>
      <c r="BW37" s="40"/>
      <c r="BX37" s="40"/>
      <c r="BY37" s="40"/>
      <c r="BZ37" s="40"/>
      <c r="CB37" s="40"/>
      <c r="CC37" s="40"/>
      <c r="CD37" s="40"/>
      <c r="CE37" s="40"/>
      <c r="CF37" s="40"/>
      <c r="CG37" s="40"/>
      <c r="CH37" s="40"/>
      <c r="CI37" s="40"/>
      <c r="CJ37" s="40"/>
      <c r="CK37" s="40"/>
      <c r="CL37" s="40"/>
      <c r="CM37" s="40"/>
      <c r="CN37" s="40"/>
      <c r="CO37" s="40"/>
    </row>
    <row r="38" spans="1:93" x14ac:dyDescent="0.2">
      <c r="BM38" s="29"/>
      <c r="BN38" s="29"/>
      <c r="BO38" s="29"/>
      <c r="BP38" s="29"/>
      <c r="BQ38" s="29"/>
      <c r="BR38" s="29"/>
      <c r="BS38" s="29"/>
      <c r="BT38" s="29"/>
      <c r="BU38" s="29"/>
      <c r="BV38" s="29"/>
      <c r="BW38" s="29"/>
      <c r="BX38" s="29"/>
      <c r="BY38" s="29"/>
      <c r="BZ38" s="29"/>
      <c r="CB38" s="29"/>
      <c r="CC38" s="29"/>
      <c r="CD38" s="29"/>
      <c r="CE38" s="29"/>
      <c r="CF38" s="29"/>
      <c r="CG38" s="29"/>
      <c r="CH38" s="29"/>
      <c r="CI38" s="29"/>
      <c r="CJ38" s="29"/>
      <c r="CK38" s="29"/>
      <c r="CL38" s="29"/>
      <c r="CM38" s="29"/>
      <c r="CN38" s="29"/>
      <c r="CO38" s="29"/>
    </row>
    <row r="40" spans="1:93" x14ac:dyDescent="0.2">
      <c r="C40" s="53" t="s">
        <v>4</v>
      </c>
      <c r="D40" s="53"/>
      <c r="E40" s="53"/>
      <c r="F40" s="53"/>
      <c r="G40" s="53"/>
      <c r="H40" s="53"/>
      <c r="I40" s="53"/>
      <c r="J40" s="53"/>
      <c r="L40" s="53" t="s">
        <v>3</v>
      </c>
      <c r="M40" s="53"/>
      <c r="N40" s="53"/>
      <c r="O40" s="53"/>
      <c r="P40" s="53"/>
      <c r="Q40" s="53"/>
      <c r="W40" s="53" t="s">
        <v>28</v>
      </c>
      <c r="X40" s="53"/>
      <c r="Y40" s="8"/>
      <c r="Z40" s="8"/>
      <c r="AA40" s="8"/>
      <c r="AB40" s="8"/>
      <c r="AC40" s="8"/>
      <c r="AI40" s="53" t="s">
        <v>4</v>
      </c>
      <c r="AJ40" s="53"/>
      <c r="AK40" s="53"/>
      <c r="AL40" s="53"/>
      <c r="AM40" s="53"/>
      <c r="AN40" s="53"/>
      <c r="AO40" s="53"/>
      <c r="AP40" s="53"/>
      <c r="AT40" s="53" t="s">
        <v>3</v>
      </c>
      <c r="AU40" s="53"/>
      <c r="AV40" s="53"/>
      <c r="AW40" s="53"/>
      <c r="AX40" s="53"/>
      <c r="AY40" s="53"/>
      <c r="BE40" s="53" t="s">
        <v>3</v>
      </c>
      <c r="BF40" s="53"/>
      <c r="BG40" s="53"/>
      <c r="BH40" s="53"/>
      <c r="BI40" s="53"/>
      <c r="BJ40" s="53"/>
      <c r="BT40" s="53" t="s">
        <v>3</v>
      </c>
      <c r="BU40" s="53"/>
      <c r="BV40" s="53"/>
      <c r="BW40" s="53"/>
      <c r="BX40" s="53"/>
      <c r="BY40" s="53"/>
      <c r="CA40" s="53" t="s">
        <v>4</v>
      </c>
      <c r="CB40" s="53"/>
      <c r="CC40" s="53"/>
      <c r="CD40" s="53"/>
      <c r="CE40" s="53"/>
      <c r="CF40" s="53"/>
      <c r="CG40" s="53"/>
      <c r="CH40" s="53"/>
      <c r="CJ40" s="53" t="s">
        <v>28</v>
      </c>
      <c r="CK40" s="53"/>
      <c r="CL40" s="29"/>
      <c r="CM40" s="29"/>
      <c r="CN40" s="29"/>
      <c r="CO40" s="29"/>
    </row>
    <row r="41" spans="1:93" ht="114" x14ac:dyDescent="0.2">
      <c r="C41" s="2" t="s">
        <v>23</v>
      </c>
      <c r="D41" s="2" t="s">
        <v>1</v>
      </c>
      <c r="E41" s="2" t="s">
        <v>27</v>
      </c>
      <c r="F41" s="2" t="s">
        <v>26</v>
      </c>
      <c r="G41" s="2" t="s">
        <v>29</v>
      </c>
      <c r="H41" s="2" t="s">
        <v>19</v>
      </c>
      <c r="I41" s="2" t="s">
        <v>17</v>
      </c>
      <c r="J41" s="2" t="s">
        <v>18</v>
      </c>
      <c r="L41" s="2" t="s">
        <v>22</v>
      </c>
      <c r="M41" s="2" t="s">
        <v>24</v>
      </c>
      <c r="N41" s="2" t="s">
        <v>25</v>
      </c>
      <c r="O41" s="2" t="s">
        <v>0</v>
      </c>
      <c r="P41" s="2" t="s">
        <v>15</v>
      </c>
      <c r="Q41" s="2" t="s">
        <v>16</v>
      </c>
      <c r="V41" s="28"/>
      <c r="W41" s="2" t="s">
        <v>109</v>
      </c>
      <c r="X41" s="2" t="s">
        <v>58</v>
      </c>
      <c r="AI41" s="2" t="s">
        <v>23</v>
      </c>
      <c r="AJ41" s="2" t="s">
        <v>1</v>
      </c>
      <c r="AK41" s="2" t="s">
        <v>27</v>
      </c>
      <c r="AL41" s="2" t="s">
        <v>26</v>
      </c>
      <c r="AM41" s="2" t="s">
        <v>29</v>
      </c>
      <c r="AN41" s="2" t="s">
        <v>19</v>
      </c>
      <c r="AO41" s="2" t="s">
        <v>17</v>
      </c>
      <c r="AP41" s="2" t="s">
        <v>18</v>
      </c>
      <c r="AT41" s="2" t="s">
        <v>22</v>
      </c>
      <c r="AU41" s="2" t="s">
        <v>24</v>
      </c>
      <c r="AV41" s="2" t="s">
        <v>25</v>
      </c>
      <c r="AW41" s="2" t="s">
        <v>0</v>
      </c>
      <c r="AX41" s="2" t="s">
        <v>15</v>
      </c>
      <c r="AY41" s="2" t="s">
        <v>16</v>
      </c>
      <c r="BE41" s="2" t="s">
        <v>22</v>
      </c>
      <c r="BF41" s="2" t="s">
        <v>24</v>
      </c>
      <c r="BG41" s="2" t="s">
        <v>25</v>
      </c>
      <c r="BH41" s="2" t="s">
        <v>0</v>
      </c>
      <c r="BI41" s="2" t="s">
        <v>15</v>
      </c>
      <c r="BJ41" s="2" t="s">
        <v>16</v>
      </c>
      <c r="BT41" s="2" t="s">
        <v>22</v>
      </c>
      <c r="BU41" s="2" t="s">
        <v>24</v>
      </c>
      <c r="BV41" s="2" t="s">
        <v>25</v>
      </c>
      <c r="BW41" s="2" t="s">
        <v>0</v>
      </c>
      <c r="BX41" s="2" t="s">
        <v>15</v>
      </c>
      <c r="BY41" s="2" t="s">
        <v>16</v>
      </c>
      <c r="CA41" s="2" t="s">
        <v>23</v>
      </c>
      <c r="CB41" s="2" t="s">
        <v>1</v>
      </c>
      <c r="CC41" s="2" t="s">
        <v>27</v>
      </c>
      <c r="CD41" s="2" t="s">
        <v>26</v>
      </c>
      <c r="CE41" s="2" t="s">
        <v>29</v>
      </c>
      <c r="CF41" s="2" t="s">
        <v>19</v>
      </c>
      <c r="CG41" s="2" t="s">
        <v>17</v>
      </c>
      <c r="CH41" s="2" t="s">
        <v>18</v>
      </c>
      <c r="CJ41" s="2" t="s">
        <v>109</v>
      </c>
      <c r="CK41" s="2" t="s">
        <v>58</v>
      </c>
      <c r="CL41" s="28"/>
      <c r="CM41" s="28"/>
      <c r="CN41" s="28"/>
      <c r="CO41" s="28"/>
    </row>
    <row r="42" spans="1:93" ht="16" customHeight="1" x14ac:dyDescent="0.2">
      <c r="A42" s="55" t="s">
        <v>4</v>
      </c>
      <c r="B42" s="1" t="s">
        <v>23</v>
      </c>
      <c r="L42" s="3">
        <f>F5</f>
        <v>97</v>
      </c>
      <c r="M42" s="3">
        <v>0</v>
      </c>
      <c r="N42" s="3">
        <v>0</v>
      </c>
      <c r="O42" s="3">
        <v>0</v>
      </c>
      <c r="P42" s="3">
        <v>0</v>
      </c>
      <c r="Q42" s="3">
        <v>0</v>
      </c>
      <c r="U42" s="55" t="s">
        <v>4</v>
      </c>
      <c r="V42" s="1" t="s">
        <v>23</v>
      </c>
      <c r="W42" s="4">
        <v>0</v>
      </c>
      <c r="X42" s="4">
        <v>0</v>
      </c>
      <c r="Z42" s="6">
        <f t="shared" ref="Z42:Z49" si="0">SUM(V42:X42)</f>
        <v>0</v>
      </c>
      <c r="AB42" s="6">
        <f t="shared" ref="AB42:AB49" si="1">SUM(L42:Q42) + Z42</f>
        <v>97</v>
      </c>
      <c r="AD42" s="6">
        <f t="array" ref="AD42:AD49">TRANSPOSE(C78:J78)+TRANSPOSE(C69:J69)</f>
        <v>97</v>
      </c>
      <c r="AE42" s="7">
        <f t="shared" ref="AE42:AE49" si="2">AB42-AD42</f>
        <v>0</v>
      </c>
      <c r="AI42" s="6">
        <f t="shared" ref="AI42:AP49" ca="1" si="3">IF((ROW()-ROW($AI$42))=(COLUMN()-COLUMN($AI$42)),INDIRECT(ADDRESS(ROW($AB42),COLUMN($AB42))),0)</f>
        <v>97</v>
      </c>
      <c r="AJ42" s="6">
        <f t="shared" ca="1" si="3"/>
        <v>0</v>
      </c>
      <c r="AK42" s="6">
        <f t="shared" ca="1" si="3"/>
        <v>0</v>
      </c>
      <c r="AL42" s="6">
        <f t="shared" ca="1" si="3"/>
        <v>0</v>
      </c>
      <c r="AM42" s="6">
        <f t="shared" ca="1" si="3"/>
        <v>0</v>
      </c>
      <c r="AN42" s="6">
        <f t="shared" ca="1" si="3"/>
        <v>0</v>
      </c>
      <c r="AO42" s="6">
        <f t="shared" ca="1" si="3"/>
        <v>0</v>
      </c>
      <c r="AP42" s="6">
        <f t="shared" ca="1" si="3"/>
        <v>0</v>
      </c>
      <c r="AT42" s="6">
        <f t="array" aca="1" ref="AT42:AY49" ca="1">MMULT(L42:Q49, MINVERSE(AI62:AN67))</f>
        <v>4.3303571428571432</v>
      </c>
      <c r="AU42" s="6">
        <f ca="1"/>
        <v>0</v>
      </c>
      <c r="AV42" s="6">
        <f ca="1"/>
        <v>0</v>
      </c>
      <c r="AW42" s="6">
        <f ca="1"/>
        <v>0</v>
      </c>
      <c r="AX42" s="6">
        <f ca="1"/>
        <v>0</v>
      </c>
      <c r="AY42" s="6">
        <f ca="1"/>
        <v>0</v>
      </c>
      <c r="BE42" s="6">
        <f t="array" aca="1" ref="BE42:BJ49" ca="1">MMULT(TRANSPOSE(C62:J67), MINVERSE(AI62:AN67))</f>
        <v>0</v>
      </c>
      <c r="BF42" s="6">
        <f ca="1"/>
        <v>0</v>
      </c>
      <c r="BG42" s="6">
        <f ca="1"/>
        <v>0</v>
      </c>
      <c r="BH42" s="6">
        <f ca="1"/>
        <v>0</v>
      </c>
      <c r="BI42" s="6">
        <f ca="1"/>
        <v>0</v>
      </c>
      <c r="BJ42" s="6">
        <f ca="1"/>
        <v>0</v>
      </c>
      <c r="BT42" s="6">
        <f t="array" aca="1" ref="BT42:BY49" ca="1">MMULT(L42:Q49, MINVERSE(BT62:BY67))</f>
        <v>0.97</v>
      </c>
      <c r="BU42" s="6">
        <f ca="1"/>
        <v>0</v>
      </c>
      <c r="BV42" s="6">
        <f ca="1"/>
        <v>0</v>
      </c>
      <c r="BW42" s="6">
        <f ca="1"/>
        <v>0</v>
      </c>
      <c r="BX42" s="6">
        <f ca="1"/>
        <v>0</v>
      </c>
      <c r="BY42" s="6">
        <f ca="1"/>
        <v>0</v>
      </c>
      <c r="CA42" s="40">
        <f t="shared" ref="CA42:CH49" ca="1" si="4">IF((ROW()-ROW($CA$42))=(COLUMN()-COLUMN($CA$42)),INDIRECT(ADDRESS(ROW($Z42),COLUMN($Z42))),0)</f>
        <v>0</v>
      </c>
      <c r="CB42" s="40">
        <f t="shared" ca="1" si="4"/>
        <v>0</v>
      </c>
      <c r="CC42" s="40">
        <f t="shared" ca="1" si="4"/>
        <v>0</v>
      </c>
      <c r="CD42" s="40">
        <f t="shared" ca="1" si="4"/>
        <v>0</v>
      </c>
      <c r="CE42" s="40">
        <f t="shared" ca="1" si="4"/>
        <v>0</v>
      </c>
      <c r="CF42" s="40">
        <f t="shared" ca="1" si="4"/>
        <v>0</v>
      </c>
      <c r="CG42" s="40">
        <f t="shared" ca="1" si="4"/>
        <v>0</v>
      </c>
      <c r="CH42" s="40">
        <f t="shared" ca="1" si="4"/>
        <v>0</v>
      </c>
      <c r="CJ42" s="40">
        <f t="shared" ref="CJ42:CK46" ca="1" si="5">IF((ROW()-ROW($CA$42))=(COLUMN()-COLUMN($CA$42)),INDIRECT(ADDRESS(ROW($Z42),COLUMN($Z42))),0)</f>
        <v>0</v>
      </c>
      <c r="CK42" s="40">
        <f t="shared" ca="1" si="5"/>
        <v>0</v>
      </c>
      <c r="CL42" s="31"/>
      <c r="CM42" s="31"/>
      <c r="CN42" s="31"/>
      <c r="CO42" s="31"/>
    </row>
    <row r="43" spans="1:93" x14ac:dyDescent="0.2">
      <c r="A43" s="55"/>
      <c r="B43" s="1" t="s">
        <v>1</v>
      </c>
      <c r="L43" s="3">
        <v>0</v>
      </c>
      <c r="M43" s="3">
        <f>F11</f>
        <v>87</v>
      </c>
      <c r="N43" s="3">
        <v>0</v>
      </c>
      <c r="O43" s="3">
        <v>0</v>
      </c>
      <c r="P43" s="3">
        <v>0</v>
      </c>
      <c r="Q43" s="3">
        <v>0</v>
      </c>
      <c r="U43" s="55"/>
      <c r="V43" s="1" t="s">
        <v>1</v>
      </c>
      <c r="W43" s="4">
        <v>0</v>
      </c>
      <c r="X43" s="4">
        <v>0</v>
      </c>
      <c r="Z43" s="6">
        <f t="shared" si="0"/>
        <v>0</v>
      </c>
      <c r="AB43" s="6">
        <f t="shared" si="1"/>
        <v>87</v>
      </c>
      <c r="AD43" s="6">
        <v>87</v>
      </c>
      <c r="AE43" s="7">
        <f t="shared" si="2"/>
        <v>0</v>
      </c>
      <c r="AI43" s="6">
        <f t="shared" ca="1" si="3"/>
        <v>0</v>
      </c>
      <c r="AJ43" s="6">
        <f t="shared" ca="1" si="3"/>
        <v>87</v>
      </c>
      <c r="AK43" s="6">
        <f t="shared" ca="1" si="3"/>
        <v>0</v>
      </c>
      <c r="AL43" s="6">
        <f t="shared" ca="1" si="3"/>
        <v>0</v>
      </c>
      <c r="AM43" s="6">
        <f t="shared" ca="1" si="3"/>
        <v>0</v>
      </c>
      <c r="AN43" s="6">
        <f t="shared" ca="1" si="3"/>
        <v>0</v>
      </c>
      <c r="AO43" s="6">
        <f t="shared" ca="1" si="3"/>
        <v>0</v>
      </c>
      <c r="AP43" s="6">
        <f t="shared" ca="1" si="3"/>
        <v>0</v>
      </c>
      <c r="AT43" s="6">
        <f ca="1"/>
        <v>0</v>
      </c>
      <c r="AU43" s="6">
        <f ca="1"/>
        <v>1.1125319693094629</v>
      </c>
      <c r="AV43" s="6">
        <f ca="1"/>
        <v>0</v>
      </c>
      <c r="AW43" s="6">
        <f ca="1"/>
        <v>0</v>
      </c>
      <c r="AX43" s="6">
        <f ca="1"/>
        <v>0</v>
      </c>
      <c r="AY43" s="6">
        <f ca="1"/>
        <v>0</v>
      </c>
      <c r="BE43" s="6">
        <f ca="1"/>
        <v>0</v>
      </c>
      <c r="BF43" s="6">
        <f ca="1"/>
        <v>0</v>
      </c>
      <c r="BG43" s="6">
        <f ca="1"/>
        <v>0</v>
      </c>
      <c r="BH43" s="6">
        <f ca="1"/>
        <v>0</v>
      </c>
      <c r="BI43" s="6">
        <f ca="1"/>
        <v>0</v>
      </c>
      <c r="BJ43" s="6">
        <f ca="1"/>
        <v>0</v>
      </c>
      <c r="BT43" s="6">
        <f ca="1"/>
        <v>0</v>
      </c>
      <c r="BU43" s="6">
        <f ca="1"/>
        <v>1</v>
      </c>
      <c r="BV43" s="6">
        <f ca="1"/>
        <v>0</v>
      </c>
      <c r="BW43" s="6">
        <f ca="1"/>
        <v>0</v>
      </c>
      <c r="BX43" s="6">
        <f ca="1"/>
        <v>0</v>
      </c>
      <c r="BY43" s="6">
        <f ca="1"/>
        <v>0</v>
      </c>
      <c r="CA43" s="40">
        <f t="shared" ca="1" si="4"/>
        <v>0</v>
      </c>
      <c r="CB43" s="40">
        <f t="shared" ca="1" si="4"/>
        <v>0</v>
      </c>
      <c r="CC43" s="40">
        <f t="shared" ca="1" si="4"/>
        <v>0</v>
      </c>
      <c r="CD43" s="40">
        <f t="shared" ca="1" si="4"/>
        <v>0</v>
      </c>
      <c r="CE43" s="40">
        <f t="shared" ca="1" si="4"/>
        <v>0</v>
      </c>
      <c r="CF43" s="40">
        <f t="shared" ca="1" si="4"/>
        <v>0</v>
      </c>
      <c r="CG43" s="40">
        <f t="shared" ca="1" si="4"/>
        <v>0</v>
      </c>
      <c r="CH43" s="40">
        <f t="shared" ca="1" si="4"/>
        <v>0</v>
      </c>
      <c r="CJ43" s="40">
        <f t="shared" ca="1" si="5"/>
        <v>0</v>
      </c>
      <c r="CK43" s="40">
        <f t="shared" ca="1" si="5"/>
        <v>0</v>
      </c>
      <c r="CL43" s="31"/>
      <c r="CM43" s="31"/>
      <c r="CN43" s="31"/>
      <c r="CO43" s="31"/>
    </row>
    <row r="44" spans="1:93" x14ac:dyDescent="0.2">
      <c r="A44" s="55"/>
      <c r="B44" s="1" t="s">
        <v>27</v>
      </c>
      <c r="L44" s="3">
        <f>J2</f>
        <v>3</v>
      </c>
      <c r="M44" s="3">
        <v>0</v>
      </c>
      <c r="N44" s="3">
        <v>0</v>
      </c>
      <c r="O44" s="3">
        <v>0</v>
      </c>
      <c r="P44" s="3">
        <f>N5</f>
        <v>19.399999999999999</v>
      </c>
      <c r="Q44" s="3">
        <v>0</v>
      </c>
      <c r="U44" s="55"/>
      <c r="V44" s="1" t="s">
        <v>27</v>
      </c>
      <c r="W44" s="4">
        <v>0</v>
      </c>
      <c r="X44" s="4">
        <v>0</v>
      </c>
      <c r="Z44" s="6">
        <f t="shared" si="0"/>
        <v>0</v>
      </c>
      <c r="AB44" s="6">
        <f t="shared" si="1"/>
        <v>22.4</v>
      </c>
      <c r="AD44" s="6">
        <v>22.4</v>
      </c>
      <c r="AE44" s="7">
        <f t="shared" si="2"/>
        <v>0</v>
      </c>
      <c r="AI44" s="6">
        <f t="shared" ca="1" si="3"/>
        <v>0</v>
      </c>
      <c r="AJ44" s="6">
        <f t="shared" ca="1" si="3"/>
        <v>0</v>
      </c>
      <c r="AK44" s="6">
        <f t="shared" ca="1" si="3"/>
        <v>22.4</v>
      </c>
      <c r="AL44" s="6">
        <f t="shared" ca="1" si="3"/>
        <v>0</v>
      </c>
      <c r="AM44" s="6">
        <f t="shared" ca="1" si="3"/>
        <v>0</v>
      </c>
      <c r="AN44" s="6">
        <f t="shared" ca="1" si="3"/>
        <v>0</v>
      </c>
      <c r="AO44" s="6">
        <f t="shared" ca="1" si="3"/>
        <v>0</v>
      </c>
      <c r="AP44" s="6">
        <f t="shared" ca="1" si="3"/>
        <v>0</v>
      </c>
      <c r="AT44" s="6">
        <f ca="1"/>
        <v>0.13392857142857142</v>
      </c>
      <c r="AU44" s="6">
        <f ca="1"/>
        <v>0</v>
      </c>
      <c r="AV44" s="6">
        <f ca="1"/>
        <v>0</v>
      </c>
      <c r="AW44" s="6">
        <f ca="1"/>
        <v>0</v>
      </c>
      <c r="AX44" s="6">
        <f ca="1"/>
        <v>48.5</v>
      </c>
      <c r="AY44" s="6">
        <f ca="1"/>
        <v>0</v>
      </c>
      <c r="BE44" s="6">
        <f ca="1"/>
        <v>1</v>
      </c>
      <c r="BF44" s="6">
        <f ca="1"/>
        <v>0</v>
      </c>
      <c r="BG44" s="6">
        <f ca="1"/>
        <v>0</v>
      </c>
      <c r="BH44" s="6">
        <f ca="1"/>
        <v>0</v>
      </c>
      <c r="BI44" s="6">
        <f ca="1"/>
        <v>0</v>
      </c>
      <c r="BJ44" s="6">
        <f ca="1"/>
        <v>0</v>
      </c>
      <c r="BT44" s="6">
        <f ca="1"/>
        <v>0.03</v>
      </c>
      <c r="BU44" s="6">
        <f ca="1"/>
        <v>0</v>
      </c>
      <c r="BV44" s="6">
        <f ca="1"/>
        <v>0</v>
      </c>
      <c r="BW44" s="6">
        <f ca="1"/>
        <v>0</v>
      </c>
      <c r="BX44" s="6">
        <f ca="1"/>
        <v>0.97487437185929648</v>
      </c>
      <c r="BY44" s="6">
        <f ca="1"/>
        <v>0</v>
      </c>
      <c r="CA44" s="40">
        <f t="shared" ca="1" si="4"/>
        <v>0</v>
      </c>
      <c r="CB44" s="40">
        <f t="shared" ca="1" si="4"/>
        <v>0</v>
      </c>
      <c r="CC44" s="40">
        <f t="shared" ca="1" si="4"/>
        <v>0</v>
      </c>
      <c r="CD44" s="40">
        <f t="shared" ca="1" si="4"/>
        <v>0</v>
      </c>
      <c r="CE44" s="40">
        <f t="shared" ca="1" si="4"/>
        <v>0</v>
      </c>
      <c r="CF44" s="40">
        <f t="shared" ca="1" si="4"/>
        <v>0</v>
      </c>
      <c r="CG44" s="40">
        <f t="shared" ca="1" si="4"/>
        <v>0</v>
      </c>
      <c r="CH44" s="40">
        <f t="shared" ca="1" si="4"/>
        <v>0</v>
      </c>
      <c r="CJ44" s="40">
        <f t="shared" ca="1" si="5"/>
        <v>0</v>
      </c>
      <c r="CK44" s="40">
        <f t="shared" ca="1" si="5"/>
        <v>0</v>
      </c>
      <c r="CL44" s="31"/>
      <c r="CM44" s="31"/>
      <c r="CN44" s="31"/>
      <c r="CO44" s="31"/>
    </row>
    <row r="45" spans="1:93" x14ac:dyDescent="0.2">
      <c r="A45" s="55"/>
      <c r="B45" s="1" t="s">
        <v>26</v>
      </c>
      <c r="L45" s="3">
        <v>0</v>
      </c>
      <c r="M45" s="3">
        <v>0</v>
      </c>
      <c r="N45" s="3">
        <f>M11</f>
        <v>17.8</v>
      </c>
      <c r="O45" s="3">
        <f>T17</f>
        <v>32.299999999999997</v>
      </c>
      <c r="P45" s="3">
        <v>0</v>
      </c>
      <c r="Q45" s="3">
        <f>S4</f>
        <v>28.1</v>
      </c>
      <c r="U45" s="55"/>
      <c r="V45" s="1" t="s">
        <v>26</v>
      </c>
      <c r="W45" s="4">
        <v>0</v>
      </c>
      <c r="X45" s="4">
        <v>0</v>
      </c>
      <c r="Z45" s="6">
        <f t="shared" si="0"/>
        <v>0</v>
      </c>
      <c r="AB45" s="6">
        <f t="shared" si="1"/>
        <v>78.199999999999989</v>
      </c>
      <c r="AD45" s="6">
        <v>78.2</v>
      </c>
      <c r="AE45" s="7">
        <f t="shared" si="2"/>
        <v>0</v>
      </c>
      <c r="AI45" s="6">
        <f t="shared" ca="1" si="3"/>
        <v>0</v>
      </c>
      <c r="AJ45" s="6">
        <f t="shared" ca="1" si="3"/>
        <v>0</v>
      </c>
      <c r="AK45" s="6">
        <f t="shared" ca="1" si="3"/>
        <v>0</v>
      </c>
      <c r="AL45" s="6">
        <f t="shared" ca="1" si="3"/>
        <v>78.199999999999989</v>
      </c>
      <c r="AM45" s="6">
        <f t="shared" ca="1" si="3"/>
        <v>0</v>
      </c>
      <c r="AN45" s="6">
        <f t="shared" ca="1" si="3"/>
        <v>0</v>
      </c>
      <c r="AO45" s="6">
        <f t="shared" ca="1" si="3"/>
        <v>0</v>
      </c>
      <c r="AP45" s="6">
        <f t="shared" ca="1" si="3"/>
        <v>0</v>
      </c>
      <c r="AT45" s="6">
        <f ca="1"/>
        <v>0</v>
      </c>
      <c r="AU45" s="6">
        <f ca="1"/>
        <v>0</v>
      </c>
      <c r="AV45" s="6">
        <f ca="1"/>
        <v>1.4126984126984128</v>
      </c>
      <c r="AW45" s="6">
        <f ca="1"/>
        <v>1.2817460317460316</v>
      </c>
      <c r="AX45" s="6">
        <f ca="1"/>
        <v>0</v>
      </c>
      <c r="AY45" s="6">
        <f ca="1"/>
        <v>4.7627118644067794</v>
      </c>
      <c r="BE45" s="6">
        <f ca="1"/>
        <v>0</v>
      </c>
      <c r="BF45" s="6">
        <f ca="1"/>
        <v>1</v>
      </c>
      <c r="BG45" s="6">
        <f ca="1"/>
        <v>0</v>
      </c>
      <c r="BH45" s="6">
        <f ca="1"/>
        <v>0</v>
      </c>
      <c r="BI45" s="6">
        <f ca="1"/>
        <v>0</v>
      </c>
      <c r="BJ45" s="6">
        <f ca="1"/>
        <v>0</v>
      </c>
      <c r="BT45" s="6">
        <f ca="1"/>
        <v>0</v>
      </c>
      <c r="BU45" s="6">
        <f ca="1"/>
        <v>0</v>
      </c>
      <c r="BV45" s="6">
        <f ca="1"/>
        <v>1</v>
      </c>
      <c r="BW45" s="6">
        <f ca="1"/>
        <v>0.72747747747747749</v>
      </c>
      <c r="BX45" s="6">
        <f ca="1"/>
        <v>0</v>
      </c>
      <c r="BY45" s="6">
        <f ca="1"/>
        <v>1</v>
      </c>
      <c r="CA45" s="40">
        <f t="shared" ca="1" si="4"/>
        <v>0</v>
      </c>
      <c r="CB45" s="40">
        <f t="shared" ca="1" si="4"/>
        <v>0</v>
      </c>
      <c r="CC45" s="40">
        <f t="shared" ca="1" si="4"/>
        <v>0</v>
      </c>
      <c r="CD45" s="40">
        <f t="shared" ca="1" si="4"/>
        <v>0</v>
      </c>
      <c r="CE45" s="40">
        <f t="shared" ca="1" si="4"/>
        <v>0</v>
      </c>
      <c r="CF45" s="40">
        <f t="shared" ca="1" si="4"/>
        <v>0</v>
      </c>
      <c r="CG45" s="40">
        <f t="shared" ca="1" si="4"/>
        <v>0</v>
      </c>
      <c r="CH45" s="40">
        <f t="shared" ca="1" si="4"/>
        <v>0</v>
      </c>
      <c r="CJ45" s="40">
        <f t="shared" ca="1" si="5"/>
        <v>0</v>
      </c>
      <c r="CK45" s="40">
        <f t="shared" ca="1" si="5"/>
        <v>0</v>
      </c>
      <c r="CL45" s="31"/>
      <c r="CM45" s="31"/>
      <c r="CN45" s="31"/>
      <c r="CO45" s="31"/>
    </row>
    <row r="46" spans="1:93" x14ac:dyDescent="0.2">
      <c r="A46" s="55"/>
      <c r="B46" s="1" t="s">
        <v>29</v>
      </c>
      <c r="L46" s="3">
        <v>0</v>
      </c>
      <c r="M46" s="3">
        <v>0</v>
      </c>
      <c r="N46" s="3">
        <v>0</v>
      </c>
      <c r="O46" s="3">
        <f>T15</f>
        <v>12.1</v>
      </c>
      <c r="P46" s="3">
        <f>T11</f>
        <v>0.5</v>
      </c>
      <c r="Q46" s="3">
        <v>0</v>
      </c>
      <c r="U46" s="55"/>
      <c r="V46" s="1" t="s">
        <v>29</v>
      </c>
      <c r="W46" s="4">
        <v>0</v>
      </c>
      <c r="X46" s="4">
        <v>0</v>
      </c>
      <c r="Z46" s="6">
        <f t="shared" si="0"/>
        <v>0</v>
      </c>
      <c r="AB46" s="6">
        <f t="shared" si="1"/>
        <v>12.6</v>
      </c>
      <c r="AD46" s="6">
        <v>12.6</v>
      </c>
      <c r="AE46" s="7">
        <f t="shared" si="2"/>
        <v>0</v>
      </c>
      <c r="AI46" s="6">
        <f t="shared" ca="1" si="3"/>
        <v>0</v>
      </c>
      <c r="AJ46" s="6">
        <f t="shared" ca="1" si="3"/>
        <v>0</v>
      </c>
      <c r="AK46" s="6">
        <f t="shared" ca="1" si="3"/>
        <v>0</v>
      </c>
      <c r="AL46" s="6">
        <f t="shared" ca="1" si="3"/>
        <v>0</v>
      </c>
      <c r="AM46" s="6">
        <f t="shared" ca="1" si="3"/>
        <v>12.6</v>
      </c>
      <c r="AN46" s="6">
        <f t="shared" ca="1" si="3"/>
        <v>0</v>
      </c>
      <c r="AO46" s="6">
        <f t="shared" ca="1" si="3"/>
        <v>0</v>
      </c>
      <c r="AP46" s="6">
        <f t="shared" ca="1" si="3"/>
        <v>0</v>
      </c>
      <c r="AT46" s="6">
        <f ca="1"/>
        <v>0</v>
      </c>
      <c r="AU46" s="6">
        <f ca="1"/>
        <v>0</v>
      </c>
      <c r="AV46" s="6">
        <f ca="1"/>
        <v>0</v>
      </c>
      <c r="AW46" s="6">
        <f ca="1"/>
        <v>0.48015873015873012</v>
      </c>
      <c r="AX46" s="6">
        <f ca="1"/>
        <v>1.25</v>
      </c>
      <c r="AY46" s="6">
        <f ca="1"/>
        <v>0</v>
      </c>
      <c r="BE46" s="6">
        <f ca="1"/>
        <v>0</v>
      </c>
      <c r="BF46" s="6">
        <f ca="1"/>
        <v>0</v>
      </c>
      <c r="BG46" s="6">
        <f ca="1"/>
        <v>0.99999999999999989</v>
      </c>
      <c r="BH46" s="6">
        <f ca="1"/>
        <v>0</v>
      </c>
      <c r="BI46" s="6">
        <f ca="1"/>
        <v>0</v>
      </c>
      <c r="BJ46" s="6">
        <f ca="1"/>
        <v>0</v>
      </c>
      <c r="BT46" s="6">
        <f ca="1"/>
        <v>0</v>
      </c>
      <c r="BU46" s="6">
        <f ca="1"/>
        <v>0</v>
      </c>
      <c r="BV46" s="6">
        <f ca="1"/>
        <v>0</v>
      </c>
      <c r="BW46" s="6">
        <f ca="1"/>
        <v>0.27252252252252257</v>
      </c>
      <c r="BX46" s="6">
        <f ca="1"/>
        <v>2.5125628140703519E-2</v>
      </c>
      <c r="BY46" s="6">
        <f ca="1"/>
        <v>0</v>
      </c>
      <c r="CA46" s="40">
        <f t="shared" ca="1" si="4"/>
        <v>0</v>
      </c>
      <c r="CB46" s="40">
        <f t="shared" ca="1" si="4"/>
        <v>0</v>
      </c>
      <c r="CC46" s="40">
        <f t="shared" ca="1" si="4"/>
        <v>0</v>
      </c>
      <c r="CD46" s="40">
        <f t="shared" ca="1" si="4"/>
        <v>0</v>
      </c>
      <c r="CE46" s="40">
        <f t="shared" ca="1" si="4"/>
        <v>0</v>
      </c>
      <c r="CF46" s="40">
        <f t="shared" ca="1" si="4"/>
        <v>0</v>
      </c>
      <c r="CG46" s="40">
        <f t="shared" ca="1" si="4"/>
        <v>0</v>
      </c>
      <c r="CH46" s="40">
        <f t="shared" ca="1" si="4"/>
        <v>0</v>
      </c>
      <c r="CJ46" s="40">
        <f t="shared" ca="1" si="5"/>
        <v>0</v>
      </c>
      <c r="CK46" s="40">
        <f t="shared" ca="1" si="5"/>
        <v>0</v>
      </c>
      <c r="CL46" s="31"/>
      <c r="CM46" s="31"/>
      <c r="CN46" s="31"/>
      <c r="CO46" s="31"/>
    </row>
    <row r="47" spans="1:93" x14ac:dyDescent="0.2">
      <c r="A47" s="55"/>
      <c r="B47" s="1" t="s">
        <v>19</v>
      </c>
      <c r="L47" s="3">
        <v>0</v>
      </c>
      <c r="M47" s="3">
        <v>0</v>
      </c>
      <c r="N47" s="3">
        <v>0</v>
      </c>
      <c r="O47" s="3">
        <v>0</v>
      </c>
      <c r="P47" s="3">
        <v>0</v>
      </c>
      <c r="Q47" s="3">
        <v>0</v>
      </c>
      <c r="U47" s="55"/>
      <c r="V47" s="1" t="s">
        <v>19</v>
      </c>
      <c r="W47" s="4">
        <v>0</v>
      </c>
      <c r="X47" s="4">
        <f>Y16</f>
        <v>25.2</v>
      </c>
      <c r="Z47" s="6">
        <f t="shared" si="0"/>
        <v>25.2</v>
      </c>
      <c r="AB47" s="6">
        <f t="shared" si="1"/>
        <v>25.2</v>
      </c>
      <c r="AD47" s="6">
        <v>25.2</v>
      </c>
      <c r="AE47" s="7">
        <f t="shared" si="2"/>
        <v>0</v>
      </c>
      <c r="AI47" s="6">
        <f t="shared" ca="1" si="3"/>
        <v>0</v>
      </c>
      <c r="AJ47" s="6">
        <f t="shared" ca="1" si="3"/>
        <v>0</v>
      </c>
      <c r="AK47" s="6">
        <f t="shared" ca="1" si="3"/>
        <v>0</v>
      </c>
      <c r="AL47" s="6">
        <f t="shared" ca="1" si="3"/>
        <v>0</v>
      </c>
      <c r="AM47" s="6">
        <f t="shared" ca="1" si="3"/>
        <v>0</v>
      </c>
      <c r="AN47" s="6">
        <f t="shared" ca="1" si="3"/>
        <v>25.2</v>
      </c>
      <c r="AO47" s="6">
        <f t="shared" ca="1" si="3"/>
        <v>0</v>
      </c>
      <c r="AP47" s="6">
        <f t="shared" ca="1" si="3"/>
        <v>0</v>
      </c>
      <c r="AT47" s="6">
        <f ca="1"/>
        <v>0</v>
      </c>
      <c r="AU47" s="6">
        <f ca="1"/>
        <v>0</v>
      </c>
      <c r="AV47" s="6">
        <f ca="1"/>
        <v>0</v>
      </c>
      <c r="AW47" s="6">
        <f ca="1"/>
        <v>0</v>
      </c>
      <c r="AX47" s="6">
        <f ca="1"/>
        <v>0</v>
      </c>
      <c r="AY47" s="6">
        <f ca="1"/>
        <v>0</v>
      </c>
      <c r="BE47" s="6">
        <f ca="1"/>
        <v>0</v>
      </c>
      <c r="BF47" s="6">
        <f ca="1"/>
        <v>0</v>
      </c>
      <c r="BG47" s="6">
        <f ca="1"/>
        <v>0</v>
      </c>
      <c r="BH47" s="6">
        <f ca="1"/>
        <v>0.99999999999999989</v>
      </c>
      <c r="BI47" s="6">
        <f ca="1"/>
        <v>0</v>
      </c>
      <c r="BJ47" s="6">
        <f ca="1"/>
        <v>0</v>
      </c>
      <c r="BT47" s="6">
        <f ca="1"/>
        <v>0</v>
      </c>
      <c r="BU47" s="6">
        <f ca="1"/>
        <v>0</v>
      </c>
      <c r="BV47" s="6">
        <f ca="1"/>
        <v>0</v>
      </c>
      <c r="BW47" s="6">
        <f ca="1"/>
        <v>0</v>
      </c>
      <c r="BX47" s="6">
        <f ca="1"/>
        <v>0</v>
      </c>
      <c r="BY47" s="6">
        <f ca="1"/>
        <v>0</v>
      </c>
      <c r="CA47" s="40">
        <f t="shared" ca="1" si="4"/>
        <v>0</v>
      </c>
      <c r="CB47" s="40">
        <f t="shared" ca="1" si="4"/>
        <v>0</v>
      </c>
      <c r="CC47" s="40">
        <f t="shared" ca="1" si="4"/>
        <v>0</v>
      </c>
      <c r="CD47" s="40">
        <f t="shared" ca="1" si="4"/>
        <v>0</v>
      </c>
      <c r="CE47" s="40">
        <f t="shared" ca="1" si="4"/>
        <v>0</v>
      </c>
      <c r="CF47" s="6">
        <f t="shared" ca="1" si="4"/>
        <v>25.2</v>
      </c>
      <c r="CG47" s="6">
        <f t="shared" ca="1" si="4"/>
        <v>0</v>
      </c>
      <c r="CH47" s="6">
        <f t="shared" ca="1" si="4"/>
        <v>0</v>
      </c>
      <c r="CJ47" s="6">
        <f t="array" aca="1" ref="CJ47:CK49" ca="1">MMULT(MINVERSE(CF47:CH49), W47:X49)</f>
        <v>0</v>
      </c>
      <c r="CK47" s="6">
        <f ca="1"/>
        <v>0.99999999999999989</v>
      </c>
      <c r="CL47" s="31"/>
      <c r="CM47" s="31"/>
      <c r="CN47" s="31"/>
      <c r="CO47" s="40"/>
    </row>
    <row r="48" spans="1:93" x14ac:dyDescent="0.2">
      <c r="A48" s="55"/>
      <c r="B48" s="1" t="s">
        <v>17</v>
      </c>
      <c r="L48" s="3">
        <v>0</v>
      </c>
      <c r="M48" s="3">
        <v>0</v>
      </c>
      <c r="N48" s="3">
        <v>0</v>
      </c>
      <c r="O48" s="3">
        <v>0</v>
      </c>
      <c r="P48" s="3">
        <v>0</v>
      </c>
      <c r="Q48" s="3">
        <v>0</v>
      </c>
      <c r="U48" s="55"/>
      <c r="V48" s="1" t="s">
        <v>17</v>
      </c>
      <c r="W48" s="4">
        <f>X10</f>
        <v>0.4</v>
      </c>
      <c r="X48" s="4">
        <v>0</v>
      </c>
      <c r="Z48" s="6">
        <f t="shared" si="0"/>
        <v>0.4</v>
      </c>
      <c r="AB48" s="6">
        <f t="shared" si="1"/>
        <v>0.4</v>
      </c>
      <c r="AD48" s="6">
        <v>0.4</v>
      </c>
      <c r="AE48" s="7">
        <f t="shared" si="2"/>
        <v>0</v>
      </c>
      <c r="AI48" s="6">
        <f t="shared" ca="1" si="3"/>
        <v>0</v>
      </c>
      <c r="AJ48" s="6">
        <f t="shared" ca="1" si="3"/>
        <v>0</v>
      </c>
      <c r="AK48" s="6">
        <f t="shared" ca="1" si="3"/>
        <v>0</v>
      </c>
      <c r="AL48" s="6">
        <f t="shared" ca="1" si="3"/>
        <v>0</v>
      </c>
      <c r="AM48" s="6">
        <f t="shared" ca="1" si="3"/>
        <v>0</v>
      </c>
      <c r="AN48" s="6">
        <f t="shared" ca="1" si="3"/>
        <v>0</v>
      </c>
      <c r="AO48" s="6">
        <f t="shared" ca="1" si="3"/>
        <v>0.4</v>
      </c>
      <c r="AP48" s="6">
        <f t="shared" ca="1" si="3"/>
        <v>0</v>
      </c>
      <c r="AT48" s="6">
        <f ca="1"/>
        <v>0</v>
      </c>
      <c r="AU48" s="6">
        <f ca="1"/>
        <v>0</v>
      </c>
      <c r="AV48" s="6">
        <f ca="1"/>
        <v>0</v>
      </c>
      <c r="AW48" s="6">
        <f ca="1"/>
        <v>0</v>
      </c>
      <c r="AX48" s="6">
        <f ca="1"/>
        <v>0</v>
      </c>
      <c r="AY48" s="6">
        <f ca="1"/>
        <v>0</v>
      </c>
      <c r="BE48" s="6">
        <f ca="1"/>
        <v>0</v>
      </c>
      <c r="BF48" s="6">
        <f ca="1"/>
        <v>0</v>
      </c>
      <c r="BG48" s="6">
        <f ca="1"/>
        <v>0</v>
      </c>
      <c r="BH48" s="6">
        <f ca="1"/>
        <v>0</v>
      </c>
      <c r="BI48" s="6">
        <f ca="1"/>
        <v>1</v>
      </c>
      <c r="BJ48" s="6">
        <f ca="1"/>
        <v>0</v>
      </c>
      <c r="BT48" s="6">
        <f ca="1"/>
        <v>0</v>
      </c>
      <c r="BU48" s="6">
        <f ca="1"/>
        <v>0</v>
      </c>
      <c r="BV48" s="6">
        <f ca="1"/>
        <v>0</v>
      </c>
      <c r="BW48" s="6">
        <f ca="1"/>
        <v>0</v>
      </c>
      <c r="BX48" s="6">
        <f ca="1"/>
        <v>0</v>
      </c>
      <c r="BY48" s="6">
        <f ca="1"/>
        <v>0</v>
      </c>
      <c r="CA48" s="40">
        <f t="shared" ca="1" si="4"/>
        <v>0</v>
      </c>
      <c r="CB48" s="40">
        <f t="shared" ca="1" si="4"/>
        <v>0</v>
      </c>
      <c r="CC48" s="40">
        <f t="shared" ca="1" si="4"/>
        <v>0</v>
      </c>
      <c r="CD48" s="40">
        <f t="shared" ca="1" si="4"/>
        <v>0</v>
      </c>
      <c r="CE48" s="40">
        <f t="shared" ca="1" si="4"/>
        <v>0</v>
      </c>
      <c r="CF48" s="6">
        <f t="shared" ca="1" si="4"/>
        <v>0</v>
      </c>
      <c r="CG48" s="6">
        <f t="shared" ca="1" si="4"/>
        <v>0.4</v>
      </c>
      <c r="CH48" s="6">
        <f t="shared" ca="1" si="4"/>
        <v>0</v>
      </c>
      <c r="CJ48" s="6">
        <f ca="1"/>
        <v>1</v>
      </c>
      <c r="CK48" s="6">
        <f ca="1"/>
        <v>0</v>
      </c>
      <c r="CL48" s="31"/>
      <c r="CM48" s="31"/>
      <c r="CN48" s="31"/>
      <c r="CO48" s="40"/>
    </row>
    <row r="49" spans="1:93" x14ac:dyDescent="0.2">
      <c r="A49" s="55"/>
      <c r="B49" s="1" t="s">
        <v>18</v>
      </c>
      <c r="L49" s="3">
        <v>0</v>
      </c>
      <c r="M49" s="3">
        <v>0</v>
      </c>
      <c r="N49" s="3">
        <v>0</v>
      </c>
      <c r="O49" s="3">
        <v>0</v>
      </c>
      <c r="P49" s="3">
        <v>0</v>
      </c>
      <c r="Q49" s="3">
        <v>0</v>
      </c>
      <c r="U49" s="55"/>
      <c r="V49" s="1" t="s">
        <v>18</v>
      </c>
      <c r="W49" s="4">
        <f>X4</f>
        <v>5.9</v>
      </c>
      <c r="X49" s="4">
        <v>0</v>
      </c>
      <c r="Z49" s="6">
        <f t="shared" si="0"/>
        <v>5.9</v>
      </c>
      <c r="AB49" s="6">
        <f t="shared" si="1"/>
        <v>5.9</v>
      </c>
      <c r="AD49" s="6">
        <v>5.9</v>
      </c>
      <c r="AE49" s="7">
        <f t="shared" si="2"/>
        <v>0</v>
      </c>
      <c r="AI49" s="6">
        <f t="shared" ca="1" si="3"/>
        <v>0</v>
      </c>
      <c r="AJ49" s="6">
        <f t="shared" ca="1" si="3"/>
        <v>0</v>
      </c>
      <c r="AK49" s="6">
        <f t="shared" ca="1" si="3"/>
        <v>0</v>
      </c>
      <c r="AL49" s="6">
        <f t="shared" ca="1" si="3"/>
        <v>0</v>
      </c>
      <c r="AM49" s="6">
        <f t="shared" ca="1" si="3"/>
        <v>0</v>
      </c>
      <c r="AN49" s="6">
        <f t="shared" ca="1" si="3"/>
        <v>0</v>
      </c>
      <c r="AO49" s="6">
        <f t="shared" ca="1" si="3"/>
        <v>0</v>
      </c>
      <c r="AP49" s="6">
        <f t="shared" ca="1" si="3"/>
        <v>5.9</v>
      </c>
      <c r="AT49" s="6">
        <f ca="1"/>
        <v>0</v>
      </c>
      <c r="AU49" s="6">
        <f ca="1"/>
        <v>0</v>
      </c>
      <c r="AV49" s="6">
        <f ca="1"/>
        <v>0</v>
      </c>
      <c r="AW49" s="6">
        <f ca="1"/>
        <v>0</v>
      </c>
      <c r="AX49" s="6">
        <f ca="1"/>
        <v>0</v>
      </c>
      <c r="AY49" s="6">
        <f ca="1"/>
        <v>0</v>
      </c>
      <c r="BE49" s="6">
        <f ca="1"/>
        <v>0</v>
      </c>
      <c r="BF49" s="6">
        <f ca="1"/>
        <v>0</v>
      </c>
      <c r="BG49" s="6">
        <f ca="1"/>
        <v>0</v>
      </c>
      <c r="BH49" s="6">
        <f ca="1"/>
        <v>0</v>
      </c>
      <c r="BI49" s="6">
        <f ca="1"/>
        <v>0</v>
      </c>
      <c r="BJ49" s="6">
        <f ca="1"/>
        <v>1</v>
      </c>
      <c r="BT49" s="6">
        <f ca="1"/>
        <v>0</v>
      </c>
      <c r="BU49" s="6">
        <f ca="1"/>
        <v>0</v>
      </c>
      <c r="BV49" s="6">
        <f ca="1"/>
        <v>0</v>
      </c>
      <c r="BW49" s="6">
        <f ca="1"/>
        <v>0</v>
      </c>
      <c r="BX49" s="6">
        <f ca="1"/>
        <v>0</v>
      </c>
      <c r="BY49" s="6">
        <f ca="1"/>
        <v>0</v>
      </c>
      <c r="CA49" s="40">
        <f t="shared" ca="1" si="4"/>
        <v>0</v>
      </c>
      <c r="CB49" s="40">
        <f t="shared" ca="1" si="4"/>
        <v>0</v>
      </c>
      <c r="CC49" s="40">
        <f t="shared" ca="1" si="4"/>
        <v>0</v>
      </c>
      <c r="CD49" s="40">
        <f t="shared" ca="1" si="4"/>
        <v>0</v>
      </c>
      <c r="CE49" s="40">
        <f t="shared" ca="1" si="4"/>
        <v>0</v>
      </c>
      <c r="CF49" s="6">
        <f t="shared" ca="1" si="4"/>
        <v>0</v>
      </c>
      <c r="CG49" s="6">
        <f t="shared" ca="1" si="4"/>
        <v>0</v>
      </c>
      <c r="CH49" s="6">
        <f t="shared" ca="1" si="4"/>
        <v>5.9</v>
      </c>
      <c r="CJ49" s="6">
        <f ca="1"/>
        <v>1</v>
      </c>
      <c r="CK49" s="6">
        <f ca="1"/>
        <v>0</v>
      </c>
      <c r="CL49" s="31"/>
      <c r="CM49" s="31"/>
      <c r="CN49" s="31"/>
      <c r="CO49" s="40"/>
    </row>
    <row r="50" spans="1:93" ht="19" x14ac:dyDescent="0.2">
      <c r="B50" s="1"/>
      <c r="L50" s="53" t="s">
        <v>2</v>
      </c>
      <c r="M50" s="53"/>
      <c r="N50" s="53"/>
      <c r="O50" s="53"/>
      <c r="P50" s="53"/>
      <c r="Q50" s="53"/>
      <c r="W50" s="53" t="s">
        <v>6</v>
      </c>
      <c r="X50" s="53"/>
      <c r="Z50" s="41" t="s">
        <v>12</v>
      </c>
      <c r="AB50" s="41" t="s">
        <v>14</v>
      </c>
      <c r="AD50" s="35" t="s">
        <v>74</v>
      </c>
      <c r="AE50" s="36" t="s">
        <v>75</v>
      </c>
      <c r="AI50" s="53" t="s">
        <v>43</v>
      </c>
      <c r="AJ50" s="53"/>
      <c r="AK50" s="53"/>
      <c r="AL50" s="53"/>
      <c r="AM50" s="53"/>
      <c r="AN50" s="53"/>
      <c r="AO50" s="53"/>
      <c r="AP50" s="53"/>
      <c r="AT50" s="53" t="s">
        <v>45</v>
      </c>
      <c r="AU50" s="53"/>
      <c r="AV50" s="53"/>
      <c r="AW50" s="53"/>
      <c r="AX50" s="53"/>
      <c r="AY50" s="53"/>
      <c r="BB50" s="8"/>
      <c r="BC50" s="8"/>
      <c r="BD50" s="8"/>
      <c r="BE50" s="53" t="s">
        <v>48</v>
      </c>
      <c r="BF50" s="53"/>
      <c r="BG50" s="53"/>
      <c r="BH50" s="53"/>
      <c r="BI50" s="53"/>
      <c r="BJ50" s="53"/>
      <c r="BT50" s="56" t="s">
        <v>90</v>
      </c>
      <c r="BU50" s="56"/>
      <c r="BV50" s="56"/>
      <c r="BW50" s="56"/>
      <c r="BX50" s="56"/>
      <c r="BY50" s="56"/>
      <c r="CA50" s="53" t="s">
        <v>82</v>
      </c>
      <c r="CB50" s="53"/>
      <c r="CC50" s="53"/>
      <c r="CD50" s="53"/>
      <c r="CE50" s="53"/>
      <c r="CF50" s="53"/>
      <c r="CG50" s="53"/>
      <c r="CH50" s="53"/>
      <c r="CJ50" s="8" t="s">
        <v>83</v>
      </c>
      <c r="CK50" s="8"/>
      <c r="CL50" s="8"/>
      <c r="CM50" s="8"/>
      <c r="CN50" s="8"/>
      <c r="CO50" s="8"/>
    </row>
    <row r="51" spans="1:93" ht="16" customHeight="1" x14ac:dyDescent="0.2">
      <c r="B51" s="1"/>
      <c r="J51" s="55" t="s">
        <v>30</v>
      </c>
      <c r="K51" s="1" t="s">
        <v>32</v>
      </c>
      <c r="L51" s="20">
        <f t="array" ref="L51:Q53">MMULT(TRANSPOSE(C28:E35), L42:Q49)</f>
        <v>100</v>
      </c>
      <c r="M51" s="20">
        <v>87</v>
      </c>
      <c r="N51" s="20">
        <v>17.8</v>
      </c>
      <c r="O51" s="20">
        <v>44.4</v>
      </c>
      <c r="P51" s="20">
        <v>19.899999999999999</v>
      </c>
      <c r="Q51" s="20">
        <v>28.1</v>
      </c>
      <c r="V51" s="41"/>
      <c r="W51" s="41"/>
      <c r="X51" s="41"/>
      <c r="Z51" s="41"/>
      <c r="AB51" s="41"/>
      <c r="BT51" s="7">
        <f t="shared" ref="BT51:BY51" ca="1" si="6">SUM(BT42:BT49)</f>
        <v>1</v>
      </c>
      <c r="BU51" s="7">
        <f t="shared" ca="1" si="6"/>
        <v>1</v>
      </c>
      <c r="BV51" s="7">
        <f t="shared" ca="1" si="6"/>
        <v>1</v>
      </c>
      <c r="BW51" s="7">
        <f t="shared" ca="1" si="6"/>
        <v>1</v>
      </c>
      <c r="BX51" s="7">
        <f t="shared" ca="1" si="6"/>
        <v>1</v>
      </c>
      <c r="BY51" s="7">
        <f t="shared" ca="1" si="6"/>
        <v>1</v>
      </c>
    </row>
    <row r="52" spans="1:93" ht="17" x14ac:dyDescent="0.2">
      <c r="B52" s="1"/>
      <c r="J52" s="55"/>
      <c r="K52" s="37" t="s">
        <v>81</v>
      </c>
      <c r="L52" s="6">
        <v>0</v>
      </c>
      <c r="M52" s="6">
        <v>0</v>
      </c>
      <c r="N52" s="6">
        <v>0</v>
      </c>
      <c r="O52" s="6">
        <v>0</v>
      </c>
      <c r="P52" s="6">
        <v>0</v>
      </c>
      <c r="Q52" s="6">
        <v>0</v>
      </c>
      <c r="V52" s="41"/>
      <c r="W52" s="41"/>
      <c r="X52" s="41"/>
      <c r="Z52" s="41"/>
      <c r="AB52" s="41"/>
    </row>
    <row r="53" spans="1:93" ht="16" customHeight="1" x14ac:dyDescent="0.2">
      <c r="B53" s="1"/>
      <c r="J53" s="55"/>
      <c r="K53" s="1" t="s">
        <v>33</v>
      </c>
      <c r="L53" s="20">
        <v>0</v>
      </c>
      <c r="M53" s="20">
        <v>0</v>
      </c>
      <c r="N53" s="20">
        <v>0</v>
      </c>
      <c r="O53" s="20">
        <v>0</v>
      </c>
      <c r="P53" s="20">
        <v>0</v>
      </c>
      <c r="Q53" s="20">
        <v>0</v>
      </c>
      <c r="R53" s="15"/>
      <c r="S53" s="15"/>
      <c r="T53" s="15"/>
      <c r="U53" s="15"/>
      <c r="V53" s="15"/>
      <c r="W53" s="15"/>
      <c r="X53" s="15"/>
      <c r="Y53" s="15"/>
      <c r="Z53" s="15"/>
      <c r="AA53" s="15"/>
    </row>
    <row r="54" spans="1:93" ht="20" x14ac:dyDescent="0.25">
      <c r="L54" s="57" t="s">
        <v>42</v>
      </c>
      <c r="M54" s="57"/>
      <c r="N54" s="57"/>
      <c r="O54" s="57"/>
      <c r="P54" s="57"/>
      <c r="Q54" s="57"/>
    </row>
    <row r="55" spans="1:93" x14ac:dyDescent="0.2">
      <c r="L55" s="6">
        <f t="shared" ref="L55:Q55" si="7">SUM(L51:L53)</f>
        <v>100</v>
      </c>
      <c r="M55" s="6">
        <f t="shared" si="7"/>
        <v>87</v>
      </c>
      <c r="N55" s="6">
        <f t="shared" si="7"/>
        <v>17.8</v>
      </c>
      <c r="O55" s="6">
        <f t="shared" si="7"/>
        <v>44.4</v>
      </c>
      <c r="P55" s="6">
        <f t="shared" si="7"/>
        <v>19.899999999999999</v>
      </c>
      <c r="Q55" s="6">
        <f t="shared" si="7"/>
        <v>28.1</v>
      </c>
    </row>
    <row r="56" spans="1:93" x14ac:dyDescent="0.2">
      <c r="L56" s="53" t="s">
        <v>86</v>
      </c>
      <c r="M56" s="53"/>
      <c r="N56" s="53"/>
      <c r="O56" s="53"/>
      <c r="P56" s="53"/>
      <c r="Q56" s="53"/>
    </row>
    <row r="60" spans="1:93" x14ac:dyDescent="0.2">
      <c r="B60" s="1"/>
      <c r="Z60" s="54" t="s">
        <v>30</v>
      </c>
      <c r="AA60" s="54"/>
      <c r="AB60" s="54"/>
      <c r="AI60" s="53" t="s">
        <v>3</v>
      </c>
      <c r="AJ60" s="53"/>
      <c r="AK60" s="53"/>
      <c r="AL60" s="53"/>
      <c r="AM60" s="53"/>
      <c r="AN60" s="53"/>
      <c r="AT60" s="53" t="s">
        <v>4</v>
      </c>
      <c r="AU60" s="53"/>
      <c r="AV60" s="53"/>
      <c r="AW60" s="53"/>
      <c r="AX60" s="53"/>
      <c r="AY60" s="53"/>
      <c r="AZ60" s="53"/>
      <c r="BA60" s="53"/>
      <c r="BE60" s="53" t="s">
        <v>4</v>
      </c>
      <c r="BF60" s="53"/>
      <c r="BG60" s="53"/>
      <c r="BH60" s="53"/>
      <c r="BI60" s="53"/>
      <c r="BJ60" s="53"/>
      <c r="BK60" s="53"/>
      <c r="BL60" s="53"/>
      <c r="BT60" s="53" t="s">
        <v>3</v>
      </c>
      <c r="BU60" s="53"/>
      <c r="BV60" s="53"/>
      <c r="BW60" s="53"/>
      <c r="BX60" s="53"/>
      <c r="BY60" s="53"/>
    </row>
    <row r="61" spans="1:93" ht="51" customHeight="1" x14ac:dyDescent="0.2">
      <c r="B61" s="1"/>
      <c r="V61" s="38"/>
      <c r="W61" s="38"/>
      <c r="Z61" s="11" t="s">
        <v>32</v>
      </c>
      <c r="AA61" s="2" t="s">
        <v>80</v>
      </c>
      <c r="AB61" s="11" t="s">
        <v>33</v>
      </c>
      <c r="AI61" s="2" t="s">
        <v>22</v>
      </c>
      <c r="AJ61" s="2" t="s">
        <v>24</v>
      </c>
      <c r="AK61" s="2" t="s">
        <v>25</v>
      </c>
      <c r="AL61" s="2" t="s">
        <v>0</v>
      </c>
      <c r="AM61" s="2" t="s">
        <v>15</v>
      </c>
      <c r="AN61" s="2" t="s">
        <v>16</v>
      </c>
      <c r="AT61" s="2" t="s">
        <v>23</v>
      </c>
      <c r="AU61" s="2" t="s">
        <v>1</v>
      </c>
      <c r="AV61" s="2" t="s">
        <v>27</v>
      </c>
      <c r="AW61" s="2" t="s">
        <v>26</v>
      </c>
      <c r="AX61" s="2" t="s">
        <v>29</v>
      </c>
      <c r="AY61" s="2" t="s">
        <v>19</v>
      </c>
      <c r="AZ61" s="2" t="s">
        <v>17</v>
      </c>
      <c r="BA61" s="2" t="s">
        <v>18</v>
      </c>
      <c r="BE61" s="2" t="s">
        <v>23</v>
      </c>
      <c r="BF61" s="2" t="s">
        <v>1</v>
      </c>
      <c r="BG61" s="2" t="s">
        <v>27</v>
      </c>
      <c r="BH61" s="2" t="s">
        <v>26</v>
      </c>
      <c r="BI61" s="2" t="s">
        <v>29</v>
      </c>
      <c r="BJ61" s="2" t="s">
        <v>19</v>
      </c>
      <c r="BK61" s="2" t="s">
        <v>17</v>
      </c>
      <c r="BL61" s="2" t="s">
        <v>18</v>
      </c>
      <c r="BT61" s="2" t="s">
        <v>22</v>
      </c>
      <c r="BU61" s="2" t="s">
        <v>24</v>
      </c>
      <c r="BV61" s="2" t="s">
        <v>25</v>
      </c>
      <c r="BW61" s="2" t="s">
        <v>0</v>
      </c>
      <c r="BX61" s="2" t="s">
        <v>15</v>
      </c>
      <c r="BY61" s="2" t="s">
        <v>16</v>
      </c>
    </row>
    <row r="62" spans="1:93" ht="16" customHeight="1" x14ac:dyDescent="0.2">
      <c r="A62" s="55" t="s">
        <v>3</v>
      </c>
      <c r="B62" s="1" t="s">
        <v>22</v>
      </c>
      <c r="C62" s="3">
        <v>0</v>
      </c>
      <c r="D62" s="3">
        <v>0</v>
      </c>
      <c r="E62" s="3">
        <f>K5</f>
        <v>22.4</v>
      </c>
      <c r="F62" s="3">
        <v>0</v>
      </c>
      <c r="G62" s="3">
        <v>0</v>
      </c>
      <c r="H62" s="3">
        <v>0</v>
      </c>
      <c r="I62" s="3">
        <v>0</v>
      </c>
      <c r="J62" s="3">
        <v>0</v>
      </c>
      <c r="Z62" s="6">
        <f t="array" ref="Z62:AB67">MMULT(C62:J67, C28:E35)</f>
        <v>22.4</v>
      </c>
      <c r="AA62" s="6">
        <v>0</v>
      </c>
      <c r="AB62" s="6">
        <v>0</v>
      </c>
      <c r="AD62" s="6">
        <f t="shared" ref="AD62:AD67" si="8">SUM(Z62:AB62)</f>
        <v>22.4</v>
      </c>
      <c r="AI62" s="6">
        <f t="shared" ref="AI62:AN67" ca="1" si="9">IF((ROW()-ROW($AI$62))=(COLUMN()-COLUMN($AI$62)),INDIRECT(ADDRESS(ROW($AD62),COLUMN($AD62))),0)</f>
        <v>22.4</v>
      </c>
      <c r="AJ62" s="6">
        <f t="shared" ca="1" si="9"/>
        <v>0</v>
      </c>
      <c r="AK62" s="6">
        <f t="shared" ca="1" si="9"/>
        <v>0</v>
      </c>
      <c r="AL62" s="6">
        <f t="shared" ca="1" si="9"/>
        <v>0</v>
      </c>
      <c r="AM62" s="6">
        <f t="shared" ca="1" si="9"/>
        <v>0</v>
      </c>
      <c r="AN62" s="6">
        <f t="shared" ca="1" si="9"/>
        <v>0</v>
      </c>
      <c r="AT62" s="6">
        <f t="array" aca="1" ref="AT62:BA67" ca="1">MMULT(C62:J67, MINVERSE(AI42:AP49))</f>
        <v>0</v>
      </c>
      <c r="AU62" s="6">
        <f ca="1"/>
        <v>0</v>
      </c>
      <c r="AV62" s="6">
        <f ca="1"/>
        <v>1</v>
      </c>
      <c r="AW62" s="6">
        <f ca="1"/>
        <v>0</v>
      </c>
      <c r="AX62" s="6">
        <f ca="1"/>
        <v>0</v>
      </c>
      <c r="AY62" s="6">
        <f ca="1"/>
        <v>0</v>
      </c>
      <c r="AZ62" s="6">
        <f ca="1"/>
        <v>0</v>
      </c>
      <c r="BA62" s="6">
        <f ca="1"/>
        <v>0</v>
      </c>
      <c r="BE62" s="6">
        <f t="array" aca="1" ref="BE62:BL67" ca="1">MMULT(AT62:BA67, BE83:BL90)</f>
        <v>0</v>
      </c>
      <c r="BF62" s="6">
        <f ca="1"/>
        <v>0</v>
      </c>
      <c r="BG62" s="6">
        <f ca="1"/>
        <v>1.1546391752577319</v>
      </c>
      <c r="BH62" s="6">
        <f ca="1"/>
        <v>0</v>
      </c>
      <c r="BI62" s="6">
        <f ca="1"/>
        <v>0</v>
      </c>
      <c r="BJ62" s="6">
        <f ca="1"/>
        <v>0</v>
      </c>
      <c r="BK62" s="6">
        <f ca="1"/>
        <v>56</v>
      </c>
      <c r="BL62" s="6">
        <f ca="1"/>
        <v>0</v>
      </c>
      <c r="BO62" s="6">
        <f t="array" aca="1" ref="BO62:BO67" ca="1">MMULT(BE62:BL67, Z42:Z49)</f>
        <v>22.400000000000002</v>
      </c>
      <c r="BP62" s="7">
        <f t="shared" ref="BP62:BP67" ca="1" si="10">BO62-AD62</f>
        <v>0</v>
      </c>
      <c r="BT62" s="6">
        <f t="shared" ref="BT62:BY67" ca="1" si="11">IF((ROW()-ROW($BT$62))=(COLUMN()-COLUMN($BT$62)),INDIRECT(ADDRESS(ROW(L$55),COLUMN(L$55))),0)</f>
        <v>100</v>
      </c>
      <c r="BU62" s="6">
        <f t="shared" ca="1" si="11"/>
        <v>0</v>
      </c>
      <c r="BV62" s="6">
        <f t="shared" ca="1" si="11"/>
        <v>0</v>
      </c>
      <c r="BW62" s="6">
        <f t="shared" ca="1" si="11"/>
        <v>0</v>
      </c>
      <c r="BX62" s="6">
        <f t="shared" ca="1" si="11"/>
        <v>0</v>
      </c>
      <c r="BY62" s="6">
        <f t="shared" ca="1" si="11"/>
        <v>0</v>
      </c>
    </row>
    <row r="63" spans="1:93" x14ac:dyDescent="0.2">
      <c r="A63" s="55"/>
      <c r="B63" s="1" t="s">
        <v>24</v>
      </c>
      <c r="C63" s="3">
        <v>0</v>
      </c>
      <c r="D63" s="3">
        <v>0</v>
      </c>
      <c r="E63" s="3">
        <v>0</v>
      </c>
      <c r="F63" s="3">
        <f>K11</f>
        <v>78.2</v>
      </c>
      <c r="G63" s="3">
        <v>0</v>
      </c>
      <c r="H63" s="3">
        <v>0</v>
      </c>
      <c r="I63" s="3">
        <v>0</v>
      </c>
      <c r="J63" s="3">
        <v>0</v>
      </c>
      <c r="Z63" s="6">
        <v>78.2</v>
      </c>
      <c r="AA63" s="6">
        <v>0</v>
      </c>
      <c r="AB63" s="6">
        <v>0</v>
      </c>
      <c r="AD63" s="6">
        <f t="shared" si="8"/>
        <v>78.2</v>
      </c>
      <c r="AI63" s="6">
        <f t="shared" ca="1" si="9"/>
        <v>0</v>
      </c>
      <c r="AJ63" s="6">
        <f t="shared" ca="1" si="9"/>
        <v>78.2</v>
      </c>
      <c r="AK63" s="6">
        <f t="shared" ca="1" si="9"/>
        <v>0</v>
      </c>
      <c r="AL63" s="6">
        <f t="shared" ca="1" si="9"/>
        <v>0</v>
      </c>
      <c r="AM63" s="6">
        <f t="shared" ca="1" si="9"/>
        <v>0</v>
      </c>
      <c r="AN63" s="6">
        <f t="shared" ca="1" si="9"/>
        <v>0</v>
      </c>
      <c r="AT63" s="6">
        <f ca="1"/>
        <v>0</v>
      </c>
      <c r="AU63" s="6">
        <f ca="1"/>
        <v>0</v>
      </c>
      <c r="AV63" s="6">
        <f ca="1"/>
        <v>0</v>
      </c>
      <c r="AW63" s="6">
        <f ca="1"/>
        <v>1.0000000000000002</v>
      </c>
      <c r="AX63" s="6">
        <f ca="1"/>
        <v>0</v>
      </c>
      <c r="AY63" s="6">
        <f ca="1"/>
        <v>0</v>
      </c>
      <c r="AZ63" s="6">
        <f ca="1"/>
        <v>0</v>
      </c>
      <c r="BA63" s="6">
        <f ca="1"/>
        <v>0</v>
      </c>
      <c r="BE63" s="6">
        <f ca="1"/>
        <v>0</v>
      </c>
      <c r="BF63" s="6">
        <f ca="1"/>
        <v>0</v>
      </c>
      <c r="BG63" s="6">
        <f ca="1"/>
        <v>0</v>
      </c>
      <c r="BH63" s="6">
        <f ca="1"/>
        <v>1.0000000000000002</v>
      </c>
      <c r="BI63" s="6">
        <f ca="1"/>
        <v>1.4126984126984128</v>
      </c>
      <c r="BJ63" s="6">
        <f ca="1"/>
        <v>1.9600655076845552</v>
      </c>
      <c r="BK63" s="6">
        <f ca="1"/>
        <v>1.7658730158730163</v>
      </c>
      <c r="BL63" s="6">
        <f ca="1"/>
        <v>4.7627118644067803</v>
      </c>
      <c r="BO63" s="6">
        <f ca="1"/>
        <v>78.2</v>
      </c>
      <c r="BP63" s="7">
        <f t="shared" ca="1" si="10"/>
        <v>0</v>
      </c>
      <c r="BT63" s="6">
        <f t="shared" ca="1" si="11"/>
        <v>0</v>
      </c>
      <c r="BU63" s="6">
        <f t="shared" ca="1" si="11"/>
        <v>87</v>
      </c>
      <c r="BV63" s="6">
        <f t="shared" ca="1" si="11"/>
        <v>0</v>
      </c>
      <c r="BW63" s="6">
        <f t="shared" ca="1" si="11"/>
        <v>0</v>
      </c>
      <c r="BX63" s="6">
        <f t="shared" ca="1" si="11"/>
        <v>0</v>
      </c>
      <c r="BY63" s="6">
        <f t="shared" ca="1" si="11"/>
        <v>0</v>
      </c>
    </row>
    <row r="64" spans="1:93" x14ac:dyDescent="0.2">
      <c r="A64" s="55"/>
      <c r="B64" s="1" t="s">
        <v>25</v>
      </c>
      <c r="C64" s="3">
        <v>0</v>
      </c>
      <c r="D64" s="3">
        <v>0</v>
      </c>
      <c r="E64" s="3">
        <v>0</v>
      </c>
      <c r="F64" s="3">
        <v>0</v>
      </c>
      <c r="G64" s="3">
        <f>R11</f>
        <v>12.6</v>
      </c>
      <c r="H64" s="3">
        <v>0</v>
      </c>
      <c r="I64" s="3">
        <v>0</v>
      </c>
      <c r="J64" s="3">
        <v>0</v>
      </c>
      <c r="Z64" s="6">
        <v>12.6</v>
      </c>
      <c r="AA64" s="6">
        <v>0</v>
      </c>
      <c r="AB64" s="6">
        <v>0</v>
      </c>
      <c r="AD64" s="6">
        <f t="shared" si="8"/>
        <v>12.6</v>
      </c>
      <c r="AI64" s="6">
        <f t="shared" ca="1" si="9"/>
        <v>0</v>
      </c>
      <c r="AJ64" s="6">
        <f t="shared" ca="1" si="9"/>
        <v>0</v>
      </c>
      <c r="AK64" s="6">
        <f t="shared" ca="1" si="9"/>
        <v>12.6</v>
      </c>
      <c r="AL64" s="6">
        <f t="shared" ca="1" si="9"/>
        <v>0</v>
      </c>
      <c r="AM64" s="6">
        <f t="shared" ca="1" si="9"/>
        <v>0</v>
      </c>
      <c r="AN64" s="6">
        <f t="shared" ca="1" si="9"/>
        <v>0</v>
      </c>
      <c r="AT64" s="6">
        <f ca="1"/>
        <v>0</v>
      </c>
      <c r="AU64" s="6">
        <f ca="1"/>
        <v>0</v>
      </c>
      <c r="AV64" s="6">
        <f ca="1"/>
        <v>0</v>
      </c>
      <c r="AW64" s="6">
        <f ca="1"/>
        <v>0</v>
      </c>
      <c r="AX64" s="6">
        <f ca="1"/>
        <v>0.99999999999999989</v>
      </c>
      <c r="AY64" s="6">
        <f ca="1"/>
        <v>0</v>
      </c>
      <c r="AZ64" s="6">
        <f ca="1"/>
        <v>0</v>
      </c>
      <c r="BA64" s="6">
        <f ca="1"/>
        <v>0</v>
      </c>
      <c r="BE64" s="6">
        <f ca="1"/>
        <v>0</v>
      </c>
      <c r="BF64" s="6">
        <f ca="1"/>
        <v>0</v>
      </c>
      <c r="BG64" s="6">
        <f ca="1"/>
        <v>0</v>
      </c>
      <c r="BH64" s="6">
        <f ca="1"/>
        <v>0</v>
      </c>
      <c r="BI64" s="6">
        <f ca="1"/>
        <v>0.99999999999999989</v>
      </c>
      <c r="BJ64" s="6">
        <f ca="1"/>
        <v>0.48015873015873001</v>
      </c>
      <c r="BK64" s="6">
        <f ca="1"/>
        <v>1.2499999999999998</v>
      </c>
      <c r="BL64" s="6">
        <f ca="1"/>
        <v>0</v>
      </c>
      <c r="BO64" s="6">
        <f ca="1"/>
        <v>12.599999999999996</v>
      </c>
      <c r="BP64" s="7">
        <f t="shared" ca="1" si="10"/>
        <v>0</v>
      </c>
      <c r="BT64" s="6">
        <f t="shared" ca="1" si="11"/>
        <v>0</v>
      </c>
      <c r="BU64" s="6">
        <f t="shared" ca="1" si="11"/>
        <v>0</v>
      </c>
      <c r="BV64" s="6">
        <f t="shared" ca="1" si="11"/>
        <v>17.8</v>
      </c>
      <c r="BW64" s="6">
        <f t="shared" ca="1" si="11"/>
        <v>0</v>
      </c>
      <c r="BX64" s="6">
        <f t="shared" ca="1" si="11"/>
        <v>0</v>
      </c>
      <c r="BY64" s="6">
        <f t="shared" ca="1" si="11"/>
        <v>0</v>
      </c>
    </row>
    <row r="65" spans="1:78" x14ac:dyDescent="0.2">
      <c r="A65" s="55"/>
      <c r="B65" s="1" t="s">
        <v>0</v>
      </c>
      <c r="C65" s="3">
        <v>0</v>
      </c>
      <c r="D65" s="3">
        <v>0</v>
      </c>
      <c r="E65" s="3">
        <v>0</v>
      </c>
      <c r="F65" s="3">
        <v>0</v>
      </c>
      <c r="G65" s="3">
        <v>0</v>
      </c>
      <c r="H65" s="3">
        <f>Y16</f>
        <v>25.2</v>
      </c>
      <c r="I65" s="3">
        <v>0</v>
      </c>
      <c r="J65" s="3">
        <v>0</v>
      </c>
      <c r="Z65" s="6">
        <v>0</v>
      </c>
      <c r="AA65" s="6">
        <v>25.2</v>
      </c>
      <c r="AB65" s="6">
        <v>0</v>
      </c>
      <c r="AD65" s="6">
        <f t="shared" si="8"/>
        <v>25.2</v>
      </c>
      <c r="AI65" s="6">
        <f t="shared" ca="1" si="9"/>
        <v>0</v>
      </c>
      <c r="AJ65" s="6">
        <f t="shared" ca="1" si="9"/>
        <v>0</v>
      </c>
      <c r="AK65" s="6">
        <f t="shared" ca="1" si="9"/>
        <v>0</v>
      </c>
      <c r="AL65" s="6">
        <f t="shared" ca="1" si="9"/>
        <v>25.2</v>
      </c>
      <c r="AM65" s="6">
        <f t="shared" ca="1" si="9"/>
        <v>0</v>
      </c>
      <c r="AN65" s="6">
        <f t="shared" ca="1" si="9"/>
        <v>0</v>
      </c>
      <c r="AT65" s="6">
        <f ca="1"/>
        <v>0</v>
      </c>
      <c r="AU65" s="6">
        <f ca="1"/>
        <v>0</v>
      </c>
      <c r="AV65" s="6">
        <f ca="1"/>
        <v>0</v>
      </c>
      <c r="AW65" s="6">
        <f ca="1"/>
        <v>0</v>
      </c>
      <c r="AX65" s="6">
        <f ca="1"/>
        <v>0</v>
      </c>
      <c r="AY65" s="6">
        <f ca="1"/>
        <v>0.99999999999999989</v>
      </c>
      <c r="AZ65" s="6">
        <f ca="1"/>
        <v>0</v>
      </c>
      <c r="BA65" s="6">
        <f ca="1"/>
        <v>0</v>
      </c>
      <c r="BE65" s="6">
        <f ca="1"/>
        <v>0</v>
      </c>
      <c r="BF65" s="6">
        <f ca="1"/>
        <v>0</v>
      </c>
      <c r="BG65" s="6">
        <f ca="1"/>
        <v>0</v>
      </c>
      <c r="BH65" s="6">
        <f ca="1"/>
        <v>0</v>
      </c>
      <c r="BI65" s="6">
        <f ca="1"/>
        <v>0</v>
      </c>
      <c r="BJ65" s="6">
        <f ca="1"/>
        <v>0.99999999999999989</v>
      </c>
      <c r="BK65" s="6">
        <f ca="1"/>
        <v>0</v>
      </c>
      <c r="BL65" s="6">
        <f ca="1"/>
        <v>0</v>
      </c>
      <c r="BO65" s="6">
        <f ca="1"/>
        <v>25.199999999999996</v>
      </c>
      <c r="BP65" s="7">
        <f t="shared" ca="1" si="10"/>
        <v>0</v>
      </c>
      <c r="BT65" s="6">
        <f t="shared" ca="1" si="11"/>
        <v>0</v>
      </c>
      <c r="BU65" s="6">
        <f t="shared" ca="1" si="11"/>
        <v>0</v>
      </c>
      <c r="BV65" s="6">
        <f t="shared" ca="1" si="11"/>
        <v>0</v>
      </c>
      <c r="BW65" s="6">
        <f t="shared" ca="1" si="11"/>
        <v>44.4</v>
      </c>
      <c r="BX65" s="6">
        <f t="shared" ca="1" si="11"/>
        <v>0</v>
      </c>
      <c r="BY65" s="6">
        <f t="shared" ca="1" si="11"/>
        <v>0</v>
      </c>
    </row>
    <row r="66" spans="1:78" x14ac:dyDescent="0.2">
      <c r="A66" s="55"/>
      <c r="B66" s="1" t="s">
        <v>15</v>
      </c>
      <c r="C66" s="3">
        <v>0</v>
      </c>
      <c r="D66" s="3">
        <v>0</v>
      </c>
      <c r="E66" s="3">
        <v>0</v>
      </c>
      <c r="F66" s="3">
        <v>0</v>
      </c>
      <c r="G66" s="3">
        <v>0</v>
      </c>
      <c r="H66" s="3">
        <v>0</v>
      </c>
      <c r="I66" s="3">
        <f>X10</f>
        <v>0.4</v>
      </c>
      <c r="J66" s="3">
        <v>0</v>
      </c>
      <c r="Z66" s="6">
        <v>0</v>
      </c>
      <c r="AA66" s="6">
        <v>0</v>
      </c>
      <c r="AB66" s="6">
        <v>0.4</v>
      </c>
      <c r="AD66" s="6">
        <f t="shared" si="8"/>
        <v>0.4</v>
      </c>
      <c r="AI66" s="6">
        <f t="shared" ca="1" si="9"/>
        <v>0</v>
      </c>
      <c r="AJ66" s="6">
        <f t="shared" ca="1" si="9"/>
        <v>0</v>
      </c>
      <c r="AK66" s="6">
        <f t="shared" ca="1" si="9"/>
        <v>0</v>
      </c>
      <c r="AL66" s="6">
        <f t="shared" ca="1" si="9"/>
        <v>0</v>
      </c>
      <c r="AM66" s="6">
        <f t="shared" ca="1" si="9"/>
        <v>0.4</v>
      </c>
      <c r="AN66" s="6">
        <f t="shared" ca="1" si="9"/>
        <v>0</v>
      </c>
      <c r="AT66" s="6">
        <f ca="1"/>
        <v>0</v>
      </c>
      <c r="AU66" s="6">
        <f ca="1"/>
        <v>0</v>
      </c>
      <c r="AV66" s="6">
        <f ca="1"/>
        <v>0</v>
      </c>
      <c r="AW66" s="6">
        <f ca="1"/>
        <v>0</v>
      </c>
      <c r="AX66" s="6">
        <f ca="1"/>
        <v>0</v>
      </c>
      <c r="AY66" s="6">
        <f ca="1"/>
        <v>0</v>
      </c>
      <c r="AZ66" s="6">
        <f ca="1"/>
        <v>1</v>
      </c>
      <c r="BA66" s="6">
        <f ca="1"/>
        <v>0</v>
      </c>
      <c r="BE66" s="6">
        <f ca="1"/>
        <v>0</v>
      </c>
      <c r="BF66" s="6">
        <f ca="1"/>
        <v>0</v>
      </c>
      <c r="BG66" s="6">
        <f ca="1"/>
        <v>0</v>
      </c>
      <c r="BH66" s="6">
        <f ca="1"/>
        <v>0</v>
      </c>
      <c r="BI66" s="6">
        <f ca="1"/>
        <v>0</v>
      </c>
      <c r="BJ66" s="6">
        <f ca="1"/>
        <v>0</v>
      </c>
      <c r="BK66" s="6">
        <f ca="1"/>
        <v>1</v>
      </c>
      <c r="BL66" s="6">
        <f ca="1"/>
        <v>0</v>
      </c>
      <c r="BO66" s="6">
        <f ca="1"/>
        <v>0.4</v>
      </c>
      <c r="BP66" s="7">
        <f t="shared" ca="1" si="10"/>
        <v>0</v>
      </c>
      <c r="BT66" s="6">
        <f t="shared" ca="1" si="11"/>
        <v>0</v>
      </c>
      <c r="BU66" s="6">
        <f t="shared" ca="1" si="11"/>
        <v>0</v>
      </c>
      <c r="BV66" s="6">
        <f t="shared" ca="1" si="11"/>
        <v>0</v>
      </c>
      <c r="BW66" s="6">
        <f t="shared" ca="1" si="11"/>
        <v>0</v>
      </c>
      <c r="BX66" s="6">
        <f t="shared" ca="1" si="11"/>
        <v>19.899999999999999</v>
      </c>
      <c r="BY66" s="6">
        <f t="shared" ca="1" si="11"/>
        <v>0</v>
      </c>
    </row>
    <row r="67" spans="1:78" x14ac:dyDescent="0.2">
      <c r="A67" s="55"/>
      <c r="B67" s="1" t="s">
        <v>16</v>
      </c>
      <c r="C67" s="3">
        <v>0</v>
      </c>
      <c r="D67" s="3">
        <v>0</v>
      </c>
      <c r="E67" s="3">
        <v>0</v>
      </c>
      <c r="F67" s="3">
        <v>0</v>
      </c>
      <c r="G67" s="3">
        <v>0</v>
      </c>
      <c r="H67" s="3">
        <v>0</v>
      </c>
      <c r="I67" s="3">
        <v>0</v>
      </c>
      <c r="J67" s="3">
        <f>X4</f>
        <v>5.9</v>
      </c>
      <c r="Z67" s="6">
        <v>0</v>
      </c>
      <c r="AA67" s="6">
        <v>0</v>
      </c>
      <c r="AB67" s="6">
        <v>5.9</v>
      </c>
      <c r="AD67" s="6">
        <f t="shared" si="8"/>
        <v>5.9</v>
      </c>
      <c r="AI67" s="6">
        <f t="shared" ca="1" si="9"/>
        <v>0</v>
      </c>
      <c r="AJ67" s="6">
        <f t="shared" ca="1" si="9"/>
        <v>0</v>
      </c>
      <c r="AK67" s="6">
        <f t="shared" ca="1" si="9"/>
        <v>0</v>
      </c>
      <c r="AL67" s="6">
        <f t="shared" ca="1" si="9"/>
        <v>0</v>
      </c>
      <c r="AM67" s="6">
        <f t="shared" ca="1" si="9"/>
        <v>0</v>
      </c>
      <c r="AN67" s="6">
        <f t="shared" ca="1" si="9"/>
        <v>5.9</v>
      </c>
      <c r="AT67" s="6">
        <f ca="1"/>
        <v>0</v>
      </c>
      <c r="AU67" s="6">
        <f ca="1"/>
        <v>0</v>
      </c>
      <c r="AV67" s="6">
        <f ca="1"/>
        <v>0</v>
      </c>
      <c r="AW67" s="6">
        <f ca="1"/>
        <v>0</v>
      </c>
      <c r="AX67" s="6">
        <f ca="1"/>
        <v>0</v>
      </c>
      <c r="AY67" s="6">
        <f ca="1"/>
        <v>0</v>
      </c>
      <c r="AZ67" s="6">
        <f ca="1"/>
        <v>0</v>
      </c>
      <c r="BA67" s="6">
        <f ca="1"/>
        <v>1</v>
      </c>
      <c r="BE67" s="6">
        <f ca="1"/>
        <v>0</v>
      </c>
      <c r="BF67" s="6">
        <f ca="1"/>
        <v>0</v>
      </c>
      <c r="BG67" s="6">
        <f ca="1"/>
        <v>0</v>
      </c>
      <c r="BH67" s="6">
        <f ca="1"/>
        <v>0</v>
      </c>
      <c r="BI67" s="6">
        <f ca="1"/>
        <v>0</v>
      </c>
      <c r="BJ67" s="6">
        <f ca="1"/>
        <v>0</v>
      </c>
      <c r="BK67" s="6">
        <f ca="1"/>
        <v>0</v>
      </c>
      <c r="BL67" s="6">
        <f ca="1"/>
        <v>1</v>
      </c>
      <c r="BO67" s="6">
        <f ca="1"/>
        <v>5.9</v>
      </c>
      <c r="BP67" s="7">
        <f t="shared" ca="1" si="10"/>
        <v>0</v>
      </c>
      <c r="BT67" s="6">
        <f t="shared" ca="1" si="11"/>
        <v>0</v>
      </c>
      <c r="BU67" s="6">
        <f t="shared" ca="1" si="11"/>
        <v>0</v>
      </c>
      <c r="BV67" s="6">
        <f t="shared" ca="1" si="11"/>
        <v>0</v>
      </c>
      <c r="BW67" s="6">
        <f t="shared" ca="1" si="11"/>
        <v>0</v>
      </c>
      <c r="BX67" s="6">
        <f t="shared" ca="1" si="11"/>
        <v>0</v>
      </c>
      <c r="BY67" s="6">
        <f t="shared" ca="1" si="11"/>
        <v>28.1</v>
      </c>
    </row>
    <row r="68" spans="1:78" ht="18" x14ac:dyDescent="0.25">
      <c r="C68" s="53" t="s">
        <v>5</v>
      </c>
      <c r="D68" s="53"/>
      <c r="E68" s="53"/>
      <c r="F68" s="53"/>
      <c r="G68" s="53"/>
      <c r="H68" s="53"/>
      <c r="I68" s="53"/>
      <c r="J68" s="53"/>
      <c r="X68" s="15"/>
      <c r="Y68" s="15"/>
      <c r="Z68" s="57" t="s">
        <v>69</v>
      </c>
      <c r="AA68" s="57"/>
      <c r="AB68" s="57"/>
      <c r="AD68" s="34" t="s">
        <v>71</v>
      </c>
      <c r="AI68" s="53" t="s">
        <v>44</v>
      </c>
      <c r="AJ68" s="53"/>
      <c r="AK68" s="53"/>
      <c r="AL68" s="53"/>
      <c r="AM68" s="53"/>
      <c r="AN68" s="53"/>
      <c r="AT68" s="59" t="s">
        <v>46</v>
      </c>
      <c r="AU68" s="59"/>
      <c r="AV68" s="59"/>
      <c r="AW68" s="59"/>
      <c r="AX68" s="59"/>
      <c r="AY68" s="59"/>
      <c r="AZ68" s="59"/>
      <c r="BA68" s="59"/>
      <c r="BB68" s="25"/>
      <c r="BC68" s="25"/>
      <c r="BD68" s="25"/>
      <c r="BE68" s="56" t="s">
        <v>50</v>
      </c>
      <c r="BF68" s="56"/>
      <c r="BG68" s="56"/>
      <c r="BH68" s="56"/>
      <c r="BI68" s="56"/>
      <c r="BJ68" s="56"/>
      <c r="BK68" s="56"/>
      <c r="BL68" s="56"/>
      <c r="BM68" s="26"/>
      <c r="BN68" s="26"/>
      <c r="BO68" s="30" t="s">
        <v>59</v>
      </c>
      <c r="BP68" s="26" t="s">
        <v>60</v>
      </c>
      <c r="BQ68" s="26"/>
      <c r="BR68" s="26"/>
      <c r="BS68" s="26"/>
      <c r="BT68" s="56" t="s">
        <v>87</v>
      </c>
      <c r="BU68" s="56"/>
      <c r="BV68" s="56"/>
      <c r="BW68" s="56"/>
      <c r="BX68" s="56"/>
      <c r="BY68" s="56"/>
      <c r="BZ68" s="26"/>
    </row>
    <row r="69" spans="1:78" x14ac:dyDescent="0.2">
      <c r="C69" s="20">
        <f>SUM(C62:C67)</f>
        <v>0</v>
      </c>
      <c r="D69" s="20">
        <f t="shared" ref="D69:J69" si="12">SUM(D62:D67)</f>
        <v>0</v>
      </c>
      <c r="E69" s="20">
        <f t="shared" si="12"/>
        <v>22.4</v>
      </c>
      <c r="F69" s="20">
        <f t="shared" si="12"/>
        <v>78.2</v>
      </c>
      <c r="G69" s="20">
        <f t="shared" si="12"/>
        <v>12.6</v>
      </c>
      <c r="H69" s="20">
        <f t="shared" si="12"/>
        <v>25.2</v>
      </c>
      <c r="I69" s="20">
        <f t="shared" si="12"/>
        <v>0.4</v>
      </c>
      <c r="J69" s="20">
        <f t="shared" si="12"/>
        <v>5.9</v>
      </c>
      <c r="X69" s="15"/>
      <c r="Y69" s="15"/>
      <c r="Z69" s="15"/>
      <c r="AA69" s="15"/>
      <c r="AC69" s="34"/>
      <c r="AI69" s="41"/>
      <c r="AJ69" s="41"/>
      <c r="AK69" s="41"/>
      <c r="AL69" s="41"/>
      <c r="AM69" s="41"/>
      <c r="AN69" s="41"/>
      <c r="AT69" s="43"/>
      <c r="AU69" s="43"/>
      <c r="AV69" s="43"/>
      <c r="AW69" s="43"/>
      <c r="AX69" s="43"/>
      <c r="AY69" s="43"/>
      <c r="AZ69" s="43"/>
      <c r="BA69" s="43"/>
      <c r="BB69" s="25"/>
      <c r="BC69" s="25"/>
      <c r="BD69" s="25"/>
      <c r="BE69" s="42"/>
      <c r="BF69" s="42"/>
      <c r="BG69" s="42"/>
      <c r="BH69" s="42"/>
      <c r="BI69" s="42"/>
      <c r="BJ69" s="42"/>
      <c r="BK69" s="42"/>
      <c r="BL69" s="42"/>
      <c r="BM69" s="26"/>
      <c r="BN69" s="26"/>
      <c r="BO69" s="30"/>
      <c r="BP69" s="26"/>
      <c r="BQ69" s="26"/>
      <c r="BR69" s="26"/>
      <c r="BS69" s="26"/>
      <c r="BT69" s="42"/>
      <c r="BU69" s="42"/>
      <c r="BV69" s="42"/>
      <c r="BW69" s="42"/>
      <c r="BX69" s="42"/>
      <c r="BY69" s="42"/>
      <c r="BZ69" s="26"/>
    </row>
    <row r="70" spans="1:78" x14ac:dyDescent="0.2">
      <c r="C70" s="53" t="s">
        <v>73</v>
      </c>
      <c r="D70" s="53"/>
      <c r="E70" s="53"/>
      <c r="F70" s="53"/>
      <c r="G70" s="53"/>
      <c r="H70" s="53"/>
      <c r="I70" s="53"/>
      <c r="J70" s="53"/>
      <c r="X70" s="15"/>
      <c r="Y70" s="15"/>
      <c r="Z70" s="15"/>
      <c r="AA70" s="15"/>
      <c r="AC70" s="34"/>
      <c r="AI70" s="41"/>
      <c r="AJ70" s="41"/>
      <c r="AK70" s="41"/>
      <c r="AL70" s="41"/>
      <c r="AM70" s="41"/>
      <c r="AN70" s="41"/>
      <c r="AT70" s="43"/>
      <c r="AU70" s="43"/>
      <c r="AV70" s="43"/>
      <c r="AW70" s="43"/>
      <c r="AX70" s="43"/>
      <c r="AY70" s="43"/>
      <c r="AZ70" s="43"/>
      <c r="BA70" s="43"/>
      <c r="BB70" s="25"/>
      <c r="BC70" s="25"/>
      <c r="BD70" s="25"/>
      <c r="BE70" s="42"/>
      <c r="BF70" s="42"/>
      <c r="BG70" s="42"/>
      <c r="BH70" s="42"/>
      <c r="BI70" s="42"/>
      <c r="BJ70" s="42"/>
      <c r="BK70" s="42"/>
      <c r="BL70" s="42"/>
      <c r="BM70" s="26"/>
      <c r="BN70" s="26"/>
      <c r="BO70" s="30"/>
      <c r="BP70" s="26"/>
      <c r="BQ70" s="26"/>
      <c r="BR70" s="26"/>
      <c r="BS70" s="26"/>
      <c r="BT70" s="42"/>
      <c r="BU70" s="42"/>
      <c r="BV70" s="42"/>
      <c r="BW70" s="42"/>
      <c r="BX70" s="42"/>
      <c r="BY70" s="42"/>
      <c r="BZ70" s="26"/>
    </row>
    <row r="73" spans="1:78" ht="16" customHeight="1" x14ac:dyDescent="0.2">
      <c r="B73" s="1"/>
      <c r="L73" s="40"/>
      <c r="M73" s="40"/>
      <c r="N73" s="40"/>
      <c r="O73" s="40"/>
      <c r="P73" s="40"/>
      <c r="Q73" s="40"/>
      <c r="R73" s="15"/>
      <c r="S73" s="15"/>
      <c r="T73" s="15"/>
      <c r="U73" s="15"/>
      <c r="V73" s="15"/>
      <c r="W73" s="15"/>
      <c r="X73" s="15"/>
      <c r="Y73" s="15"/>
      <c r="Z73" s="54" t="s">
        <v>30</v>
      </c>
      <c r="AA73" s="54"/>
      <c r="AI73" s="58" t="s">
        <v>52</v>
      </c>
      <c r="AJ73" s="58"/>
      <c r="AK73" s="31"/>
      <c r="AL73" s="58"/>
      <c r="AM73" s="58"/>
      <c r="AN73" s="31"/>
      <c r="AO73" s="31"/>
      <c r="AP73" s="31"/>
      <c r="AQ73" s="31"/>
      <c r="AR73" s="31"/>
      <c r="AS73" s="31"/>
      <c r="AT73" s="53" t="s">
        <v>4</v>
      </c>
      <c r="AU73" s="53"/>
      <c r="AV73" s="53"/>
      <c r="AW73" s="53"/>
      <c r="AX73" s="53"/>
      <c r="AY73" s="53"/>
      <c r="AZ73" s="53"/>
      <c r="BA73" s="53"/>
    </row>
    <row r="74" spans="1:78" ht="87" x14ac:dyDescent="0.2">
      <c r="B74" s="1"/>
      <c r="L74" s="40"/>
      <c r="M74" s="40"/>
      <c r="N74" s="40"/>
      <c r="O74" s="40"/>
      <c r="P74" s="40"/>
      <c r="Q74" s="40"/>
      <c r="R74" s="15"/>
      <c r="S74" s="15"/>
      <c r="T74" s="15"/>
      <c r="U74" s="15"/>
      <c r="V74" s="15"/>
      <c r="W74" s="15"/>
      <c r="X74" s="15"/>
      <c r="Y74" s="15"/>
      <c r="Z74" s="11" t="s">
        <v>32</v>
      </c>
      <c r="AA74" s="2" t="s">
        <v>80</v>
      </c>
      <c r="AB74" s="11" t="s">
        <v>33</v>
      </c>
      <c r="AI74" s="2" t="s">
        <v>20</v>
      </c>
      <c r="AJ74" s="2" t="s">
        <v>21</v>
      </c>
      <c r="AK74" s="31"/>
      <c r="AL74" s="2"/>
      <c r="AM74" s="2"/>
      <c r="AN74" s="31"/>
      <c r="AO74" s="31"/>
      <c r="AP74" s="31"/>
      <c r="AQ74" s="31"/>
      <c r="AR74" s="31"/>
      <c r="AS74" s="31"/>
      <c r="AT74" s="2" t="s">
        <v>23</v>
      </c>
      <c r="AU74" s="2" t="s">
        <v>1</v>
      </c>
      <c r="AV74" s="2" t="s">
        <v>27</v>
      </c>
      <c r="AW74" s="2" t="s">
        <v>26</v>
      </c>
      <c r="AX74" s="2" t="s">
        <v>29</v>
      </c>
      <c r="AY74" s="2" t="s">
        <v>19</v>
      </c>
      <c r="AZ74" s="2" t="s">
        <v>17</v>
      </c>
      <c r="BA74" s="2" t="s">
        <v>18</v>
      </c>
    </row>
    <row r="75" spans="1:78" ht="16" customHeight="1" x14ac:dyDescent="0.2">
      <c r="A75" s="55" t="s">
        <v>84</v>
      </c>
      <c r="B75" s="1" t="s">
        <v>20</v>
      </c>
      <c r="C75" s="4">
        <f>F5</f>
        <v>97</v>
      </c>
      <c r="D75" s="4">
        <v>0</v>
      </c>
      <c r="E75" s="4">
        <v>0</v>
      </c>
      <c r="F75" s="4">
        <v>0</v>
      </c>
      <c r="G75" s="4">
        <v>0</v>
      </c>
      <c r="H75" s="4">
        <v>0</v>
      </c>
      <c r="I75" s="4">
        <v>0</v>
      </c>
      <c r="J75" s="4">
        <v>0</v>
      </c>
      <c r="L75" s="40"/>
      <c r="M75" s="40"/>
      <c r="N75" s="40"/>
      <c r="O75" s="40"/>
      <c r="P75" s="40"/>
      <c r="Q75" s="40"/>
      <c r="R75" s="15"/>
      <c r="S75" s="15"/>
      <c r="T75" s="15"/>
      <c r="U75" s="15"/>
      <c r="V75" s="15"/>
      <c r="W75" s="15"/>
      <c r="X75" s="15"/>
      <c r="Y75" s="15"/>
      <c r="Z75" s="6">
        <f t="array" ref="Z75:AB76">MMULT(C75:J76, C28:E35)</f>
        <v>97</v>
      </c>
      <c r="AA75" s="6">
        <v>0</v>
      </c>
      <c r="AB75" s="6">
        <v>0</v>
      </c>
      <c r="AD75" s="6">
        <f>SUM(Z75:AB75)</f>
        <v>97</v>
      </c>
      <c r="AI75" s="6">
        <f ca="1">IF((ROW()-ROW($AI$75))=(COLUMN()-COLUMN($AI$75)),INDIRECT(ADDRESS(ROW($AD75),COLUMN($AD75))),0)</f>
        <v>97</v>
      </c>
      <c r="AJ75" s="6">
        <f ca="1">IF((ROW()-ROW($AI$75))=(COLUMN()-COLUMN($AI$75)),INDIRECT(ADDRESS(ROW($AD75),COLUMN($AD75))),0)</f>
        <v>0</v>
      </c>
      <c r="AK75" s="31"/>
      <c r="AL75" s="40"/>
      <c r="AM75" s="40"/>
      <c r="AN75" s="31"/>
      <c r="AO75" s="31"/>
      <c r="AP75" s="31"/>
      <c r="AQ75" s="31"/>
      <c r="AR75" s="31"/>
      <c r="AS75" s="31"/>
      <c r="AT75" s="6">
        <f t="array" aca="1" ref="AT75:BA76" ca="1">MMULT(MINVERSE(AI75:AJ76), C75:J76)</f>
        <v>1</v>
      </c>
      <c r="AU75" s="6">
        <f ca="1"/>
        <v>0</v>
      </c>
      <c r="AV75" s="6">
        <f ca="1"/>
        <v>0</v>
      </c>
      <c r="AW75" s="6">
        <f ca="1"/>
        <v>0</v>
      </c>
      <c r="AX75" s="6">
        <f ca="1"/>
        <v>0</v>
      </c>
      <c r="AY75" s="6">
        <f ca="1"/>
        <v>0</v>
      </c>
      <c r="AZ75" s="6">
        <f ca="1"/>
        <v>0</v>
      </c>
      <c r="BA75" s="6">
        <f ca="1"/>
        <v>0</v>
      </c>
    </row>
    <row r="76" spans="1:78" x14ac:dyDescent="0.2">
      <c r="A76" s="55"/>
      <c r="B76" s="1" t="s">
        <v>21</v>
      </c>
      <c r="C76" s="4">
        <v>0</v>
      </c>
      <c r="D76" s="4">
        <f>F11</f>
        <v>87</v>
      </c>
      <c r="E76" s="4">
        <v>0</v>
      </c>
      <c r="F76" s="4">
        <v>0</v>
      </c>
      <c r="G76" s="4">
        <v>0</v>
      </c>
      <c r="H76" s="4">
        <v>0</v>
      </c>
      <c r="I76" s="4">
        <v>0</v>
      </c>
      <c r="J76" s="4">
        <v>0</v>
      </c>
      <c r="L76" s="40"/>
      <c r="M76" s="40"/>
      <c r="N76" s="40"/>
      <c r="O76" s="40"/>
      <c r="P76" s="40"/>
      <c r="Q76" s="40"/>
      <c r="R76" s="15"/>
      <c r="S76" s="15"/>
      <c r="T76" s="15"/>
      <c r="U76" s="15"/>
      <c r="V76" s="15"/>
      <c r="W76" s="15"/>
      <c r="X76" s="15"/>
      <c r="Y76" s="15"/>
      <c r="Z76" s="6">
        <v>87</v>
      </c>
      <c r="AA76" s="6">
        <v>0</v>
      </c>
      <c r="AB76" s="6">
        <v>0</v>
      </c>
      <c r="AD76" s="6">
        <f>SUM(Z76:AB76)</f>
        <v>87</v>
      </c>
      <c r="AI76" s="6">
        <f ca="1">IF((ROW()-ROW($AI$75))=(COLUMN()-COLUMN($AI$75)),INDIRECT(ADDRESS(ROW($AD76),COLUMN($AD76))),0)</f>
        <v>0</v>
      </c>
      <c r="AJ76" s="6">
        <f ca="1">IF((ROW()-ROW($AI$75))=(COLUMN()-COLUMN($AI$75)),INDIRECT(ADDRESS(ROW($AD76),COLUMN($AD76))),0)</f>
        <v>87</v>
      </c>
      <c r="AK76" s="31"/>
      <c r="AL76" s="40"/>
      <c r="AM76" s="40"/>
      <c r="AN76" s="31"/>
      <c r="AO76" s="31"/>
      <c r="AP76" s="31"/>
      <c r="AQ76" s="31"/>
      <c r="AR76" s="31"/>
      <c r="AS76" s="31"/>
      <c r="AT76" s="6">
        <f ca="1"/>
        <v>0</v>
      </c>
      <c r="AU76" s="6">
        <f ca="1"/>
        <v>1</v>
      </c>
      <c r="AV76" s="6">
        <f ca="1"/>
        <v>0</v>
      </c>
      <c r="AW76" s="6">
        <f ca="1"/>
        <v>0</v>
      </c>
      <c r="AX76" s="6">
        <f ca="1"/>
        <v>0</v>
      </c>
      <c r="AY76" s="6">
        <f ca="1"/>
        <v>0</v>
      </c>
      <c r="AZ76" s="6">
        <f ca="1"/>
        <v>0</v>
      </c>
      <c r="BA76" s="6">
        <f ca="1"/>
        <v>0</v>
      </c>
    </row>
    <row r="77" spans="1:78" ht="18" x14ac:dyDescent="0.25">
      <c r="B77" s="1"/>
      <c r="C77" s="53" t="s">
        <v>51</v>
      </c>
      <c r="D77" s="53"/>
      <c r="E77" s="53"/>
      <c r="F77" s="53"/>
      <c r="G77" s="53"/>
      <c r="H77" s="53"/>
      <c r="I77" s="53"/>
      <c r="J77" s="53"/>
      <c r="L77" s="40"/>
      <c r="M77" s="40"/>
      <c r="N77" s="40"/>
      <c r="O77" s="40"/>
      <c r="P77" s="40"/>
      <c r="Q77" s="40"/>
      <c r="R77" s="15"/>
      <c r="S77" s="15"/>
      <c r="T77" s="15"/>
      <c r="U77" s="15"/>
      <c r="V77" s="15"/>
      <c r="W77" s="15"/>
      <c r="X77" s="15"/>
      <c r="Y77" s="15"/>
      <c r="Z77" s="29" t="s">
        <v>70</v>
      </c>
      <c r="AA77" s="29"/>
      <c r="AD77" s="41" t="s">
        <v>53</v>
      </c>
      <c r="AI77" s="60" t="s">
        <v>64</v>
      </c>
      <c r="AJ77" s="60"/>
      <c r="AK77" s="29"/>
      <c r="AL77" s="60"/>
      <c r="AM77" s="60"/>
      <c r="AN77" s="29"/>
      <c r="AO77" s="31"/>
      <c r="AP77" s="31"/>
      <c r="AQ77" s="31"/>
      <c r="AR77" s="31"/>
      <c r="AS77" s="31"/>
      <c r="AT77" s="60" t="s">
        <v>65</v>
      </c>
      <c r="AU77" s="60"/>
      <c r="AV77" s="60"/>
      <c r="AW77" s="60"/>
      <c r="AX77" s="60"/>
      <c r="AY77" s="60"/>
      <c r="AZ77" s="60"/>
      <c r="BA77" s="60"/>
    </row>
    <row r="78" spans="1:78" x14ac:dyDescent="0.2">
      <c r="B78" s="1"/>
      <c r="C78" s="6">
        <f>SUM(C75:C76)</f>
        <v>97</v>
      </c>
      <c r="D78" s="6">
        <f t="shared" ref="D78:J78" si="13">SUM(D75:D76)</f>
        <v>87</v>
      </c>
      <c r="E78" s="6">
        <f t="shared" si="13"/>
        <v>0</v>
      </c>
      <c r="F78" s="6">
        <f t="shared" si="13"/>
        <v>0</v>
      </c>
      <c r="G78" s="6">
        <f t="shared" si="13"/>
        <v>0</v>
      </c>
      <c r="H78" s="6">
        <f t="shared" si="13"/>
        <v>0</v>
      </c>
      <c r="I78" s="6">
        <f t="shared" si="13"/>
        <v>0</v>
      </c>
      <c r="J78" s="6">
        <f t="shared" si="13"/>
        <v>0</v>
      </c>
      <c r="L78" s="40"/>
      <c r="M78" s="40"/>
      <c r="N78" s="40"/>
      <c r="O78" s="40"/>
      <c r="P78" s="40"/>
      <c r="Q78" s="40"/>
      <c r="R78" s="15"/>
      <c r="S78" s="15"/>
      <c r="T78" s="15"/>
      <c r="U78" s="15"/>
      <c r="V78" s="15"/>
      <c r="W78" s="15"/>
      <c r="X78" s="15"/>
      <c r="Y78" s="15"/>
      <c r="Z78" s="44"/>
      <c r="AA78" s="44"/>
    </row>
    <row r="79" spans="1:78" x14ac:dyDescent="0.2">
      <c r="C79" s="53" t="s">
        <v>54</v>
      </c>
      <c r="D79" s="53"/>
      <c r="E79" s="53"/>
      <c r="F79" s="53"/>
      <c r="G79" s="53"/>
      <c r="H79" s="53"/>
      <c r="I79" s="53"/>
      <c r="J79" s="53"/>
    </row>
    <row r="80" spans="1:78" x14ac:dyDescent="0.2">
      <c r="C80" s="6">
        <f>C78+SUM(C62:C67)</f>
        <v>97</v>
      </c>
      <c r="D80" s="6">
        <f t="shared" ref="D80:J80" si="14">D78+SUM(D62:D67)</f>
        <v>87</v>
      </c>
      <c r="E80" s="6">
        <f t="shared" si="14"/>
        <v>22.4</v>
      </c>
      <c r="F80" s="6">
        <f t="shared" si="14"/>
        <v>78.2</v>
      </c>
      <c r="G80" s="6">
        <f t="shared" si="14"/>
        <v>12.6</v>
      </c>
      <c r="H80" s="6">
        <f t="shared" si="14"/>
        <v>25.2</v>
      </c>
      <c r="I80" s="6">
        <f t="shared" si="14"/>
        <v>0.4</v>
      </c>
      <c r="J80" s="6">
        <f t="shared" si="14"/>
        <v>5.9</v>
      </c>
    </row>
    <row r="81" spans="1:93" ht="16" customHeight="1" x14ac:dyDescent="0.2">
      <c r="C81" s="61" t="s">
        <v>85</v>
      </c>
      <c r="D81" s="61"/>
      <c r="E81" s="61"/>
      <c r="F81" s="61"/>
      <c r="G81" s="61"/>
      <c r="H81" s="61"/>
      <c r="I81" s="61"/>
      <c r="J81" s="61"/>
      <c r="AI81" s="53" t="s">
        <v>4</v>
      </c>
      <c r="AJ81" s="53"/>
      <c r="AK81" s="53"/>
      <c r="AL81" s="53"/>
      <c r="AM81" s="53"/>
      <c r="AN81" s="53"/>
      <c r="AO81" s="53"/>
      <c r="AP81" s="53"/>
      <c r="AT81" s="53" t="s">
        <v>4</v>
      </c>
      <c r="AU81" s="53"/>
      <c r="AV81" s="53"/>
      <c r="AW81" s="53"/>
      <c r="AX81" s="53"/>
      <c r="AY81" s="53"/>
      <c r="AZ81" s="53"/>
      <c r="BA81" s="53"/>
      <c r="BE81" s="53" t="s">
        <v>4</v>
      </c>
      <c r="BF81" s="53"/>
      <c r="BG81" s="53"/>
      <c r="BH81" s="53"/>
      <c r="BI81" s="53"/>
      <c r="BJ81" s="53"/>
      <c r="BK81" s="53"/>
      <c r="BL81" s="53"/>
      <c r="BT81" s="53" t="s">
        <v>3</v>
      </c>
      <c r="BU81" s="53"/>
      <c r="BV81" s="53"/>
      <c r="BW81" s="53"/>
      <c r="BX81" s="53"/>
      <c r="BY81" s="53"/>
    </row>
    <row r="82" spans="1:93" ht="114" x14ac:dyDescent="0.2">
      <c r="AI82" s="2" t="s">
        <v>23</v>
      </c>
      <c r="AJ82" s="2" t="s">
        <v>1</v>
      </c>
      <c r="AK82" s="2" t="s">
        <v>27</v>
      </c>
      <c r="AL82" s="2" t="s">
        <v>26</v>
      </c>
      <c r="AM82" s="2" t="s">
        <v>29</v>
      </c>
      <c r="AN82" s="2" t="s">
        <v>19</v>
      </c>
      <c r="AO82" s="2" t="s">
        <v>17</v>
      </c>
      <c r="AP82" s="2" t="s">
        <v>18</v>
      </c>
      <c r="AT82" s="2" t="s">
        <v>23</v>
      </c>
      <c r="AU82" s="2" t="s">
        <v>1</v>
      </c>
      <c r="AV82" s="2" t="s">
        <v>27</v>
      </c>
      <c r="AW82" s="2" t="s">
        <v>26</v>
      </c>
      <c r="AX82" s="2" t="s">
        <v>29</v>
      </c>
      <c r="AY82" s="2" t="s">
        <v>19</v>
      </c>
      <c r="AZ82" s="2" t="s">
        <v>17</v>
      </c>
      <c r="BA82" s="2" t="s">
        <v>18</v>
      </c>
      <c r="BE82" s="2" t="s">
        <v>23</v>
      </c>
      <c r="BF82" s="2" t="s">
        <v>1</v>
      </c>
      <c r="BG82" s="2" t="s">
        <v>27</v>
      </c>
      <c r="BH82" s="2" t="s">
        <v>26</v>
      </c>
      <c r="BI82" s="2" t="s">
        <v>29</v>
      </c>
      <c r="BJ82" s="2" t="s">
        <v>19</v>
      </c>
      <c r="BK82" s="2" t="s">
        <v>17</v>
      </c>
      <c r="BL82" s="2" t="s">
        <v>18</v>
      </c>
      <c r="BT82" s="2" t="s">
        <v>22</v>
      </c>
      <c r="BU82" s="2" t="s">
        <v>24</v>
      </c>
      <c r="BV82" s="2" t="s">
        <v>25</v>
      </c>
      <c r="BW82" s="2" t="s">
        <v>0</v>
      </c>
      <c r="BX82" s="2" t="s">
        <v>15</v>
      </c>
      <c r="BY82" s="2" t="s">
        <v>16</v>
      </c>
    </row>
    <row r="83" spans="1:93" ht="16" customHeight="1" x14ac:dyDescent="0.2">
      <c r="A83" s="55" t="s">
        <v>4</v>
      </c>
      <c r="B83" s="1" t="s">
        <v>23</v>
      </c>
      <c r="L83" s="6">
        <f t="array" ref="L83:Q90">TRANSPOSE(C62:J67) - L42:Q49</f>
        <v>-97</v>
      </c>
      <c r="M83" s="6">
        <v>0</v>
      </c>
      <c r="N83" s="6">
        <v>0</v>
      </c>
      <c r="O83" s="6">
        <v>0</v>
      </c>
      <c r="P83" s="6">
        <v>0</v>
      </c>
      <c r="Q83" s="6">
        <v>0</v>
      </c>
      <c r="Z83" s="6">
        <f t="shared" ref="Z83:Z90" si="15">SUM(L83:Q83)</f>
        <v>-97</v>
      </c>
      <c r="AI83" s="6">
        <f t="array" aca="1" ref="AI83:AP90" ca="1">MMULT(AT42:AY49, AT62:BA67)</f>
        <v>0</v>
      </c>
      <c r="AJ83" s="6">
        <f ca="1"/>
        <v>0</v>
      </c>
      <c r="AK83" s="6">
        <f ca="1"/>
        <v>4.3303571428571432</v>
      </c>
      <c r="AL83" s="6">
        <f ca="1"/>
        <v>0</v>
      </c>
      <c r="AM83" s="6">
        <f ca="1"/>
        <v>0</v>
      </c>
      <c r="AN83" s="6">
        <f ca="1"/>
        <v>0</v>
      </c>
      <c r="AO83" s="6">
        <f ca="1"/>
        <v>0</v>
      </c>
      <c r="AP83" s="6">
        <f ca="1"/>
        <v>0</v>
      </c>
      <c r="AT83" s="6">
        <f t="array" aca="1" ref="AT83:BA90" ca="1">_xlfn.MUNIT(8) - AI83:AP90</f>
        <v>1</v>
      </c>
      <c r="AU83" s="6">
        <f ca="1"/>
        <v>0</v>
      </c>
      <c r="AV83" s="6">
        <f ca="1"/>
        <v>-4.3303571428571432</v>
      </c>
      <c r="AW83" s="6">
        <f ca="1"/>
        <v>0</v>
      </c>
      <c r="AX83" s="6">
        <f ca="1"/>
        <v>0</v>
      </c>
      <c r="AY83" s="6">
        <f ca="1"/>
        <v>0</v>
      </c>
      <c r="AZ83" s="6">
        <f ca="1"/>
        <v>0</v>
      </c>
      <c r="BA83" s="6">
        <f ca="1"/>
        <v>0</v>
      </c>
      <c r="BE83" s="6">
        <f t="array" aca="1" ref="BE83:BL90" ca="1">MINVERSE(AT83:BA90)</f>
        <v>1</v>
      </c>
      <c r="BF83" s="6">
        <f ca="1"/>
        <v>0</v>
      </c>
      <c r="BG83" s="6">
        <f ca="1"/>
        <v>5</v>
      </c>
      <c r="BH83" s="6">
        <f ca="1"/>
        <v>0</v>
      </c>
      <c r="BI83" s="6">
        <f ca="1"/>
        <v>0</v>
      </c>
      <c r="BJ83" s="6">
        <f ca="1"/>
        <v>0</v>
      </c>
      <c r="BK83" s="6">
        <f ca="1"/>
        <v>242.50000000000003</v>
      </c>
      <c r="BL83" s="6">
        <f ca="1"/>
        <v>0</v>
      </c>
      <c r="BO83" s="6">
        <f t="array" aca="1" ref="BO83:BO90" ca="1">MMULT(BE83:BL90, Z42:Z49)</f>
        <v>97.000000000000014</v>
      </c>
      <c r="BP83" s="7">
        <f t="shared" ref="BP83:BP90" ca="1" si="16">BO83-AB42</f>
        <v>0</v>
      </c>
      <c r="BT83" s="6">
        <f t="array" aca="1" ref="BT83:BY90" ca="1">MMULT(MINVERSE(AI42:AP49), L42:Q49)</f>
        <v>1</v>
      </c>
      <c r="BU83" s="6">
        <f ca="1"/>
        <v>0</v>
      </c>
      <c r="BV83" s="6">
        <f ca="1"/>
        <v>0</v>
      </c>
      <c r="BW83" s="6">
        <f ca="1"/>
        <v>0</v>
      </c>
      <c r="BX83" s="6">
        <f ca="1"/>
        <v>0</v>
      </c>
      <c r="BY83" s="6">
        <f ca="1"/>
        <v>0</v>
      </c>
      <c r="CA83" s="7">
        <f t="shared" ref="CA83:CA90" ca="1" si="17">SUM(BT83:BY83)</f>
        <v>1</v>
      </c>
    </row>
    <row r="84" spans="1:93" x14ac:dyDescent="0.2">
      <c r="A84" s="55"/>
      <c r="B84" s="1" t="s">
        <v>1</v>
      </c>
      <c r="L84" s="6">
        <v>0</v>
      </c>
      <c r="M84" s="6">
        <v>-87</v>
      </c>
      <c r="N84" s="6">
        <v>0</v>
      </c>
      <c r="O84" s="6">
        <v>0</v>
      </c>
      <c r="P84" s="6">
        <v>0</v>
      </c>
      <c r="Q84" s="6">
        <v>0</v>
      </c>
      <c r="Z84" s="6">
        <f t="shared" si="15"/>
        <v>-87</v>
      </c>
      <c r="AI84" s="6">
        <f ca="1"/>
        <v>0</v>
      </c>
      <c r="AJ84" s="6">
        <f ca="1"/>
        <v>0</v>
      </c>
      <c r="AK84" s="6">
        <f ca="1"/>
        <v>0</v>
      </c>
      <c r="AL84" s="6">
        <f ca="1"/>
        <v>1.1125319693094631</v>
      </c>
      <c r="AM84" s="6">
        <f ca="1"/>
        <v>0</v>
      </c>
      <c r="AN84" s="6">
        <f ca="1"/>
        <v>0</v>
      </c>
      <c r="AO84" s="6">
        <f ca="1"/>
        <v>0</v>
      </c>
      <c r="AP84" s="6">
        <f ca="1"/>
        <v>0</v>
      </c>
      <c r="AT84" s="6">
        <f ca="1"/>
        <v>0</v>
      </c>
      <c r="AU84" s="6">
        <f ca="1"/>
        <v>1</v>
      </c>
      <c r="AV84" s="6">
        <f ca="1"/>
        <v>0</v>
      </c>
      <c r="AW84" s="6">
        <f ca="1"/>
        <v>-1.1125319693094631</v>
      </c>
      <c r="AX84" s="6">
        <f ca="1"/>
        <v>0</v>
      </c>
      <c r="AY84" s="6">
        <f ca="1"/>
        <v>0</v>
      </c>
      <c r="AZ84" s="6">
        <f ca="1"/>
        <v>0</v>
      </c>
      <c r="BA84" s="6">
        <f ca="1"/>
        <v>0</v>
      </c>
      <c r="BE84" s="6">
        <f ca="1"/>
        <v>0</v>
      </c>
      <c r="BF84" s="6">
        <f ca="1"/>
        <v>1</v>
      </c>
      <c r="BG84" s="6">
        <f ca="1"/>
        <v>0</v>
      </c>
      <c r="BH84" s="6">
        <f ca="1"/>
        <v>1.1125319693094631</v>
      </c>
      <c r="BI84" s="6">
        <f ca="1"/>
        <v>1.5716721471197175</v>
      </c>
      <c r="BJ84" s="6">
        <f ca="1"/>
        <v>2.1806355392398502</v>
      </c>
      <c r="BK84" s="6">
        <f ca="1"/>
        <v>1.9645901838996471</v>
      </c>
      <c r="BL84" s="6">
        <f ca="1"/>
        <v>5.2986692097620187</v>
      </c>
      <c r="BO84" s="6">
        <f ca="1"/>
        <v>87</v>
      </c>
      <c r="BP84" s="7">
        <f t="shared" ca="1" si="16"/>
        <v>0</v>
      </c>
      <c r="BT84" s="6">
        <f ca="1"/>
        <v>0</v>
      </c>
      <c r="BU84" s="6">
        <f ca="1"/>
        <v>1</v>
      </c>
      <c r="BV84" s="6">
        <f ca="1"/>
        <v>0</v>
      </c>
      <c r="BW84" s="6">
        <f ca="1"/>
        <v>0</v>
      </c>
      <c r="BX84" s="6">
        <f ca="1"/>
        <v>0</v>
      </c>
      <c r="BY84" s="6">
        <f ca="1"/>
        <v>0</v>
      </c>
      <c r="CA84" s="7">
        <f t="shared" ca="1" si="17"/>
        <v>1</v>
      </c>
    </row>
    <row r="85" spans="1:93" x14ac:dyDescent="0.2">
      <c r="A85" s="55"/>
      <c r="B85" s="1" t="s">
        <v>27</v>
      </c>
      <c r="L85" s="6">
        <v>19.399999999999999</v>
      </c>
      <c r="M85" s="6">
        <v>0</v>
      </c>
      <c r="N85" s="6">
        <v>0</v>
      </c>
      <c r="O85" s="6">
        <v>0</v>
      </c>
      <c r="P85" s="6">
        <v>-19.399999999999999</v>
      </c>
      <c r="Q85" s="6">
        <v>0</v>
      </c>
      <c r="Z85" s="6">
        <f t="shared" si="15"/>
        <v>0</v>
      </c>
      <c r="AI85" s="6">
        <f ca="1"/>
        <v>0</v>
      </c>
      <c r="AJ85" s="6">
        <f ca="1"/>
        <v>0</v>
      </c>
      <c r="AK85" s="6">
        <f ca="1"/>
        <v>0.13392857142857142</v>
      </c>
      <c r="AL85" s="6">
        <f ca="1"/>
        <v>0</v>
      </c>
      <c r="AM85" s="6">
        <f ca="1"/>
        <v>0</v>
      </c>
      <c r="AN85" s="6">
        <f ca="1"/>
        <v>0</v>
      </c>
      <c r="AO85" s="6">
        <f ca="1"/>
        <v>48.5</v>
      </c>
      <c r="AP85" s="6">
        <f ca="1"/>
        <v>0</v>
      </c>
      <c r="AT85" s="6">
        <f ca="1"/>
        <v>0</v>
      </c>
      <c r="AU85" s="6">
        <f ca="1"/>
        <v>0</v>
      </c>
      <c r="AV85" s="6">
        <f ca="1"/>
        <v>0.8660714285714286</v>
      </c>
      <c r="AW85" s="6">
        <f ca="1"/>
        <v>0</v>
      </c>
      <c r="AX85" s="6">
        <f ca="1"/>
        <v>0</v>
      </c>
      <c r="AY85" s="6">
        <f ca="1"/>
        <v>0</v>
      </c>
      <c r="AZ85" s="6">
        <f ca="1"/>
        <v>-48.5</v>
      </c>
      <c r="BA85" s="6">
        <f ca="1"/>
        <v>0</v>
      </c>
      <c r="BE85" s="6">
        <f ca="1"/>
        <v>0</v>
      </c>
      <c r="BF85" s="6">
        <f ca="1"/>
        <v>0</v>
      </c>
      <c r="BG85" s="6">
        <f ca="1"/>
        <v>1.1546391752577319</v>
      </c>
      <c r="BH85" s="6">
        <f ca="1"/>
        <v>0</v>
      </c>
      <c r="BI85" s="6">
        <f ca="1"/>
        <v>0</v>
      </c>
      <c r="BJ85" s="6">
        <f ca="1"/>
        <v>0</v>
      </c>
      <c r="BK85" s="6">
        <f ca="1"/>
        <v>56</v>
      </c>
      <c r="BL85" s="6">
        <f ca="1"/>
        <v>0</v>
      </c>
      <c r="BO85" s="6">
        <f ca="1"/>
        <v>22.400000000000002</v>
      </c>
      <c r="BP85" s="7">
        <f t="shared" ca="1" si="16"/>
        <v>0</v>
      </c>
      <c r="BT85" s="6">
        <f ca="1"/>
        <v>0.13392857142857142</v>
      </c>
      <c r="BU85" s="6">
        <f ca="1"/>
        <v>0</v>
      </c>
      <c r="BV85" s="6">
        <f ca="1"/>
        <v>0</v>
      </c>
      <c r="BW85" s="6">
        <f ca="1"/>
        <v>0</v>
      </c>
      <c r="BX85" s="6">
        <f ca="1"/>
        <v>0.86607142857142849</v>
      </c>
      <c r="BY85" s="6">
        <f ca="1"/>
        <v>0</v>
      </c>
      <c r="CA85" s="7">
        <f t="shared" ca="1" si="17"/>
        <v>0.99999999999999989</v>
      </c>
    </row>
    <row r="86" spans="1:93" x14ac:dyDescent="0.2">
      <c r="A86" s="55"/>
      <c r="B86" s="1" t="s">
        <v>26</v>
      </c>
      <c r="L86" s="6">
        <v>0</v>
      </c>
      <c r="M86" s="6">
        <v>78.2</v>
      </c>
      <c r="N86" s="6">
        <v>-17.8</v>
      </c>
      <c r="O86" s="6">
        <v>-32.299999999999997</v>
      </c>
      <c r="P86" s="6">
        <v>0</v>
      </c>
      <c r="Q86" s="6">
        <v>-28.1</v>
      </c>
      <c r="Z86" s="6">
        <f t="shared" si="15"/>
        <v>0</v>
      </c>
      <c r="AI86" s="6">
        <f ca="1"/>
        <v>0</v>
      </c>
      <c r="AJ86" s="6">
        <f ca="1"/>
        <v>0</v>
      </c>
      <c r="AK86" s="6">
        <f ca="1"/>
        <v>0</v>
      </c>
      <c r="AL86" s="6">
        <f ca="1"/>
        <v>0</v>
      </c>
      <c r="AM86" s="6">
        <f ca="1"/>
        <v>1.4126984126984126</v>
      </c>
      <c r="AN86" s="6">
        <f ca="1"/>
        <v>1.2817460317460314</v>
      </c>
      <c r="AO86" s="6">
        <f ca="1"/>
        <v>0</v>
      </c>
      <c r="AP86" s="6">
        <f ca="1"/>
        <v>4.7627118644067794</v>
      </c>
      <c r="AT86" s="6">
        <f ca="1"/>
        <v>0</v>
      </c>
      <c r="AU86" s="6">
        <f ca="1"/>
        <v>0</v>
      </c>
      <c r="AV86" s="6">
        <f ca="1"/>
        <v>0</v>
      </c>
      <c r="AW86" s="6">
        <f ca="1"/>
        <v>1</v>
      </c>
      <c r="AX86" s="6">
        <f ca="1"/>
        <v>-1.4126984126984126</v>
      </c>
      <c r="AY86" s="6">
        <f ca="1"/>
        <v>-1.2817460317460314</v>
      </c>
      <c r="AZ86" s="6">
        <f ca="1"/>
        <v>0</v>
      </c>
      <c r="BA86" s="6">
        <f ca="1"/>
        <v>-4.7627118644067794</v>
      </c>
      <c r="BE86" s="6">
        <f ca="1"/>
        <v>0</v>
      </c>
      <c r="BF86" s="6">
        <f ca="1"/>
        <v>0</v>
      </c>
      <c r="BG86" s="6">
        <f ca="1"/>
        <v>0</v>
      </c>
      <c r="BH86" s="6">
        <f ca="1"/>
        <v>1</v>
      </c>
      <c r="BI86" s="6">
        <f ca="1"/>
        <v>1.4126984126984126</v>
      </c>
      <c r="BJ86" s="6">
        <f ca="1"/>
        <v>1.9600655076845548</v>
      </c>
      <c r="BK86" s="6">
        <f ca="1"/>
        <v>1.7658730158730158</v>
      </c>
      <c r="BL86" s="6">
        <f ca="1"/>
        <v>4.7627118644067794</v>
      </c>
      <c r="BO86" s="6">
        <f ca="1"/>
        <v>78.199999999999989</v>
      </c>
      <c r="BP86" s="7">
        <f t="shared" ca="1" si="16"/>
        <v>0</v>
      </c>
      <c r="BT86" s="6">
        <f ca="1"/>
        <v>0</v>
      </c>
      <c r="BU86" s="6">
        <f ca="1"/>
        <v>0</v>
      </c>
      <c r="BV86" s="6">
        <f ca="1"/>
        <v>0.22762148337595911</v>
      </c>
      <c r="BW86" s="6">
        <f ca="1"/>
        <v>0.41304347826086957</v>
      </c>
      <c r="BX86" s="6">
        <f ca="1"/>
        <v>0</v>
      </c>
      <c r="BY86" s="6">
        <f ca="1"/>
        <v>0.35933503836317143</v>
      </c>
      <c r="CA86" s="7">
        <f t="shared" ca="1" si="17"/>
        <v>1.0000000000000002</v>
      </c>
    </row>
    <row r="87" spans="1:93" x14ac:dyDescent="0.2">
      <c r="A87" s="55"/>
      <c r="B87" s="1" t="s">
        <v>29</v>
      </c>
      <c r="L87" s="6">
        <v>0</v>
      </c>
      <c r="M87" s="6">
        <v>0</v>
      </c>
      <c r="N87" s="6">
        <v>12.6</v>
      </c>
      <c r="O87" s="6">
        <v>-12.1</v>
      </c>
      <c r="P87" s="6">
        <v>-0.5</v>
      </c>
      <c r="Q87" s="6">
        <v>0</v>
      </c>
      <c r="Z87" s="6">
        <f t="shared" si="15"/>
        <v>0</v>
      </c>
      <c r="AI87" s="6">
        <f ca="1"/>
        <v>0</v>
      </c>
      <c r="AJ87" s="6">
        <f ca="1"/>
        <v>0</v>
      </c>
      <c r="AK87" s="6">
        <f ca="1"/>
        <v>0</v>
      </c>
      <c r="AL87" s="6">
        <f ca="1"/>
        <v>0</v>
      </c>
      <c r="AM87" s="6">
        <f ca="1"/>
        <v>0</v>
      </c>
      <c r="AN87" s="6">
        <f ca="1"/>
        <v>0.48015873015873006</v>
      </c>
      <c r="AO87" s="6">
        <f ca="1"/>
        <v>1.25</v>
      </c>
      <c r="AP87" s="6">
        <f ca="1"/>
        <v>0</v>
      </c>
      <c r="AT87" s="6">
        <f ca="1"/>
        <v>0</v>
      </c>
      <c r="AU87" s="6">
        <f ca="1"/>
        <v>0</v>
      </c>
      <c r="AV87" s="6">
        <f ca="1"/>
        <v>0</v>
      </c>
      <c r="AW87" s="6">
        <f ca="1"/>
        <v>0</v>
      </c>
      <c r="AX87" s="6">
        <f ca="1"/>
        <v>1</v>
      </c>
      <c r="AY87" s="6">
        <f ca="1"/>
        <v>-0.48015873015873006</v>
      </c>
      <c r="AZ87" s="6">
        <f ca="1"/>
        <v>-1.25</v>
      </c>
      <c r="BA87" s="6">
        <f ca="1"/>
        <v>0</v>
      </c>
      <c r="BE87" s="6">
        <f ca="1"/>
        <v>0</v>
      </c>
      <c r="BF87" s="6">
        <f ca="1"/>
        <v>0</v>
      </c>
      <c r="BG87" s="6">
        <f ca="1"/>
        <v>0</v>
      </c>
      <c r="BH87" s="6">
        <f ca="1"/>
        <v>0</v>
      </c>
      <c r="BI87" s="6">
        <f ca="1"/>
        <v>1</v>
      </c>
      <c r="BJ87" s="6">
        <f ca="1"/>
        <v>0.48015873015873006</v>
      </c>
      <c r="BK87" s="6">
        <f ca="1"/>
        <v>1.25</v>
      </c>
      <c r="BL87" s="6">
        <f ca="1"/>
        <v>0</v>
      </c>
      <c r="BO87" s="6">
        <f ca="1"/>
        <v>12.599999999999998</v>
      </c>
      <c r="BP87" s="7">
        <f t="shared" ca="1" si="16"/>
        <v>0</v>
      </c>
      <c r="BT87" s="6">
        <f ca="1"/>
        <v>0</v>
      </c>
      <c r="BU87" s="6">
        <f ca="1"/>
        <v>0</v>
      </c>
      <c r="BV87" s="6">
        <f ca="1"/>
        <v>0</v>
      </c>
      <c r="BW87" s="6">
        <f ca="1"/>
        <v>0.96031746031746024</v>
      </c>
      <c r="BX87" s="6">
        <f ca="1"/>
        <v>3.968253968253968E-2</v>
      </c>
      <c r="BY87" s="6">
        <f ca="1"/>
        <v>0</v>
      </c>
      <c r="CA87" s="7">
        <f t="shared" ca="1" si="17"/>
        <v>0.99999999999999989</v>
      </c>
    </row>
    <row r="88" spans="1:93" x14ac:dyDescent="0.2">
      <c r="A88" s="55"/>
      <c r="B88" s="1" t="s">
        <v>19</v>
      </c>
      <c r="L88" s="6">
        <v>0</v>
      </c>
      <c r="M88" s="6">
        <v>0</v>
      </c>
      <c r="N88" s="6">
        <v>0</v>
      </c>
      <c r="O88" s="6">
        <v>25.2</v>
      </c>
      <c r="P88" s="6">
        <v>0</v>
      </c>
      <c r="Q88" s="6">
        <v>0</v>
      </c>
      <c r="Z88" s="6">
        <f t="shared" si="15"/>
        <v>25.2</v>
      </c>
      <c r="AI88" s="6">
        <f ca="1"/>
        <v>0</v>
      </c>
      <c r="AJ88" s="6">
        <f ca="1"/>
        <v>0</v>
      </c>
      <c r="AK88" s="6">
        <f ca="1"/>
        <v>0</v>
      </c>
      <c r="AL88" s="6">
        <f ca="1"/>
        <v>0</v>
      </c>
      <c r="AM88" s="6">
        <f ca="1"/>
        <v>0</v>
      </c>
      <c r="AN88" s="6">
        <f ca="1"/>
        <v>0</v>
      </c>
      <c r="AO88" s="6">
        <f ca="1"/>
        <v>0</v>
      </c>
      <c r="AP88" s="6">
        <f ca="1"/>
        <v>0</v>
      </c>
      <c r="AT88" s="6">
        <f ca="1"/>
        <v>0</v>
      </c>
      <c r="AU88" s="6">
        <f ca="1"/>
        <v>0</v>
      </c>
      <c r="AV88" s="6">
        <f ca="1"/>
        <v>0</v>
      </c>
      <c r="AW88" s="6">
        <f ca="1"/>
        <v>0</v>
      </c>
      <c r="AX88" s="6">
        <f ca="1"/>
        <v>0</v>
      </c>
      <c r="AY88" s="6">
        <f ca="1"/>
        <v>1</v>
      </c>
      <c r="AZ88" s="6">
        <f ca="1"/>
        <v>0</v>
      </c>
      <c r="BA88" s="6">
        <f ca="1"/>
        <v>0</v>
      </c>
      <c r="BE88" s="6">
        <f ca="1"/>
        <v>0</v>
      </c>
      <c r="BF88" s="6">
        <f ca="1"/>
        <v>0</v>
      </c>
      <c r="BG88" s="6">
        <f ca="1"/>
        <v>0</v>
      </c>
      <c r="BH88" s="6">
        <f ca="1"/>
        <v>0</v>
      </c>
      <c r="BI88" s="6">
        <f ca="1"/>
        <v>0</v>
      </c>
      <c r="BJ88" s="6">
        <f ca="1"/>
        <v>1</v>
      </c>
      <c r="BK88" s="6">
        <f ca="1"/>
        <v>0</v>
      </c>
      <c r="BL88" s="6">
        <f ca="1"/>
        <v>0</v>
      </c>
      <c r="BO88" s="6">
        <f ca="1"/>
        <v>25.2</v>
      </c>
      <c r="BP88" s="7">
        <f t="shared" ca="1" si="16"/>
        <v>0</v>
      </c>
      <c r="BT88" s="6">
        <f ca="1"/>
        <v>0</v>
      </c>
      <c r="BU88" s="6">
        <f ca="1"/>
        <v>0</v>
      </c>
      <c r="BV88" s="6">
        <f ca="1"/>
        <v>0</v>
      </c>
      <c r="BW88" s="6">
        <f ca="1"/>
        <v>0</v>
      </c>
      <c r="BX88" s="6">
        <f ca="1"/>
        <v>0</v>
      </c>
      <c r="BY88" s="6">
        <f ca="1"/>
        <v>0</v>
      </c>
      <c r="CA88" s="7">
        <f t="shared" ca="1" si="17"/>
        <v>0</v>
      </c>
    </row>
    <row r="89" spans="1:93" x14ac:dyDescent="0.2">
      <c r="A89" s="55"/>
      <c r="B89" s="1" t="s">
        <v>17</v>
      </c>
      <c r="L89" s="6">
        <v>0</v>
      </c>
      <c r="M89" s="6">
        <v>0</v>
      </c>
      <c r="N89" s="6">
        <v>0</v>
      </c>
      <c r="O89" s="6">
        <v>0</v>
      </c>
      <c r="P89" s="6">
        <v>0.4</v>
      </c>
      <c r="Q89" s="6">
        <v>0</v>
      </c>
      <c r="Z89" s="6">
        <f t="shared" si="15"/>
        <v>0.4</v>
      </c>
      <c r="AI89" s="6">
        <f ca="1"/>
        <v>0</v>
      </c>
      <c r="AJ89" s="6">
        <f ca="1"/>
        <v>0</v>
      </c>
      <c r="AK89" s="6">
        <f ca="1"/>
        <v>0</v>
      </c>
      <c r="AL89" s="6">
        <f ca="1"/>
        <v>0</v>
      </c>
      <c r="AM89" s="6">
        <f ca="1"/>
        <v>0</v>
      </c>
      <c r="AN89" s="6">
        <f ca="1"/>
        <v>0</v>
      </c>
      <c r="AO89" s="6">
        <f ca="1"/>
        <v>0</v>
      </c>
      <c r="AP89" s="6">
        <f ca="1"/>
        <v>0</v>
      </c>
      <c r="AT89" s="6">
        <f ca="1"/>
        <v>0</v>
      </c>
      <c r="AU89" s="6">
        <f ca="1"/>
        <v>0</v>
      </c>
      <c r="AV89" s="6">
        <f ca="1"/>
        <v>0</v>
      </c>
      <c r="AW89" s="6">
        <f ca="1"/>
        <v>0</v>
      </c>
      <c r="AX89" s="6">
        <f ca="1"/>
        <v>0</v>
      </c>
      <c r="AY89" s="6">
        <f ca="1"/>
        <v>0</v>
      </c>
      <c r="AZ89" s="6">
        <f ca="1"/>
        <v>1</v>
      </c>
      <c r="BA89" s="6">
        <f ca="1"/>
        <v>0</v>
      </c>
      <c r="BE89" s="6">
        <f ca="1"/>
        <v>0</v>
      </c>
      <c r="BF89" s="6">
        <f ca="1"/>
        <v>0</v>
      </c>
      <c r="BG89" s="6">
        <f ca="1"/>
        <v>0</v>
      </c>
      <c r="BH89" s="6">
        <f ca="1"/>
        <v>0</v>
      </c>
      <c r="BI89" s="6">
        <f ca="1"/>
        <v>0</v>
      </c>
      <c r="BJ89" s="6">
        <f ca="1"/>
        <v>0</v>
      </c>
      <c r="BK89" s="6">
        <f ca="1"/>
        <v>1</v>
      </c>
      <c r="BL89" s="6">
        <f ca="1"/>
        <v>0</v>
      </c>
      <c r="BO89" s="6">
        <f ca="1"/>
        <v>0.4</v>
      </c>
      <c r="BP89" s="7">
        <f t="shared" ca="1" si="16"/>
        <v>0</v>
      </c>
      <c r="BT89" s="6">
        <f ca="1"/>
        <v>0</v>
      </c>
      <c r="BU89" s="6">
        <f ca="1"/>
        <v>0</v>
      </c>
      <c r="BV89" s="6">
        <f ca="1"/>
        <v>0</v>
      </c>
      <c r="BW89" s="6">
        <f ca="1"/>
        <v>0</v>
      </c>
      <c r="BX89" s="6">
        <f ca="1"/>
        <v>0</v>
      </c>
      <c r="BY89" s="6">
        <f ca="1"/>
        <v>0</v>
      </c>
      <c r="CA89" s="7">
        <f t="shared" ca="1" si="17"/>
        <v>0</v>
      </c>
    </row>
    <row r="90" spans="1:93" x14ac:dyDescent="0.2">
      <c r="A90" s="55"/>
      <c r="B90" s="1" t="s">
        <v>18</v>
      </c>
      <c r="L90" s="6">
        <v>0</v>
      </c>
      <c r="M90" s="6">
        <v>0</v>
      </c>
      <c r="N90" s="6">
        <v>0</v>
      </c>
      <c r="O90" s="6">
        <v>0</v>
      </c>
      <c r="P90" s="6">
        <v>0</v>
      </c>
      <c r="Q90" s="6">
        <v>5.9</v>
      </c>
      <c r="Z90" s="6">
        <f t="shared" si="15"/>
        <v>5.9</v>
      </c>
      <c r="AI90" s="6">
        <f ca="1"/>
        <v>0</v>
      </c>
      <c r="AJ90" s="6">
        <f ca="1"/>
        <v>0</v>
      </c>
      <c r="AK90" s="6">
        <f ca="1"/>
        <v>0</v>
      </c>
      <c r="AL90" s="6">
        <f ca="1"/>
        <v>0</v>
      </c>
      <c r="AM90" s="6">
        <f ca="1"/>
        <v>0</v>
      </c>
      <c r="AN90" s="6">
        <f ca="1"/>
        <v>0</v>
      </c>
      <c r="AO90" s="6">
        <f ca="1"/>
        <v>0</v>
      </c>
      <c r="AP90" s="6">
        <f ca="1"/>
        <v>0</v>
      </c>
      <c r="AT90" s="6">
        <f ca="1"/>
        <v>0</v>
      </c>
      <c r="AU90" s="6">
        <f ca="1"/>
        <v>0</v>
      </c>
      <c r="AV90" s="6">
        <f ca="1"/>
        <v>0</v>
      </c>
      <c r="AW90" s="6">
        <f ca="1"/>
        <v>0</v>
      </c>
      <c r="AX90" s="6">
        <f ca="1"/>
        <v>0</v>
      </c>
      <c r="AY90" s="6">
        <f ca="1"/>
        <v>0</v>
      </c>
      <c r="AZ90" s="6">
        <f ca="1"/>
        <v>0</v>
      </c>
      <c r="BA90" s="6">
        <f ca="1"/>
        <v>1</v>
      </c>
      <c r="BE90" s="6">
        <f ca="1"/>
        <v>0</v>
      </c>
      <c r="BF90" s="6">
        <f ca="1"/>
        <v>0</v>
      </c>
      <c r="BG90" s="6">
        <f ca="1"/>
        <v>0</v>
      </c>
      <c r="BH90" s="6">
        <f ca="1"/>
        <v>0</v>
      </c>
      <c r="BI90" s="6">
        <f ca="1"/>
        <v>0</v>
      </c>
      <c r="BJ90" s="6">
        <f ca="1"/>
        <v>0</v>
      </c>
      <c r="BK90" s="6">
        <f ca="1"/>
        <v>0</v>
      </c>
      <c r="BL90" s="6">
        <f ca="1"/>
        <v>1</v>
      </c>
      <c r="BO90" s="6">
        <f ca="1"/>
        <v>5.9</v>
      </c>
      <c r="BP90" s="7">
        <f t="shared" ca="1" si="16"/>
        <v>0</v>
      </c>
      <c r="BT90" s="6">
        <f ca="1"/>
        <v>0</v>
      </c>
      <c r="BU90" s="6">
        <f ca="1"/>
        <v>0</v>
      </c>
      <c r="BV90" s="6">
        <f ca="1"/>
        <v>0</v>
      </c>
      <c r="BW90" s="6">
        <f ca="1"/>
        <v>0</v>
      </c>
      <c r="BX90" s="6">
        <f ca="1"/>
        <v>0</v>
      </c>
      <c r="BY90" s="6">
        <f ca="1"/>
        <v>0</v>
      </c>
      <c r="CA90" s="7">
        <f t="shared" ca="1" si="17"/>
        <v>0</v>
      </c>
    </row>
    <row r="91" spans="1:93" ht="19" x14ac:dyDescent="0.2">
      <c r="L91" s="61" t="s">
        <v>13</v>
      </c>
      <c r="M91" s="61"/>
      <c r="N91" s="61"/>
      <c r="O91" s="61"/>
      <c r="P91" s="61"/>
      <c r="Q91" s="61"/>
      <c r="Z91" s="41" t="s">
        <v>11</v>
      </c>
      <c r="AI91" s="53" t="s">
        <v>63</v>
      </c>
      <c r="AJ91" s="53"/>
      <c r="AK91" s="53"/>
      <c r="AL91" s="53"/>
      <c r="AM91" s="53"/>
      <c r="AN91" s="53"/>
      <c r="AO91" s="53"/>
      <c r="AP91" s="53"/>
      <c r="AQ91" s="8"/>
      <c r="AR91" s="8"/>
      <c r="AS91" s="8"/>
      <c r="AT91" s="53" t="s">
        <v>47</v>
      </c>
      <c r="AU91" s="53"/>
      <c r="AV91" s="53"/>
      <c r="AW91" s="53"/>
      <c r="AX91" s="53"/>
      <c r="AY91" s="53"/>
      <c r="AZ91" s="53"/>
      <c r="BA91" s="53"/>
      <c r="BB91" s="8"/>
      <c r="BC91" s="8"/>
      <c r="BD91" s="8"/>
      <c r="BE91" s="53" t="s">
        <v>49</v>
      </c>
      <c r="BF91" s="53"/>
      <c r="BG91" s="53"/>
      <c r="BH91" s="53"/>
      <c r="BI91" s="53"/>
      <c r="BJ91" s="53"/>
      <c r="BK91" s="53"/>
      <c r="BL91" s="53"/>
      <c r="BM91" s="8"/>
      <c r="BN91" s="8"/>
      <c r="BO91" s="30" t="s">
        <v>61</v>
      </c>
      <c r="BP91" s="8" t="s">
        <v>62</v>
      </c>
      <c r="BQ91" s="8"/>
      <c r="BR91" s="8"/>
      <c r="BS91" s="8"/>
      <c r="BT91" s="56" t="s">
        <v>72</v>
      </c>
      <c r="BU91" s="56"/>
      <c r="BV91" s="56"/>
      <c r="BW91" s="56"/>
      <c r="BX91" s="56"/>
      <c r="BY91" s="56"/>
      <c r="BZ91" s="8"/>
      <c r="CB91" s="8"/>
      <c r="CC91" s="8"/>
      <c r="CD91" s="8"/>
      <c r="CM91" s="8"/>
      <c r="CN91" s="8"/>
      <c r="CO91" s="8"/>
    </row>
    <row r="92" spans="1:93" ht="16" customHeight="1" x14ac:dyDescent="0.2">
      <c r="J92" s="55" t="s">
        <v>30</v>
      </c>
      <c r="K92" s="1" t="s">
        <v>32</v>
      </c>
      <c r="L92" s="16">
        <f t="array" ref="L92:Q94">MMULT(TRANSPOSE(C28:E35), L83:Q90)</f>
        <v>-77.599999999999994</v>
      </c>
      <c r="M92" s="16">
        <v>-8.7999999999999972</v>
      </c>
      <c r="N92" s="16">
        <v>-5.2000000000000011</v>
      </c>
      <c r="O92" s="16">
        <v>-44.4</v>
      </c>
      <c r="P92" s="16">
        <v>-19.899999999999999</v>
      </c>
      <c r="Q92" s="16">
        <v>-28.1</v>
      </c>
    </row>
    <row r="93" spans="1:93" ht="17" x14ac:dyDescent="0.2">
      <c r="J93" s="55"/>
      <c r="K93" s="37" t="s">
        <v>81</v>
      </c>
      <c r="L93" s="6">
        <v>0</v>
      </c>
      <c r="M93" s="6">
        <v>0</v>
      </c>
      <c r="N93" s="6">
        <v>0</v>
      </c>
      <c r="O93" s="6">
        <v>25.2</v>
      </c>
      <c r="P93" s="6">
        <v>0</v>
      </c>
      <c r="Q93" s="6">
        <v>0</v>
      </c>
    </row>
    <row r="94" spans="1:93" x14ac:dyDescent="0.2">
      <c r="J94" s="55"/>
      <c r="K94" s="1" t="s">
        <v>33</v>
      </c>
      <c r="L94" s="6">
        <v>0</v>
      </c>
      <c r="M94" s="6">
        <v>0</v>
      </c>
      <c r="N94" s="6">
        <v>0</v>
      </c>
      <c r="O94" s="6">
        <v>0</v>
      </c>
      <c r="P94" s="6">
        <v>0.4</v>
      </c>
      <c r="Q94" s="6">
        <v>5.9</v>
      </c>
      <c r="R94" s="17"/>
      <c r="S94" s="17"/>
      <c r="T94" s="17"/>
      <c r="U94" s="17"/>
      <c r="V94" s="17"/>
      <c r="W94" s="17"/>
      <c r="X94" s="17"/>
      <c r="Y94" s="17"/>
      <c r="Z94" s="17"/>
      <c r="AA94" s="17"/>
    </row>
    <row r="95" spans="1:93" ht="20" x14ac:dyDescent="0.25">
      <c r="L95" s="61" t="s">
        <v>35</v>
      </c>
      <c r="M95" s="61"/>
      <c r="N95" s="61"/>
      <c r="O95" s="61"/>
      <c r="P95" s="61"/>
      <c r="Q95" s="61"/>
    </row>
    <row r="98" spans="1:40" ht="47" x14ac:dyDescent="0.55000000000000004">
      <c r="A98" s="27" t="s">
        <v>7</v>
      </c>
      <c r="B98" s="27"/>
      <c r="C98" s="27"/>
      <c r="D98" s="27"/>
      <c r="E98" s="27"/>
      <c r="F98" s="27"/>
      <c r="G98" s="27"/>
      <c r="H98" s="27"/>
      <c r="I98" s="27"/>
    </row>
    <row r="100" spans="1:40" x14ac:dyDescent="0.2">
      <c r="A100" s="53" t="s">
        <v>8</v>
      </c>
      <c r="B100" s="53"/>
      <c r="C100" s="53"/>
      <c r="D100" s="53"/>
      <c r="E100" s="53"/>
      <c r="F100" s="53"/>
      <c r="G100" s="53"/>
      <c r="H100" s="53"/>
      <c r="I100" s="53"/>
    </row>
    <row r="101" spans="1:40" x14ac:dyDescent="0.2">
      <c r="A101" s="41"/>
      <c r="B101" s="41"/>
      <c r="C101" s="41"/>
      <c r="D101" s="41"/>
      <c r="E101" s="41"/>
      <c r="F101" s="41"/>
      <c r="G101" s="41"/>
      <c r="H101" s="5"/>
      <c r="I101" s="5"/>
    </row>
    <row r="102" spans="1:40" ht="16" customHeight="1" x14ac:dyDescent="0.2">
      <c r="A102" s="55" t="s">
        <v>4</v>
      </c>
      <c r="B102" s="1" t="s">
        <v>23</v>
      </c>
      <c r="C102" s="6">
        <f t="array" ref="C102:C109">TRANSPOSE(C78:J78)</f>
        <v>97</v>
      </c>
      <c r="E102" s="6">
        <f t="shared" ref="E102:E109" si="18">Z83</f>
        <v>-97</v>
      </c>
      <c r="F102" s="40"/>
      <c r="G102" s="4">
        <f t="shared" ref="G102:G109" si="19">Z42</f>
        <v>0</v>
      </c>
      <c r="I102" s="7">
        <f>C102+E102-G102</f>
        <v>0</v>
      </c>
    </row>
    <row r="103" spans="1:40" x14ac:dyDescent="0.2">
      <c r="A103" s="55"/>
      <c r="B103" s="1" t="s">
        <v>1</v>
      </c>
      <c r="C103" s="6">
        <v>87</v>
      </c>
      <c r="E103" s="6">
        <f t="shared" si="18"/>
        <v>-87</v>
      </c>
      <c r="F103" s="40"/>
      <c r="G103" s="4">
        <f t="shared" si="19"/>
        <v>0</v>
      </c>
      <c r="I103" s="7">
        <f t="shared" ref="I103:I109" si="20">C103+E103-G103</f>
        <v>0</v>
      </c>
    </row>
    <row r="104" spans="1:40" x14ac:dyDescent="0.2">
      <c r="A104" s="55"/>
      <c r="B104" s="1" t="s">
        <v>27</v>
      </c>
      <c r="C104" s="6">
        <v>0</v>
      </c>
      <c r="E104" s="6">
        <f t="shared" si="18"/>
        <v>0</v>
      </c>
      <c r="G104" s="4">
        <f t="shared" si="19"/>
        <v>0</v>
      </c>
      <c r="I104" s="7">
        <f t="shared" si="20"/>
        <v>0</v>
      </c>
    </row>
    <row r="105" spans="1:40" x14ac:dyDescent="0.2">
      <c r="A105" s="55"/>
      <c r="B105" s="1" t="s">
        <v>26</v>
      </c>
      <c r="C105" s="6">
        <v>0</v>
      </c>
      <c r="D105" s="9" t="s">
        <v>56</v>
      </c>
      <c r="E105" s="6">
        <f t="shared" si="18"/>
        <v>0</v>
      </c>
      <c r="F105" s="41" t="s">
        <v>9</v>
      </c>
      <c r="G105" s="4">
        <f t="shared" si="19"/>
        <v>0</v>
      </c>
      <c r="H105" s="38" t="s">
        <v>10</v>
      </c>
      <c r="I105" s="7">
        <f t="shared" si="20"/>
        <v>0</v>
      </c>
    </row>
    <row r="106" spans="1:40" x14ac:dyDescent="0.2">
      <c r="A106" s="55"/>
      <c r="B106" s="1" t="s">
        <v>29</v>
      </c>
      <c r="C106" s="6">
        <v>0</v>
      </c>
      <c r="E106" s="6">
        <f t="shared" si="18"/>
        <v>0</v>
      </c>
      <c r="F106" s="40"/>
      <c r="G106" s="4">
        <f t="shared" si="19"/>
        <v>0</v>
      </c>
      <c r="I106" s="7">
        <f t="shared" si="20"/>
        <v>0</v>
      </c>
    </row>
    <row r="107" spans="1:40" x14ac:dyDescent="0.2">
      <c r="A107" s="55"/>
      <c r="B107" s="1" t="s">
        <v>19</v>
      </c>
      <c r="C107" s="6">
        <v>0</v>
      </c>
      <c r="E107" s="6">
        <f t="shared" si="18"/>
        <v>25.2</v>
      </c>
      <c r="F107" s="40"/>
      <c r="G107" s="4">
        <f t="shared" si="19"/>
        <v>25.2</v>
      </c>
      <c r="I107" s="7">
        <f t="shared" si="20"/>
        <v>0</v>
      </c>
    </row>
    <row r="108" spans="1:40" x14ac:dyDescent="0.2">
      <c r="A108" s="55"/>
      <c r="B108" s="1" t="s">
        <v>17</v>
      </c>
      <c r="C108" s="6">
        <v>0</v>
      </c>
      <c r="E108" s="6">
        <f t="shared" si="18"/>
        <v>0.4</v>
      </c>
      <c r="G108" s="4">
        <f t="shared" si="19"/>
        <v>0.4</v>
      </c>
      <c r="I108" s="7">
        <f t="shared" si="20"/>
        <v>0</v>
      </c>
    </row>
    <row r="109" spans="1:40" x14ac:dyDescent="0.2">
      <c r="A109" s="55"/>
      <c r="B109" s="1" t="s">
        <v>18</v>
      </c>
      <c r="C109" s="6">
        <v>0</v>
      </c>
      <c r="E109" s="6">
        <f t="shared" si="18"/>
        <v>5.9</v>
      </c>
      <c r="F109" s="40"/>
      <c r="G109" s="4">
        <f t="shared" si="19"/>
        <v>5.9</v>
      </c>
      <c r="I109" s="7">
        <f t="shared" si="20"/>
        <v>0</v>
      </c>
    </row>
    <row r="110" spans="1:40" ht="19" x14ac:dyDescent="0.2">
      <c r="C110" s="38" t="s">
        <v>55</v>
      </c>
      <c r="E110" s="41" t="s">
        <v>11</v>
      </c>
      <c r="F110" s="8"/>
      <c r="G110" s="41" t="s">
        <v>12</v>
      </c>
      <c r="I110" s="9" t="s">
        <v>57</v>
      </c>
    </row>
    <row r="112" spans="1:40" x14ac:dyDescent="0.2">
      <c r="A112" s="53" t="s">
        <v>36</v>
      </c>
      <c r="B112" s="53"/>
      <c r="C112" s="53"/>
      <c r="D112" s="53"/>
      <c r="E112" s="53"/>
      <c r="F112" s="53"/>
      <c r="G112" s="53"/>
      <c r="H112" s="53"/>
      <c r="I112" s="53"/>
      <c r="AL112" s="18"/>
      <c r="AM112" s="18"/>
      <c r="AN112" s="18"/>
    </row>
    <row r="113" spans="1:43" ht="17" x14ac:dyDescent="0.2">
      <c r="C113" s="38" t="s">
        <v>32</v>
      </c>
      <c r="D113" s="37" t="s">
        <v>81</v>
      </c>
      <c r="E113" s="38" t="s">
        <v>33</v>
      </c>
      <c r="G113" s="38" t="s">
        <v>32</v>
      </c>
      <c r="H113" s="37" t="s">
        <v>81</v>
      </c>
      <c r="I113" s="38" t="s">
        <v>33</v>
      </c>
      <c r="K113" s="38" t="s">
        <v>32</v>
      </c>
      <c r="L113" s="37" t="s">
        <v>81</v>
      </c>
      <c r="M113" s="38" t="s">
        <v>33</v>
      </c>
      <c r="O113" s="38" t="s">
        <v>32</v>
      </c>
      <c r="P113" s="37" t="s">
        <v>81</v>
      </c>
      <c r="Q113" s="38" t="s">
        <v>33</v>
      </c>
      <c r="AL113" s="18"/>
      <c r="AM113" s="18"/>
      <c r="AN113" s="18"/>
    </row>
    <row r="114" spans="1:43" x14ac:dyDescent="0.2">
      <c r="A114" s="55" t="s">
        <v>3</v>
      </c>
      <c r="B114" s="1" t="s">
        <v>22</v>
      </c>
      <c r="C114" s="6">
        <f>Z62</f>
        <v>22.4</v>
      </c>
      <c r="D114" s="6">
        <f t="shared" ref="D114:E119" si="21">AA62</f>
        <v>0</v>
      </c>
      <c r="E114" s="6">
        <f t="shared" si="21"/>
        <v>0</v>
      </c>
      <c r="G114" s="6">
        <f t="array" ref="G114:I119">TRANSPOSE(L92:Q94)</f>
        <v>-77.599999999999994</v>
      </c>
      <c r="H114" s="6">
        <v>0</v>
      </c>
      <c r="I114" s="6">
        <v>0</v>
      </c>
      <c r="K114" s="6">
        <f t="array" ref="K114:M119">TRANSPOSE(L51:Q53)</f>
        <v>100</v>
      </c>
      <c r="L114" s="6">
        <v>0</v>
      </c>
      <c r="M114" s="6">
        <v>0</v>
      </c>
      <c r="O114" s="7">
        <f>C114-G114-K114</f>
        <v>0</v>
      </c>
      <c r="P114" s="7">
        <f t="shared" ref="P114:Q119" si="22">D114-H114-L114</f>
        <v>0</v>
      </c>
      <c r="Q114" s="7">
        <f t="shared" si="22"/>
        <v>0</v>
      </c>
      <c r="AO114" s="18"/>
      <c r="AP114" s="18"/>
      <c r="AQ114" s="18"/>
    </row>
    <row r="115" spans="1:43" x14ac:dyDescent="0.2">
      <c r="A115" s="55"/>
      <c r="B115" s="1" t="s">
        <v>24</v>
      </c>
      <c r="C115" s="6">
        <f t="shared" ref="C115:C119" si="23">Z63</f>
        <v>78.2</v>
      </c>
      <c r="D115" s="6">
        <f t="shared" si="21"/>
        <v>0</v>
      </c>
      <c r="E115" s="6">
        <f t="shared" si="21"/>
        <v>0</v>
      </c>
      <c r="G115" s="6">
        <v>-8.7999999999999972</v>
      </c>
      <c r="H115" s="6">
        <v>0</v>
      </c>
      <c r="I115" s="6">
        <v>0</v>
      </c>
      <c r="K115" s="6">
        <v>87</v>
      </c>
      <c r="L115" s="6">
        <v>0</v>
      </c>
      <c r="M115" s="6">
        <v>0</v>
      </c>
      <c r="O115" s="7">
        <f t="shared" ref="O115:O119" si="24">C115-G115-K115</f>
        <v>0</v>
      </c>
      <c r="P115" s="7">
        <f t="shared" si="22"/>
        <v>0</v>
      </c>
      <c r="Q115" s="7">
        <f t="shared" si="22"/>
        <v>0</v>
      </c>
      <c r="AO115" s="18"/>
      <c r="AP115" s="18"/>
      <c r="AQ115" s="18"/>
    </row>
    <row r="116" spans="1:43" x14ac:dyDescent="0.2">
      <c r="A116" s="55"/>
      <c r="B116" s="1" t="s">
        <v>25</v>
      </c>
      <c r="C116" s="6">
        <f t="shared" si="23"/>
        <v>12.6</v>
      </c>
      <c r="D116" s="6">
        <f t="shared" si="21"/>
        <v>0</v>
      </c>
      <c r="E116" s="6">
        <f t="shared" si="21"/>
        <v>0</v>
      </c>
      <c r="F116" s="41" t="s">
        <v>37</v>
      </c>
      <c r="G116" s="6">
        <v>-5.2000000000000011</v>
      </c>
      <c r="H116" s="6">
        <v>0</v>
      </c>
      <c r="I116" s="6">
        <v>0</v>
      </c>
      <c r="J116" s="41" t="s">
        <v>37</v>
      </c>
      <c r="K116" s="6">
        <v>17.8</v>
      </c>
      <c r="L116" s="6">
        <v>0</v>
      </c>
      <c r="M116" s="6">
        <v>0</v>
      </c>
      <c r="N116" s="19" t="s">
        <v>10</v>
      </c>
      <c r="O116" s="7">
        <f t="shared" si="24"/>
        <v>0</v>
      </c>
      <c r="P116" s="7">
        <f t="shared" si="22"/>
        <v>0</v>
      </c>
      <c r="Q116" s="7">
        <f t="shared" si="22"/>
        <v>0</v>
      </c>
      <c r="AO116" s="18"/>
      <c r="AP116" s="18"/>
      <c r="AQ116" s="18"/>
    </row>
    <row r="117" spans="1:43" x14ac:dyDescent="0.2">
      <c r="A117" s="55"/>
      <c r="B117" s="1" t="s">
        <v>0</v>
      </c>
      <c r="C117" s="6">
        <f t="shared" si="23"/>
        <v>0</v>
      </c>
      <c r="D117" s="6">
        <f t="shared" si="21"/>
        <v>25.2</v>
      </c>
      <c r="E117" s="6">
        <f t="shared" si="21"/>
        <v>0</v>
      </c>
      <c r="G117" s="6">
        <v>-44.4</v>
      </c>
      <c r="H117" s="6">
        <v>25.2</v>
      </c>
      <c r="I117" s="6">
        <v>0</v>
      </c>
      <c r="K117" s="6">
        <v>44.4</v>
      </c>
      <c r="L117" s="6">
        <v>0</v>
      </c>
      <c r="M117" s="6">
        <v>0</v>
      </c>
      <c r="O117" s="7">
        <f t="shared" si="24"/>
        <v>0</v>
      </c>
      <c r="P117" s="7">
        <f t="shared" si="22"/>
        <v>0</v>
      </c>
      <c r="Q117" s="7">
        <f t="shared" si="22"/>
        <v>0</v>
      </c>
      <c r="AO117" s="18"/>
      <c r="AP117" s="18"/>
      <c r="AQ117" s="18"/>
    </row>
    <row r="118" spans="1:43" x14ac:dyDescent="0.2">
      <c r="A118" s="55"/>
      <c r="B118" s="1" t="s">
        <v>15</v>
      </c>
      <c r="C118" s="6">
        <f t="shared" si="23"/>
        <v>0</v>
      </c>
      <c r="D118" s="6">
        <f t="shared" si="21"/>
        <v>0</v>
      </c>
      <c r="E118" s="6">
        <f t="shared" si="21"/>
        <v>0.4</v>
      </c>
      <c r="G118" s="6">
        <v>-19.899999999999999</v>
      </c>
      <c r="H118" s="6">
        <v>0</v>
      </c>
      <c r="I118" s="6">
        <v>0.4</v>
      </c>
      <c r="K118" s="6">
        <v>19.899999999999999</v>
      </c>
      <c r="L118" s="6">
        <v>0</v>
      </c>
      <c r="M118" s="6">
        <v>0</v>
      </c>
      <c r="O118" s="7">
        <f t="shared" si="24"/>
        <v>0</v>
      </c>
      <c r="P118" s="7">
        <f t="shared" si="22"/>
        <v>0</v>
      </c>
      <c r="Q118" s="7">
        <f t="shared" si="22"/>
        <v>0</v>
      </c>
      <c r="AO118" s="18"/>
      <c r="AP118" s="18"/>
      <c r="AQ118" s="18"/>
    </row>
    <row r="119" spans="1:43" x14ac:dyDescent="0.2">
      <c r="A119" s="55"/>
      <c r="B119" s="1" t="s">
        <v>16</v>
      </c>
      <c r="C119" s="6">
        <f t="shared" si="23"/>
        <v>0</v>
      </c>
      <c r="D119" s="6">
        <f t="shared" si="21"/>
        <v>0</v>
      </c>
      <c r="E119" s="6">
        <f t="shared" si="21"/>
        <v>5.9</v>
      </c>
      <c r="G119" s="6">
        <v>-28.1</v>
      </c>
      <c r="H119" s="6">
        <v>0</v>
      </c>
      <c r="I119" s="6">
        <v>5.9</v>
      </c>
      <c r="K119" s="6">
        <v>28.1</v>
      </c>
      <c r="L119" s="6">
        <v>0</v>
      </c>
      <c r="M119" s="6">
        <v>0</v>
      </c>
      <c r="O119" s="7">
        <f t="shared" si="24"/>
        <v>0</v>
      </c>
      <c r="P119" s="7">
        <f t="shared" si="22"/>
        <v>0</v>
      </c>
      <c r="Q119" s="7">
        <f t="shared" si="22"/>
        <v>0</v>
      </c>
      <c r="AO119" s="18"/>
      <c r="AP119" s="18"/>
      <c r="AQ119" s="18"/>
    </row>
    <row r="120" spans="1:43" ht="19" x14ac:dyDescent="0.2">
      <c r="C120" s="53" t="s">
        <v>38</v>
      </c>
      <c r="D120" s="53"/>
      <c r="E120" s="53"/>
      <c r="G120" s="61" t="s">
        <v>39</v>
      </c>
      <c r="H120" s="61"/>
      <c r="I120" s="61"/>
      <c r="K120" s="61" t="s">
        <v>40</v>
      </c>
      <c r="L120" s="61"/>
      <c r="M120" s="61"/>
      <c r="N120" s="17"/>
      <c r="O120" s="17" t="s">
        <v>41</v>
      </c>
      <c r="Q120" s="17"/>
      <c r="AB120" s="41"/>
      <c r="AN120" s="18"/>
      <c r="AO120" s="18"/>
      <c r="AP120" s="18"/>
    </row>
    <row r="122" spans="1:43" x14ac:dyDescent="0.2">
      <c r="D122" s="41"/>
      <c r="G122" s="17"/>
      <c r="H122" s="17"/>
      <c r="I122" s="17"/>
      <c r="J122" s="17"/>
    </row>
    <row r="123" spans="1:43" ht="47" x14ac:dyDescent="0.55000000000000004">
      <c r="A123" s="27" t="s">
        <v>66</v>
      </c>
    </row>
    <row r="125" spans="1:43" x14ac:dyDescent="0.2">
      <c r="A125" s="55" t="s">
        <v>3</v>
      </c>
      <c r="B125" s="1" t="s">
        <v>22</v>
      </c>
      <c r="C125" s="6">
        <f t="shared" ref="C125:C130" si="25">AD62</f>
        <v>22.4</v>
      </c>
      <c r="D125" s="6">
        <f t="array" ref="D125:D130">TRANSPOSE(L55:Q55)</f>
        <v>100</v>
      </c>
      <c r="F125" s="6">
        <f>C125/D125</f>
        <v>0.22399999999999998</v>
      </c>
    </row>
    <row r="126" spans="1:43" x14ac:dyDescent="0.2">
      <c r="A126" s="55"/>
      <c r="B126" s="1" t="s">
        <v>24</v>
      </c>
      <c r="C126" s="6">
        <f t="shared" si="25"/>
        <v>78.2</v>
      </c>
      <c r="D126" s="6">
        <v>87</v>
      </c>
      <c r="F126" s="6">
        <f t="shared" ref="F126:F130" si="26">C126/D126</f>
        <v>0.89885057471264374</v>
      </c>
    </row>
    <row r="127" spans="1:43" x14ac:dyDescent="0.2">
      <c r="A127" s="55"/>
      <c r="B127" s="1" t="s">
        <v>25</v>
      </c>
      <c r="C127" s="6">
        <f t="shared" si="25"/>
        <v>12.6</v>
      </c>
      <c r="D127" s="6">
        <v>17.8</v>
      </c>
      <c r="F127" s="6">
        <f t="shared" si="26"/>
        <v>0.7078651685393258</v>
      </c>
    </row>
    <row r="128" spans="1:43" x14ac:dyDescent="0.2">
      <c r="A128" s="55"/>
      <c r="B128" s="1" t="s">
        <v>0</v>
      </c>
      <c r="C128" s="6">
        <f t="shared" si="25"/>
        <v>25.2</v>
      </c>
      <c r="D128" s="6">
        <v>44.4</v>
      </c>
      <c r="F128" s="6">
        <f t="shared" si="26"/>
        <v>0.56756756756756754</v>
      </c>
    </row>
    <row r="129" spans="1:12" x14ac:dyDescent="0.2">
      <c r="A129" s="55"/>
      <c r="B129" s="1" t="s">
        <v>15</v>
      </c>
      <c r="C129" s="6">
        <f t="shared" si="25"/>
        <v>0.4</v>
      </c>
      <c r="D129" s="6">
        <v>19.899999999999999</v>
      </c>
      <c r="F129" s="6">
        <f t="shared" si="26"/>
        <v>2.0100502512562818E-2</v>
      </c>
    </row>
    <row r="130" spans="1:12" x14ac:dyDescent="0.2">
      <c r="A130" s="55"/>
      <c r="B130" s="1" t="s">
        <v>16</v>
      </c>
      <c r="C130" s="6">
        <f t="shared" si="25"/>
        <v>5.9</v>
      </c>
      <c r="D130" s="6">
        <v>28.1</v>
      </c>
      <c r="F130" s="6">
        <f t="shared" si="26"/>
        <v>0.20996441281138789</v>
      </c>
    </row>
    <row r="131" spans="1:12" ht="20" x14ac:dyDescent="0.25">
      <c r="C131" s="41" t="s">
        <v>34</v>
      </c>
      <c r="D131" s="38" t="s">
        <v>68</v>
      </c>
      <c r="F131" s="32" t="s">
        <v>67</v>
      </c>
    </row>
    <row r="133" spans="1:12" ht="47" x14ac:dyDescent="0.55000000000000004">
      <c r="A133" s="27" t="s">
        <v>76</v>
      </c>
    </row>
    <row r="135" spans="1:12" x14ac:dyDescent="0.2">
      <c r="C135" s="53" t="s">
        <v>3</v>
      </c>
      <c r="D135" s="53"/>
      <c r="E135" s="53"/>
      <c r="F135" s="53"/>
      <c r="G135" s="53"/>
      <c r="H135" s="53"/>
    </row>
    <row r="136" spans="1:12" ht="114" x14ac:dyDescent="0.2">
      <c r="C136" s="2" t="s">
        <v>22</v>
      </c>
      <c r="D136" s="2" t="s">
        <v>24</v>
      </c>
      <c r="E136" s="2" t="s">
        <v>25</v>
      </c>
      <c r="F136" s="2" t="s">
        <v>0</v>
      </c>
      <c r="G136" s="2" t="s">
        <v>15</v>
      </c>
      <c r="H136" s="2" t="s">
        <v>16</v>
      </c>
    </row>
    <row r="137" spans="1:12" x14ac:dyDescent="0.2">
      <c r="A137" s="55" t="s">
        <v>3</v>
      </c>
      <c r="B137" s="1" t="s">
        <v>22</v>
      </c>
      <c r="C137" s="6">
        <f t="shared" ref="C137:H142" ca="1" si="27">IF((ROW()-ROW($C$137))=(COLUMN()-COLUMN($C$137)),INDIRECT(ADDRESS(ROW(L$55),COLUMN(L$55))),0)</f>
        <v>100</v>
      </c>
      <c r="D137" s="6">
        <f t="shared" ca="1" si="27"/>
        <v>0</v>
      </c>
      <c r="E137" s="6">
        <f t="shared" ca="1" si="27"/>
        <v>0</v>
      </c>
      <c r="F137" s="6">
        <f t="shared" ca="1" si="27"/>
        <v>0</v>
      </c>
      <c r="G137" s="6">
        <f t="shared" ca="1" si="27"/>
        <v>0</v>
      </c>
      <c r="H137" s="6">
        <f t="shared" ca="1" si="27"/>
        <v>0</v>
      </c>
      <c r="J137" s="6">
        <f t="array" aca="1" ref="J137:J142" ca="1">MMULT(C137:H142, F125:F130)</f>
        <v>22.4</v>
      </c>
      <c r="L137" s="7">
        <f t="shared" ref="L137:L142" ca="1" si="28">J137-AD62</f>
        <v>0</v>
      </c>
    </row>
    <row r="138" spans="1:12" x14ac:dyDescent="0.2">
      <c r="A138" s="55"/>
      <c r="B138" s="1" t="s">
        <v>24</v>
      </c>
      <c r="C138" s="6">
        <f t="shared" ca="1" si="27"/>
        <v>0</v>
      </c>
      <c r="D138" s="6">
        <f t="shared" ca="1" si="27"/>
        <v>87</v>
      </c>
      <c r="E138" s="6">
        <f t="shared" ca="1" si="27"/>
        <v>0</v>
      </c>
      <c r="F138" s="6">
        <f t="shared" ca="1" si="27"/>
        <v>0</v>
      </c>
      <c r="G138" s="6">
        <f t="shared" ca="1" si="27"/>
        <v>0</v>
      </c>
      <c r="H138" s="6">
        <f t="shared" ca="1" si="27"/>
        <v>0</v>
      </c>
      <c r="J138" s="6">
        <f ca="1"/>
        <v>78.2</v>
      </c>
      <c r="L138" s="7">
        <f t="shared" ca="1" si="28"/>
        <v>0</v>
      </c>
    </row>
    <row r="139" spans="1:12" x14ac:dyDescent="0.2">
      <c r="A139" s="55"/>
      <c r="B139" s="1" t="s">
        <v>25</v>
      </c>
      <c r="C139" s="6">
        <f t="shared" ca="1" si="27"/>
        <v>0</v>
      </c>
      <c r="D139" s="6">
        <f t="shared" ca="1" si="27"/>
        <v>0</v>
      </c>
      <c r="E139" s="6">
        <f t="shared" ca="1" si="27"/>
        <v>17.8</v>
      </c>
      <c r="F139" s="6">
        <f t="shared" ca="1" si="27"/>
        <v>0</v>
      </c>
      <c r="G139" s="6">
        <f t="shared" ca="1" si="27"/>
        <v>0</v>
      </c>
      <c r="H139" s="6">
        <f t="shared" ca="1" si="27"/>
        <v>0</v>
      </c>
      <c r="J139" s="6">
        <f ca="1"/>
        <v>12.6</v>
      </c>
      <c r="L139" s="7">
        <f t="shared" ca="1" si="28"/>
        <v>0</v>
      </c>
    </row>
    <row r="140" spans="1:12" x14ac:dyDescent="0.2">
      <c r="A140" s="55"/>
      <c r="B140" s="1" t="s">
        <v>0</v>
      </c>
      <c r="C140" s="6">
        <f t="shared" ca="1" si="27"/>
        <v>0</v>
      </c>
      <c r="D140" s="6">
        <f t="shared" ca="1" si="27"/>
        <v>0</v>
      </c>
      <c r="E140" s="6">
        <f t="shared" ca="1" si="27"/>
        <v>0</v>
      </c>
      <c r="F140" s="6">
        <f t="shared" ca="1" si="27"/>
        <v>44.4</v>
      </c>
      <c r="G140" s="6">
        <f t="shared" ca="1" si="27"/>
        <v>0</v>
      </c>
      <c r="H140" s="6">
        <f t="shared" ca="1" si="27"/>
        <v>0</v>
      </c>
      <c r="J140" s="6">
        <f ca="1"/>
        <v>25.2</v>
      </c>
      <c r="L140" s="7">
        <f t="shared" ca="1" si="28"/>
        <v>0</v>
      </c>
    </row>
    <row r="141" spans="1:12" x14ac:dyDescent="0.2">
      <c r="A141" s="55"/>
      <c r="B141" s="1" t="s">
        <v>15</v>
      </c>
      <c r="C141" s="6">
        <f t="shared" ca="1" si="27"/>
        <v>0</v>
      </c>
      <c r="D141" s="6">
        <f t="shared" ca="1" si="27"/>
        <v>0</v>
      </c>
      <c r="E141" s="6">
        <f t="shared" ca="1" si="27"/>
        <v>0</v>
      </c>
      <c r="F141" s="6">
        <f t="shared" ca="1" si="27"/>
        <v>0</v>
      </c>
      <c r="G141" s="6">
        <f t="shared" ca="1" si="27"/>
        <v>19.899999999999999</v>
      </c>
      <c r="H141" s="6">
        <f t="shared" ca="1" si="27"/>
        <v>0</v>
      </c>
      <c r="J141" s="6">
        <f ca="1"/>
        <v>0.4</v>
      </c>
      <c r="L141" s="7">
        <f t="shared" ca="1" si="28"/>
        <v>0</v>
      </c>
    </row>
    <row r="142" spans="1:12" x14ac:dyDescent="0.2">
      <c r="A142" s="55"/>
      <c r="B142" s="1" t="s">
        <v>16</v>
      </c>
      <c r="C142" s="6">
        <f t="shared" ca="1" si="27"/>
        <v>0</v>
      </c>
      <c r="D142" s="6">
        <f t="shared" ca="1" si="27"/>
        <v>0</v>
      </c>
      <c r="E142" s="6">
        <f t="shared" ca="1" si="27"/>
        <v>0</v>
      </c>
      <c r="F142" s="6">
        <f t="shared" ca="1" si="27"/>
        <v>0</v>
      </c>
      <c r="G142" s="6">
        <f t="shared" ca="1" si="27"/>
        <v>0</v>
      </c>
      <c r="H142" s="6">
        <f t="shared" ca="1" si="27"/>
        <v>28.1</v>
      </c>
      <c r="J142" s="6">
        <f ca="1"/>
        <v>5.9</v>
      </c>
      <c r="L142" s="7">
        <f t="shared" ca="1" si="28"/>
        <v>0</v>
      </c>
    </row>
    <row r="143" spans="1:12" ht="18" x14ac:dyDescent="0.25">
      <c r="C143" s="53" t="s">
        <v>77</v>
      </c>
      <c r="D143" s="53"/>
      <c r="E143" s="53"/>
      <c r="F143" s="53"/>
      <c r="G143" s="53"/>
      <c r="H143" s="53"/>
      <c r="J143" s="33" t="s">
        <v>79</v>
      </c>
    </row>
    <row r="144" spans="1:12" x14ac:dyDescent="0.2">
      <c r="L144" t="s">
        <v>78</v>
      </c>
    </row>
  </sheetData>
  <mergeCells count="71">
    <mergeCell ref="A112:I112"/>
    <mergeCell ref="C143:H143"/>
    <mergeCell ref="C120:E120"/>
    <mergeCell ref="G120:I120"/>
    <mergeCell ref="K120:M120"/>
    <mergeCell ref="A125:A130"/>
    <mergeCell ref="C135:H135"/>
    <mergeCell ref="A137:A142"/>
    <mergeCell ref="A114:A119"/>
    <mergeCell ref="BE81:BL81"/>
    <mergeCell ref="BT81:BY81"/>
    <mergeCell ref="A83:A90"/>
    <mergeCell ref="L91:Q91"/>
    <mergeCell ref="AI91:AP91"/>
    <mergeCell ref="AT91:BA91"/>
    <mergeCell ref="BE91:BL91"/>
    <mergeCell ref="BT91:BY91"/>
    <mergeCell ref="C81:J81"/>
    <mergeCell ref="AI81:AP81"/>
    <mergeCell ref="AT81:BA81"/>
    <mergeCell ref="J92:J94"/>
    <mergeCell ref="L95:Q95"/>
    <mergeCell ref="A100:I100"/>
    <mergeCell ref="A102:A109"/>
    <mergeCell ref="C77:J77"/>
    <mergeCell ref="AI77:AJ77"/>
    <mergeCell ref="AL77:AM77"/>
    <mergeCell ref="AT77:BA77"/>
    <mergeCell ref="C79:J79"/>
    <mergeCell ref="A75:A76"/>
    <mergeCell ref="C68:J68"/>
    <mergeCell ref="Z68:AB68"/>
    <mergeCell ref="AI68:AN68"/>
    <mergeCell ref="AT68:BA68"/>
    <mergeCell ref="C70:J70"/>
    <mergeCell ref="Z73:AA73"/>
    <mergeCell ref="AI73:AJ73"/>
    <mergeCell ref="AL73:AM73"/>
    <mergeCell ref="AT73:BA73"/>
    <mergeCell ref="BE68:BL68"/>
    <mergeCell ref="BT68:BY68"/>
    <mergeCell ref="Z60:AB60"/>
    <mergeCell ref="AI60:AN60"/>
    <mergeCell ref="AT60:BA60"/>
    <mergeCell ref="BE60:BL60"/>
    <mergeCell ref="BT60:BY60"/>
    <mergeCell ref="A62:A67"/>
    <mergeCell ref="BE50:BJ50"/>
    <mergeCell ref="BT50:BY50"/>
    <mergeCell ref="CA50:CH50"/>
    <mergeCell ref="J51:J53"/>
    <mergeCell ref="L54:Q54"/>
    <mergeCell ref="L56:Q56"/>
    <mergeCell ref="AT50:AY50"/>
    <mergeCell ref="A42:A49"/>
    <mergeCell ref="U42:U49"/>
    <mergeCell ref="L50:Q50"/>
    <mergeCell ref="W50:X50"/>
    <mergeCell ref="AI50:AP50"/>
    <mergeCell ref="CJ40:CK40"/>
    <mergeCell ref="C26:E26"/>
    <mergeCell ref="A28:A35"/>
    <mergeCell ref="C36:E36"/>
    <mergeCell ref="C40:J40"/>
    <mergeCell ref="L40:Q40"/>
    <mergeCell ref="W40:X40"/>
    <mergeCell ref="AI40:AP40"/>
    <mergeCell ref="AT40:AY40"/>
    <mergeCell ref="BE40:BJ40"/>
    <mergeCell ref="BT40:BY40"/>
    <mergeCell ref="CA40:CH40"/>
  </mergeCells>
  <pageMargins left="0.7" right="0.7" top="0.75" bottom="0.75" header="0.3" footer="0.3"/>
  <pageSetup scale="17" orientation="portrait" horizontalDpi="0" verticalDpi="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8262C-ADF6-FA4F-AD02-C6E8C0BF89C2}">
  <dimension ref="A1:EV147"/>
  <sheetViews>
    <sheetView showGridLines="0" tabSelected="1" topLeftCell="BO40" zoomScaleNormal="100" workbookViewId="0">
      <selection activeCell="CV46" sqref="CV46"/>
    </sheetView>
  </sheetViews>
  <sheetFormatPr baseColWidth="10" defaultRowHeight="16" x14ac:dyDescent="0.2"/>
  <cols>
    <col min="1" max="1" width="5.33203125" customWidth="1"/>
    <col min="2" max="2" width="19" bestFit="1" customWidth="1"/>
    <col min="3" max="5" width="5.5" customWidth="1"/>
    <col min="6" max="6" width="7.1640625" customWidth="1"/>
    <col min="7" max="10" width="5.5" customWidth="1"/>
    <col min="11" max="92" width="5.33203125" customWidth="1"/>
    <col min="93" max="93" width="5.33203125" style="65" customWidth="1"/>
    <col min="94" max="115" width="5.33203125" customWidth="1"/>
    <col min="116" max="116" width="19" bestFit="1" customWidth="1"/>
    <col min="117" max="129" width="5.33203125" customWidth="1"/>
    <col min="130" max="130" width="6" bestFit="1" customWidth="1"/>
    <col min="131" max="908" width="5.33203125" customWidth="1"/>
  </cols>
  <sheetData>
    <row r="1" spans="1:127" ht="29" x14ac:dyDescent="0.35">
      <c r="A1" s="64" t="s">
        <v>119</v>
      </c>
      <c r="B1" s="64"/>
      <c r="C1" s="64"/>
      <c r="D1" s="64"/>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CQ1" s="64" t="s">
        <v>120</v>
      </c>
      <c r="CR1" s="64"/>
      <c r="CS1" s="64"/>
      <c r="CT1" s="64"/>
      <c r="CU1" s="64"/>
      <c r="CV1" s="64"/>
      <c r="CW1" s="64"/>
      <c r="CX1" s="64"/>
      <c r="CY1" s="64"/>
      <c r="CZ1" s="64"/>
      <c r="DA1" s="64"/>
      <c r="DB1" s="64"/>
      <c r="DC1" s="64"/>
      <c r="DD1" s="64"/>
      <c r="DE1" s="64"/>
      <c r="DF1" s="64"/>
      <c r="DG1" s="64"/>
      <c r="DH1" s="64"/>
      <c r="DI1" s="64"/>
      <c r="DJ1" s="64"/>
      <c r="DK1" s="64"/>
      <c r="DL1" s="64"/>
      <c r="DM1" s="64"/>
      <c r="DN1" s="64"/>
      <c r="DO1" s="64"/>
      <c r="DP1" s="64"/>
      <c r="DQ1" s="64"/>
      <c r="DR1" s="64"/>
      <c r="DS1" s="64"/>
      <c r="DT1" s="64"/>
      <c r="DU1" s="64"/>
      <c r="DV1" s="64"/>
      <c r="DW1" s="64"/>
    </row>
    <row r="5" spans="1:127" x14ac:dyDescent="0.2">
      <c r="Z5" s="47">
        <v>3</v>
      </c>
    </row>
    <row r="6" spans="1:127" x14ac:dyDescent="0.2">
      <c r="I6" t="s">
        <v>18</v>
      </c>
      <c r="O6" t="s">
        <v>26</v>
      </c>
    </row>
    <row r="7" spans="1:127" x14ac:dyDescent="0.2">
      <c r="I7">
        <v>5.9</v>
      </c>
      <c r="J7" t="s">
        <v>33</v>
      </c>
      <c r="O7">
        <v>28.1</v>
      </c>
      <c r="AF7" s="1" t="s">
        <v>23</v>
      </c>
    </row>
    <row r="8" spans="1:127" x14ac:dyDescent="0.2">
      <c r="Z8">
        <f>Z5+O12</f>
        <v>22.4</v>
      </c>
      <c r="AF8">
        <v>97</v>
      </c>
    </row>
    <row r="9" spans="1:127" x14ac:dyDescent="0.2">
      <c r="M9" s="21">
        <f>-Q95</f>
        <v>-28.1</v>
      </c>
    </row>
    <row r="10" spans="1:127" x14ac:dyDescent="0.2">
      <c r="AC10" s="62">
        <f>-L95</f>
        <v>-77.599999999999994</v>
      </c>
    </row>
    <row r="11" spans="1:127" x14ac:dyDescent="0.2">
      <c r="O11" t="s">
        <v>27</v>
      </c>
    </row>
    <row r="12" spans="1:127" x14ac:dyDescent="0.2">
      <c r="I12" t="s">
        <v>17</v>
      </c>
      <c r="O12">
        <v>19.399999999999999</v>
      </c>
    </row>
    <row r="13" spans="1:127" x14ac:dyDescent="0.2">
      <c r="I13">
        <v>0.4</v>
      </c>
      <c r="J13" t="s">
        <v>33</v>
      </c>
      <c r="O13" t="s">
        <v>29</v>
      </c>
      <c r="R13" t="s">
        <v>29</v>
      </c>
      <c r="W13" t="s">
        <v>26</v>
      </c>
      <c r="Z13" s="1" t="s">
        <v>26</v>
      </c>
      <c r="AF13" s="1" t="s">
        <v>1</v>
      </c>
    </row>
    <row r="14" spans="1:127" x14ac:dyDescent="0.2">
      <c r="O14" s="33">
        <v>0.5</v>
      </c>
      <c r="R14">
        <v>12.6</v>
      </c>
      <c r="W14" s="33">
        <v>17.8</v>
      </c>
      <c r="Z14">
        <v>78.2</v>
      </c>
      <c r="AF14">
        <v>87</v>
      </c>
    </row>
    <row r="15" spans="1:127" x14ac:dyDescent="0.2">
      <c r="L15" s="21">
        <f>-P95</f>
        <v>-19.899999999999999</v>
      </c>
    </row>
    <row r="16" spans="1:127" x14ac:dyDescent="0.2">
      <c r="U16" s="23">
        <f>-N95</f>
        <v>-5.2000000000000011</v>
      </c>
      <c r="AA16" s="23">
        <f>-M95</f>
        <v>-8.7999999999999972</v>
      </c>
    </row>
    <row r="17" spans="1:23" x14ac:dyDescent="0.2">
      <c r="O17" t="s">
        <v>29</v>
      </c>
    </row>
    <row r="18" spans="1:23" x14ac:dyDescent="0.2">
      <c r="G18" t="s">
        <v>19</v>
      </c>
      <c r="O18" s="33">
        <v>12.1</v>
      </c>
    </row>
    <row r="19" spans="1:23" x14ac:dyDescent="0.2">
      <c r="G19">
        <v>25.2</v>
      </c>
      <c r="O19" t="s">
        <v>26</v>
      </c>
    </row>
    <row r="20" spans="1:23" x14ac:dyDescent="0.2">
      <c r="O20" s="33">
        <v>32.299999999999997</v>
      </c>
    </row>
    <row r="21" spans="1:23" x14ac:dyDescent="0.2">
      <c r="K21" s="21">
        <f>-O95</f>
        <v>-44.4</v>
      </c>
    </row>
    <row r="24" spans="1:23" x14ac:dyDescent="0.2">
      <c r="G24" s="23">
        <f>AC10+AA16+U16+M9+L15+K21</f>
        <v>-184</v>
      </c>
    </row>
    <row r="27" spans="1:23" x14ac:dyDescent="0.2">
      <c r="W27" s="21"/>
    </row>
    <row r="29" spans="1:23" x14ac:dyDescent="0.2">
      <c r="B29" s="10"/>
      <c r="C29" s="54" t="s">
        <v>30</v>
      </c>
      <c r="D29" s="54"/>
      <c r="E29" s="54"/>
      <c r="F29" s="52"/>
      <c r="G29" s="52"/>
      <c r="N29" s="50"/>
      <c r="O29" s="50"/>
      <c r="P29" s="50"/>
      <c r="Q29" s="50"/>
      <c r="R29" s="50"/>
      <c r="S29" s="50"/>
      <c r="T29" s="50"/>
      <c r="U29" s="50"/>
      <c r="V29" s="31"/>
      <c r="W29" s="31"/>
    </row>
    <row r="30" spans="1:23" ht="39" x14ac:dyDescent="0.2">
      <c r="B30" s="10"/>
      <c r="C30" s="11" t="s">
        <v>32</v>
      </c>
      <c r="D30" s="2" t="s">
        <v>80</v>
      </c>
      <c r="E30" s="11" t="s">
        <v>33</v>
      </c>
      <c r="F30" s="13"/>
      <c r="G30" s="13"/>
      <c r="N30" s="50"/>
      <c r="O30" s="50"/>
      <c r="P30" s="63"/>
      <c r="Q30" s="50"/>
      <c r="R30" s="50"/>
      <c r="S30" s="50"/>
      <c r="T30" s="50"/>
      <c r="U30" s="50"/>
      <c r="V30" s="31"/>
      <c r="W30" s="31"/>
    </row>
    <row r="31" spans="1:23" ht="16" customHeight="1" x14ac:dyDescent="0.2">
      <c r="A31" s="55" t="s">
        <v>4</v>
      </c>
      <c r="B31" s="1" t="s">
        <v>23</v>
      </c>
      <c r="C31" s="12">
        <v>1</v>
      </c>
      <c r="D31" s="6">
        <v>0</v>
      </c>
      <c r="E31" s="12">
        <v>0</v>
      </c>
      <c r="F31" s="14"/>
      <c r="G31" s="14"/>
      <c r="N31" s="50"/>
      <c r="O31" s="50"/>
      <c r="P31" s="50"/>
      <c r="Q31" s="50"/>
      <c r="R31" s="50"/>
      <c r="S31" s="50"/>
      <c r="T31" s="50"/>
      <c r="U31" s="50"/>
      <c r="V31" s="31"/>
      <c r="W31" s="31"/>
    </row>
    <row r="32" spans="1:23" x14ac:dyDescent="0.2">
      <c r="A32" s="55"/>
      <c r="B32" s="1" t="s">
        <v>1</v>
      </c>
      <c r="C32" s="12">
        <v>1</v>
      </c>
      <c r="D32" s="6">
        <v>0</v>
      </c>
      <c r="E32" s="12">
        <v>0</v>
      </c>
      <c r="F32" s="14"/>
      <c r="G32" s="14"/>
      <c r="N32" s="50"/>
      <c r="O32" s="50"/>
      <c r="P32" s="50"/>
      <c r="Q32" s="50"/>
      <c r="R32" s="50"/>
      <c r="S32" s="50"/>
      <c r="T32" s="50"/>
      <c r="U32" s="50"/>
      <c r="V32" s="31"/>
      <c r="W32" s="31"/>
    </row>
    <row r="33" spans="1:136" x14ac:dyDescent="0.2">
      <c r="A33" s="55"/>
      <c r="B33" s="1" t="s">
        <v>27</v>
      </c>
      <c r="C33" s="12">
        <v>1</v>
      </c>
      <c r="D33" s="6">
        <v>0</v>
      </c>
      <c r="E33" s="12">
        <v>0</v>
      </c>
      <c r="F33" s="14"/>
      <c r="G33" s="14"/>
      <c r="N33" s="50"/>
      <c r="O33" s="50"/>
      <c r="P33" s="50"/>
      <c r="Q33" s="50"/>
      <c r="R33" s="50"/>
      <c r="S33" s="50"/>
      <c r="T33" s="50"/>
      <c r="U33" s="50"/>
      <c r="V33" s="31"/>
      <c r="W33" s="31"/>
    </row>
    <row r="34" spans="1:136" x14ac:dyDescent="0.2">
      <c r="A34" s="55"/>
      <c r="B34" s="1" t="s">
        <v>26</v>
      </c>
      <c r="C34" s="12">
        <v>1</v>
      </c>
      <c r="D34" s="6">
        <v>0</v>
      </c>
      <c r="E34" s="12">
        <v>0</v>
      </c>
      <c r="F34" s="14"/>
      <c r="G34" s="14"/>
      <c r="N34" s="50"/>
      <c r="O34" s="50"/>
      <c r="P34" s="50"/>
      <c r="Q34" s="50"/>
      <c r="R34" s="50"/>
      <c r="S34" s="50"/>
      <c r="T34" s="50"/>
      <c r="U34" s="50"/>
      <c r="V34" s="31"/>
      <c r="W34" s="31"/>
    </row>
    <row r="35" spans="1:136" x14ac:dyDescent="0.2">
      <c r="A35" s="55"/>
      <c r="B35" s="1" t="s">
        <v>29</v>
      </c>
      <c r="C35" s="12">
        <v>1</v>
      </c>
      <c r="D35" s="6">
        <v>0</v>
      </c>
      <c r="E35" s="12">
        <v>0</v>
      </c>
      <c r="F35" s="14"/>
      <c r="G35" s="14"/>
      <c r="N35" s="31"/>
      <c r="O35" s="31"/>
      <c r="P35" s="31"/>
      <c r="Q35" s="31"/>
      <c r="R35" s="31"/>
      <c r="S35" s="31"/>
      <c r="T35" s="31"/>
      <c r="U35" s="31"/>
      <c r="V35" s="31"/>
      <c r="W35" s="31"/>
      <c r="BM35" s="31"/>
      <c r="BN35" s="31"/>
      <c r="BO35" s="31"/>
      <c r="BP35" s="31"/>
      <c r="BQ35" s="31"/>
      <c r="BR35" s="31"/>
      <c r="BS35" s="31"/>
      <c r="BT35" s="31"/>
      <c r="BU35" s="31"/>
      <c r="BV35" s="31"/>
      <c r="BW35" s="31"/>
      <c r="BX35" s="31"/>
      <c r="BY35" s="31"/>
      <c r="BZ35" s="31"/>
      <c r="CB35" s="31"/>
      <c r="CC35" s="31"/>
      <c r="CD35" s="31"/>
      <c r="CE35" s="31"/>
      <c r="CF35" s="31"/>
      <c r="CG35" s="31"/>
      <c r="CH35" s="31"/>
      <c r="CI35" s="31"/>
      <c r="CJ35" s="31"/>
      <c r="CK35" s="31"/>
      <c r="CL35" s="31"/>
      <c r="CM35" s="31"/>
      <c r="CN35" s="31"/>
    </row>
    <row r="36" spans="1:136" x14ac:dyDescent="0.2">
      <c r="A36" s="55"/>
      <c r="B36" s="1" t="s">
        <v>19</v>
      </c>
      <c r="C36" s="12">
        <v>0</v>
      </c>
      <c r="D36" s="6">
        <v>1</v>
      </c>
      <c r="E36" s="12">
        <v>0</v>
      </c>
      <c r="F36" s="14"/>
      <c r="G36" s="14"/>
      <c r="N36" s="31"/>
      <c r="O36" s="31"/>
      <c r="P36" s="31"/>
      <c r="Q36" s="31"/>
      <c r="R36" s="31"/>
      <c r="S36" s="31"/>
      <c r="T36" s="31"/>
      <c r="U36" s="31"/>
      <c r="V36" s="31"/>
      <c r="W36" s="31"/>
      <c r="BM36" s="31"/>
      <c r="BN36" s="31"/>
      <c r="BO36" s="31"/>
      <c r="BP36" s="31"/>
      <c r="BQ36" s="31"/>
      <c r="BR36" s="31"/>
      <c r="BS36" s="31"/>
      <c r="BT36" s="31"/>
      <c r="BU36" s="31"/>
      <c r="BV36" s="31"/>
      <c r="BW36" s="31"/>
      <c r="BX36" s="31"/>
      <c r="BY36" s="31"/>
      <c r="BZ36" s="31"/>
      <c r="CB36" s="31"/>
      <c r="CC36" s="31"/>
      <c r="CD36" s="31"/>
      <c r="CE36" s="31"/>
      <c r="CF36" s="31"/>
      <c r="CG36" s="31"/>
      <c r="CH36" s="31"/>
      <c r="CI36" s="31"/>
      <c r="CJ36" s="31"/>
      <c r="CK36" s="31"/>
      <c r="CL36" s="31"/>
      <c r="CM36" s="31"/>
      <c r="CN36" s="31"/>
    </row>
    <row r="37" spans="1:136" x14ac:dyDescent="0.2">
      <c r="A37" s="55"/>
      <c r="B37" s="1" t="s">
        <v>17</v>
      </c>
      <c r="C37" s="12">
        <v>0</v>
      </c>
      <c r="D37" s="6">
        <v>0</v>
      </c>
      <c r="E37" s="12">
        <v>1</v>
      </c>
      <c r="F37" s="14"/>
      <c r="G37" s="14"/>
      <c r="BM37" s="31"/>
      <c r="BN37" s="31"/>
      <c r="BO37" s="31"/>
      <c r="BP37" s="31"/>
      <c r="BQ37" s="31"/>
      <c r="BR37" s="31"/>
      <c r="BS37" s="31"/>
      <c r="BT37" s="31"/>
      <c r="BU37" s="31"/>
      <c r="BV37" s="31"/>
      <c r="BW37" s="31"/>
      <c r="BX37" s="31"/>
      <c r="BY37" s="31"/>
      <c r="BZ37" s="31"/>
      <c r="CB37" s="31"/>
      <c r="CC37" s="31"/>
      <c r="CD37" s="31"/>
      <c r="CE37" s="31"/>
      <c r="CF37" s="31"/>
      <c r="CG37" s="31"/>
      <c r="CH37" s="31"/>
      <c r="CI37" s="31"/>
      <c r="CJ37" s="31"/>
      <c r="CK37" s="31"/>
      <c r="CL37" s="31"/>
      <c r="CM37" s="31"/>
      <c r="CN37" s="31"/>
    </row>
    <row r="38" spans="1:136" x14ac:dyDescent="0.2">
      <c r="A38" s="55"/>
      <c r="B38" s="1" t="s">
        <v>18</v>
      </c>
      <c r="C38" s="12">
        <v>0</v>
      </c>
      <c r="D38" s="6">
        <v>0</v>
      </c>
      <c r="E38" s="12">
        <v>1</v>
      </c>
      <c r="F38" s="14"/>
      <c r="G38" s="14"/>
      <c r="BM38" s="31"/>
      <c r="BN38" s="31"/>
      <c r="BO38" s="31"/>
      <c r="BP38" s="31"/>
      <c r="BQ38" s="31"/>
      <c r="BR38" s="31"/>
      <c r="BS38" s="31"/>
      <c r="BT38" s="31"/>
      <c r="BU38" s="31"/>
      <c r="BV38" s="31"/>
      <c r="BW38" s="31"/>
      <c r="BX38" s="31"/>
      <c r="BY38" s="31"/>
      <c r="BZ38" s="31"/>
      <c r="CB38" s="31"/>
      <c r="CC38" s="31"/>
      <c r="CD38" s="31"/>
      <c r="CE38" s="31"/>
      <c r="CF38" s="31"/>
      <c r="CG38" s="31"/>
      <c r="CH38" s="31"/>
      <c r="CI38" s="31"/>
      <c r="CJ38" s="31"/>
      <c r="CK38" s="31"/>
      <c r="CL38" s="31"/>
      <c r="CM38" s="31"/>
      <c r="CN38" s="31"/>
    </row>
    <row r="39" spans="1:136" ht="18" x14ac:dyDescent="0.25">
      <c r="C39" s="54" t="s">
        <v>31</v>
      </c>
      <c r="D39" s="54"/>
      <c r="E39" s="54"/>
      <c r="F39" s="52"/>
      <c r="G39" s="52"/>
      <c r="BM39" s="31"/>
      <c r="BN39" s="31"/>
      <c r="BO39" s="31"/>
      <c r="BP39" s="31"/>
      <c r="BQ39" s="31"/>
      <c r="BR39" s="31"/>
      <c r="BS39" s="31"/>
      <c r="BT39" s="31"/>
      <c r="BU39" s="31"/>
      <c r="BV39" s="31"/>
      <c r="BW39" s="31"/>
      <c r="BX39" s="31"/>
      <c r="BY39" s="31"/>
      <c r="BZ39" s="31"/>
      <c r="CB39" s="31"/>
      <c r="CC39" s="31"/>
      <c r="CD39" s="31"/>
      <c r="CE39" s="31"/>
      <c r="CF39" s="31"/>
      <c r="CG39" s="31"/>
      <c r="CH39" s="31"/>
      <c r="CI39" s="31"/>
      <c r="CJ39" s="31"/>
      <c r="CK39" s="31"/>
      <c r="CL39" s="31"/>
      <c r="CM39" s="31"/>
      <c r="CN39" s="31"/>
    </row>
    <row r="40" spans="1:136" x14ac:dyDescent="0.2">
      <c r="BM40" s="50"/>
      <c r="BN40" s="50"/>
      <c r="BO40" s="50"/>
      <c r="BP40" s="50"/>
      <c r="BQ40" s="50"/>
      <c r="BR40" s="50"/>
      <c r="BS40" s="50"/>
      <c r="BT40" s="50"/>
      <c r="BU40" s="50"/>
      <c r="BV40" s="50"/>
      <c r="BW40" s="50"/>
      <c r="BX40" s="50"/>
      <c r="BY40" s="50"/>
      <c r="BZ40" s="50"/>
      <c r="CB40" s="50"/>
      <c r="CC40" s="50"/>
      <c r="CD40" s="50"/>
      <c r="CE40" s="50"/>
      <c r="CF40" s="50"/>
      <c r="CG40" s="50"/>
      <c r="CH40" s="50"/>
      <c r="CI40" s="50"/>
      <c r="CJ40" s="50"/>
      <c r="CK40" s="50"/>
      <c r="CL40" s="50"/>
      <c r="CM40" s="50"/>
      <c r="CN40" s="50"/>
      <c r="CO40" s="66"/>
    </row>
    <row r="41" spans="1:136" x14ac:dyDescent="0.2">
      <c r="BM41" s="29"/>
      <c r="BN41" s="29"/>
      <c r="BO41" s="29"/>
      <c r="BP41" s="29"/>
      <c r="BQ41" s="29"/>
      <c r="BR41" s="29"/>
      <c r="BS41" s="29"/>
      <c r="BT41" s="29"/>
      <c r="BU41" s="29"/>
      <c r="BV41" s="29"/>
      <c r="BW41" s="29"/>
      <c r="BX41" s="29"/>
      <c r="BY41" s="29"/>
      <c r="BZ41" s="29"/>
      <c r="CB41" s="29"/>
      <c r="CC41" s="29"/>
      <c r="CD41" s="29"/>
      <c r="CE41" s="29"/>
      <c r="CF41" s="29"/>
      <c r="CG41" s="29"/>
      <c r="CH41" s="29"/>
      <c r="CI41" s="29"/>
      <c r="CJ41" s="29"/>
      <c r="CK41" s="29"/>
      <c r="CL41" s="29"/>
      <c r="CM41" s="29"/>
      <c r="CN41" s="29"/>
      <c r="CO41" s="67"/>
    </row>
    <row r="43" spans="1:136" x14ac:dyDescent="0.2">
      <c r="C43" s="53" t="s">
        <v>4</v>
      </c>
      <c r="D43" s="53"/>
      <c r="E43" s="53"/>
      <c r="F43" s="53"/>
      <c r="G43" s="53"/>
      <c r="H43" s="53"/>
      <c r="I43" s="53"/>
      <c r="J43" s="53"/>
      <c r="L43" s="53" t="s">
        <v>3</v>
      </c>
      <c r="M43" s="53"/>
      <c r="N43" s="53"/>
      <c r="O43" s="53"/>
      <c r="P43" s="53"/>
      <c r="Q43" s="53"/>
      <c r="W43" s="53" t="s">
        <v>28</v>
      </c>
      <c r="X43" s="53"/>
      <c r="Y43" s="8"/>
      <c r="Z43" s="8"/>
      <c r="AA43" s="8"/>
      <c r="AB43" s="8"/>
      <c r="AC43" s="8"/>
      <c r="AI43" s="53" t="s">
        <v>4</v>
      </c>
      <c r="AJ43" s="53"/>
      <c r="AK43" s="53"/>
      <c r="AL43" s="53"/>
      <c r="AM43" s="53"/>
      <c r="AN43" s="53"/>
      <c r="AO43" s="53"/>
      <c r="AP43" s="53"/>
      <c r="AT43" s="53" t="s">
        <v>3</v>
      </c>
      <c r="AU43" s="53"/>
      <c r="AV43" s="53"/>
      <c r="AW43" s="53"/>
      <c r="AX43" s="53"/>
      <c r="AY43" s="53"/>
      <c r="BE43" s="53" t="s">
        <v>3</v>
      </c>
      <c r="BF43" s="53"/>
      <c r="BG43" s="53"/>
      <c r="BH43" s="53"/>
      <c r="BI43" s="53"/>
      <c r="BJ43" s="53"/>
      <c r="BT43" s="53" t="s">
        <v>3</v>
      </c>
      <c r="BU43" s="53"/>
      <c r="BV43" s="53"/>
      <c r="BW43" s="53"/>
      <c r="BX43" s="53"/>
      <c r="BY43" s="53"/>
      <c r="CA43" s="53" t="s">
        <v>4</v>
      </c>
      <c r="CB43" s="53"/>
      <c r="CC43" s="53"/>
      <c r="CD43" s="53"/>
      <c r="CE43" s="53"/>
      <c r="CF43" s="53"/>
      <c r="CG43" s="53"/>
      <c r="CH43" s="53"/>
      <c r="CJ43" s="53" t="s">
        <v>28</v>
      </c>
      <c r="CK43" s="53"/>
      <c r="CL43" s="29"/>
      <c r="CM43" s="29"/>
      <c r="CN43" s="29"/>
      <c r="CO43" s="67"/>
      <c r="CU43" s="53" t="s">
        <v>28</v>
      </c>
      <c r="CV43" s="53"/>
      <c r="DM43" s="53" t="s">
        <v>4</v>
      </c>
      <c r="DN43" s="53"/>
      <c r="DO43" s="53"/>
      <c r="DP43" s="53"/>
      <c r="DQ43" s="53"/>
      <c r="DR43" s="53"/>
      <c r="DS43" s="53"/>
      <c r="DT43" s="53"/>
      <c r="DV43" s="53" t="s">
        <v>3</v>
      </c>
      <c r="DW43" s="53"/>
      <c r="DX43" s="53"/>
      <c r="DY43" s="53"/>
      <c r="DZ43" s="53"/>
      <c r="EA43" s="53"/>
      <c r="EC43" s="53" t="s">
        <v>28</v>
      </c>
      <c r="ED43" s="53"/>
    </row>
    <row r="44" spans="1:136" ht="114" x14ac:dyDescent="0.2">
      <c r="C44" s="2" t="s">
        <v>23</v>
      </c>
      <c r="D44" s="2" t="s">
        <v>1</v>
      </c>
      <c r="E44" s="2" t="s">
        <v>27</v>
      </c>
      <c r="F44" s="2" t="s">
        <v>26</v>
      </c>
      <c r="G44" s="2" t="s">
        <v>29</v>
      </c>
      <c r="H44" s="2" t="s">
        <v>19</v>
      </c>
      <c r="I44" s="2" t="s">
        <v>17</v>
      </c>
      <c r="J44" s="2" t="s">
        <v>18</v>
      </c>
      <c r="L44" s="2" t="s">
        <v>22</v>
      </c>
      <c r="M44" s="2" t="s">
        <v>24</v>
      </c>
      <c r="N44" s="2" t="s">
        <v>25</v>
      </c>
      <c r="O44" s="2" t="s">
        <v>0</v>
      </c>
      <c r="P44" s="2" t="s">
        <v>15</v>
      </c>
      <c r="Q44" s="2" t="s">
        <v>16</v>
      </c>
      <c r="V44" s="28"/>
      <c r="W44" s="2" t="s">
        <v>102</v>
      </c>
      <c r="X44" s="2" t="s">
        <v>21</v>
      </c>
      <c r="AI44" s="2" t="s">
        <v>23</v>
      </c>
      <c r="AJ44" s="2" t="s">
        <v>1</v>
      </c>
      <c r="AK44" s="2" t="s">
        <v>27</v>
      </c>
      <c r="AL44" s="2" t="s">
        <v>26</v>
      </c>
      <c r="AM44" s="2" t="s">
        <v>29</v>
      </c>
      <c r="AN44" s="2" t="s">
        <v>19</v>
      </c>
      <c r="AO44" s="2" t="s">
        <v>17</v>
      </c>
      <c r="AP44" s="2" t="s">
        <v>18</v>
      </c>
      <c r="AT44" s="2" t="s">
        <v>22</v>
      </c>
      <c r="AU44" s="2" t="s">
        <v>24</v>
      </c>
      <c r="AV44" s="2" t="s">
        <v>25</v>
      </c>
      <c r="AW44" s="2" t="s">
        <v>0</v>
      </c>
      <c r="AX44" s="2" t="s">
        <v>15</v>
      </c>
      <c r="AY44" s="2" t="s">
        <v>16</v>
      </c>
      <c r="BE44" s="2" t="s">
        <v>22</v>
      </c>
      <c r="BF44" s="2" t="s">
        <v>24</v>
      </c>
      <c r="BG44" s="2" t="s">
        <v>25</v>
      </c>
      <c r="BH44" s="2" t="s">
        <v>0</v>
      </c>
      <c r="BI44" s="2" t="s">
        <v>15</v>
      </c>
      <c r="BJ44" s="2" t="s">
        <v>16</v>
      </c>
      <c r="BT44" s="2" t="s">
        <v>22</v>
      </c>
      <c r="BU44" s="2" t="s">
        <v>24</v>
      </c>
      <c r="BV44" s="2" t="s">
        <v>25</v>
      </c>
      <c r="BW44" s="2" t="s">
        <v>0</v>
      </c>
      <c r="BX44" s="2" t="s">
        <v>15</v>
      </c>
      <c r="BY44" s="2" t="s">
        <v>16</v>
      </c>
      <c r="CA44" s="2" t="s">
        <v>23</v>
      </c>
      <c r="CB44" s="2" t="s">
        <v>1</v>
      </c>
      <c r="CC44" s="2" t="s">
        <v>27</v>
      </c>
      <c r="CD44" s="2" t="s">
        <v>26</v>
      </c>
      <c r="CE44" s="2" t="s">
        <v>29</v>
      </c>
      <c r="CF44" s="2" t="s">
        <v>19</v>
      </c>
      <c r="CG44" s="2" t="s">
        <v>17</v>
      </c>
      <c r="CH44" s="2" t="s">
        <v>18</v>
      </c>
      <c r="CJ44" s="2" t="s">
        <v>109</v>
      </c>
      <c r="CK44" s="2" t="s">
        <v>58</v>
      </c>
      <c r="CL44" s="28"/>
      <c r="CM44" s="28"/>
      <c r="CN44" s="28"/>
      <c r="CO44" s="68"/>
      <c r="CT44" s="28"/>
      <c r="CU44" s="2" t="s">
        <v>102</v>
      </c>
      <c r="CV44" s="2" t="s">
        <v>21</v>
      </c>
      <c r="DM44" s="2" t="s">
        <v>23</v>
      </c>
      <c r="DN44" s="2" t="s">
        <v>1</v>
      </c>
      <c r="DO44" s="2" t="s">
        <v>27</v>
      </c>
      <c r="DP44" s="2" t="s">
        <v>26</v>
      </c>
      <c r="DQ44" s="2" t="s">
        <v>29</v>
      </c>
      <c r="DR44" s="2" t="s">
        <v>19</v>
      </c>
      <c r="DS44" s="2" t="s">
        <v>17</v>
      </c>
      <c r="DT44" s="2" t="s">
        <v>18</v>
      </c>
      <c r="DV44" s="2" t="s">
        <v>22</v>
      </c>
      <c r="DW44" s="2" t="s">
        <v>24</v>
      </c>
      <c r="DX44" s="2" t="s">
        <v>25</v>
      </c>
      <c r="DY44" s="2" t="s">
        <v>0</v>
      </c>
      <c r="DZ44" s="2" t="s">
        <v>15</v>
      </c>
      <c r="EA44" s="2" t="s">
        <v>16</v>
      </c>
      <c r="EC44" s="2" t="s">
        <v>102</v>
      </c>
      <c r="ED44" s="2" t="s">
        <v>21</v>
      </c>
    </row>
    <row r="45" spans="1:136" ht="16" customHeight="1" x14ac:dyDescent="0.2">
      <c r="A45" s="55" t="s">
        <v>4</v>
      </c>
      <c r="B45" s="1" t="s">
        <v>23</v>
      </c>
      <c r="L45" s="3">
        <v>0</v>
      </c>
      <c r="M45" s="3">
        <v>0</v>
      </c>
      <c r="N45" s="3">
        <v>0</v>
      </c>
      <c r="O45" s="3">
        <v>0</v>
      </c>
      <c r="P45" s="3">
        <v>0</v>
      </c>
      <c r="Q45" s="3">
        <v>0</v>
      </c>
      <c r="U45" s="55" t="s">
        <v>4</v>
      </c>
      <c r="V45" s="1" t="s">
        <v>23</v>
      </c>
      <c r="W45" s="4">
        <f>AF8</f>
        <v>97</v>
      </c>
      <c r="X45" s="4">
        <v>0</v>
      </c>
      <c r="Z45" s="6">
        <f t="shared" ref="Z45:Z52" si="0">SUM(V45:X45)</f>
        <v>97</v>
      </c>
      <c r="AB45" s="6">
        <f t="shared" ref="AB45:AB52" si="1">SUM(L45:Q45) + Z45</f>
        <v>97</v>
      </c>
      <c r="AD45" s="6">
        <f t="array" ref="AD45:AD52">TRANSPOSE(C83:J83)</f>
        <v>97</v>
      </c>
      <c r="AE45" s="7">
        <f t="shared" ref="AE45:AE52" si="2">AB45-AD45</f>
        <v>0</v>
      </c>
      <c r="AI45" s="6">
        <f t="shared" ref="AI45:AP52" ca="1" si="3">IF((ROW()-ROW($AI$45))=(COLUMN()-COLUMN($AI$45)),INDIRECT(ADDRESS(ROW($AB45),COLUMN($AB45))),0)</f>
        <v>97</v>
      </c>
      <c r="AJ45" s="6">
        <f t="shared" ca="1" si="3"/>
        <v>0</v>
      </c>
      <c r="AK45" s="6">
        <f t="shared" ca="1" si="3"/>
        <v>0</v>
      </c>
      <c r="AL45" s="6">
        <f t="shared" ca="1" si="3"/>
        <v>0</v>
      </c>
      <c r="AM45" s="6">
        <f t="shared" ca="1" si="3"/>
        <v>0</v>
      </c>
      <c r="AN45" s="6">
        <f t="shared" ca="1" si="3"/>
        <v>0</v>
      </c>
      <c r="AO45" s="6">
        <f t="shared" ca="1" si="3"/>
        <v>0</v>
      </c>
      <c r="AP45" s="6">
        <f t="shared" ca="1" si="3"/>
        <v>0</v>
      </c>
      <c r="AT45" s="6">
        <f t="array" aca="1" ref="AT45:AY52" ca="1">MMULT(L45:Q52, MINVERSE(AI65:AN70))</f>
        <v>0</v>
      </c>
      <c r="AU45" s="6">
        <f ca="1"/>
        <v>0</v>
      </c>
      <c r="AV45" s="6">
        <f ca="1"/>
        <v>0</v>
      </c>
      <c r="AW45" s="6">
        <f ca="1"/>
        <v>0</v>
      </c>
      <c r="AX45" s="6">
        <f ca="1"/>
        <v>0</v>
      </c>
      <c r="AY45" s="6">
        <f ca="1"/>
        <v>0</v>
      </c>
      <c r="BE45" s="6">
        <f t="array" aca="1" ref="BE45:BJ52" ca="1">MMULT(TRANSPOSE(C65:J70), MINVERSE(AI65:AN70))</f>
        <v>0.97</v>
      </c>
      <c r="BF45" s="6">
        <f ca="1"/>
        <v>0</v>
      </c>
      <c r="BG45" s="6">
        <f ca="1"/>
        <v>0</v>
      </c>
      <c r="BH45" s="6">
        <f ca="1"/>
        <v>0</v>
      </c>
      <c r="BI45" s="6">
        <f ca="1"/>
        <v>0</v>
      </c>
      <c r="BJ45" s="6">
        <f ca="1"/>
        <v>0</v>
      </c>
      <c r="BT45" s="6">
        <f t="array" aca="1" ref="BT45:BY52" ca="1">MMULT(L45:Q52, MINVERSE(BT65:BY70))</f>
        <v>0</v>
      </c>
      <c r="BU45" s="6">
        <f ca="1"/>
        <v>0</v>
      </c>
      <c r="BV45" s="6">
        <f ca="1"/>
        <v>0</v>
      </c>
      <c r="BW45" s="6">
        <f ca="1"/>
        <v>0</v>
      </c>
      <c r="BX45" s="6">
        <f ca="1"/>
        <v>0</v>
      </c>
      <c r="BY45" s="6">
        <f ca="1"/>
        <v>0</v>
      </c>
      <c r="CA45" s="6">
        <f t="shared" ref="CA45:CH52" ca="1" si="4">IF((ROW()-ROW($CA$45))=(COLUMN()-COLUMN($CA$45)),INDIRECT(ADDRESS(ROW($Z45),COLUMN($Z45))),0)</f>
        <v>97</v>
      </c>
      <c r="CB45" s="6">
        <f t="shared" ca="1" si="4"/>
        <v>0</v>
      </c>
      <c r="CC45" s="50">
        <f t="shared" ca="1" si="4"/>
        <v>0</v>
      </c>
      <c r="CD45" s="50">
        <f t="shared" ca="1" si="4"/>
        <v>0</v>
      </c>
      <c r="CE45" s="50">
        <f t="shared" ca="1" si="4"/>
        <v>0</v>
      </c>
      <c r="CF45" s="50">
        <f t="shared" ca="1" si="4"/>
        <v>0</v>
      </c>
      <c r="CG45" s="50">
        <f t="shared" ca="1" si="4"/>
        <v>0</v>
      </c>
      <c r="CH45" s="50">
        <f t="shared" ca="1" si="4"/>
        <v>0</v>
      </c>
      <c r="CJ45" s="6">
        <f t="array" aca="1" ref="CJ45:CK46" ca="1">MMULT(MINVERSE(CA45:CB46), W45:X46)</f>
        <v>1</v>
      </c>
      <c r="CK45" s="6">
        <f ca="1"/>
        <v>0</v>
      </c>
      <c r="CL45" s="31"/>
      <c r="CM45" s="31"/>
      <c r="CN45" s="31"/>
      <c r="CS45" s="55" t="s">
        <v>4</v>
      </c>
      <c r="CT45" s="1" t="s">
        <v>23</v>
      </c>
      <c r="CU45" s="45">
        <v>97</v>
      </c>
      <c r="CV45" s="4">
        <v>0</v>
      </c>
      <c r="CX45" s="6">
        <f>SUM(CU45:CV45)</f>
        <v>97</v>
      </c>
      <c r="DK45" s="55" t="s">
        <v>4</v>
      </c>
      <c r="DL45" s="1" t="s">
        <v>23</v>
      </c>
      <c r="DV45" s="6">
        <f t="array" aca="1" ref="DV45:EA52" ca="1">MMULT(AT45:AY52, DB65:DG70)</f>
        <v>0</v>
      </c>
      <c r="DW45" s="6">
        <f ca="1"/>
        <v>0</v>
      </c>
      <c r="DX45" s="6">
        <f ca="1"/>
        <v>0</v>
      </c>
      <c r="DY45" s="6">
        <f ca="1"/>
        <v>0</v>
      </c>
      <c r="DZ45" s="6">
        <f ca="1"/>
        <v>0</v>
      </c>
      <c r="EA45" s="6">
        <f ca="1"/>
        <v>0</v>
      </c>
      <c r="EC45" s="6">
        <f>CU45</f>
        <v>97</v>
      </c>
      <c r="ED45" s="6">
        <f>CV45</f>
        <v>0</v>
      </c>
      <c r="EF45" s="6">
        <f>SUM(EC45:ED45)</f>
        <v>97</v>
      </c>
    </row>
    <row r="46" spans="1:136" x14ac:dyDescent="0.2">
      <c r="A46" s="55"/>
      <c r="B46" s="1" t="s">
        <v>1</v>
      </c>
      <c r="L46" s="3">
        <v>0</v>
      </c>
      <c r="M46" s="3">
        <v>0</v>
      </c>
      <c r="N46" s="3">
        <v>0</v>
      </c>
      <c r="O46" s="3">
        <v>0</v>
      </c>
      <c r="P46" s="3">
        <v>0</v>
      </c>
      <c r="Q46" s="3">
        <v>0</v>
      </c>
      <c r="U46" s="55"/>
      <c r="V46" s="1" t="s">
        <v>1</v>
      </c>
      <c r="W46" s="4">
        <v>0</v>
      </c>
      <c r="X46" s="4">
        <f>AF14</f>
        <v>87</v>
      </c>
      <c r="Z46" s="6">
        <f t="shared" si="0"/>
        <v>87</v>
      </c>
      <c r="AB46" s="6">
        <f t="shared" si="1"/>
        <v>87</v>
      </c>
      <c r="AD46" s="6">
        <v>87</v>
      </c>
      <c r="AE46" s="7">
        <f t="shared" si="2"/>
        <v>0</v>
      </c>
      <c r="AI46" s="6">
        <f t="shared" ca="1" si="3"/>
        <v>0</v>
      </c>
      <c r="AJ46" s="6">
        <f t="shared" ca="1" si="3"/>
        <v>87</v>
      </c>
      <c r="AK46" s="6">
        <f t="shared" ca="1" si="3"/>
        <v>0</v>
      </c>
      <c r="AL46" s="6">
        <f t="shared" ca="1" si="3"/>
        <v>0</v>
      </c>
      <c r="AM46" s="6">
        <f t="shared" ca="1" si="3"/>
        <v>0</v>
      </c>
      <c r="AN46" s="6">
        <f t="shared" ca="1" si="3"/>
        <v>0</v>
      </c>
      <c r="AO46" s="6">
        <f t="shared" ca="1" si="3"/>
        <v>0</v>
      </c>
      <c r="AP46" s="6">
        <f t="shared" ca="1" si="3"/>
        <v>0</v>
      </c>
      <c r="AT46" s="6">
        <f ca="1"/>
        <v>0</v>
      </c>
      <c r="AU46" s="6">
        <f ca="1"/>
        <v>0</v>
      </c>
      <c r="AV46" s="6">
        <f ca="1"/>
        <v>0</v>
      </c>
      <c r="AW46" s="6">
        <f ca="1"/>
        <v>0</v>
      </c>
      <c r="AX46" s="6">
        <f ca="1"/>
        <v>0</v>
      </c>
      <c r="AY46" s="6">
        <f ca="1"/>
        <v>0</v>
      </c>
      <c r="BE46" s="6">
        <f ca="1"/>
        <v>0</v>
      </c>
      <c r="BF46" s="6">
        <f ca="1"/>
        <v>1</v>
      </c>
      <c r="BG46" s="6">
        <f ca="1"/>
        <v>0</v>
      </c>
      <c r="BH46" s="6">
        <f ca="1"/>
        <v>0</v>
      </c>
      <c r="BI46" s="6">
        <f ca="1"/>
        <v>0</v>
      </c>
      <c r="BJ46" s="6">
        <f ca="1"/>
        <v>0</v>
      </c>
      <c r="BT46" s="6">
        <f ca="1"/>
        <v>0</v>
      </c>
      <c r="BU46" s="6">
        <f ca="1"/>
        <v>0</v>
      </c>
      <c r="BV46" s="6">
        <f ca="1"/>
        <v>0</v>
      </c>
      <c r="BW46" s="6">
        <f ca="1"/>
        <v>0</v>
      </c>
      <c r="BX46" s="6">
        <f ca="1"/>
        <v>0</v>
      </c>
      <c r="BY46" s="6">
        <f ca="1"/>
        <v>0</v>
      </c>
      <c r="CA46" s="6">
        <f t="shared" ca="1" si="4"/>
        <v>0</v>
      </c>
      <c r="CB46" s="6">
        <f t="shared" ca="1" si="4"/>
        <v>87</v>
      </c>
      <c r="CC46" s="50">
        <f t="shared" ca="1" si="4"/>
        <v>0</v>
      </c>
      <c r="CD46" s="50">
        <f t="shared" ca="1" si="4"/>
        <v>0</v>
      </c>
      <c r="CE46" s="50">
        <f t="shared" ca="1" si="4"/>
        <v>0</v>
      </c>
      <c r="CF46" s="50">
        <f t="shared" ca="1" si="4"/>
        <v>0</v>
      </c>
      <c r="CG46" s="50">
        <f t="shared" ca="1" si="4"/>
        <v>0</v>
      </c>
      <c r="CH46" s="50">
        <f t="shared" ca="1" si="4"/>
        <v>0</v>
      </c>
      <c r="CJ46" s="6">
        <f ca="1"/>
        <v>0</v>
      </c>
      <c r="CK46" s="6">
        <f ca="1"/>
        <v>1</v>
      </c>
      <c r="CL46" s="31"/>
      <c r="CM46" s="31"/>
      <c r="CN46" s="31"/>
      <c r="CS46" s="55"/>
      <c r="CT46" s="1" t="s">
        <v>1</v>
      </c>
      <c r="CU46" s="4">
        <v>0</v>
      </c>
      <c r="CV46" s="45">
        <v>87</v>
      </c>
      <c r="CX46" s="6">
        <f t="shared" ref="CX46:CX52" si="5">SUM(CU46:CV46)</f>
        <v>87</v>
      </c>
      <c r="DK46" s="55"/>
      <c r="DL46" s="1" t="s">
        <v>1</v>
      </c>
      <c r="DV46" s="6">
        <f ca="1"/>
        <v>0</v>
      </c>
      <c r="DW46" s="6">
        <f ca="1"/>
        <v>0</v>
      </c>
      <c r="DX46" s="6">
        <f ca="1"/>
        <v>0</v>
      </c>
      <c r="DY46" s="6">
        <f ca="1"/>
        <v>0</v>
      </c>
      <c r="DZ46" s="6">
        <f ca="1"/>
        <v>0</v>
      </c>
      <c r="EA46" s="6">
        <f ca="1"/>
        <v>0</v>
      </c>
      <c r="EC46" s="6">
        <f t="shared" ref="EC46:EC52" si="6">CU46</f>
        <v>0</v>
      </c>
      <c r="ED46" s="6">
        <f t="shared" ref="ED46:ED52" si="7">CV46</f>
        <v>87</v>
      </c>
      <c r="EF46" s="6">
        <f t="shared" ref="EF46:EF52" si="8">SUM(EC46:ED46)</f>
        <v>87</v>
      </c>
    </row>
    <row r="47" spans="1:136" x14ac:dyDescent="0.2">
      <c r="A47" s="55"/>
      <c r="B47" s="1" t="s">
        <v>27</v>
      </c>
      <c r="L47" s="3">
        <f>Z8</f>
        <v>22.4</v>
      </c>
      <c r="M47" s="3">
        <v>0</v>
      </c>
      <c r="N47" s="3">
        <v>0</v>
      </c>
      <c r="O47" s="3">
        <v>0</v>
      </c>
      <c r="P47" s="3">
        <v>0</v>
      </c>
      <c r="Q47" s="3">
        <v>0</v>
      </c>
      <c r="U47" s="55"/>
      <c r="V47" s="1" t="s">
        <v>27</v>
      </c>
      <c r="W47" s="4">
        <v>0</v>
      </c>
      <c r="X47" s="4">
        <v>0</v>
      </c>
      <c r="Z47" s="6">
        <f t="shared" si="0"/>
        <v>0</v>
      </c>
      <c r="AB47" s="6">
        <f t="shared" si="1"/>
        <v>22.4</v>
      </c>
      <c r="AD47" s="6">
        <v>22.4</v>
      </c>
      <c r="AE47" s="7">
        <f t="shared" si="2"/>
        <v>0</v>
      </c>
      <c r="AI47" s="6">
        <f t="shared" ca="1" si="3"/>
        <v>0</v>
      </c>
      <c r="AJ47" s="6">
        <f t="shared" ca="1" si="3"/>
        <v>0</v>
      </c>
      <c r="AK47" s="6">
        <f t="shared" ca="1" si="3"/>
        <v>22.4</v>
      </c>
      <c r="AL47" s="6">
        <f t="shared" ca="1" si="3"/>
        <v>0</v>
      </c>
      <c r="AM47" s="6">
        <f t="shared" ca="1" si="3"/>
        <v>0</v>
      </c>
      <c r="AN47" s="6">
        <f t="shared" ca="1" si="3"/>
        <v>0</v>
      </c>
      <c r="AO47" s="6">
        <f t="shared" ca="1" si="3"/>
        <v>0</v>
      </c>
      <c r="AP47" s="6">
        <f t="shared" ca="1" si="3"/>
        <v>0</v>
      </c>
      <c r="AT47" s="6">
        <f ca="1"/>
        <v>0.22399999999999998</v>
      </c>
      <c r="AU47" s="6">
        <f ca="1"/>
        <v>0</v>
      </c>
      <c r="AV47" s="6">
        <f ca="1"/>
        <v>0</v>
      </c>
      <c r="AW47" s="6">
        <f ca="1"/>
        <v>0</v>
      </c>
      <c r="AX47" s="6">
        <f ca="1"/>
        <v>0</v>
      </c>
      <c r="AY47" s="6">
        <f ca="1"/>
        <v>0</v>
      </c>
      <c r="BE47" s="6">
        <f ca="1"/>
        <v>0.03</v>
      </c>
      <c r="BF47" s="6">
        <f ca="1"/>
        <v>0</v>
      </c>
      <c r="BG47" s="6">
        <f ca="1"/>
        <v>0</v>
      </c>
      <c r="BH47" s="6">
        <f ca="1"/>
        <v>0</v>
      </c>
      <c r="BI47" s="6">
        <f ca="1"/>
        <v>0.97487437185929648</v>
      </c>
      <c r="BJ47" s="6">
        <f ca="1"/>
        <v>0</v>
      </c>
      <c r="BT47" s="6">
        <f ca="1"/>
        <v>1</v>
      </c>
      <c r="BU47" s="6">
        <f ca="1"/>
        <v>0</v>
      </c>
      <c r="BV47" s="6">
        <f ca="1"/>
        <v>0</v>
      </c>
      <c r="BW47" s="6">
        <f ca="1"/>
        <v>0</v>
      </c>
      <c r="BX47" s="6">
        <f ca="1"/>
        <v>0</v>
      </c>
      <c r="BY47" s="6">
        <f ca="1"/>
        <v>0</v>
      </c>
      <c r="CA47" s="50">
        <f t="shared" ca="1" si="4"/>
        <v>0</v>
      </c>
      <c r="CB47" s="50">
        <f t="shared" ca="1" si="4"/>
        <v>0</v>
      </c>
      <c r="CC47" s="50">
        <f t="shared" ca="1" si="4"/>
        <v>0</v>
      </c>
      <c r="CD47" s="50">
        <f t="shared" ca="1" si="4"/>
        <v>0</v>
      </c>
      <c r="CE47" s="50">
        <f t="shared" ca="1" si="4"/>
        <v>0</v>
      </c>
      <c r="CF47" s="50">
        <f t="shared" ca="1" si="4"/>
        <v>0</v>
      </c>
      <c r="CG47" s="50">
        <f t="shared" ca="1" si="4"/>
        <v>0</v>
      </c>
      <c r="CH47" s="50">
        <f t="shared" ca="1" si="4"/>
        <v>0</v>
      </c>
      <c r="CJ47" s="50">
        <f ca="1">IF((ROW()-ROW($CA$45))=(COLUMN()-COLUMN($CA$45)),INDIRECT(ADDRESS(ROW($Z47),COLUMN($Z47))),0)</f>
        <v>0</v>
      </c>
      <c r="CK47" s="50">
        <f ca="1">IF((ROW()-ROW($CA$45))=(COLUMN()-COLUMN($CA$45)),INDIRECT(ADDRESS(ROW($Z47),COLUMN($Z47))),0)</f>
        <v>0</v>
      </c>
      <c r="CL47" s="31"/>
      <c r="CM47" s="31"/>
      <c r="CN47" s="31"/>
      <c r="CS47" s="55"/>
      <c r="CT47" s="1" t="s">
        <v>27</v>
      </c>
      <c r="CU47" s="4">
        <v>0</v>
      </c>
      <c r="CV47" s="4">
        <v>0</v>
      </c>
      <c r="CX47" s="6">
        <f t="shared" si="5"/>
        <v>0</v>
      </c>
      <c r="DK47" s="55"/>
      <c r="DL47" s="1" t="s">
        <v>27</v>
      </c>
      <c r="DV47" s="6">
        <f ca="1"/>
        <v>22.399999999999995</v>
      </c>
      <c r="DW47" s="6">
        <f ca="1"/>
        <v>0</v>
      </c>
      <c r="DX47" s="6">
        <f ca="1"/>
        <v>0</v>
      </c>
      <c r="DY47" s="6">
        <f ca="1"/>
        <v>0</v>
      </c>
      <c r="DZ47" s="6">
        <f ca="1"/>
        <v>0</v>
      </c>
      <c r="EA47" s="6">
        <f ca="1"/>
        <v>0</v>
      </c>
      <c r="EC47" s="6">
        <f t="shared" si="6"/>
        <v>0</v>
      </c>
      <c r="ED47" s="6">
        <f t="shared" si="7"/>
        <v>0</v>
      </c>
      <c r="EF47" s="6">
        <f t="shared" si="8"/>
        <v>0</v>
      </c>
    </row>
    <row r="48" spans="1:136" x14ac:dyDescent="0.2">
      <c r="A48" s="55"/>
      <c r="B48" s="1" t="s">
        <v>26</v>
      </c>
      <c r="L48" s="3">
        <v>0</v>
      </c>
      <c r="M48" s="3">
        <f>Z14</f>
        <v>78.2</v>
      </c>
      <c r="N48" s="3">
        <v>0</v>
      </c>
      <c r="O48" s="3">
        <v>0</v>
      </c>
      <c r="P48" s="3">
        <v>0</v>
      </c>
      <c r="Q48" s="3">
        <v>0</v>
      </c>
      <c r="U48" s="55"/>
      <c r="V48" s="1" t="s">
        <v>26</v>
      </c>
      <c r="W48" s="4">
        <v>0</v>
      </c>
      <c r="X48" s="4">
        <v>0</v>
      </c>
      <c r="Z48" s="6">
        <f t="shared" si="0"/>
        <v>0</v>
      </c>
      <c r="AB48" s="6">
        <f t="shared" si="1"/>
        <v>78.2</v>
      </c>
      <c r="AD48" s="6">
        <v>78.199999999999989</v>
      </c>
      <c r="AE48" s="7">
        <f t="shared" si="2"/>
        <v>0</v>
      </c>
      <c r="AI48" s="6">
        <f t="shared" ca="1" si="3"/>
        <v>0</v>
      </c>
      <c r="AJ48" s="6">
        <f t="shared" ca="1" si="3"/>
        <v>0</v>
      </c>
      <c r="AK48" s="6">
        <f t="shared" ca="1" si="3"/>
        <v>0</v>
      </c>
      <c r="AL48" s="6">
        <f t="shared" ca="1" si="3"/>
        <v>78.2</v>
      </c>
      <c r="AM48" s="6">
        <f t="shared" ca="1" si="3"/>
        <v>0</v>
      </c>
      <c r="AN48" s="6">
        <f t="shared" ca="1" si="3"/>
        <v>0</v>
      </c>
      <c r="AO48" s="6">
        <f t="shared" ca="1" si="3"/>
        <v>0</v>
      </c>
      <c r="AP48" s="6">
        <f t="shared" ca="1" si="3"/>
        <v>0</v>
      </c>
      <c r="AT48" s="6">
        <f ca="1"/>
        <v>0</v>
      </c>
      <c r="AU48" s="6">
        <f ca="1"/>
        <v>0.89885057471264374</v>
      </c>
      <c r="AV48" s="6">
        <f ca="1"/>
        <v>0</v>
      </c>
      <c r="AW48" s="6">
        <f ca="1"/>
        <v>0</v>
      </c>
      <c r="AX48" s="6">
        <f ca="1"/>
        <v>0</v>
      </c>
      <c r="AY48" s="6">
        <f ca="1"/>
        <v>0</v>
      </c>
      <c r="BE48" s="6">
        <f ca="1"/>
        <v>0</v>
      </c>
      <c r="BF48" s="6">
        <f ca="1"/>
        <v>0</v>
      </c>
      <c r="BG48" s="6">
        <f ca="1"/>
        <v>1</v>
      </c>
      <c r="BH48" s="6">
        <f ca="1"/>
        <v>0.72747747747747749</v>
      </c>
      <c r="BI48" s="6">
        <f ca="1"/>
        <v>0</v>
      </c>
      <c r="BJ48" s="6">
        <f ca="1"/>
        <v>1</v>
      </c>
      <c r="BT48" s="6">
        <f ca="1"/>
        <v>0</v>
      </c>
      <c r="BU48" s="6">
        <f ca="1"/>
        <v>1</v>
      </c>
      <c r="BV48" s="6">
        <f ca="1"/>
        <v>0</v>
      </c>
      <c r="BW48" s="6">
        <f ca="1"/>
        <v>0</v>
      </c>
      <c r="BX48" s="6">
        <f ca="1"/>
        <v>0</v>
      </c>
      <c r="BY48" s="6">
        <f ca="1"/>
        <v>0</v>
      </c>
      <c r="CA48" s="50">
        <f t="shared" ca="1" si="4"/>
        <v>0</v>
      </c>
      <c r="CB48" s="50">
        <f t="shared" ca="1" si="4"/>
        <v>0</v>
      </c>
      <c r="CC48" s="50">
        <f t="shared" ca="1" si="4"/>
        <v>0</v>
      </c>
      <c r="CD48" s="50">
        <f t="shared" ca="1" si="4"/>
        <v>0</v>
      </c>
      <c r="CE48" s="50">
        <f t="shared" ca="1" si="4"/>
        <v>0</v>
      </c>
      <c r="CF48" s="50">
        <f t="shared" ca="1" si="4"/>
        <v>0</v>
      </c>
      <c r="CG48" s="50">
        <f t="shared" ca="1" si="4"/>
        <v>0</v>
      </c>
      <c r="CH48" s="50">
        <f t="shared" ca="1" si="4"/>
        <v>0</v>
      </c>
      <c r="CJ48" s="50">
        <f ca="1">IF((ROW()-ROW($CA$45))=(COLUMN()-COLUMN($CA$45)),INDIRECT(ADDRESS(ROW($Z48),COLUMN($Z48))),0)</f>
        <v>0</v>
      </c>
      <c r="CK48" s="50">
        <f ca="1">IF((ROW()-ROW($CA$45))=(COLUMN()-COLUMN($CA$45)),INDIRECT(ADDRESS(ROW($Z48),COLUMN($Z48))),0)</f>
        <v>0</v>
      </c>
      <c r="CL48" s="31"/>
      <c r="CM48" s="31"/>
      <c r="CN48" s="31"/>
      <c r="CS48" s="55"/>
      <c r="CT48" s="1" t="s">
        <v>26</v>
      </c>
      <c r="CU48" s="4">
        <v>0</v>
      </c>
      <c r="CV48" s="4">
        <v>0</v>
      </c>
      <c r="CX48" s="6">
        <f t="shared" si="5"/>
        <v>0</v>
      </c>
      <c r="DK48" s="55"/>
      <c r="DL48" s="1" t="s">
        <v>26</v>
      </c>
      <c r="DV48" s="6">
        <f ca="1"/>
        <v>0</v>
      </c>
      <c r="DW48" s="6">
        <f ca="1"/>
        <v>78.2</v>
      </c>
      <c r="DX48" s="6">
        <f ca="1"/>
        <v>0</v>
      </c>
      <c r="DY48" s="6">
        <f ca="1"/>
        <v>0</v>
      </c>
      <c r="DZ48" s="6">
        <f ca="1"/>
        <v>0</v>
      </c>
      <c r="EA48" s="6">
        <f ca="1"/>
        <v>0</v>
      </c>
      <c r="EC48" s="6">
        <f t="shared" si="6"/>
        <v>0</v>
      </c>
      <c r="ED48" s="6">
        <f t="shared" si="7"/>
        <v>0</v>
      </c>
      <c r="EF48" s="6">
        <f t="shared" si="8"/>
        <v>0</v>
      </c>
    </row>
    <row r="49" spans="1:152" x14ac:dyDescent="0.2">
      <c r="A49" s="55"/>
      <c r="B49" s="1" t="s">
        <v>29</v>
      </c>
      <c r="L49" s="3">
        <v>0</v>
      </c>
      <c r="M49" s="3">
        <v>0</v>
      </c>
      <c r="N49" s="3">
        <f>R14</f>
        <v>12.6</v>
      </c>
      <c r="O49" s="3">
        <v>0</v>
      </c>
      <c r="P49" s="3">
        <v>0</v>
      </c>
      <c r="Q49" s="3">
        <v>0</v>
      </c>
      <c r="U49" s="55"/>
      <c r="V49" s="1" t="s">
        <v>29</v>
      </c>
      <c r="W49" s="4">
        <v>0</v>
      </c>
      <c r="X49" s="4">
        <v>0</v>
      </c>
      <c r="Z49" s="6">
        <f t="shared" si="0"/>
        <v>0</v>
      </c>
      <c r="AB49" s="6">
        <f t="shared" si="1"/>
        <v>12.6</v>
      </c>
      <c r="AD49" s="6">
        <v>12.6</v>
      </c>
      <c r="AE49" s="7">
        <f t="shared" si="2"/>
        <v>0</v>
      </c>
      <c r="AI49" s="6">
        <f t="shared" ca="1" si="3"/>
        <v>0</v>
      </c>
      <c r="AJ49" s="6">
        <f t="shared" ca="1" si="3"/>
        <v>0</v>
      </c>
      <c r="AK49" s="6">
        <f t="shared" ca="1" si="3"/>
        <v>0</v>
      </c>
      <c r="AL49" s="6">
        <f t="shared" ca="1" si="3"/>
        <v>0</v>
      </c>
      <c r="AM49" s="6">
        <f t="shared" ca="1" si="3"/>
        <v>12.6</v>
      </c>
      <c r="AN49" s="6">
        <f t="shared" ca="1" si="3"/>
        <v>0</v>
      </c>
      <c r="AO49" s="6">
        <f t="shared" ca="1" si="3"/>
        <v>0</v>
      </c>
      <c r="AP49" s="6">
        <f t="shared" ca="1" si="3"/>
        <v>0</v>
      </c>
      <c r="AT49" s="6">
        <f ca="1"/>
        <v>0</v>
      </c>
      <c r="AU49" s="6">
        <f ca="1"/>
        <v>0</v>
      </c>
      <c r="AV49" s="6">
        <f ca="1"/>
        <v>0.7078651685393258</v>
      </c>
      <c r="AW49" s="6">
        <f ca="1"/>
        <v>0</v>
      </c>
      <c r="AX49" s="6">
        <f ca="1"/>
        <v>0</v>
      </c>
      <c r="AY49" s="6">
        <f ca="1"/>
        <v>0</v>
      </c>
      <c r="BE49" s="6">
        <f ca="1"/>
        <v>0</v>
      </c>
      <c r="BF49" s="6">
        <f ca="1"/>
        <v>0</v>
      </c>
      <c r="BG49" s="6">
        <f ca="1"/>
        <v>0</v>
      </c>
      <c r="BH49" s="6">
        <f ca="1"/>
        <v>0.27252252252252257</v>
      </c>
      <c r="BI49" s="6">
        <f ca="1"/>
        <v>2.5125628140703519E-2</v>
      </c>
      <c r="BJ49" s="6">
        <f ca="1"/>
        <v>0</v>
      </c>
      <c r="BT49" s="6">
        <f ca="1"/>
        <v>0</v>
      </c>
      <c r="BU49" s="6">
        <f ca="1"/>
        <v>0</v>
      </c>
      <c r="BV49" s="6">
        <f ca="1"/>
        <v>0.99999999999999989</v>
      </c>
      <c r="BW49" s="6">
        <f ca="1"/>
        <v>0</v>
      </c>
      <c r="BX49" s="6">
        <f ca="1"/>
        <v>0</v>
      </c>
      <c r="BY49" s="6">
        <f ca="1"/>
        <v>0</v>
      </c>
      <c r="CA49" s="50">
        <f t="shared" ca="1" si="4"/>
        <v>0</v>
      </c>
      <c r="CB49" s="50">
        <f t="shared" ca="1" si="4"/>
        <v>0</v>
      </c>
      <c r="CC49" s="50">
        <f t="shared" ca="1" si="4"/>
        <v>0</v>
      </c>
      <c r="CD49" s="50">
        <f t="shared" ca="1" si="4"/>
        <v>0</v>
      </c>
      <c r="CE49" s="50">
        <f t="shared" ca="1" si="4"/>
        <v>0</v>
      </c>
      <c r="CF49" s="50">
        <f t="shared" ca="1" si="4"/>
        <v>0</v>
      </c>
      <c r="CG49" s="50">
        <f t="shared" ca="1" si="4"/>
        <v>0</v>
      </c>
      <c r="CH49" s="50">
        <f t="shared" ca="1" si="4"/>
        <v>0</v>
      </c>
      <c r="CJ49" s="50">
        <f ca="1">IF((ROW()-ROW($CA$45))=(COLUMN()-COLUMN($CA$45)),INDIRECT(ADDRESS(ROW($Z49),COLUMN($Z49))),0)</f>
        <v>0</v>
      </c>
      <c r="CK49" s="50">
        <f ca="1">IF((ROW()-ROW($CA$45))=(COLUMN()-COLUMN($CA$45)),INDIRECT(ADDRESS(ROW($Z49),COLUMN($Z49))),0)</f>
        <v>0</v>
      </c>
      <c r="CL49" s="31"/>
      <c r="CM49" s="31"/>
      <c r="CN49" s="31"/>
      <c r="CS49" s="55"/>
      <c r="CT49" s="1" t="s">
        <v>29</v>
      </c>
      <c r="CU49" s="4">
        <v>0</v>
      </c>
      <c r="CV49" s="4">
        <v>0</v>
      </c>
      <c r="CX49" s="6">
        <f t="shared" si="5"/>
        <v>0</v>
      </c>
      <c r="DK49" s="55"/>
      <c r="DL49" s="1" t="s">
        <v>29</v>
      </c>
      <c r="DV49" s="6">
        <f ca="1"/>
        <v>0</v>
      </c>
      <c r="DW49" s="6">
        <f ca="1"/>
        <v>0</v>
      </c>
      <c r="DX49" s="6">
        <f ca="1"/>
        <v>12.6</v>
      </c>
      <c r="DY49" s="6">
        <f ca="1"/>
        <v>0</v>
      </c>
      <c r="DZ49" s="6">
        <f ca="1"/>
        <v>0</v>
      </c>
      <c r="EA49" s="6">
        <f ca="1"/>
        <v>0</v>
      </c>
      <c r="EC49" s="6">
        <f t="shared" si="6"/>
        <v>0</v>
      </c>
      <c r="ED49" s="6">
        <f t="shared" si="7"/>
        <v>0</v>
      </c>
      <c r="EF49" s="6">
        <f t="shared" si="8"/>
        <v>0</v>
      </c>
    </row>
    <row r="50" spans="1:152" x14ac:dyDescent="0.2">
      <c r="A50" s="55"/>
      <c r="B50" s="1" t="s">
        <v>19</v>
      </c>
      <c r="L50" s="3">
        <v>0</v>
      </c>
      <c r="M50" s="3">
        <v>0</v>
      </c>
      <c r="N50" s="3">
        <v>0</v>
      </c>
      <c r="O50" s="3">
        <f>G19</f>
        <v>25.2</v>
      </c>
      <c r="P50" s="3">
        <v>0</v>
      </c>
      <c r="Q50" s="3">
        <v>0</v>
      </c>
      <c r="U50" s="55"/>
      <c r="V50" s="1" t="s">
        <v>19</v>
      </c>
      <c r="W50" s="4">
        <v>0</v>
      </c>
      <c r="X50" s="4">
        <v>0</v>
      </c>
      <c r="Z50" s="6">
        <f t="shared" si="0"/>
        <v>0</v>
      </c>
      <c r="AB50" s="6">
        <f t="shared" si="1"/>
        <v>25.2</v>
      </c>
      <c r="AD50" s="6">
        <v>25.2</v>
      </c>
      <c r="AE50" s="7">
        <f t="shared" si="2"/>
        <v>0</v>
      </c>
      <c r="AI50" s="6">
        <f t="shared" ca="1" si="3"/>
        <v>0</v>
      </c>
      <c r="AJ50" s="6">
        <f t="shared" ca="1" si="3"/>
        <v>0</v>
      </c>
      <c r="AK50" s="6">
        <f t="shared" ca="1" si="3"/>
        <v>0</v>
      </c>
      <c r="AL50" s="6">
        <f t="shared" ca="1" si="3"/>
        <v>0</v>
      </c>
      <c r="AM50" s="6">
        <f t="shared" ca="1" si="3"/>
        <v>0</v>
      </c>
      <c r="AN50" s="6">
        <f t="shared" ca="1" si="3"/>
        <v>25.2</v>
      </c>
      <c r="AO50" s="6">
        <f t="shared" ca="1" si="3"/>
        <v>0</v>
      </c>
      <c r="AP50" s="6">
        <f t="shared" ca="1" si="3"/>
        <v>0</v>
      </c>
      <c r="AT50" s="6">
        <f ca="1"/>
        <v>0</v>
      </c>
      <c r="AU50" s="6">
        <f ca="1"/>
        <v>0</v>
      </c>
      <c r="AV50" s="6">
        <f ca="1"/>
        <v>0</v>
      </c>
      <c r="AW50" s="6">
        <f ca="1"/>
        <v>0.56756756756756765</v>
      </c>
      <c r="AX50" s="6">
        <f ca="1"/>
        <v>0</v>
      </c>
      <c r="AY50" s="6">
        <f ca="1"/>
        <v>0</v>
      </c>
      <c r="BE50" s="6">
        <f ca="1"/>
        <v>0</v>
      </c>
      <c r="BF50" s="6">
        <f ca="1"/>
        <v>0</v>
      </c>
      <c r="BG50" s="6">
        <f ca="1"/>
        <v>0</v>
      </c>
      <c r="BH50" s="6">
        <f ca="1"/>
        <v>0</v>
      </c>
      <c r="BI50" s="6">
        <f ca="1"/>
        <v>0</v>
      </c>
      <c r="BJ50" s="6">
        <f ca="1"/>
        <v>0</v>
      </c>
      <c r="BT50" s="6">
        <f ca="1"/>
        <v>0</v>
      </c>
      <c r="BU50" s="6">
        <f ca="1"/>
        <v>0</v>
      </c>
      <c r="BV50" s="6">
        <f ca="1"/>
        <v>0</v>
      </c>
      <c r="BW50" s="6">
        <f ca="1"/>
        <v>0.99999999999999989</v>
      </c>
      <c r="BX50" s="6">
        <f ca="1"/>
        <v>0</v>
      </c>
      <c r="BY50" s="6">
        <f ca="1"/>
        <v>0</v>
      </c>
      <c r="CA50" s="50">
        <f t="shared" ca="1" si="4"/>
        <v>0</v>
      </c>
      <c r="CB50" s="50">
        <f t="shared" ca="1" si="4"/>
        <v>0</v>
      </c>
      <c r="CC50" s="50">
        <f t="shared" ca="1" si="4"/>
        <v>0</v>
      </c>
      <c r="CD50" s="50">
        <f t="shared" ca="1" si="4"/>
        <v>0</v>
      </c>
      <c r="CE50" s="50">
        <f t="shared" ca="1" si="4"/>
        <v>0</v>
      </c>
      <c r="CF50" s="50">
        <f t="shared" ca="1" si="4"/>
        <v>0</v>
      </c>
      <c r="CG50" s="50">
        <f t="shared" ca="1" si="4"/>
        <v>0</v>
      </c>
      <c r="CH50" s="50">
        <f t="shared" ca="1" si="4"/>
        <v>0</v>
      </c>
      <c r="CJ50" s="50">
        <f ca="1">IF((ROW()-ROW($CA$45))=(COLUMN()-COLUMN($CA$45)),INDIRECT(ADDRESS(ROW($Z50),COLUMN($Z50))),0)</f>
        <v>0</v>
      </c>
      <c r="CK50" s="50">
        <f ca="1">IF((ROW()-ROW($CA$45))=(COLUMN()-COLUMN($CA$45)),INDIRECT(ADDRESS(ROW($Z50),COLUMN($Z50))),0)</f>
        <v>0</v>
      </c>
      <c r="CL50" s="31"/>
      <c r="CM50" s="31"/>
      <c r="CN50" s="31"/>
      <c r="CO50" s="66"/>
      <c r="CS50" s="55"/>
      <c r="CT50" s="1" t="s">
        <v>19</v>
      </c>
      <c r="CU50" s="4">
        <v>0</v>
      </c>
      <c r="CV50" s="4">
        <v>0</v>
      </c>
      <c r="CX50" s="6">
        <f t="shared" si="5"/>
        <v>0</v>
      </c>
      <c r="DK50" s="55"/>
      <c r="DL50" s="1" t="s">
        <v>19</v>
      </c>
      <c r="DV50" s="6">
        <f ca="1"/>
        <v>0</v>
      </c>
      <c r="DW50" s="6">
        <f ca="1"/>
        <v>0</v>
      </c>
      <c r="DX50" s="6">
        <f ca="1"/>
        <v>0</v>
      </c>
      <c r="DY50" s="6">
        <f ca="1"/>
        <v>25.200000000000003</v>
      </c>
      <c r="DZ50" s="6">
        <f ca="1"/>
        <v>0</v>
      </c>
      <c r="EA50" s="6">
        <f ca="1"/>
        <v>0</v>
      </c>
      <c r="EC50" s="6">
        <f t="shared" si="6"/>
        <v>0</v>
      </c>
      <c r="ED50" s="6">
        <f t="shared" si="7"/>
        <v>0</v>
      </c>
      <c r="EF50" s="6">
        <f t="shared" si="8"/>
        <v>0</v>
      </c>
    </row>
    <row r="51" spans="1:152" x14ac:dyDescent="0.2">
      <c r="A51" s="55"/>
      <c r="B51" s="1" t="s">
        <v>17</v>
      </c>
      <c r="L51" s="3">
        <v>0</v>
      </c>
      <c r="M51" s="3">
        <v>0</v>
      </c>
      <c r="N51" s="3">
        <v>0</v>
      </c>
      <c r="O51" s="3">
        <v>0</v>
      </c>
      <c r="P51" s="3">
        <f>I13</f>
        <v>0.4</v>
      </c>
      <c r="Q51" s="3">
        <v>0</v>
      </c>
      <c r="U51" s="55"/>
      <c r="V51" s="1" t="s">
        <v>17</v>
      </c>
      <c r="W51" s="4">
        <v>0</v>
      </c>
      <c r="X51" s="4">
        <v>0</v>
      </c>
      <c r="Z51" s="6">
        <f t="shared" si="0"/>
        <v>0</v>
      </c>
      <c r="AB51" s="6">
        <f t="shared" si="1"/>
        <v>0.4</v>
      </c>
      <c r="AD51" s="6">
        <v>0.4</v>
      </c>
      <c r="AE51" s="7">
        <f t="shared" si="2"/>
        <v>0</v>
      </c>
      <c r="AI51" s="6">
        <f t="shared" ca="1" si="3"/>
        <v>0</v>
      </c>
      <c r="AJ51" s="6">
        <f t="shared" ca="1" si="3"/>
        <v>0</v>
      </c>
      <c r="AK51" s="6">
        <f t="shared" ca="1" si="3"/>
        <v>0</v>
      </c>
      <c r="AL51" s="6">
        <f t="shared" ca="1" si="3"/>
        <v>0</v>
      </c>
      <c r="AM51" s="6">
        <f t="shared" ca="1" si="3"/>
        <v>0</v>
      </c>
      <c r="AN51" s="6">
        <f t="shared" ca="1" si="3"/>
        <v>0</v>
      </c>
      <c r="AO51" s="6">
        <f t="shared" ca="1" si="3"/>
        <v>0.4</v>
      </c>
      <c r="AP51" s="6">
        <f t="shared" ca="1" si="3"/>
        <v>0</v>
      </c>
      <c r="AT51" s="6">
        <f ca="1"/>
        <v>0</v>
      </c>
      <c r="AU51" s="6">
        <f ca="1"/>
        <v>0</v>
      </c>
      <c r="AV51" s="6">
        <f ca="1"/>
        <v>0</v>
      </c>
      <c r="AW51" s="6">
        <f ca="1"/>
        <v>0</v>
      </c>
      <c r="AX51" s="6">
        <f ca="1"/>
        <v>2.0100502512562818E-2</v>
      </c>
      <c r="AY51" s="6">
        <f ca="1"/>
        <v>0</v>
      </c>
      <c r="BE51" s="6">
        <f ca="1"/>
        <v>0</v>
      </c>
      <c r="BF51" s="6">
        <f ca="1"/>
        <v>0</v>
      </c>
      <c r="BG51" s="6">
        <f ca="1"/>
        <v>0</v>
      </c>
      <c r="BH51" s="6">
        <f ca="1"/>
        <v>0</v>
      </c>
      <c r="BI51" s="6">
        <f ca="1"/>
        <v>0</v>
      </c>
      <c r="BJ51" s="6">
        <f ca="1"/>
        <v>0</v>
      </c>
      <c r="BT51" s="6">
        <f ca="1"/>
        <v>0</v>
      </c>
      <c r="BU51" s="6">
        <f ca="1"/>
        <v>0</v>
      </c>
      <c r="BV51" s="6">
        <f ca="1"/>
        <v>0</v>
      </c>
      <c r="BW51" s="6">
        <f ca="1"/>
        <v>0</v>
      </c>
      <c r="BX51" s="6">
        <f ca="1"/>
        <v>1</v>
      </c>
      <c r="BY51" s="6">
        <f ca="1"/>
        <v>0</v>
      </c>
      <c r="CA51" s="50">
        <f t="shared" ca="1" si="4"/>
        <v>0</v>
      </c>
      <c r="CB51" s="50">
        <f t="shared" ca="1" si="4"/>
        <v>0</v>
      </c>
      <c r="CC51" s="50">
        <f t="shared" ca="1" si="4"/>
        <v>0</v>
      </c>
      <c r="CD51" s="50">
        <f t="shared" ca="1" si="4"/>
        <v>0</v>
      </c>
      <c r="CE51" s="50">
        <f t="shared" ca="1" si="4"/>
        <v>0</v>
      </c>
      <c r="CF51" s="50">
        <f t="shared" ca="1" si="4"/>
        <v>0</v>
      </c>
      <c r="CG51" s="50">
        <f t="shared" ca="1" si="4"/>
        <v>0</v>
      </c>
      <c r="CH51" s="50">
        <f t="shared" ca="1" si="4"/>
        <v>0</v>
      </c>
      <c r="CJ51" s="50">
        <f ca="1">IF((ROW()-ROW($CA$45))=(COLUMN()-COLUMN($CA$45)),INDIRECT(ADDRESS(ROW($Z51),COLUMN($Z51))),0)</f>
        <v>0</v>
      </c>
      <c r="CK51" s="50">
        <f ca="1">IF((ROW()-ROW($CA$45))=(COLUMN()-COLUMN($CA$45)),INDIRECT(ADDRESS(ROW($Z51),COLUMN($Z51))),0)</f>
        <v>0</v>
      </c>
      <c r="CL51" s="31"/>
      <c r="CM51" s="31"/>
      <c r="CN51" s="31"/>
      <c r="CO51" s="66"/>
      <c r="CS51" s="55"/>
      <c r="CT51" s="1" t="s">
        <v>17</v>
      </c>
      <c r="CU51" s="4">
        <v>0</v>
      </c>
      <c r="CV51" s="4">
        <v>0</v>
      </c>
      <c r="CX51" s="6">
        <f t="shared" si="5"/>
        <v>0</v>
      </c>
      <c r="DK51" s="55"/>
      <c r="DL51" s="1" t="s">
        <v>17</v>
      </c>
      <c r="DV51" s="6">
        <f ca="1"/>
        <v>0</v>
      </c>
      <c r="DW51" s="6">
        <f ca="1"/>
        <v>0</v>
      </c>
      <c r="DX51" s="6">
        <f ca="1"/>
        <v>0</v>
      </c>
      <c r="DY51" s="6">
        <f ca="1"/>
        <v>0</v>
      </c>
      <c r="DZ51" s="6">
        <f ca="1"/>
        <v>0.39999999999999997</v>
      </c>
      <c r="EA51" s="6">
        <f ca="1"/>
        <v>0</v>
      </c>
      <c r="EC51" s="6">
        <f t="shared" si="6"/>
        <v>0</v>
      </c>
      <c r="ED51" s="6">
        <f t="shared" si="7"/>
        <v>0</v>
      </c>
      <c r="EF51" s="6">
        <f t="shared" si="8"/>
        <v>0</v>
      </c>
    </row>
    <row r="52" spans="1:152" x14ac:dyDescent="0.2">
      <c r="A52" s="55"/>
      <c r="B52" s="1" t="s">
        <v>18</v>
      </c>
      <c r="L52" s="3">
        <v>0</v>
      </c>
      <c r="M52" s="3">
        <v>0</v>
      </c>
      <c r="N52" s="3">
        <v>0</v>
      </c>
      <c r="O52" s="3">
        <v>0</v>
      </c>
      <c r="P52" s="3">
        <v>0</v>
      </c>
      <c r="Q52" s="3">
        <f>I7</f>
        <v>5.9</v>
      </c>
      <c r="U52" s="55"/>
      <c r="V52" s="1" t="s">
        <v>18</v>
      </c>
      <c r="W52" s="4">
        <v>0</v>
      </c>
      <c r="X52" s="4">
        <v>0</v>
      </c>
      <c r="Z52" s="6">
        <f t="shared" si="0"/>
        <v>0</v>
      </c>
      <c r="AB52" s="6">
        <f t="shared" si="1"/>
        <v>5.9</v>
      </c>
      <c r="AD52" s="6">
        <v>5.9</v>
      </c>
      <c r="AE52" s="7">
        <f t="shared" si="2"/>
        <v>0</v>
      </c>
      <c r="AI52" s="6">
        <f t="shared" ca="1" si="3"/>
        <v>0</v>
      </c>
      <c r="AJ52" s="6">
        <f t="shared" ca="1" si="3"/>
        <v>0</v>
      </c>
      <c r="AK52" s="6">
        <f t="shared" ca="1" si="3"/>
        <v>0</v>
      </c>
      <c r="AL52" s="6">
        <f t="shared" ca="1" si="3"/>
        <v>0</v>
      </c>
      <c r="AM52" s="6">
        <f t="shared" ca="1" si="3"/>
        <v>0</v>
      </c>
      <c r="AN52" s="6">
        <f t="shared" ca="1" si="3"/>
        <v>0</v>
      </c>
      <c r="AO52" s="6">
        <f t="shared" ca="1" si="3"/>
        <v>0</v>
      </c>
      <c r="AP52" s="6">
        <f t="shared" ca="1" si="3"/>
        <v>5.9</v>
      </c>
      <c r="AT52" s="6">
        <f ca="1"/>
        <v>0</v>
      </c>
      <c r="AU52" s="6">
        <f ca="1"/>
        <v>0</v>
      </c>
      <c r="AV52" s="6">
        <f ca="1"/>
        <v>0</v>
      </c>
      <c r="AW52" s="6">
        <f ca="1"/>
        <v>0</v>
      </c>
      <c r="AX52" s="6">
        <f ca="1"/>
        <v>0</v>
      </c>
      <c r="AY52" s="6">
        <f ca="1"/>
        <v>0.20996441281138789</v>
      </c>
      <c r="BE52" s="6">
        <f ca="1"/>
        <v>0</v>
      </c>
      <c r="BF52" s="6">
        <f ca="1"/>
        <v>0</v>
      </c>
      <c r="BG52" s="6">
        <f ca="1"/>
        <v>0</v>
      </c>
      <c r="BH52" s="6">
        <f ca="1"/>
        <v>0</v>
      </c>
      <c r="BI52" s="6">
        <f ca="1"/>
        <v>0</v>
      </c>
      <c r="BJ52" s="6">
        <f ca="1"/>
        <v>0</v>
      </c>
      <c r="BT52" s="6">
        <f ca="1"/>
        <v>0</v>
      </c>
      <c r="BU52" s="6">
        <f ca="1"/>
        <v>0</v>
      </c>
      <c r="BV52" s="6">
        <f ca="1"/>
        <v>0</v>
      </c>
      <c r="BW52" s="6">
        <f ca="1"/>
        <v>0</v>
      </c>
      <c r="BX52" s="6">
        <f ca="1"/>
        <v>0</v>
      </c>
      <c r="BY52" s="6">
        <f ca="1"/>
        <v>1</v>
      </c>
      <c r="CA52" s="50">
        <f t="shared" ca="1" si="4"/>
        <v>0</v>
      </c>
      <c r="CB52" s="50">
        <f t="shared" ca="1" si="4"/>
        <v>0</v>
      </c>
      <c r="CC52" s="50">
        <f t="shared" ca="1" si="4"/>
        <v>0</v>
      </c>
      <c r="CD52" s="50">
        <f t="shared" ca="1" si="4"/>
        <v>0</v>
      </c>
      <c r="CE52" s="50">
        <f t="shared" ca="1" si="4"/>
        <v>0</v>
      </c>
      <c r="CF52" s="50">
        <f t="shared" ca="1" si="4"/>
        <v>0</v>
      </c>
      <c r="CG52" s="50">
        <f t="shared" ca="1" si="4"/>
        <v>0</v>
      </c>
      <c r="CH52" s="50">
        <f t="shared" ca="1" si="4"/>
        <v>0</v>
      </c>
      <c r="CJ52" s="50">
        <f ca="1">IF((ROW()-ROW($CA$45))=(COLUMN()-COLUMN($CA$45)),INDIRECT(ADDRESS(ROW($Z52),COLUMN($Z52))),0)</f>
        <v>0</v>
      </c>
      <c r="CK52" s="50">
        <f ca="1">IF((ROW()-ROW($CA$45))=(COLUMN()-COLUMN($CA$45)),INDIRECT(ADDRESS(ROW($Z52),COLUMN($Z52))),0)</f>
        <v>0</v>
      </c>
      <c r="CL52" s="31"/>
      <c r="CM52" s="31"/>
      <c r="CN52" s="31"/>
      <c r="CO52" s="66"/>
      <c r="CS52" s="55"/>
      <c r="CT52" s="1" t="s">
        <v>18</v>
      </c>
      <c r="CU52" s="4">
        <v>0</v>
      </c>
      <c r="CV52" s="4">
        <v>0</v>
      </c>
      <c r="CX52" s="6">
        <f t="shared" si="5"/>
        <v>0</v>
      </c>
      <c r="DK52" s="55"/>
      <c r="DL52" s="1" t="s">
        <v>18</v>
      </c>
      <c r="DV52" s="6">
        <f ca="1"/>
        <v>0</v>
      </c>
      <c r="DW52" s="6">
        <f ca="1"/>
        <v>0</v>
      </c>
      <c r="DX52" s="6">
        <f ca="1"/>
        <v>0</v>
      </c>
      <c r="DY52" s="6">
        <f ca="1"/>
        <v>0</v>
      </c>
      <c r="DZ52" s="6">
        <f ca="1"/>
        <v>0</v>
      </c>
      <c r="EA52" s="6">
        <f ca="1"/>
        <v>5.9</v>
      </c>
      <c r="EC52" s="6">
        <f t="shared" si="6"/>
        <v>0</v>
      </c>
      <c r="ED52" s="6">
        <f t="shared" si="7"/>
        <v>0</v>
      </c>
      <c r="EF52" s="6">
        <f t="shared" si="8"/>
        <v>0</v>
      </c>
    </row>
    <row r="53" spans="1:152" ht="19" x14ac:dyDescent="0.2">
      <c r="B53" s="1"/>
      <c r="L53" s="53" t="s">
        <v>2</v>
      </c>
      <c r="M53" s="53"/>
      <c r="N53" s="53"/>
      <c r="O53" s="53"/>
      <c r="P53" s="53"/>
      <c r="Q53" s="53"/>
      <c r="W53" s="53" t="s">
        <v>6</v>
      </c>
      <c r="X53" s="53"/>
      <c r="Z53" s="46" t="s">
        <v>12</v>
      </c>
      <c r="AB53" s="46" t="s">
        <v>14</v>
      </c>
      <c r="AD53" s="35" t="s">
        <v>74</v>
      </c>
      <c r="AE53" s="36" t="s">
        <v>75</v>
      </c>
      <c r="AI53" s="53" t="s">
        <v>43</v>
      </c>
      <c r="AJ53" s="53"/>
      <c r="AK53" s="53"/>
      <c r="AL53" s="53"/>
      <c r="AM53" s="53"/>
      <c r="AN53" s="53"/>
      <c r="AO53" s="53"/>
      <c r="AP53" s="53"/>
      <c r="AT53" s="53" t="s">
        <v>45</v>
      </c>
      <c r="AU53" s="53"/>
      <c r="AV53" s="53"/>
      <c r="AW53" s="53"/>
      <c r="AX53" s="53"/>
      <c r="AY53" s="53"/>
      <c r="BB53" s="8"/>
      <c r="BC53" s="8"/>
      <c r="BD53" s="8"/>
      <c r="BE53" s="53" t="s">
        <v>48</v>
      </c>
      <c r="BF53" s="53"/>
      <c r="BG53" s="53"/>
      <c r="BH53" s="53"/>
      <c r="BI53" s="53"/>
      <c r="BJ53" s="53"/>
      <c r="BT53" s="56" t="s">
        <v>90</v>
      </c>
      <c r="BU53" s="56"/>
      <c r="BV53" s="56"/>
      <c r="BW53" s="56"/>
      <c r="BX53" s="56"/>
      <c r="BY53" s="56"/>
      <c r="CA53" s="53" t="s">
        <v>82</v>
      </c>
      <c r="CB53" s="53"/>
      <c r="CC53" s="53"/>
      <c r="CD53" s="53"/>
      <c r="CE53" s="53"/>
      <c r="CF53" s="53"/>
      <c r="CG53" s="53"/>
      <c r="CH53" s="53"/>
      <c r="CJ53" s="8" t="s">
        <v>83</v>
      </c>
      <c r="CK53" s="8"/>
      <c r="CL53" s="8"/>
      <c r="CM53" s="8"/>
      <c r="CN53" s="8"/>
      <c r="CO53" s="67"/>
      <c r="CU53" s="53" t="s">
        <v>121</v>
      </c>
      <c r="CV53" s="53"/>
      <c r="CX53" s="46" t="s">
        <v>122</v>
      </c>
      <c r="DV53" s="53" t="s">
        <v>128</v>
      </c>
      <c r="DW53" s="53"/>
      <c r="DX53" s="53"/>
      <c r="DY53" s="53"/>
      <c r="DZ53" s="53"/>
      <c r="EA53" s="53"/>
      <c r="EB53" s="8"/>
      <c r="EC53" s="53" t="s">
        <v>121</v>
      </c>
      <c r="ED53" s="53"/>
      <c r="EF53" s="46" t="s">
        <v>122</v>
      </c>
      <c r="EG53" s="8"/>
      <c r="EH53" s="8"/>
      <c r="EI53" s="8"/>
      <c r="EJ53" s="8"/>
      <c r="EK53" s="8"/>
      <c r="EL53" s="8"/>
      <c r="EM53" s="8"/>
      <c r="EN53" s="8"/>
      <c r="EO53" s="8"/>
      <c r="EP53" s="8"/>
      <c r="EQ53" s="8"/>
      <c r="ER53" s="8"/>
      <c r="ES53" s="8"/>
      <c r="ET53" s="8"/>
      <c r="EU53" s="8"/>
      <c r="EV53" s="8"/>
    </row>
    <row r="54" spans="1:152" ht="16" customHeight="1" x14ac:dyDescent="0.2">
      <c r="B54" s="1"/>
      <c r="J54" s="55" t="s">
        <v>30</v>
      </c>
      <c r="K54" s="1" t="s">
        <v>32</v>
      </c>
      <c r="L54" s="20">
        <f t="array" ref="L54:Q56">MMULT(TRANSPOSE(C31:E38), L45:Q52)</f>
        <v>22.4</v>
      </c>
      <c r="M54" s="20">
        <v>78.2</v>
      </c>
      <c r="N54" s="20">
        <v>12.6</v>
      </c>
      <c r="O54" s="20">
        <v>0</v>
      </c>
      <c r="P54" s="20">
        <v>0</v>
      </c>
      <c r="Q54" s="20">
        <v>0</v>
      </c>
      <c r="V54" s="46"/>
      <c r="W54" s="46"/>
      <c r="X54" s="46"/>
      <c r="Z54" s="46"/>
      <c r="AB54" s="46"/>
      <c r="BT54" s="7">
        <f t="shared" ref="BT54:BY54" ca="1" si="9">SUM(BT45:BT52)</f>
        <v>1</v>
      </c>
      <c r="BU54" s="7">
        <f t="shared" ca="1" si="9"/>
        <v>1</v>
      </c>
      <c r="BV54" s="7">
        <f t="shared" ca="1" si="9"/>
        <v>0.99999999999999989</v>
      </c>
      <c r="BW54" s="7">
        <f t="shared" ca="1" si="9"/>
        <v>0.99999999999999989</v>
      </c>
      <c r="BX54" s="7">
        <f t="shared" ca="1" si="9"/>
        <v>1</v>
      </c>
      <c r="BY54" s="7">
        <f t="shared" ca="1" si="9"/>
        <v>1</v>
      </c>
    </row>
    <row r="55" spans="1:152" ht="17" x14ac:dyDescent="0.2">
      <c r="B55" s="1"/>
      <c r="J55" s="55"/>
      <c r="K55" s="37" t="s">
        <v>81</v>
      </c>
      <c r="L55" s="6">
        <v>0</v>
      </c>
      <c r="M55" s="6">
        <v>0</v>
      </c>
      <c r="N55" s="6">
        <v>0</v>
      </c>
      <c r="O55" s="6">
        <v>25.2</v>
      </c>
      <c r="P55" s="6">
        <v>0</v>
      </c>
      <c r="Q55" s="6">
        <v>0</v>
      </c>
      <c r="V55" s="46"/>
      <c r="W55" s="46"/>
      <c r="X55" s="46"/>
      <c r="Z55" s="46"/>
      <c r="AB55" s="46"/>
    </row>
    <row r="56" spans="1:152" ht="16" customHeight="1" x14ac:dyDescent="0.2">
      <c r="B56" s="1"/>
      <c r="J56" s="55"/>
      <c r="K56" s="1" t="s">
        <v>33</v>
      </c>
      <c r="L56" s="20">
        <v>0</v>
      </c>
      <c r="M56" s="20">
        <v>0</v>
      </c>
      <c r="N56" s="20">
        <v>0</v>
      </c>
      <c r="O56" s="20">
        <v>0</v>
      </c>
      <c r="P56" s="20">
        <v>0.4</v>
      </c>
      <c r="Q56" s="20">
        <v>5.9</v>
      </c>
      <c r="R56" s="15"/>
      <c r="S56" s="15"/>
      <c r="T56" s="15"/>
      <c r="U56" s="15"/>
      <c r="V56" s="15"/>
      <c r="W56" s="15"/>
      <c r="X56" s="15"/>
      <c r="Y56" s="15"/>
      <c r="Z56" s="15"/>
      <c r="AA56" s="15"/>
    </row>
    <row r="57" spans="1:152" ht="20" x14ac:dyDescent="0.25">
      <c r="L57" s="57" t="s">
        <v>42</v>
      </c>
      <c r="M57" s="57"/>
      <c r="N57" s="57"/>
      <c r="O57" s="57"/>
      <c r="P57" s="57"/>
      <c r="Q57" s="57"/>
    </row>
    <row r="58" spans="1:152" x14ac:dyDescent="0.2">
      <c r="L58" s="6">
        <f t="shared" ref="L58:Q58" si="10">SUM(L54:L56)</f>
        <v>22.4</v>
      </c>
      <c r="M58" s="6">
        <f t="shared" si="10"/>
        <v>78.2</v>
      </c>
      <c r="N58" s="6">
        <f t="shared" si="10"/>
        <v>12.6</v>
      </c>
      <c r="O58" s="6">
        <f t="shared" si="10"/>
        <v>25.2</v>
      </c>
      <c r="P58" s="6">
        <f t="shared" si="10"/>
        <v>0.4</v>
      </c>
      <c r="Q58" s="6">
        <f t="shared" si="10"/>
        <v>5.9</v>
      </c>
    </row>
    <row r="59" spans="1:152" x14ac:dyDescent="0.2">
      <c r="L59" s="53" t="s">
        <v>86</v>
      </c>
      <c r="M59" s="53"/>
      <c r="N59" s="53"/>
      <c r="O59" s="53"/>
      <c r="P59" s="53"/>
      <c r="Q59" s="53"/>
    </row>
    <row r="63" spans="1:152" x14ac:dyDescent="0.2">
      <c r="B63" s="1"/>
      <c r="Z63" s="54" t="s">
        <v>30</v>
      </c>
      <c r="AA63" s="54"/>
      <c r="AB63" s="54"/>
      <c r="AI63" s="53" t="s">
        <v>3</v>
      </c>
      <c r="AJ63" s="53"/>
      <c r="AK63" s="53"/>
      <c r="AL63" s="53"/>
      <c r="AM63" s="53"/>
      <c r="AN63" s="53"/>
      <c r="AT63" s="53" t="s">
        <v>4</v>
      </c>
      <c r="AU63" s="53"/>
      <c r="AV63" s="53"/>
      <c r="AW63" s="53"/>
      <c r="AX63" s="53"/>
      <c r="AY63" s="53"/>
      <c r="AZ63" s="53"/>
      <c r="BA63" s="53"/>
      <c r="BE63" s="53" t="s">
        <v>4</v>
      </c>
      <c r="BF63" s="53"/>
      <c r="BG63" s="53"/>
      <c r="BH63" s="53"/>
      <c r="BI63" s="53"/>
      <c r="BJ63" s="53"/>
      <c r="BK63" s="53"/>
      <c r="BL63" s="53"/>
      <c r="BT63" s="53" t="s">
        <v>3</v>
      </c>
      <c r="BU63" s="53"/>
      <c r="BV63" s="53"/>
      <c r="BW63" s="53"/>
      <c r="BX63" s="53"/>
      <c r="BY63" s="53"/>
    </row>
    <row r="64" spans="1:152" ht="51" customHeight="1" x14ac:dyDescent="0.2">
      <c r="B64" s="1"/>
      <c r="V64" s="47"/>
      <c r="W64" s="47"/>
      <c r="Z64" s="11" t="s">
        <v>32</v>
      </c>
      <c r="AA64" s="2" t="s">
        <v>80</v>
      </c>
      <c r="AB64" s="11" t="s">
        <v>33</v>
      </c>
      <c r="AI64" s="2" t="s">
        <v>22</v>
      </c>
      <c r="AJ64" s="2" t="s">
        <v>24</v>
      </c>
      <c r="AK64" s="2" t="s">
        <v>25</v>
      </c>
      <c r="AL64" s="2" t="s">
        <v>0</v>
      </c>
      <c r="AM64" s="2" t="s">
        <v>15</v>
      </c>
      <c r="AN64" s="2" t="s">
        <v>16</v>
      </c>
      <c r="AT64" s="2" t="s">
        <v>23</v>
      </c>
      <c r="AU64" s="2" t="s">
        <v>1</v>
      </c>
      <c r="AV64" s="2" t="s">
        <v>27</v>
      </c>
      <c r="AW64" s="2" t="s">
        <v>26</v>
      </c>
      <c r="AX64" s="2" t="s">
        <v>29</v>
      </c>
      <c r="AY64" s="2" t="s">
        <v>19</v>
      </c>
      <c r="AZ64" s="2" t="s">
        <v>17</v>
      </c>
      <c r="BA64" s="2" t="s">
        <v>18</v>
      </c>
      <c r="BE64" s="2" t="s">
        <v>23</v>
      </c>
      <c r="BF64" s="2" t="s">
        <v>1</v>
      </c>
      <c r="BG64" s="2" t="s">
        <v>27</v>
      </c>
      <c r="BH64" s="2" t="s">
        <v>26</v>
      </c>
      <c r="BI64" s="2" t="s">
        <v>29</v>
      </c>
      <c r="BJ64" s="2" t="s">
        <v>19</v>
      </c>
      <c r="BK64" s="2" t="s">
        <v>17</v>
      </c>
      <c r="BL64" s="2" t="s">
        <v>18</v>
      </c>
      <c r="BT64" s="2" t="s">
        <v>22</v>
      </c>
      <c r="BU64" s="2" t="s">
        <v>24</v>
      </c>
      <c r="BV64" s="2" t="s">
        <v>25</v>
      </c>
      <c r="BW64" s="2" t="s">
        <v>0</v>
      </c>
      <c r="BX64" s="2" t="s">
        <v>15</v>
      </c>
      <c r="BY64" s="2" t="s">
        <v>16</v>
      </c>
    </row>
    <row r="65" spans="1:135" ht="16" customHeight="1" x14ac:dyDescent="0.2">
      <c r="A65" s="55" t="s">
        <v>3</v>
      </c>
      <c r="B65" s="1" t="s">
        <v>22</v>
      </c>
      <c r="C65" s="3">
        <f>AF8</f>
        <v>97</v>
      </c>
      <c r="D65" s="3">
        <v>0</v>
      </c>
      <c r="E65" s="3">
        <f>Z5</f>
        <v>3</v>
      </c>
      <c r="F65" s="3">
        <v>0</v>
      </c>
      <c r="G65" s="3">
        <v>0</v>
      </c>
      <c r="H65" s="3">
        <v>0</v>
      </c>
      <c r="I65" s="3">
        <v>0</v>
      </c>
      <c r="J65" s="3">
        <v>0</v>
      </c>
      <c r="Z65" s="6">
        <f t="array" ref="Z65:AB70">MMULT(C65:J70, C31:E38)</f>
        <v>100</v>
      </c>
      <c r="AA65" s="6">
        <v>0</v>
      </c>
      <c r="AB65" s="6">
        <v>0</v>
      </c>
      <c r="AD65" s="6">
        <f t="shared" ref="AD65:AD70" si="11">SUM(Z65:AB65)</f>
        <v>100</v>
      </c>
      <c r="AI65" s="6">
        <f t="shared" ref="AI65:AN70" ca="1" si="12">IF((ROW()-ROW($AI$65))=(COLUMN()-COLUMN($AI$65)),INDIRECT(ADDRESS(ROW($AD65),COLUMN($AD65))),0)</f>
        <v>100</v>
      </c>
      <c r="AJ65" s="6">
        <f t="shared" ca="1" si="12"/>
        <v>0</v>
      </c>
      <c r="AK65" s="6">
        <f t="shared" ca="1" si="12"/>
        <v>0</v>
      </c>
      <c r="AL65" s="6">
        <f t="shared" ca="1" si="12"/>
        <v>0</v>
      </c>
      <c r="AM65" s="6">
        <f t="shared" ca="1" si="12"/>
        <v>0</v>
      </c>
      <c r="AN65" s="6">
        <f t="shared" ca="1" si="12"/>
        <v>0</v>
      </c>
      <c r="AT65" s="6">
        <f t="array" aca="1" ref="AT65:BA70" ca="1">MMULT(C65:J70, MINVERSE(AI45:AP52))</f>
        <v>1</v>
      </c>
      <c r="AU65" s="6">
        <f ca="1"/>
        <v>0</v>
      </c>
      <c r="AV65" s="6">
        <f ca="1"/>
        <v>0.13392857142857142</v>
      </c>
      <c r="AW65" s="6">
        <f ca="1"/>
        <v>0</v>
      </c>
      <c r="AX65" s="6">
        <f ca="1"/>
        <v>0</v>
      </c>
      <c r="AY65" s="6">
        <f ca="1"/>
        <v>0</v>
      </c>
      <c r="AZ65" s="6">
        <f ca="1"/>
        <v>0</v>
      </c>
      <c r="BA65" s="6">
        <f ca="1"/>
        <v>0</v>
      </c>
      <c r="BE65" s="6">
        <f t="array" aca="1" ref="BE65:BL70" ca="1">MMULT(AT65:BA70, BE86:BL93)</f>
        <v>1.0309278350515463</v>
      </c>
      <c r="BF65" s="6">
        <f ca="1"/>
        <v>0</v>
      </c>
      <c r="BG65" s="6">
        <f ca="1"/>
        <v>0.13807069219440354</v>
      </c>
      <c r="BH65" s="6">
        <f ca="1"/>
        <v>0</v>
      </c>
      <c r="BI65" s="6">
        <f ca="1"/>
        <v>0</v>
      </c>
      <c r="BJ65" s="6">
        <f ca="1"/>
        <v>0</v>
      </c>
      <c r="BK65" s="6">
        <f ca="1"/>
        <v>0</v>
      </c>
      <c r="BL65" s="6">
        <f ca="1"/>
        <v>0</v>
      </c>
      <c r="BO65" s="6">
        <f t="array" aca="1" ref="BO65:BO70" ca="1">MMULT(BE65:BL70, Z45:Z52)</f>
        <v>99.999999999999986</v>
      </c>
      <c r="BP65" s="7">
        <f t="shared" ref="BP65:BP70" ca="1" si="13">BO65-AD65</f>
        <v>0</v>
      </c>
      <c r="BT65" s="6">
        <f t="shared" ref="BT65:BY70" ca="1" si="14">IF((ROW()-ROW($BT$65))=(COLUMN()-COLUMN($BT$65)),INDIRECT(ADDRESS(ROW(L$58),COLUMN(L$58))),0)</f>
        <v>22.4</v>
      </c>
      <c r="BU65" s="6">
        <f t="shared" ca="1" si="14"/>
        <v>0</v>
      </c>
      <c r="BV65" s="6">
        <f t="shared" ca="1" si="14"/>
        <v>0</v>
      </c>
      <c r="BW65" s="6">
        <f t="shared" ca="1" si="14"/>
        <v>0</v>
      </c>
      <c r="BX65" s="6">
        <f t="shared" ca="1" si="14"/>
        <v>0</v>
      </c>
      <c r="BY65" s="6">
        <f t="shared" ca="1" si="14"/>
        <v>0</v>
      </c>
      <c r="CX65" s="6">
        <f t="array" aca="1" ref="CX65:CX70" ca="1">MMULT(BE65:BL70, CX45:CX52)</f>
        <v>99.999999999999986</v>
      </c>
      <c r="DB65" s="6">
        <f ca="1">IF((ROW()-ROW($DB$65))=(COLUMN()-COLUMN($DB$65)),INDIRECT("CX"&amp;ROW()),0)</f>
        <v>99.999999999999986</v>
      </c>
      <c r="DC65" s="6">
        <f t="shared" ref="DC65:DG70" ca="1" si="15">IF((ROW()-ROW($DB$65))=(COLUMN()-COLUMN($DB$65)),INDIRECT("CX"&amp;ROW()),0)</f>
        <v>0</v>
      </c>
      <c r="DD65" s="6">
        <f t="shared" ca="1" si="15"/>
        <v>0</v>
      </c>
      <c r="DE65" s="6">
        <f t="shared" ca="1" si="15"/>
        <v>0</v>
      </c>
      <c r="DF65" s="6">
        <f t="shared" ca="1" si="15"/>
        <v>0</v>
      </c>
      <c r="DG65" s="6">
        <f t="shared" ca="1" si="15"/>
        <v>0</v>
      </c>
      <c r="DK65" s="55" t="s">
        <v>3</v>
      </c>
      <c r="DL65" s="1" t="s">
        <v>22</v>
      </c>
      <c r="DM65" s="6">
        <f t="array" aca="1" ref="DM65:DT70" ca="1">MMULT(AT65:BA70, DB86:DI93)</f>
        <v>97</v>
      </c>
      <c r="DN65" s="6">
        <f ca="1"/>
        <v>0</v>
      </c>
      <c r="DO65" s="6">
        <f ca="1"/>
        <v>2.9999999999999996</v>
      </c>
      <c r="DP65" s="6">
        <f ca="1"/>
        <v>0</v>
      </c>
      <c r="DQ65" s="6">
        <f ca="1"/>
        <v>0</v>
      </c>
      <c r="DR65" s="6">
        <f ca="1"/>
        <v>0</v>
      </c>
      <c r="DS65" s="6">
        <f ca="1"/>
        <v>0</v>
      </c>
      <c r="DT65" s="6">
        <f ca="1"/>
        <v>0</v>
      </c>
    </row>
    <row r="66" spans="1:135" x14ac:dyDescent="0.2">
      <c r="A66" s="55"/>
      <c r="B66" s="1" t="s">
        <v>24</v>
      </c>
      <c r="C66" s="3">
        <v>0</v>
      </c>
      <c r="D66" s="3">
        <f>AF14</f>
        <v>87</v>
      </c>
      <c r="E66" s="3">
        <v>0</v>
      </c>
      <c r="F66" s="3">
        <v>0</v>
      </c>
      <c r="G66" s="3">
        <v>0</v>
      </c>
      <c r="H66" s="3">
        <v>0</v>
      </c>
      <c r="I66" s="3">
        <v>0</v>
      </c>
      <c r="J66" s="3">
        <v>0</v>
      </c>
      <c r="Z66" s="6">
        <v>87</v>
      </c>
      <c r="AA66" s="6">
        <v>0</v>
      </c>
      <c r="AB66" s="6">
        <v>0</v>
      </c>
      <c r="AD66" s="6">
        <f t="shared" si="11"/>
        <v>87</v>
      </c>
      <c r="AI66" s="6">
        <f t="shared" ca="1" si="12"/>
        <v>0</v>
      </c>
      <c r="AJ66" s="6">
        <f t="shared" ca="1" si="12"/>
        <v>87</v>
      </c>
      <c r="AK66" s="6">
        <f t="shared" ca="1" si="12"/>
        <v>0</v>
      </c>
      <c r="AL66" s="6">
        <f t="shared" ca="1" si="12"/>
        <v>0</v>
      </c>
      <c r="AM66" s="6">
        <f t="shared" ca="1" si="12"/>
        <v>0</v>
      </c>
      <c r="AN66" s="6">
        <f t="shared" ca="1" si="12"/>
        <v>0</v>
      </c>
      <c r="AT66" s="6">
        <f ca="1"/>
        <v>0</v>
      </c>
      <c r="AU66" s="6">
        <f ca="1"/>
        <v>1</v>
      </c>
      <c r="AV66" s="6">
        <f ca="1"/>
        <v>0</v>
      </c>
      <c r="AW66" s="6">
        <f ca="1"/>
        <v>0</v>
      </c>
      <c r="AX66" s="6">
        <f ca="1"/>
        <v>0</v>
      </c>
      <c r="AY66" s="6">
        <f ca="1"/>
        <v>0</v>
      </c>
      <c r="AZ66" s="6">
        <f ca="1"/>
        <v>0</v>
      </c>
      <c r="BA66" s="6">
        <f ca="1"/>
        <v>0</v>
      </c>
      <c r="BE66" s="6">
        <f ca="1"/>
        <v>0</v>
      </c>
      <c r="BF66" s="6">
        <f ca="1"/>
        <v>1</v>
      </c>
      <c r="BG66" s="6">
        <f ca="1"/>
        <v>0</v>
      </c>
      <c r="BH66" s="6">
        <f ca="1"/>
        <v>0</v>
      </c>
      <c r="BI66" s="6">
        <f ca="1"/>
        <v>0</v>
      </c>
      <c r="BJ66" s="6">
        <f ca="1"/>
        <v>0</v>
      </c>
      <c r="BK66" s="6">
        <f ca="1"/>
        <v>0</v>
      </c>
      <c r="BL66" s="6">
        <f ca="1"/>
        <v>0</v>
      </c>
      <c r="BO66" s="6">
        <f ca="1"/>
        <v>87</v>
      </c>
      <c r="BP66" s="7">
        <f t="shared" ca="1" si="13"/>
        <v>0</v>
      </c>
      <c r="BT66" s="6">
        <f t="shared" ca="1" si="14"/>
        <v>0</v>
      </c>
      <c r="BU66" s="6">
        <f t="shared" ca="1" si="14"/>
        <v>78.2</v>
      </c>
      <c r="BV66" s="6">
        <f t="shared" ca="1" si="14"/>
        <v>0</v>
      </c>
      <c r="BW66" s="6">
        <f t="shared" ca="1" si="14"/>
        <v>0</v>
      </c>
      <c r="BX66" s="6">
        <f t="shared" ca="1" si="14"/>
        <v>0</v>
      </c>
      <c r="BY66" s="6">
        <f t="shared" ca="1" si="14"/>
        <v>0</v>
      </c>
      <c r="CX66" s="6">
        <f ca="1"/>
        <v>87</v>
      </c>
      <c r="DB66" s="6">
        <f t="shared" ref="DB66:DB70" ca="1" si="16">IF((ROW()-ROW($DB$65))=(COLUMN()-COLUMN($DB$65)),INDIRECT("CX"&amp;ROW()),0)</f>
        <v>0</v>
      </c>
      <c r="DC66" s="6">
        <f t="shared" ca="1" si="15"/>
        <v>87</v>
      </c>
      <c r="DD66" s="6">
        <f t="shared" ca="1" si="15"/>
        <v>0</v>
      </c>
      <c r="DE66" s="6">
        <f t="shared" ca="1" si="15"/>
        <v>0</v>
      </c>
      <c r="DF66" s="6">
        <f t="shared" ca="1" si="15"/>
        <v>0</v>
      </c>
      <c r="DG66" s="6">
        <f t="shared" ca="1" si="15"/>
        <v>0</v>
      </c>
      <c r="DK66" s="55"/>
      <c r="DL66" s="1" t="s">
        <v>24</v>
      </c>
      <c r="DM66" s="6">
        <f ca="1"/>
        <v>0</v>
      </c>
      <c r="DN66" s="6">
        <f ca="1"/>
        <v>87</v>
      </c>
      <c r="DO66" s="6">
        <f ca="1"/>
        <v>0</v>
      </c>
      <c r="DP66" s="6">
        <f ca="1"/>
        <v>0</v>
      </c>
      <c r="DQ66" s="6">
        <f ca="1"/>
        <v>0</v>
      </c>
      <c r="DR66" s="6">
        <f ca="1"/>
        <v>0</v>
      </c>
      <c r="DS66" s="6">
        <f ca="1"/>
        <v>0</v>
      </c>
      <c r="DT66" s="6">
        <f ca="1"/>
        <v>0</v>
      </c>
    </row>
    <row r="67" spans="1:135" x14ac:dyDescent="0.2">
      <c r="A67" s="55"/>
      <c r="B67" s="1" t="s">
        <v>25</v>
      </c>
      <c r="C67" s="3">
        <v>0</v>
      </c>
      <c r="D67" s="3">
        <v>0</v>
      </c>
      <c r="E67" s="3">
        <v>0</v>
      </c>
      <c r="F67" s="3">
        <f>W14</f>
        <v>17.8</v>
      </c>
      <c r="G67" s="3">
        <v>0</v>
      </c>
      <c r="H67" s="3">
        <v>0</v>
      </c>
      <c r="I67" s="3">
        <v>0</v>
      </c>
      <c r="J67" s="3">
        <v>0</v>
      </c>
      <c r="Z67" s="6">
        <v>17.8</v>
      </c>
      <c r="AA67" s="6">
        <v>0</v>
      </c>
      <c r="AB67" s="6">
        <v>0</v>
      </c>
      <c r="AD67" s="6">
        <f t="shared" si="11"/>
        <v>17.8</v>
      </c>
      <c r="AI67" s="6">
        <f t="shared" ca="1" si="12"/>
        <v>0</v>
      </c>
      <c r="AJ67" s="6">
        <f t="shared" ca="1" si="12"/>
        <v>0</v>
      </c>
      <c r="AK67" s="6">
        <f t="shared" ca="1" si="12"/>
        <v>17.8</v>
      </c>
      <c r="AL67" s="6">
        <f t="shared" ca="1" si="12"/>
        <v>0</v>
      </c>
      <c r="AM67" s="6">
        <f t="shared" ca="1" si="12"/>
        <v>0</v>
      </c>
      <c r="AN67" s="6">
        <f t="shared" ca="1" si="12"/>
        <v>0</v>
      </c>
      <c r="AT67" s="6">
        <f ca="1"/>
        <v>0</v>
      </c>
      <c r="AU67" s="6">
        <f ca="1"/>
        <v>0</v>
      </c>
      <c r="AV67" s="6">
        <f ca="1"/>
        <v>0</v>
      </c>
      <c r="AW67" s="6">
        <f ca="1"/>
        <v>0.22762148337595908</v>
      </c>
      <c r="AX67" s="6">
        <f ca="1"/>
        <v>0</v>
      </c>
      <c r="AY67" s="6">
        <f ca="1"/>
        <v>0</v>
      </c>
      <c r="AZ67" s="6">
        <f ca="1"/>
        <v>0</v>
      </c>
      <c r="BA67" s="6">
        <f ca="1"/>
        <v>0</v>
      </c>
      <c r="BE67" s="6">
        <f ca="1"/>
        <v>0</v>
      </c>
      <c r="BF67" s="6">
        <f ca="1"/>
        <v>0.2045977011494253</v>
      </c>
      <c r="BG67" s="6">
        <f ca="1"/>
        <v>0</v>
      </c>
      <c r="BH67" s="6">
        <f ca="1"/>
        <v>0.22762148337595908</v>
      </c>
      <c r="BI67" s="6">
        <f ca="1"/>
        <v>0</v>
      </c>
      <c r="BJ67" s="6">
        <f ca="1"/>
        <v>0</v>
      </c>
      <c r="BK67" s="6">
        <f ca="1"/>
        <v>0</v>
      </c>
      <c r="BL67" s="6">
        <f ca="1"/>
        <v>0</v>
      </c>
      <c r="BO67" s="6">
        <f ca="1"/>
        <v>17.8</v>
      </c>
      <c r="BP67" s="7">
        <f t="shared" ca="1" si="13"/>
        <v>0</v>
      </c>
      <c r="BT67" s="6">
        <f t="shared" ca="1" si="14"/>
        <v>0</v>
      </c>
      <c r="BU67" s="6">
        <f t="shared" ca="1" si="14"/>
        <v>0</v>
      </c>
      <c r="BV67" s="6">
        <f t="shared" ca="1" si="14"/>
        <v>12.6</v>
      </c>
      <c r="BW67" s="6">
        <f t="shared" ca="1" si="14"/>
        <v>0</v>
      </c>
      <c r="BX67" s="6">
        <f t="shared" ca="1" si="14"/>
        <v>0</v>
      </c>
      <c r="BY67" s="6">
        <f t="shared" ca="1" si="14"/>
        <v>0</v>
      </c>
      <c r="CX67" s="6">
        <f ca="1"/>
        <v>17.8</v>
      </c>
      <c r="DB67" s="6">
        <f t="shared" ca="1" si="16"/>
        <v>0</v>
      </c>
      <c r="DC67" s="6">
        <f t="shared" ca="1" si="15"/>
        <v>0</v>
      </c>
      <c r="DD67" s="6">
        <f t="shared" ca="1" si="15"/>
        <v>17.8</v>
      </c>
      <c r="DE67" s="6">
        <f t="shared" ca="1" si="15"/>
        <v>0</v>
      </c>
      <c r="DF67" s="6">
        <f t="shared" ca="1" si="15"/>
        <v>0</v>
      </c>
      <c r="DG67" s="6">
        <f t="shared" ca="1" si="15"/>
        <v>0</v>
      </c>
      <c r="DK67" s="55"/>
      <c r="DL67" s="1" t="s">
        <v>25</v>
      </c>
      <c r="DM67" s="6">
        <f ca="1"/>
        <v>0</v>
      </c>
      <c r="DN67" s="6">
        <f ca="1"/>
        <v>0</v>
      </c>
      <c r="DO67" s="6">
        <f ca="1"/>
        <v>0</v>
      </c>
      <c r="DP67" s="6">
        <f ca="1"/>
        <v>17.8</v>
      </c>
      <c r="DQ67" s="6">
        <f ca="1"/>
        <v>0</v>
      </c>
      <c r="DR67" s="6">
        <f ca="1"/>
        <v>0</v>
      </c>
      <c r="DS67" s="6">
        <f ca="1"/>
        <v>0</v>
      </c>
      <c r="DT67" s="6">
        <f ca="1"/>
        <v>0</v>
      </c>
    </row>
    <row r="68" spans="1:135" x14ac:dyDescent="0.2">
      <c r="A68" s="55"/>
      <c r="B68" s="1" t="s">
        <v>0</v>
      </c>
      <c r="C68" s="3">
        <v>0</v>
      </c>
      <c r="D68" s="3">
        <v>0</v>
      </c>
      <c r="E68" s="3">
        <v>0</v>
      </c>
      <c r="F68" s="3">
        <f>O20</f>
        <v>32.299999999999997</v>
      </c>
      <c r="G68" s="3">
        <f>O18</f>
        <v>12.1</v>
      </c>
      <c r="H68" s="3">
        <v>0</v>
      </c>
      <c r="I68" s="3">
        <v>0</v>
      </c>
      <c r="J68" s="3">
        <v>0</v>
      </c>
      <c r="Z68" s="6">
        <v>44.4</v>
      </c>
      <c r="AA68" s="6">
        <v>0</v>
      </c>
      <c r="AB68" s="6">
        <v>0</v>
      </c>
      <c r="AD68" s="6">
        <f t="shared" si="11"/>
        <v>44.4</v>
      </c>
      <c r="AI68" s="6">
        <f t="shared" ca="1" si="12"/>
        <v>0</v>
      </c>
      <c r="AJ68" s="6">
        <f t="shared" ca="1" si="12"/>
        <v>0</v>
      </c>
      <c r="AK68" s="6">
        <f t="shared" ca="1" si="12"/>
        <v>0</v>
      </c>
      <c r="AL68" s="6">
        <f t="shared" ca="1" si="12"/>
        <v>44.4</v>
      </c>
      <c r="AM68" s="6">
        <f t="shared" ca="1" si="12"/>
        <v>0</v>
      </c>
      <c r="AN68" s="6">
        <f t="shared" ca="1" si="12"/>
        <v>0</v>
      </c>
      <c r="AT68" s="6">
        <f ca="1"/>
        <v>0</v>
      </c>
      <c r="AU68" s="6">
        <f ca="1"/>
        <v>0</v>
      </c>
      <c r="AV68" s="6">
        <f ca="1"/>
        <v>0</v>
      </c>
      <c r="AW68" s="6">
        <f ca="1"/>
        <v>0.41304347826086951</v>
      </c>
      <c r="AX68" s="6">
        <f ca="1"/>
        <v>0.96031746031746024</v>
      </c>
      <c r="AY68" s="6">
        <f ca="1"/>
        <v>0</v>
      </c>
      <c r="AZ68" s="6">
        <f ca="1"/>
        <v>0</v>
      </c>
      <c r="BA68" s="6">
        <f ca="1"/>
        <v>0</v>
      </c>
      <c r="BE68" s="6">
        <f ca="1"/>
        <v>0</v>
      </c>
      <c r="BF68" s="6">
        <f ca="1"/>
        <v>0.51034482758620692</v>
      </c>
      <c r="BG68" s="6">
        <f ca="1"/>
        <v>0</v>
      </c>
      <c r="BH68" s="6">
        <f ca="1"/>
        <v>0.56777493606138096</v>
      </c>
      <c r="BI68" s="6">
        <f ca="1"/>
        <v>0.96031746031746024</v>
      </c>
      <c r="BJ68" s="6">
        <f ca="1"/>
        <v>0</v>
      </c>
      <c r="BK68" s="6">
        <f ca="1"/>
        <v>0</v>
      </c>
      <c r="BL68" s="6">
        <f ca="1"/>
        <v>0</v>
      </c>
      <c r="BO68" s="6">
        <f ca="1"/>
        <v>44.4</v>
      </c>
      <c r="BP68" s="7">
        <f t="shared" ca="1" si="13"/>
        <v>0</v>
      </c>
      <c r="BT68" s="6">
        <f t="shared" ca="1" si="14"/>
        <v>0</v>
      </c>
      <c r="BU68" s="6">
        <f t="shared" ca="1" si="14"/>
        <v>0</v>
      </c>
      <c r="BV68" s="6">
        <f t="shared" ca="1" si="14"/>
        <v>0</v>
      </c>
      <c r="BW68" s="6">
        <f t="shared" ca="1" si="14"/>
        <v>25.2</v>
      </c>
      <c r="BX68" s="6">
        <f t="shared" ca="1" si="14"/>
        <v>0</v>
      </c>
      <c r="BY68" s="6">
        <f t="shared" ca="1" si="14"/>
        <v>0</v>
      </c>
      <c r="CX68" s="6">
        <f ca="1"/>
        <v>44.4</v>
      </c>
      <c r="DB68" s="6">
        <f t="shared" ca="1" si="16"/>
        <v>0</v>
      </c>
      <c r="DC68" s="6">
        <f t="shared" ca="1" si="15"/>
        <v>0</v>
      </c>
      <c r="DD68" s="6">
        <f t="shared" ca="1" si="15"/>
        <v>0</v>
      </c>
      <c r="DE68" s="6">
        <f t="shared" ca="1" si="15"/>
        <v>44.4</v>
      </c>
      <c r="DF68" s="6">
        <f t="shared" ca="1" si="15"/>
        <v>0</v>
      </c>
      <c r="DG68" s="6">
        <f t="shared" ca="1" si="15"/>
        <v>0</v>
      </c>
      <c r="DK68" s="55"/>
      <c r="DL68" s="1" t="s">
        <v>0</v>
      </c>
      <c r="DM68" s="6">
        <f ca="1"/>
        <v>0</v>
      </c>
      <c r="DN68" s="6">
        <f ca="1"/>
        <v>0</v>
      </c>
      <c r="DO68" s="6">
        <f ca="1"/>
        <v>0</v>
      </c>
      <c r="DP68" s="6">
        <f ca="1"/>
        <v>32.299999999999997</v>
      </c>
      <c r="DQ68" s="6">
        <f ca="1"/>
        <v>12.1</v>
      </c>
      <c r="DR68" s="6">
        <f ca="1"/>
        <v>0</v>
      </c>
      <c r="DS68" s="6">
        <f ca="1"/>
        <v>0</v>
      </c>
      <c r="DT68" s="6">
        <f ca="1"/>
        <v>0</v>
      </c>
    </row>
    <row r="69" spans="1:135" x14ac:dyDescent="0.2">
      <c r="A69" s="55"/>
      <c r="B69" s="1" t="s">
        <v>15</v>
      </c>
      <c r="C69" s="3">
        <v>0</v>
      </c>
      <c r="D69" s="3">
        <v>0</v>
      </c>
      <c r="E69" s="3">
        <f>O12</f>
        <v>19.399999999999999</v>
      </c>
      <c r="F69" s="3">
        <v>0</v>
      </c>
      <c r="G69" s="3">
        <f>O14</f>
        <v>0.5</v>
      </c>
      <c r="H69" s="3">
        <v>0</v>
      </c>
      <c r="I69" s="3">
        <v>0</v>
      </c>
      <c r="J69" s="3">
        <v>0</v>
      </c>
      <c r="Z69" s="6">
        <v>19.899999999999999</v>
      </c>
      <c r="AA69" s="6">
        <v>0</v>
      </c>
      <c r="AB69" s="6">
        <v>0</v>
      </c>
      <c r="AD69" s="6">
        <f t="shared" si="11"/>
        <v>19.899999999999999</v>
      </c>
      <c r="AI69" s="6">
        <f t="shared" ca="1" si="12"/>
        <v>0</v>
      </c>
      <c r="AJ69" s="6">
        <f t="shared" ca="1" si="12"/>
        <v>0</v>
      </c>
      <c r="AK69" s="6">
        <f t="shared" ca="1" si="12"/>
        <v>0</v>
      </c>
      <c r="AL69" s="6">
        <f t="shared" ca="1" si="12"/>
        <v>0</v>
      </c>
      <c r="AM69" s="6">
        <f t="shared" ca="1" si="12"/>
        <v>19.899999999999999</v>
      </c>
      <c r="AN69" s="6">
        <f t="shared" ca="1" si="12"/>
        <v>0</v>
      </c>
      <c r="AT69" s="6">
        <f ca="1"/>
        <v>0</v>
      </c>
      <c r="AU69" s="6">
        <f ca="1"/>
        <v>0</v>
      </c>
      <c r="AV69" s="6">
        <f ca="1"/>
        <v>0.86607142857142849</v>
      </c>
      <c r="AW69" s="6">
        <f ca="1"/>
        <v>0</v>
      </c>
      <c r="AX69" s="6">
        <f ca="1"/>
        <v>3.968253968253968E-2</v>
      </c>
      <c r="AY69" s="6">
        <f ca="1"/>
        <v>0</v>
      </c>
      <c r="AZ69" s="6">
        <f ca="1"/>
        <v>0</v>
      </c>
      <c r="BA69" s="6">
        <f ca="1"/>
        <v>0</v>
      </c>
      <c r="BE69" s="6">
        <f ca="1"/>
        <v>0.19999999999999996</v>
      </c>
      <c r="BF69" s="6">
        <f ca="1"/>
        <v>5.7471264367816091E-3</v>
      </c>
      <c r="BG69" s="6">
        <f ca="1"/>
        <v>0.8928571428571429</v>
      </c>
      <c r="BH69" s="6">
        <f ca="1"/>
        <v>6.3938618925831201E-3</v>
      </c>
      <c r="BI69" s="6">
        <f ca="1"/>
        <v>3.968253968253968E-2</v>
      </c>
      <c r="BJ69" s="6">
        <f ca="1"/>
        <v>0</v>
      </c>
      <c r="BK69" s="6">
        <f ca="1"/>
        <v>0</v>
      </c>
      <c r="BL69" s="6">
        <f ca="1"/>
        <v>0</v>
      </c>
      <c r="BO69" s="6">
        <f ca="1"/>
        <v>19.899999999999995</v>
      </c>
      <c r="BP69" s="7">
        <f t="shared" ca="1" si="13"/>
        <v>0</v>
      </c>
      <c r="BT69" s="6">
        <f t="shared" ca="1" si="14"/>
        <v>0</v>
      </c>
      <c r="BU69" s="6">
        <f t="shared" ca="1" si="14"/>
        <v>0</v>
      </c>
      <c r="BV69" s="6">
        <f t="shared" ca="1" si="14"/>
        <v>0</v>
      </c>
      <c r="BW69" s="6">
        <f t="shared" ca="1" si="14"/>
        <v>0</v>
      </c>
      <c r="BX69" s="6">
        <f t="shared" ca="1" si="14"/>
        <v>0.4</v>
      </c>
      <c r="BY69" s="6">
        <f t="shared" ca="1" si="14"/>
        <v>0</v>
      </c>
      <c r="CX69" s="6">
        <f ca="1"/>
        <v>19.899999999999995</v>
      </c>
      <c r="DB69" s="6">
        <f t="shared" ca="1" si="16"/>
        <v>0</v>
      </c>
      <c r="DC69" s="6">
        <f t="shared" ca="1" si="15"/>
        <v>0</v>
      </c>
      <c r="DD69" s="6">
        <f t="shared" ca="1" si="15"/>
        <v>0</v>
      </c>
      <c r="DE69" s="6">
        <f t="shared" ca="1" si="15"/>
        <v>0</v>
      </c>
      <c r="DF69" s="6">
        <f t="shared" ca="1" si="15"/>
        <v>19.899999999999995</v>
      </c>
      <c r="DG69" s="6">
        <f t="shared" ca="1" si="15"/>
        <v>0</v>
      </c>
      <c r="DK69" s="55"/>
      <c r="DL69" s="1" t="s">
        <v>15</v>
      </c>
      <c r="DM69" s="6">
        <f ca="1"/>
        <v>0</v>
      </c>
      <c r="DN69" s="6">
        <f ca="1"/>
        <v>0</v>
      </c>
      <c r="DO69" s="6">
        <f ca="1"/>
        <v>19.399999999999999</v>
      </c>
      <c r="DP69" s="6">
        <f ca="1"/>
        <v>0</v>
      </c>
      <c r="DQ69" s="6">
        <f ca="1"/>
        <v>0.5</v>
      </c>
      <c r="DR69" s="6">
        <f ca="1"/>
        <v>0</v>
      </c>
      <c r="DS69" s="6">
        <f ca="1"/>
        <v>0</v>
      </c>
      <c r="DT69" s="6">
        <f ca="1"/>
        <v>0</v>
      </c>
    </row>
    <row r="70" spans="1:135" x14ac:dyDescent="0.2">
      <c r="A70" s="55"/>
      <c r="B70" s="1" t="s">
        <v>16</v>
      </c>
      <c r="C70" s="3">
        <v>0</v>
      </c>
      <c r="D70" s="3">
        <v>0</v>
      </c>
      <c r="E70" s="3">
        <v>0</v>
      </c>
      <c r="F70" s="3">
        <f>O7</f>
        <v>28.1</v>
      </c>
      <c r="G70" s="3">
        <v>0</v>
      </c>
      <c r="H70" s="3">
        <v>0</v>
      </c>
      <c r="I70" s="3">
        <v>0</v>
      </c>
      <c r="J70" s="3">
        <v>0</v>
      </c>
      <c r="Z70" s="6">
        <v>28.1</v>
      </c>
      <c r="AA70" s="6">
        <v>0</v>
      </c>
      <c r="AB70" s="6">
        <v>0</v>
      </c>
      <c r="AD70" s="6">
        <f t="shared" si="11"/>
        <v>28.1</v>
      </c>
      <c r="AI70" s="6">
        <f t="shared" ca="1" si="12"/>
        <v>0</v>
      </c>
      <c r="AJ70" s="6">
        <f t="shared" ca="1" si="12"/>
        <v>0</v>
      </c>
      <c r="AK70" s="6">
        <f t="shared" ca="1" si="12"/>
        <v>0</v>
      </c>
      <c r="AL70" s="6">
        <f t="shared" ca="1" si="12"/>
        <v>0</v>
      </c>
      <c r="AM70" s="6">
        <f t="shared" ca="1" si="12"/>
        <v>0</v>
      </c>
      <c r="AN70" s="6">
        <f t="shared" ca="1" si="12"/>
        <v>28.1</v>
      </c>
      <c r="AT70" s="6">
        <f ca="1"/>
        <v>0</v>
      </c>
      <c r="AU70" s="6">
        <f ca="1"/>
        <v>0</v>
      </c>
      <c r="AV70" s="6">
        <f ca="1"/>
        <v>0</v>
      </c>
      <c r="AW70" s="6">
        <f ca="1"/>
        <v>0.35933503836317138</v>
      </c>
      <c r="AX70" s="6">
        <f ca="1"/>
        <v>0</v>
      </c>
      <c r="AY70" s="6">
        <f ca="1"/>
        <v>0</v>
      </c>
      <c r="AZ70" s="6">
        <f ca="1"/>
        <v>0</v>
      </c>
      <c r="BA70" s="6">
        <f ca="1"/>
        <v>0</v>
      </c>
      <c r="BE70" s="6">
        <f ca="1"/>
        <v>0</v>
      </c>
      <c r="BF70" s="6">
        <f ca="1"/>
        <v>0.32298850574712645</v>
      </c>
      <c r="BG70" s="6">
        <f ca="1"/>
        <v>0</v>
      </c>
      <c r="BH70" s="6">
        <f ca="1"/>
        <v>0.35933503836317138</v>
      </c>
      <c r="BI70" s="6">
        <f ca="1"/>
        <v>0</v>
      </c>
      <c r="BJ70" s="6">
        <f ca="1"/>
        <v>0</v>
      </c>
      <c r="BK70" s="6">
        <f ca="1"/>
        <v>0</v>
      </c>
      <c r="BL70" s="6">
        <f ca="1"/>
        <v>0</v>
      </c>
      <c r="BO70" s="6">
        <f ca="1"/>
        <v>28.1</v>
      </c>
      <c r="BP70" s="7">
        <f t="shared" ca="1" si="13"/>
        <v>0</v>
      </c>
      <c r="BT70" s="6">
        <f t="shared" ca="1" si="14"/>
        <v>0</v>
      </c>
      <c r="BU70" s="6">
        <f t="shared" ca="1" si="14"/>
        <v>0</v>
      </c>
      <c r="BV70" s="6">
        <f t="shared" ca="1" si="14"/>
        <v>0</v>
      </c>
      <c r="BW70" s="6">
        <f t="shared" ca="1" si="14"/>
        <v>0</v>
      </c>
      <c r="BX70" s="6">
        <f t="shared" ca="1" si="14"/>
        <v>0</v>
      </c>
      <c r="BY70" s="6">
        <f t="shared" ca="1" si="14"/>
        <v>5.9</v>
      </c>
      <c r="CX70" s="6">
        <f ca="1"/>
        <v>28.1</v>
      </c>
      <c r="DB70" s="6">
        <f t="shared" ca="1" si="16"/>
        <v>0</v>
      </c>
      <c r="DC70" s="6">
        <f t="shared" ca="1" si="15"/>
        <v>0</v>
      </c>
      <c r="DD70" s="6">
        <f t="shared" ca="1" si="15"/>
        <v>0</v>
      </c>
      <c r="DE70" s="6">
        <f t="shared" ca="1" si="15"/>
        <v>0</v>
      </c>
      <c r="DF70" s="6">
        <f t="shared" ca="1" si="15"/>
        <v>0</v>
      </c>
      <c r="DG70" s="6">
        <f t="shared" ca="1" si="15"/>
        <v>28.1</v>
      </c>
      <c r="DK70" s="55"/>
      <c r="DL70" s="1" t="s">
        <v>16</v>
      </c>
      <c r="DM70" s="6">
        <f ca="1"/>
        <v>0</v>
      </c>
      <c r="DN70" s="6">
        <f ca="1"/>
        <v>0</v>
      </c>
      <c r="DO70" s="6">
        <f ca="1"/>
        <v>0</v>
      </c>
      <c r="DP70" s="6">
        <f ca="1"/>
        <v>28.1</v>
      </c>
      <c r="DQ70" s="6">
        <f ca="1"/>
        <v>0</v>
      </c>
      <c r="DR70" s="6">
        <f ca="1"/>
        <v>0</v>
      </c>
      <c r="DS70" s="6">
        <f ca="1"/>
        <v>0</v>
      </c>
      <c r="DT70" s="6">
        <f ca="1"/>
        <v>0</v>
      </c>
    </row>
    <row r="71" spans="1:135" ht="18" x14ac:dyDescent="0.25">
      <c r="C71" s="53" t="s">
        <v>5</v>
      </c>
      <c r="D71" s="53"/>
      <c r="E71" s="53"/>
      <c r="F71" s="53"/>
      <c r="G71" s="53"/>
      <c r="H71" s="53"/>
      <c r="I71" s="53"/>
      <c r="J71" s="53"/>
      <c r="X71" s="15"/>
      <c r="Y71" s="15"/>
      <c r="Z71" s="57" t="s">
        <v>69</v>
      </c>
      <c r="AA71" s="57"/>
      <c r="AB71" s="57"/>
      <c r="AD71" s="34" t="s">
        <v>71</v>
      </c>
      <c r="AI71" s="53" t="s">
        <v>44</v>
      </c>
      <c r="AJ71" s="53"/>
      <c r="AK71" s="53"/>
      <c r="AL71" s="53"/>
      <c r="AM71" s="53"/>
      <c r="AN71" s="53"/>
      <c r="AT71" s="59" t="s">
        <v>46</v>
      </c>
      <c r="AU71" s="59"/>
      <c r="AV71" s="59"/>
      <c r="AW71" s="59"/>
      <c r="AX71" s="59"/>
      <c r="AY71" s="59"/>
      <c r="AZ71" s="59"/>
      <c r="BA71" s="59"/>
      <c r="BB71" s="25"/>
      <c r="BC71" s="25"/>
      <c r="BD71" s="25"/>
      <c r="BE71" s="56" t="s">
        <v>50</v>
      </c>
      <c r="BF71" s="56"/>
      <c r="BG71" s="56"/>
      <c r="BH71" s="56"/>
      <c r="BI71" s="56"/>
      <c r="BJ71" s="56"/>
      <c r="BK71" s="56"/>
      <c r="BL71" s="56"/>
      <c r="BM71" s="26"/>
      <c r="BN71" s="26"/>
      <c r="BO71" s="30" t="s">
        <v>59</v>
      </c>
      <c r="BP71" s="26" t="s">
        <v>60</v>
      </c>
      <c r="BQ71" s="26"/>
      <c r="BR71" s="26"/>
      <c r="BS71" s="26"/>
      <c r="BT71" s="56" t="s">
        <v>87</v>
      </c>
      <c r="BU71" s="56"/>
      <c r="BV71" s="56"/>
      <c r="BW71" s="56"/>
      <c r="BX71" s="56"/>
      <c r="BY71" s="56"/>
      <c r="BZ71" s="26"/>
      <c r="CX71" s="46" t="s">
        <v>123</v>
      </c>
      <c r="DB71" s="53" t="s">
        <v>125</v>
      </c>
      <c r="DC71" s="53"/>
      <c r="DD71" s="53"/>
      <c r="DE71" s="53"/>
      <c r="DF71" s="53"/>
      <c r="DG71" s="53"/>
      <c r="DH71" s="8"/>
      <c r="DI71" s="8"/>
      <c r="DJ71" s="8"/>
      <c r="DK71" s="8"/>
      <c r="DL71" s="8"/>
      <c r="DM71" s="53" t="s">
        <v>127</v>
      </c>
      <c r="DN71" s="53"/>
      <c r="DO71" s="53"/>
      <c r="DP71" s="53"/>
      <c r="DQ71" s="53"/>
      <c r="DR71" s="53"/>
      <c r="DS71" s="53"/>
      <c r="DT71" s="53"/>
      <c r="DU71" s="8"/>
      <c r="DV71" s="8"/>
      <c r="DW71" s="8"/>
      <c r="DX71" s="8"/>
      <c r="DY71" s="8"/>
      <c r="DZ71" s="8"/>
      <c r="EA71" s="8"/>
      <c r="EB71" s="8"/>
      <c r="EC71" s="8"/>
      <c r="ED71" s="8"/>
      <c r="EE71" s="8"/>
    </row>
    <row r="72" spans="1:135" x14ac:dyDescent="0.2">
      <c r="C72" s="20">
        <f>SUM(C65:C70)</f>
        <v>97</v>
      </c>
      <c r="D72" s="20">
        <f t="shared" ref="D72:J72" si="17">SUM(D65:D70)</f>
        <v>87</v>
      </c>
      <c r="E72" s="20">
        <f t="shared" si="17"/>
        <v>22.4</v>
      </c>
      <c r="F72" s="20">
        <f t="shared" si="17"/>
        <v>78.199999999999989</v>
      </c>
      <c r="G72" s="20">
        <f t="shared" si="17"/>
        <v>12.6</v>
      </c>
      <c r="H72" s="20">
        <f t="shared" si="17"/>
        <v>0</v>
      </c>
      <c r="I72" s="20">
        <f t="shared" si="17"/>
        <v>0</v>
      </c>
      <c r="J72" s="20">
        <f t="shared" si="17"/>
        <v>0</v>
      </c>
      <c r="X72" s="15"/>
      <c r="Y72" s="15"/>
      <c r="Z72" s="15"/>
      <c r="AA72" s="15"/>
      <c r="AC72" s="34"/>
      <c r="AI72" s="46"/>
      <c r="AJ72" s="46"/>
      <c r="AK72" s="46"/>
      <c r="AL72" s="46"/>
      <c r="AM72" s="46"/>
      <c r="AN72" s="46"/>
      <c r="AT72" s="51"/>
      <c r="AU72" s="51"/>
      <c r="AV72" s="51"/>
      <c r="AW72" s="51"/>
      <c r="AX72" s="51"/>
      <c r="AY72" s="51"/>
      <c r="AZ72" s="51"/>
      <c r="BA72" s="51"/>
      <c r="BB72" s="25"/>
      <c r="BC72" s="25"/>
      <c r="BD72" s="25"/>
      <c r="BE72" s="48"/>
      <c r="BF72" s="48"/>
      <c r="BG72" s="48"/>
      <c r="BH72" s="48"/>
      <c r="BI72" s="48"/>
      <c r="BJ72" s="48"/>
      <c r="BK72" s="48"/>
      <c r="BL72" s="48"/>
      <c r="BM72" s="26"/>
      <c r="BN72" s="26"/>
      <c r="BO72" s="30"/>
      <c r="BP72" s="26"/>
      <c r="BQ72" s="26"/>
      <c r="BR72" s="26"/>
      <c r="BS72" s="26"/>
      <c r="BT72" s="48"/>
      <c r="BU72" s="48"/>
      <c r="BV72" s="48"/>
      <c r="BW72" s="48"/>
      <c r="BX72" s="48"/>
      <c r="BY72" s="48"/>
      <c r="BZ72" s="26"/>
    </row>
    <row r="73" spans="1:135" x14ac:dyDescent="0.2">
      <c r="C73" s="53" t="s">
        <v>73</v>
      </c>
      <c r="D73" s="53"/>
      <c r="E73" s="53"/>
      <c r="F73" s="53"/>
      <c r="G73" s="53"/>
      <c r="H73" s="53"/>
      <c r="I73" s="53"/>
      <c r="J73" s="53"/>
      <c r="X73" s="15"/>
      <c r="Y73" s="15"/>
      <c r="Z73" s="15"/>
      <c r="AA73" s="15"/>
      <c r="AC73" s="34"/>
      <c r="AI73" s="46"/>
      <c r="AJ73" s="46"/>
      <c r="AK73" s="46"/>
      <c r="AL73" s="46"/>
      <c r="AM73" s="46"/>
      <c r="AN73" s="46"/>
      <c r="AT73" s="51"/>
      <c r="AU73" s="51"/>
      <c r="AV73" s="51"/>
      <c r="AW73" s="51"/>
      <c r="AX73" s="51"/>
      <c r="AY73" s="51"/>
      <c r="AZ73" s="51"/>
      <c r="BA73" s="51"/>
      <c r="BB73" s="25"/>
      <c r="BC73" s="25"/>
      <c r="BD73" s="25"/>
      <c r="BE73" s="48"/>
      <c r="BF73" s="48"/>
      <c r="BG73" s="48"/>
      <c r="BH73" s="48"/>
      <c r="BI73" s="48"/>
      <c r="BJ73" s="48"/>
      <c r="BK73" s="48"/>
      <c r="BL73" s="48"/>
      <c r="BM73" s="26"/>
      <c r="BN73" s="26"/>
      <c r="BO73" s="30"/>
      <c r="BP73" s="26"/>
      <c r="BQ73" s="26"/>
      <c r="BR73" s="26"/>
      <c r="BS73" s="26"/>
      <c r="BT73" s="48"/>
      <c r="BU73" s="48"/>
      <c r="BV73" s="48"/>
      <c r="BW73" s="48"/>
      <c r="BX73" s="48"/>
      <c r="BY73" s="48"/>
      <c r="BZ73" s="26"/>
    </row>
    <row r="76" spans="1:135" ht="16" customHeight="1" x14ac:dyDescent="0.2">
      <c r="B76" s="1"/>
      <c r="L76" s="50"/>
      <c r="M76" s="50"/>
      <c r="N76" s="50"/>
      <c r="O76" s="50"/>
      <c r="P76" s="50"/>
      <c r="Q76" s="50"/>
      <c r="R76" s="15"/>
      <c r="S76" s="15"/>
      <c r="T76" s="15"/>
      <c r="U76" s="15"/>
      <c r="V76" s="15"/>
      <c r="W76" s="15"/>
      <c r="X76" s="15"/>
      <c r="Y76" s="15"/>
      <c r="Z76" s="54" t="s">
        <v>30</v>
      </c>
      <c r="AA76" s="54"/>
      <c r="AB76" s="54"/>
      <c r="AI76" s="58" t="s">
        <v>52</v>
      </c>
      <c r="AJ76" s="58"/>
      <c r="AK76" s="31"/>
      <c r="AL76" s="58"/>
      <c r="AM76" s="58"/>
      <c r="AN76" s="31"/>
      <c r="AO76" s="31"/>
      <c r="AP76" s="31"/>
      <c r="AQ76" s="31"/>
      <c r="AR76" s="31"/>
      <c r="AS76" s="31"/>
      <c r="AT76" s="53" t="s">
        <v>4</v>
      </c>
      <c r="AU76" s="53"/>
      <c r="AV76" s="53"/>
      <c r="AW76" s="53"/>
      <c r="AX76" s="53"/>
      <c r="AY76" s="53"/>
      <c r="AZ76" s="53"/>
      <c r="BA76" s="53"/>
      <c r="BE76" s="53" t="s">
        <v>4</v>
      </c>
      <c r="BF76" s="53"/>
      <c r="BG76" s="53"/>
      <c r="BH76" s="53"/>
      <c r="BI76" s="53"/>
      <c r="BJ76" s="53"/>
      <c r="BK76" s="53"/>
      <c r="BL76" s="53"/>
    </row>
    <row r="77" spans="1:135" ht="71" x14ac:dyDescent="0.2">
      <c r="B77" s="1"/>
      <c r="C77" s="2"/>
      <c r="D77" s="2"/>
      <c r="E77" s="2"/>
      <c r="F77" s="2"/>
      <c r="G77" s="2"/>
      <c r="H77" s="2"/>
      <c r="I77" s="2"/>
      <c r="J77" s="2"/>
      <c r="L77" s="50"/>
      <c r="M77" s="50"/>
      <c r="N77" s="50"/>
      <c r="O77" s="50"/>
      <c r="P77" s="50"/>
      <c r="Q77" s="50"/>
      <c r="R77" s="15"/>
      <c r="S77" s="15"/>
      <c r="T77" s="15"/>
      <c r="U77" s="15"/>
      <c r="V77" s="15"/>
      <c r="W77" s="15"/>
      <c r="X77" s="15"/>
      <c r="Y77" s="15"/>
      <c r="Z77" s="11" t="s">
        <v>32</v>
      </c>
      <c r="AA77" s="2" t="s">
        <v>80</v>
      </c>
      <c r="AB77" s="11" t="s">
        <v>33</v>
      </c>
      <c r="AI77" s="2" t="s">
        <v>109</v>
      </c>
      <c r="AJ77" s="2" t="s">
        <v>58</v>
      </c>
      <c r="AK77" s="31"/>
      <c r="AL77" s="2"/>
      <c r="AM77" s="2"/>
      <c r="AN77" s="31"/>
      <c r="AO77" s="31"/>
      <c r="AP77" s="31"/>
      <c r="AQ77" s="31"/>
      <c r="AR77" s="31"/>
      <c r="AS77" s="31"/>
      <c r="AT77" s="2" t="s">
        <v>23</v>
      </c>
      <c r="AU77" s="2" t="s">
        <v>1</v>
      </c>
      <c r="AV77" s="2" t="s">
        <v>27</v>
      </c>
      <c r="AW77" s="2" t="s">
        <v>26</v>
      </c>
      <c r="AX77" s="2" t="s">
        <v>29</v>
      </c>
      <c r="AY77" s="2" t="s">
        <v>19</v>
      </c>
      <c r="AZ77" s="2" t="s">
        <v>17</v>
      </c>
      <c r="BA77" s="2" t="s">
        <v>18</v>
      </c>
      <c r="BE77" s="2" t="s">
        <v>23</v>
      </c>
      <c r="BF77" s="2" t="s">
        <v>1</v>
      </c>
      <c r="BG77" s="2" t="s">
        <v>27</v>
      </c>
      <c r="BH77" s="2" t="s">
        <v>26</v>
      </c>
      <c r="BI77" s="2" t="s">
        <v>29</v>
      </c>
      <c r="BJ77" s="2" t="s">
        <v>19</v>
      </c>
      <c r="BK77" s="2" t="s">
        <v>17</v>
      </c>
      <c r="BL77" s="2" t="s">
        <v>18</v>
      </c>
    </row>
    <row r="78" spans="1:135" ht="16" customHeight="1" x14ac:dyDescent="0.2">
      <c r="A78" s="55" t="s">
        <v>84</v>
      </c>
      <c r="B78" s="1" t="s">
        <v>109</v>
      </c>
      <c r="C78" s="4">
        <v>0</v>
      </c>
      <c r="D78" s="4">
        <v>0</v>
      </c>
      <c r="E78" s="4">
        <v>0</v>
      </c>
      <c r="F78" s="4">
        <v>0</v>
      </c>
      <c r="G78" s="4">
        <v>0</v>
      </c>
      <c r="H78" s="4">
        <v>0</v>
      </c>
      <c r="I78" s="4">
        <f>I13</f>
        <v>0.4</v>
      </c>
      <c r="J78" s="4">
        <f>I7</f>
        <v>5.9</v>
      </c>
      <c r="L78" s="50"/>
      <c r="M78" s="50"/>
      <c r="N78" s="50"/>
      <c r="O78" s="50"/>
      <c r="P78" s="50"/>
      <c r="Q78" s="50"/>
      <c r="R78" s="15"/>
      <c r="S78" s="15"/>
      <c r="T78" s="15"/>
      <c r="U78" s="15"/>
      <c r="V78" s="15"/>
      <c r="W78" s="15"/>
      <c r="X78" s="15"/>
      <c r="Y78" s="15"/>
      <c r="Z78" s="6">
        <f t="array" ref="Z78:AB79">MMULT(C78:J79, C31:E38)</f>
        <v>0</v>
      </c>
      <c r="AA78" s="6">
        <v>0</v>
      </c>
      <c r="AB78" s="6">
        <v>6.3000000000000007</v>
      </c>
      <c r="AD78" s="6">
        <f>SUM(Z78:AB78)</f>
        <v>6.3000000000000007</v>
      </c>
      <c r="AI78" s="6">
        <f ca="1">IF((ROW()-ROW($AI$78))=(COLUMN()-COLUMN($AI$78)),INDIRECT(ADDRESS(ROW($AD78),COLUMN($AD78))),0)</f>
        <v>6.3000000000000007</v>
      </c>
      <c r="AJ78" s="6">
        <f ca="1">IF((ROW()-ROW($AI$78))=(COLUMN()-COLUMN($AI$78)),INDIRECT(ADDRESS(ROW($AD78),COLUMN($AD78))),0)</f>
        <v>0</v>
      </c>
      <c r="AK78" s="31"/>
      <c r="AL78" s="50"/>
      <c r="AM78" s="50"/>
      <c r="AN78" s="31"/>
      <c r="AO78" s="31"/>
      <c r="AP78" s="31"/>
      <c r="AQ78" s="31"/>
      <c r="AR78" s="31"/>
      <c r="AS78" s="31"/>
      <c r="AT78" s="6">
        <f t="array" aca="1" ref="AT78:BA79" ca="1">MMULT(MINVERSE(AI78:AJ79), C78:J79)</f>
        <v>0</v>
      </c>
      <c r="AU78" s="6">
        <f ca="1"/>
        <v>0</v>
      </c>
      <c r="AV78" s="6">
        <f ca="1"/>
        <v>0</v>
      </c>
      <c r="AW78" s="6">
        <f ca="1"/>
        <v>0</v>
      </c>
      <c r="AX78" s="6">
        <f ca="1"/>
        <v>0</v>
      </c>
      <c r="AY78" s="6">
        <f ca="1"/>
        <v>0</v>
      </c>
      <c r="AZ78" s="6">
        <f ca="1"/>
        <v>6.3492063492063489E-2</v>
      </c>
      <c r="BA78" s="6">
        <f ca="1"/>
        <v>0.93650793650793651</v>
      </c>
      <c r="BE78" s="6">
        <f t="array" aca="1" ref="BE78:BL79" ca="1">MMULT(C78:J79, MINVERSE(AI45:AP52))</f>
        <v>0</v>
      </c>
      <c r="BF78" s="6">
        <f ca="1"/>
        <v>0</v>
      </c>
      <c r="BG78" s="6">
        <f ca="1"/>
        <v>0</v>
      </c>
      <c r="BH78" s="6">
        <f ca="1"/>
        <v>0</v>
      </c>
      <c r="BI78" s="6">
        <f ca="1"/>
        <v>0</v>
      </c>
      <c r="BJ78" s="6">
        <f ca="1"/>
        <v>0</v>
      </c>
      <c r="BK78" s="6">
        <f ca="1"/>
        <v>1</v>
      </c>
      <c r="BL78" s="6">
        <f ca="1"/>
        <v>1</v>
      </c>
      <c r="DK78" s="55" t="s">
        <v>84</v>
      </c>
      <c r="DL78" s="1" t="s">
        <v>109</v>
      </c>
      <c r="DM78" s="4">
        <f t="array" aca="1" ref="DM78:DT79" ca="1">MMULT(BE78:BL79, DB86:DI93)</f>
        <v>0</v>
      </c>
      <c r="DN78" s="4">
        <f ca="1"/>
        <v>0</v>
      </c>
      <c r="DO78" s="4">
        <f ca="1"/>
        <v>0</v>
      </c>
      <c r="DP78" s="4">
        <f ca="1"/>
        <v>0</v>
      </c>
      <c r="DQ78" s="4">
        <f ca="1"/>
        <v>0</v>
      </c>
      <c r="DR78" s="4">
        <f ca="1"/>
        <v>0</v>
      </c>
      <c r="DS78" s="4">
        <f ca="1"/>
        <v>0.4</v>
      </c>
      <c r="DT78" s="4">
        <f ca="1"/>
        <v>5.9</v>
      </c>
    </row>
    <row r="79" spans="1:135" x14ac:dyDescent="0.2">
      <c r="A79" s="55"/>
      <c r="B79" s="1" t="s">
        <v>58</v>
      </c>
      <c r="C79" s="4">
        <v>0</v>
      </c>
      <c r="D79" s="4">
        <v>0</v>
      </c>
      <c r="E79" s="4">
        <v>0</v>
      </c>
      <c r="F79" s="4">
        <v>0</v>
      </c>
      <c r="G79" s="4">
        <v>0</v>
      </c>
      <c r="H79" s="4">
        <f>G19</f>
        <v>25.2</v>
      </c>
      <c r="I79" s="4">
        <v>0</v>
      </c>
      <c r="J79" s="4">
        <v>0</v>
      </c>
      <c r="L79" s="50"/>
      <c r="M79" s="50"/>
      <c r="N79" s="50"/>
      <c r="O79" s="50"/>
      <c r="P79" s="50"/>
      <c r="Q79" s="50"/>
      <c r="R79" s="15"/>
      <c r="S79" s="15"/>
      <c r="T79" s="15"/>
      <c r="U79" s="15"/>
      <c r="V79" s="15"/>
      <c r="W79" s="15"/>
      <c r="X79" s="15"/>
      <c r="Y79" s="15"/>
      <c r="Z79" s="6">
        <v>0</v>
      </c>
      <c r="AA79" s="6">
        <v>25.2</v>
      </c>
      <c r="AB79" s="6">
        <v>0</v>
      </c>
      <c r="AD79" s="6">
        <f>SUM(Z79:AB79)</f>
        <v>25.2</v>
      </c>
      <c r="AI79" s="6">
        <f ca="1">IF((ROW()-ROW($AI$78))=(COLUMN()-COLUMN($AI$78)),INDIRECT(ADDRESS(ROW($AD79),COLUMN($AD79))),0)</f>
        <v>0</v>
      </c>
      <c r="AJ79" s="6">
        <f ca="1">IF((ROW()-ROW($AI$78))=(COLUMN()-COLUMN($AI$78)),INDIRECT(ADDRESS(ROW($AD79),COLUMN($AD79))),0)</f>
        <v>25.2</v>
      </c>
      <c r="AK79" s="31"/>
      <c r="AL79" s="50"/>
      <c r="AM79" s="50"/>
      <c r="AN79" s="31"/>
      <c r="AO79" s="31"/>
      <c r="AP79" s="31"/>
      <c r="AQ79" s="31"/>
      <c r="AR79" s="31"/>
      <c r="AS79" s="31"/>
      <c r="AT79" s="6">
        <f ca="1"/>
        <v>0</v>
      </c>
      <c r="AU79" s="6">
        <f ca="1"/>
        <v>0</v>
      </c>
      <c r="AV79" s="6">
        <f ca="1"/>
        <v>0</v>
      </c>
      <c r="AW79" s="6">
        <f ca="1"/>
        <v>0</v>
      </c>
      <c r="AX79" s="6">
        <f ca="1"/>
        <v>0</v>
      </c>
      <c r="AY79" s="6">
        <f ca="1"/>
        <v>0.99999999999999989</v>
      </c>
      <c r="AZ79" s="6">
        <f ca="1"/>
        <v>0</v>
      </c>
      <c r="BA79" s="6">
        <f ca="1"/>
        <v>0</v>
      </c>
      <c r="BE79" s="6">
        <f ca="1"/>
        <v>0</v>
      </c>
      <c r="BF79" s="6">
        <f ca="1"/>
        <v>0</v>
      </c>
      <c r="BG79" s="6">
        <f ca="1"/>
        <v>0</v>
      </c>
      <c r="BH79" s="6">
        <f ca="1"/>
        <v>0</v>
      </c>
      <c r="BI79" s="6">
        <f ca="1"/>
        <v>0</v>
      </c>
      <c r="BJ79" s="6">
        <f ca="1"/>
        <v>0.99999999999999989</v>
      </c>
      <c r="BK79" s="6">
        <f ca="1"/>
        <v>0</v>
      </c>
      <c r="BL79" s="6">
        <f ca="1"/>
        <v>0</v>
      </c>
      <c r="DK79" s="55"/>
      <c r="DL79" s="1" t="s">
        <v>58</v>
      </c>
      <c r="DM79" s="4">
        <f ca="1"/>
        <v>0</v>
      </c>
      <c r="DN79" s="4">
        <f ca="1"/>
        <v>0</v>
      </c>
      <c r="DO79" s="4">
        <f ca="1"/>
        <v>0</v>
      </c>
      <c r="DP79" s="4">
        <f ca="1"/>
        <v>0</v>
      </c>
      <c r="DQ79" s="4">
        <f ca="1"/>
        <v>0</v>
      </c>
      <c r="DR79" s="4">
        <f ca="1"/>
        <v>25.2</v>
      </c>
      <c r="DS79" s="4">
        <f ca="1"/>
        <v>0</v>
      </c>
      <c r="DT79" s="4">
        <f ca="1"/>
        <v>0</v>
      </c>
    </row>
    <row r="80" spans="1:135" ht="18" x14ac:dyDescent="0.25">
      <c r="B80" s="1"/>
      <c r="C80" s="53" t="s">
        <v>51</v>
      </c>
      <c r="D80" s="53"/>
      <c r="E80" s="53"/>
      <c r="F80" s="53"/>
      <c r="G80" s="53"/>
      <c r="H80" s="53"/>
      <c r="I80" s="53"/>
      <c r="J80" s="53"/>
      <c r="L80" s="50"/>
      <c r="M80" s="50"/>
      <c r="N80" s="50"/>
      <c r="O80" s="50"/>
      <c r="P80" s="50"/>
      <c r="Q80" s="50"/>
      <c r="R80" s="15"/>
      <c r="S80" s="15"/>
      <c r="T80" s="15"/>
      <c r="U80" s="15"/>
      <c r="V80" s="15"/>
      <c r="W80" s="15"/>
      <c r="X80" s="15"/>
      <c r="Y80" s="15"/>
      <c r="Z80" s="29" t="s">
        <v>70</v>
      </c>
      <c r="AA80" s="29"/>
      <c r="AD80" s="46" t="s">
        <v>53</v>
      </c>
      <c r="AI80" s="60" t="s">
        <v>64</v>
      </c>
      <c r="AJ80" s="60"/>
      <c r="AK80" s="29"/>
      <c r="AL80" s="60"/>
      <c r="AM80" s="60"/>
      <c r="AN80" s="29"/>
      <c r="AO80" s="31"/>
      <c r="AP80" s="31"/>
      <c r="AQ80" s="31"/>
      <c r="AR80" s="31"/>
      <c r="AS80" s="31"/>
      <c r="AT80" s="60" t="s">
        <v>65</v>
      </c>
      <c r="AU80" s="60"/>
      <c r="AV80" s="60"/>
      <c r="AW80" s="60"/>
      <c r="AX80" s="60"/>
      <c r="AY80" s="60"/>
      <c r="AZ80" s="60"/>
      <c r="BA80" s="60"/>
      <c r="BE80" s="60" t="s">
        <v>129</v>
      </c>
      <c r="BF80" s="60"/>
      <c r="BG80" s="60"/>
      <c r="BH80" s="60"/>
      <c r="BI80" s="60"/>
      <c r="BJ80" s="60"/>
      <c r="BK80" s="60"/>
      <c r="BL80" s="60"/>
      <c r="DL80" s="1"/>
      <c r="DM80" s="53" t="s">
        <v>130</v>
      </c>
      <c r="DN80" s="53"/>
      <c r="DO80" s="53"/>
      <c r="DP80" s="53"/>
      <c r="DQ80" s="53"/>
      <c r="DR80" s="53"/>
      <c r="DS80" s="53"/>
      <c r="DT80" s="53"/>
    </row>
    <row r="81" spans="1:126" x14ac:dyDescent="0.2">
      <c r="B81" s="1"/>
      <c r="C81" s="6">
        <f>SUM(C78:C79)</f>
        <v>0</v>
      </c>
      <c r="D81" s="6">
        <f>SUM(D78:D79)</f>
        <v>0</v>
      </c>
      <c r="E81" s="6">
        <f>SUM(E78:E79)</f>
        <v>0</v>
      </c>
      <c r="F81" s="6">
        <f>SUM(F78:F79)</f>
        <v>0</v>
      </c>
      <c r="G81" s="6">
        <f>SUM(G78:G79)</f>
        <v>0</v>
      </c>
      <c r="H81" s="6">
        <f>SUM(H78:H79)</f>
        <v>25.2</v>
      </c>
      <c r="I81" s="6">
        <f>SUM(I78:I79)</f>
        <v>0.4</v>
      </c>
      <c r="J81" s="6">
        <f>SUM(J78:J79)</f>
        <v>5.9</v>
      </c>
      <c r="L81" s="50"/>
      <c r="M81" s="50"/>
      <c r="N81" s="50"/>
      <c r="O81" s="50"/>
      <c r="P81" s="50"/>
      <c r="Q81" s="50"/>
      <c r="R81" s="15"/>
      <c r="S81" s="15"/>
      <c r="T81" s="15"/>
      <c r="U81" s="15"/>
      <c r="V81" s="15"/>
      <c r="W81" s="15"/>
      <c r="X81" s="15"/>
      <c r="Y81" s="15"/>
      <c r="Z81" s="49"/>
      <c r="AA81" s="49"/>
    </row>
    <row r="82" spans="1:126" x14ac:dyDescent="0.2">
      <c r="C82" s="53" t="s">
        <v>54</v>
      </c>
      <c r="D82" s="53"/>
      <c r="E82" s="53"/>
      <c r="F82" s="53"/>
      <c r="G82" s="53"/>
      <c r="H82" s="53"/>
      <c r="I82" s="53"/>
      <c r="J82" s="53"/>
    </row>
    <row r="83" spans="1:126" x14ac:dyDescent="0.2">
      <c r="C83" s="6">
        <f>C72+C81</f>
        <v>97</v>
      </c>
      <c r="D83" s="6">
        <f t="shared" ref="D83:J83" si="18">D72+D81</f>
        <v>87</v>
      </c>
      <c r="E83" s="6">
        <f t="shared" si="18"/>
        <v>22.4</v>
      </c>
      <c r="F83" s="6">
        <f t="shared" si="18"/>
        <v>78.199999999999989</v>
      </c>
      <c r="G83" s="6">
        <f t="shared" si="18"/>
        <v>12.6</v>
      </c>
      <c r="H83" s="6">
        <f t="shared" si="18"/>
        <v>25.2</v>
      </c>
      <c r="I83" s="6">
        <f t="shared" si="18"/>
        <v>0.4</v>
      </c>
      <c r="J83" s="6">
        <f t="shared" si="18"/>
        <v>5.9</v>
      </c>
    </row>
    <row r="84" spans="1:126" ht="16" customHeight="1" x14ac:dyDescent="0.2">
      <c r="C84" s="61" t="s">
        <v>85</v>
      </c>
      <c r="D84" s="61"/>
      <c r="E84" s="61"/>
      <c r="F84" s="61"/>
      <c r="G84" s="61"/>
      <c r="H84" s="61"/>
      <c r="I84" s="61"/>
      <c r="J84" s="61"/>
      <c r="AI84" s="53" t="s">
        <v>4</v>
      </c>
      <c r="AJ84" s="53"/>
      <c r="AK84" s="53"/>
      <c r="AL84" s="53"/>
      <c r="AM84" s="53"/>
      <c r="AN84" s="53"/>
      <c r="AO84" s="53"/>
      <c r="AP84" s="53"/>
      <c r="AT84" s="53" t="s">
        <v>4</v>
      </c>
      <c r="AU84" s="53"/>
      <c r="AV84" s="53"/>
      <c r="AW84" s="53"/>
      <c r="AX84" s="53"/>
      <c r="AY84" s="53"/>
      <c r="AZ84" s="53"/>
      <c r="BA84" s="53"/>
      <c r="BE84" s="53" t="s">
        <v>4</v>
      </c>
      <c r="BF84" s="53"/>
      <c r="BG84" s="53"/>
      <c r="BH84" s="53"/>
      <c r="BI84" s="53"/>
      <c r="BJ84" s="53"/>
      <c r="BK84" s="53"/>
      <c r="BL84" s="53"/>
      <c r="BT84" s="53" t="s">
        <v>3</v>
      </c>
      <c r="BU84" s="53"/>
      <c r="BV84" s="53"/>
      <c r="BW84" s="53"/>
      <c r="BX84" s="53"/>
      <c r="BY84" s="53"/>
    </row>
    <row r="85" spans="1:126" ht="114" x14ac:dyDescent="0.2">
      <c r="AI85" s="2" t="s">
        <v>23</v>
      </c>
      <c r="AJ85" s="2" t="s">
        <v>1</v>
      </c>
      <c r="AK85" s="2" t="s">
        <v>27</v>
      </c>
      <c r="AL85" s="2" t="s">
        <v>26</v>
      </c>
      <c r="AM85" s="2" t="s">
        <v>29</v>
      </c>
      <c r="AN85" s="2" t="s">
        <v>19</v>
      </c>
      <c r="AO85" s="2" t="s">
        <v>17</v>
      </c>
      <c r="AP85" s="2" t="s">
        <v>18</v>
      </c>
      <c r="AT85" s="2" t="s">
        <v>23</v>
      </c>
      <c r="AU85" s="2" t="s">
        <v>1</v>
      </c>
      <c r="AV85" s="2" t="s">
        <v>27</v>
      </c>
      <c r="AW85" s="2" t="s">
        <v>26</v>
      </c>
      <c r="AX85" s="2" t="s">
        <v>29</v>
      </c>
      <c r="AY85" s="2" t="s">
        <v>19</v>
      </c>
      <c r="AZ85" s="2" t="s">
        <v>17</v>
      </c>
      <c r="BA85" s="2" t="s">
        <v>18</v>
      </c>
      <c r="BE85" s="2" t="s">
        <v>23</v>
      </c>
      <c r="BF85" s="2" t="s">
        <v>1</v>
      </c>
      <c r="BG85" s="2" t="s">
        <v>27</v>
      </c>
      <c r="BH85" s="2" t="s">
        <v>26</v>
      </c>
      <c r="BI85" s="2" t="s">
        <v>29</v>
      </c>
      <c r="BJ85" s="2" t="s">
        <v>19</v>
      </c>
      <c r="BK85" s="2" t="s">
        <v>17</v>
      </c>
      <c r="BL85" s="2" t="s">
        <v>18</v>
      </c>
      <c r="BT85" s="2" t="s">
        <v>22</v>
      </c>
      <c r="BU85" s="2" t="s">
        <v>24</v>
      </c>
      <c r="BV85" s="2" t="s">
        <v>25</v>
      </c>
      <c r="BW85" s="2" t="s">
        <v>0</v>
      </c>
      <c r="BX85" s="2" t="s">
        <v>15</v>
      </c>
      <c r="BY85" s="2" t="s">
        <v>16</v>
      </c>
    </row>
    <row r="86" spans="1:126" ht="16" customHeight="1" x14ac:dyDescent="0.2">
      <c r="A86" s="55" t="s">
        <v>4</v>
      </c>
      <c r="B86" s="1" t="s">
        <v>23</v>
      </c>
      <c r="L86" s="6">
        <f t="array" ref="L86:Q93">TRANSPOSE(C65:J70) - L45:Q52</f>
        <v>97</v>
      </c>
      <c r="M86" s="6">
        <v>0</v>
      </c>
      <c r="N86" s="6">
        <v>0</v>
      </c>
      <c r="O86" s="6">
        <v>0</v>
      </c>
      <c r="P86" s="6">
        <v>0</v>
      </c>
      <c r="Q86" s="6">
        <v>0</v>
      </c>
      <c r="Z86" s="6">
        <f t="shared" ref="Z86:Z93" si="19">SUM(L86:Q86)</f>
        <v>97</v>
      </c>
      <c r="AI86" s="6">
        <f t="array" aca="1" ref="AI86:AP93" ca="1">MMULT(AT45:AY52, AT65:BA70)</f>
        <v>0</v>
      </c>
      <c r="AJ86" s="6">
        <f ca="1"/>
        <v>0</v>
      </c>
      <c r="AK86" s="6">
        <f ca="1"/>
        <v>0</v>
      </c>
      <c r="AL86" s="6">
        <f ca="1"/>
        <v>0</v>
      </c>
      <c r="AM86" s="6">
        <f ca="1"/>
        <v>0</v>
      </c>
      <c r="AN86" s="6">
        <f ca="1"/>
        <v>0</v>
      </c>
      <c r="AO86" s="6">
        <f ca="1"/>
        <v>0</v>
      </c>
      <c r="AP86" s="6">
        <f ca="1"/>
        <v>0</v>
      </c>
      <c r="AT86" s="6">
        <f t="array" aca="1" ref="AT86:BA93" ca="1">_xlfn.MUNIT(8) - AI86:AP93</f>
        <v>1</v>
      </c>
      <c r="AU86" s="6">
        <f ca="1"/>
        <v>0</v>
      </c>
      <c r="AV86" s="6">
        <f ca="1"/>
        <v>0</v>
      </c>
      <c r="AW86" s="6">
        <f ca="1"/>
        <v>0</v>
      </c>
      <c r="AX86" s="6">
        <f ca="1"/>
        <v>0</v>
      </c>
      <c r="AY86" s="6">
        <f ca="1"/>
        <v>0</v>
      </c>
      <c r="AZ86" s="6">
        <f ca="1"/>
        <v>0</v>
      </c>
      <c r="BA86" s="6">
        <f ca="1"/>
        <v>0</v>
      </c>
      <c r="BE86" s="6">
        <f t="array" aca="1" ref="BE86:BL93" ca="1">MINVERSE(AT86:BA93)</f>
        <v>1</v>
      </c>
      <c r="BF86" s="6">
        <f ca="1"/>
        <v>0</v>
      </c>
      <c r="BG86" s="6">
        <f ca="1"/>
        <v>0</v>
      </c>
      <c r="BH86" s="6">
        <f ca="1"/>
        <v>0</v>
      </c>
      <c r="BI86" s="6">
        <f ca="1"/>
        <v>0</v>
      </c>
      <c r="BJ86" s="6">
        <f ca="1"/>
        <v>0</v>
      </c>
      <c r="BK86" s="6">
        <f ca="1"/>
        <v>0</v>
      </c>
      <c r="BL86" s="6">
        <f ca="1"/>
        <v>0</v>
      </c>
      <c r="BO86" s="6">
        <f t="array" aca="1" ref="BO86:BO93" ca="1">MMULT(BE86:BL93, Z45:Z52)</f>
        <v>97</v>
      </c>
      <c r="BP86" s="7">
        <f t="shared" ref="BP86:BP93" ca="1" si="20">BO86-AB45</f>
        <v>0</v>
      </c>
      <c r="BT86" s="6">
        <f t="array" aca="1" ref="BT86:BY93" ca="1">MMULT(MINVERSE(AI45:AP52), L45:Q52)</f>
        <v>0</v>
      </c>
      <c r="BU86" s="6">
        <f ca="1"/>
        <v>0</v>
      </c>
      <c r="BV86" s="6">
        <f ca="1"/>
        <v>0</v>
      </c>
      <c r="BW86" s="6">
        <f ca="1"/>
        <v>0</v>
      </c>
      <c r="BX86" s="6">
        <f ca="1"/>
        <v>0</v>
      </c>
      <c r="BY86" s="6">
        <f ca="1"/>
        <v>0</v>
      </c>
      <c r="CA86" s="7">
        <f t="shared" ref="CA86:CA93" ca="1" si="21">SUM(BT86:BY86)</f>
        <v>0</v>
      </c>
      <c r="CX86" s="6">
        <f t="array" aca="1" ref="CX86:CX93" ca="1">MMULT(BE86:BL93, CX45:CX52)</f>
        <v>97</v>
      </c>
      <c r="DB86" s="6">
        <f ca="1">IF((ROW()-ROW($DB$86))=(COLUMN()-COLUMN($DB$86)),INDIRECT("CX"&amp;ROW()),0)</f>
        <v>97</v>
      </c>
      <c r="DC86" s="6">
        <f t="shared" ref="DC86:DI93" ca="1" si="22">IF((ROW()-ROW($DB$86))=(COLUMN()-COLUMN($DB$86)),INDIRECT("CX"&amp;ROW()),0)</f>
        <v>0</v>
      </c>
      <c r="DD86" s="6">
        <f t="shared" ca="1" si="22"/>
        <v>0</v>
      </c>
      <c r="DE86" s="6">
        <f t="shared" ca="1" si="22"/>
        <v>0</v>
      </c>
      <c r="DF86" s="6">
        <f t="shared" ca="1" si="22"/>
        <v>0</v>
      </c>
      <c r="DG86" s="6">
        <f t="shared" ca="1" si="22"/>
        <v>0</v>
      </c>
      <c r="DH86" s="6">
        <f t="shared" ca="1" si="22"/>
        <v>0</v>
      </c>
      <c r="DI86" s="6">
        <f t="shared" ca="1" si="22"/>
        <v>0</v>
      </c>
    </row>
    <row r="87" spans="1:126" x14ac:dyDescent="0.2">
      <c r="A87" s="55"/>
      <c r="B87" s="1" t="s">
        <v>1</v>
      </c>
      <c r="L87" s="6">
        <v>0</v>
      </c>
      <c r="M87" s="6">
        <v>87</v>
      </c>
      <c r="N87" s="6">
        <v>0</v>
      </c>
      <c r="O87" s="6">
        <v>0</v>
      </c>
      <c r="P87" s="6">
        <v>0</v>
      </c>
      <c r="Q87" s="6">
        <v>0</v>
      </c>
      <c r="Z87" s="6">
        <f t="shared" si="19"/>
        <v>87</v>
      </c>
      <c r="AI87" s="6">
        <f ca="1"/>
        <v>0</v>
      </c>
      <c r="AJ87" s="6">
        <f ca="1"/>
        <v>0</v>
      </c>
      <c r="AK87" s="6">
        <f ca="1"/>
        <v>0</v>
      </c>
      <c r="AL87" s="6">
        <f ca="1"/>
        <v>0</v>
      </c>
      <c r="AM87" s="6">
        <f ca="1"/>
        <v>0</v>
      </c>
      <c r="AN87" s="6">
        <f ca="1"/>
        <v>0</v>
      </c>
      <c r="AO87" s="6">
        <f ca="1"/>
        <v>0</v>
      </c>
      <c r="AP87" s="6">
        <f ca="1"/>
        <v>0</v>
      </c>
      <c r="AT87" s="6">
        <f ca="1"/>
        <v>0</v>
      </c>
      <c r="AU87" s="6">
        <f ca="1"/>
        <v>1</v>
      </c>
      <c r="AV87" s="6">
        <f ca="1"/>
        <v>0</v>
      </c>
      <c r="AW87" s="6">
        <f ca="1"/>
        <v>0</v>
      </c>
      <c r="AX87" s="6">
        <f ca="1"/>
        <v>0</v>
      </c>
      <c r="AY87" s="6">
        <f ca="1"/>
        <v>0</v>
      </c>
      <c r="AZ87" s="6">
        <f ca="1"/>
        <v>0</v>
      </c>
      <c r="BA87" s="6">
        <f ca="1"/>
        <v>0</v>
      </c>
      <c r="BE87" s="6">
        <f ca="1"/>
        <v>0</v>
      </c>
      <c r="BF87" s="6">
        <f ca="1"/>
        <v>1</v>
      </c>
      <c r="BG87" s="6">
        <f ca="1"/>
        <v>0</v>
      </c>
      <c r="BH87" s="6">
        <f ca="1"/>
        <v>0</v>
      </c>
      <c r="BI87" s="6">
        <f ca="1"/>
        <v>0</v>
      </c>
      <c r="BJ87" s="6">
        <f ca="1"/>
        <v>0</v>
      </c>
      <c r="BK87" s="6">
        <f ca="1"/>
        <v>0</v>
      </c>
      <c r="BL87" s="6">
        <f ca="1"/>
        <v>0</v>
      </c>
      <c r="BO87" s="6">
        <f ca="1"/>
        <v>87</v>
      </c>
      <c r="BP87" s="7">
        <f t="shared" ca="1" si="20"/>
        <v>0</v>
      </c>
      <c r="BT87" s="6">
        <f ca="1"/>
        <v>0</v>
      </c>
      <c r="BU87" s="6">
        <f ca="1"/>
        <v>0</v>
      </c>
      <c r="BV87" s="6">
        <f ca="1"/>
        <v>0</v>
      </c>
      <c r="BW87" s="6">
        <f ca="1"/>
        <v>0</v>
      </c>
      <c r="BX87" s="6">
        <f ca="1"/>
        <v>0</v>
      </c>
      <c r="BY87" s="6">
        <f ca="1"/>
        <v>0</v>
      </c>
      <c r="CA87" s="7">
        <f t="shared" ca="1" si="21"/>
        <v>0</v>
      </c>
      <c r="CX87" s="6">
        <f ca="1"/>
        <v>87</v>
      </c>
      <c r="DB87" s="6">
        <f t="shared" ref="DB87:DB93" ca="1" si="23">IF((ROW()-ROW($DB$86))=(COLUMN()-COLUMN($DB$86)),INDIRECT("CX"&amp;ROW()),0)</f>
        <v>0</v>
      </c>
      <c r="DC87" s="6">
        <f t="shared" ca="1" si="22"/>
        <v>87</v>
      </c>
      <c r="DD87" s="6">
        <f t="shared" ca="1" si="22"/>
        <v>0</v>
      </c>
      <c r="DE87" s="6">
        <f t="shared" ca="1" si="22"/>
        <v>0</v>
      </c>
      <c r="DF87" s="6">
        <f t="shared" ca="1" si="22"/>
        <v>0</v>
      </c>
      <c r="DG87" s="6">
        <f t="shared" ca="1" si="22"/>
        <v>0</v>
      </c>
      <c r="DH87" s="6">
        <f t="shared" ca="1" si="22"/>
        <v>0</v>
      </c>
      <c r="DI87" s="6">
        <f t="shared" ca="1" si="22"/>
        <v>0</v>
      </c>
    </row>
    <row r="88" spans="1:126" x14ac:dyDescent="0.2">
      <c r="A88" s="55"/>
      <c r="B88" s="1" t="s">
        <v>27</v>
      </c>
      <c r="L88" s="6">
        <v>-19.399999999999999</v>
      </c>
      <c r="M88" s="6">
        <v>0</v>
      </c>
      <c r="N88" s="6">
        <v>0</v>
      </c>
      <c r="O88" s="6">
        <v>0</v>
      </c>
      <c r="P88" s="6">
        <v>19.399999999999999</v>
      </c>
      <c r="Q88" s="6">
        <v>0</v>
      </c>
      <c r="Z88" s="6">
        <f t="shared" si="19"/>
        <v>0</v>
      </c>
      <c r="AI88" s="6">
        <f ca="1"/>
        <v>0.22399999999999998</v>
      </c>
      <c r="AJ88" s="6">
        <f ca="1"/>
        <v>0</v>
      </c>
      <c r="AK88" s="6">
        <f ca="1"/>
        <v>2.9999999999999995E-2</v>
      </c>
      <c r="AL88" s="6">
        <f ca="1"/>
        <v>0</v>
      </c>
      <c r="AM88" s="6">
        <f ca="1"/>
        <v>0</v>
      </c>
      <c r="AN88" s="6">
        <f ca="1"/>
        <v>0</v>
      </c>
      <c r="AO88" s="6">
        <f ca="1"/>
        <v>0</v>
      </c>
      <c r="AP88" s="6">
        <f ca="1"/>
        <v>0</v>
      </c>
      <c r="AT88" s="6">
        <f ca="1"/>
        <v>-0.22399999999999998</v>
      </c>
      <c r="AU88" s="6">
        <f ca="1"/>
        <v>0</v>
      </c>
      <c r="AV88" s="6">
        <f ca="1"/>
        <v>0.97</v>
      </c>
      <c r="AW88" s="6">
        <f ca="1"/>
        <v>0</v>
      </c>
      <c r="AX88" s="6">
        <f ca="1"/>
        <v>0</v>
      </c>
      <c r="AY88" s="6">
        <f ca="1"/>
        <v>0</v>
      </c>
      <c r="AZ88" s="6">
        <f ca="1"/>
        <v>0</v>
      </c>
      <c r="BA88" s="6">
        <f ca="1"/>
        <v>0</v>
      </c>
      <c r="BE88" s="6">
        <f ca="1"/>
        <v>0.23092783505154638</v>
      </c>
      <c r="BF88" s="6">
        <f ca="1"/>
        <v>0</v>
      </c>
      <c r="BG88" s="6">
        <f ca="1"/>
        <v>1.0309278350515465</v>
      </c>
      <c r="BH88" s="6">
        <f ca="1"/>
        <v>0</v>
      </c>
      <c r="BI88" s="6">
        <f ca="1"/>
        <v>0</v>
      </c>
      <c r="BJ88" s="6">
        <f ca="1"/>
        <v>0</v>
      </c>
      <c r="BK88" s="6">
        <f ca="1"/>
        <v>0</v>
      </c>
      <c r="BL88" s="6">
        <f ca="1"/>
        <v>0</v>
      </c>
      <c r="BO88" s="6">
        <f ca="1"/>
        <v>22.4</v>
      </c>
      <c r="BP88" s="7">
        <f t="shared" ca="1" si="20"/>
        <v>0</v>
      </c>
      <c r="BT88" s="6">
        <f ca="1"/>
        <v>1</v>
      </c>
      <c r="BU88" s="6">
        <f ca="1"/>
        <v>0</v>
      </c>
      <c r="BV88" s="6">
        <f ca="1"/>
        <v>0</v>
      </c>
      <c r="BW88" s="6">
        <f ca="1"/>
        <v>0</v>
      </c>
      <c r="BX88" s="6">
        <f ca="1"/>
        <v>0</v>
      </c>
      <c r="BY88" s="6">
        <f ca="1"/>
        <v>0</v>
      </c>
      <c r="CA88" s="7">
        <f t="shared" ca="1" si="21"/>
        <v>1</v>
      </c>
      <c r="CX88" s="6">
        <f ca="1"/>
        <v>22.4</v>
      </c>
      <c r="DB88" s="6">
        <f t="shared" ca="1" si="23"/>
        <v>0</v>
      </c>
      <c r="DC88" s="6">
        <f t="shared" ca="1" si="22"/>
        <v>0</v>
      </c>
      <c r="DD88" s="6">
        <f t="shared" ca="1" si="22"/>
        <v>22.4</v>
      </c>
      <c r="DE88" s="6">
        <f t="shared" ca="1" si="22"/>
        <v>0</v>
      </c>
      <c r="DF88" s="6">
        <f t="shared" ca="1" si="22"/>
        <v>0</v>
      </c>
      <c r="DG88" s="6">
        <f t="shared" ca="1" si="22"/>
        <v>0</v>
      </c>
      <c r="DH88" s="6">
        <f t="shared" ca="1" si="22"/>
        <v>0</v>
      </c>
      <c r="DI88" s="6">
        <f t="shared" ca="1" si="22"/>
        <v>0</v>
      </c>
    </row>
    <row r="89" spans="1:126" x14ac:dyDescent="0.2">
      <c r="A89" s="55"/>
      <c r="B89" s="1" t="s">
        <v>26</v>
      </c>
      <c r="L89" s="6">
        <v>0</v>
      </c>
      <c r="M89" s="6">
        <v>-78.2</v>
      </c>
      <c r="N89" s="6">
        <v>17.8</v>
      </c>
      <c r="O89" s="6">
        <v>32.299999999999997</v>
      </c>
      <c r="P89" s="6">
        <v>0</v>
      </c>
      <c r="Q89" s="6">
        <v>28.1</v>
      </c>
      <c r="Z89" s="6">
        <f t="shared" si="19"/>
        <v>0</v>
      </c>
      <c r="AI89" s="6">
        <f ca="1"/>
        <v>0</v>
      </c>
      <c r="AJ89" s="6">
        <f ca="1"/>
        <v>0.89885057471264374</v>
      </c>
      <c r="AK89" s="6">
        <f ca="1"/>
        <v>0</v>
      </c>
      <c r="AL89" s="6">
        <f ca="1"/>
        <v>0</v>
      </c>
      <c r="AM89" s="6">
        <f ca="1"/>
        <v>0</v>
      </c>
      <c r="AN89" s="6">
        <f ca="1"/>
        <v>0</v>
      </c>
      <c r="AO89" s="6">
        <f ca="1"/>
        <v>0</v>
      </c>
      <c r="AP89" s="6">
        <f ca="1"/>
        <v>0</v>
      </c>
      <c r="AT89" s="6">
        <f ca="1"/>
        <v>0</v>
      </c>
      <c r="AU89" s="6">
        <f ca="1"/>
        <v>-0.89885057471264374</v>
      </c>
      <c r="AV89" s="6">
        <f ca="1"/>
        <v>0</v>
      </c>
      <c r="AW89" s="6">
        <f ca="1"/>
        <v>1</v>
      </c>
      <c r="AX89" s="6">
        <f ca="1"/>
        <v>0</v>
      </c>
      <c r="AY89" s="6">
        <f ca="1"/>
        <v>0</v>
      </c>
      <c r="AZ89" s="6">
        <f ca="1"/>
        <v>0</v>
      </c>
      <c r="BA89" s="6">
        <f ca="1"/>
        <v>0</v>
      </c>
      <c r="BE89" s="6">
        <f ca="1"/>
        <v>0</v>
      </c>
      <c r="BF89" s="6">
        <f ca="1"/>
        <v>0.89885057471264374</v>
      </c>
      <c r="BG89" s="6">
        <f ca="1"/>
        <v>0</v>
      </c>
      <c r="BH89" s="6">
        <f ca="1"/>
        <v>1</v>
      </c>
      <c r="BI89" s="6">
        <f ca="1"/>
        <v>0</v>
      </c>
      <c r="BJ89" s="6">
        <f ca="1"/>
        <v>0</v>
      </c>
      <c r="BK89" s="6">
        <f ca="1"/>
        <v>0</v>
      </c>
      <c r="BL89" s="6">
        <f ca="1"/>
        <v>0</v>
      </c>
      <c r="BO89" s="6">
        <f ca="1"/>
        <v>78.2</v>
      </c>
      <c r="BP89" s="7">
        <f t="shared" ca="1" si="20"/>
        <v>0</v>
      </c>
      <c r="BT89" s="6">
        <f ca="1"/>
        <v>0</v>
      </c>
      <c r="BU89" s="6">
        <f ca="1"/>
        <v>1</v>
      </c>
      <c r="BV89" s="6">
        <f ca="1"/>
        <v>0</v>
      </c>
      <c r="BW89" s="6">
        <f ca="1"/>
        <v>0</v>
      </c>
      <c r="BX89" s="6">
        <f ca="1"/>
        <v>0</v>
      </c>
      <c r="BY89" s="6">
        <f ca="1"/>
        <v>0</v>
      </c>
      <c r="CA89" s="7">
        <f t="shared" ca="1" si="21"/>
        <v>1</v>
      </c>
      <c r="CX89" s="6">
        <f ca="1"/>
        <v>78.2</v>
      </c>
      <c r="DB89" s="6">
        <f t="shared" ca="1" si="23"/>
        <v>0</v>
      </c>
      <c r="DC89" s="6">
        <f t="shared" ca="1" si="22"/>
        <v>0</v>
      </c>
      <c r="DD89" s="6">
        <f t="shared" ca="1" si="22"/>
        <v>0</v>
      </c>
      <c r="DE89" s="6">
        <f t="shared" ca="1" si="22"/>
        <v>78.2</v>
      </c>
      <c r="DF89" s="6">
        <f t="shared" ca="1" si="22"/>
        <v>0</v>
      </c>
      <c r="DG89" s="6">
        <f t="shared" ca="1" si="22"/>
        <v>0</v>
      </c>
      <c r="DH89" s="6">
        <f t="shared" ca="1" si="22"/>
        <v>0</v>
      </c>
      <c r="DI89" s="6">
        <f t="shared" ca="1" si="22"/>
        <v>0</v>
      </c>
    </row>
    <row r="90" spans="1:126" x14ac:dyDescent="0.2">
      <c r="A90" s="55"/>
      <c r="B90" s="1" t="s">
        <v>29</v>
      </c>
      <c r="L90" s="6">
        <v>0</v>
      </c>
      <c r="M90" s="6">
        <v>0</v>
      </c>
      <c r="N90" s="6">
        <v>-12.6</v>
      </c>
      <c r="O90" s="6">
        <v>12.1</v>
      </c>
      <c r="P90" s="6">
        <v>0.5</v>
      </c>
      <c r="Q90" s="6">
        <v>0</v>
      </c>
      <c r="Z90" s="6">
        <f t="shared" si="19"/>
        <v>0</v>
      </c>
      <c r="AI90" s="6">
        <f ca="1"/>
        <v>0</v>
      </c>
      <c r="AJ90" s="6">
        <f ca="1"/>
        <v>0</v>
      </c>
      <c r="AK90" s="6">
        <f ca="1"/>
        <v>0</v>
      </c>
      <c r="AL90" s="6">
        <f ca="1"/>
        <v>0.16112531969309463</v>
      </c>
      <c r="AM90" s="6">
        <f ca="1"/>
        <v>0</v>
      </c>
      <c r="AN90" s="6">
        <f ca="1"/>
        <v>0</v>
      </c>
      <c r="AO90" s="6">
        <f ca="1"/>
        <v>0</v>
      </c>
      <c r="AP90" s="6">
        <f ca="1"/>
        <v>0</v>
      </c>
      <c r="AT90" s="6">
        <f ca="1"/>
        <v>0</v>
      </c>
      <c r="AU90" s="6">
        <f ca="1"/>
        <v>0</v>
      </c>
      <c r="AV90" s="6">
        <f ca="1"/>
        <v>0</v>
      </c>
      <c r="AW90" s="6">
        <f ca="1"/>
        <v>-0.16112531969309463</v>
      </c>
      <c r="AX90" s="6">
        <f ca="1"/>
        <v>1</v>
      </c>
      <c r="AY90" s="6">
        <f ca="1"/>
        <v>0</v>
      </c>
      <c r="AZ90" s="6">
        <f ca="1"/>
        <v>0</v>
      </c>
      <c r="BA90" s="6">
        <f ca="1"/>
        <v>0</v>
      </c>
      <c r="BE90" s="6">
        <f ca="1"/>
        <v>0</v>
      </c>
      <c r="BF90" s="6">
        <f ca="1"/>
        <v>0.14482758620689656</v>
      </c>
      <c r="BG90" s="6">
        <f ca="1"/>
        <v>0</v>
      </c>
      <c r="BH90" s="6">
        <f ca="1"/>
        <v>0.16112531969309463</v>
      </c>
      <c r="BI90" s="6">
        <f ca="1"/>
        <v>1</v>
      </c>
      <c r="BJ90" s="6">
        <f ca="1"/>
        <v>0</v>
      </c>
      <c r="BK90" s="6">
        <f ca="1"/>
        <v>0</v>
      </c>
      <c r="BL90" s="6">
        <f ca="1"/>
        <v>0</v>
      </c>
      <c r="BO90" s="6">
        <f ca="1"/>
        <v>12.600000000000001</v>
      </c>
      <c r="BP90" s="7">
        <f t="shared" ca="1" si="20"/>
        <v>0</v>
      </c>
      <c r="BT90" s="6">
        <f ca="1"/>
        <v>0</v>
      </c>
      <c r="BU90" s="6">
        <f ca="1"/>
        <v>0</v>
      </c>
      <c r="BV90" s="6">
        <f ca="1"/>
        <v>0.99999999999999989</v>
      </c>
      <c r="BW90" s="6">
        <f ca="1"/>
        <v>0</v>
      </c>
      <c r="BX90" s="6">
        <f ca="1"/>
        <v>0</v>
      </c>
      <c r="BY90" s="6">
        <f ca="1"/>
        <v>0</v>
      </c>
      <c r="CA90" s="7">
        <f t="shared" ca="1" si="21"/>
        <v>0.99999999999999989</v>
      </c>
      <c r="CX90" s="6">
        <f ca="1"/>
        <v>12.600000000000001</v>
      </c>
      <c r="DB90" s="6">
        <f t="shared" ca="1" si="23"/>
        <v>0</v>
      </c>
      <c r="DC90" s="6">
        <f t="shared" ca="1" si="22"/>
        <v>0</v>
      </c>
      <c r="DD90" s="6">
        <f t="shared" ca="1" si="22"/>
        <v>0</v>
      </c>
      <c r="DE90" s="6">
        <f t="shared" ca="1" si="22"/>
        <v>0</v>
      </c>
      <c r="DF90" s="6">
        <f t="shared" ca="1" si="22"/>
        <v>12.600000000000001</v>
      </c>
      <c r="DG90" s="6">
        <f t="shared" ca="1" si="22"/>
        <v>0</v>
      </c>
      <c r="DH90" s="6">
        <f t="shared" ca="1" si="22"/>
        <v>0</v>
      </c>
      <c r="DI90" s="6">
        <f t="shared" ca="1" si="22"/>
        <v>0</v>
      </c>
    </row>
    <row r="91" spans="1:126" x14ac:dyDescent="0.2">
      <c r="A91" s="55"/>
      <c r="B91" s="1" t="s">
        <v>19</v>
      </c>
      <c r="L91" s="6">
        <v>0</v>
      </c>
      <c r="M91" s="6">
        <v>0</v>
      </c>
      <c r="N91" s="6">
        <v>0</v>
      </c>
      <c r="O91" s="6">
        <v>-25.2</v>
      </c>
      <c r="P91" s="6">
        <v>0</v>
      </c>
      <c r="Q91" s="6">
        <v>0</v>
      </c>
      <c r="Z91" s="6">
        <f t="shared" si="19"/>
        <v>-25.2</v>
      </c>
      <c r="AI91" s="6">
        <f ca="1"/>
        <v>0</v>
      </c>
      <c r="AJ91" s="6">
        <f ca="1"/>
        <v>0</v>
      </c>
      <c r="AK91" s="6">
        <f ca="1"/>
        <v>0</v>
      </c>
      <c r="AL91" s="6">
        <f ca="1"/>
        <v>0.23443008225616921</v>
      </c>
      <c r="AM91" s="6">
        <f ca="1"/>
        <v>0.54504504504504503</v>
      </c>
      <c r="AN91" s="6">
        <f ca="1"/>
        <v>0</v>
      </c>
      <c r="AO91" s="6">
        <f ca="1"/>
        <v>0</v>
      </c>
      <c r="AP91" s="6">
        <f ca="1"/>
        <v>0</v>
      </c>
      <c r="AT91" s="6">
        <f ca="1"/>
        <v>0</v>
      </c>
      <c r="AU91" s="6">
        <f ca="1"/>
        <v>0</v>
      </c>
      <c r="AV91" s="6">
        <f ca="1"/>
        <v>0</v>
      </c>
      <c r="AW91" s="6">
        <f ca="1"/>
        <v>-0.23443008225616921</v>
      </c>
      <c r="AX91" s="6">
        <f ca="1"/>
        <v>-0.54504504504504503</v>
      </c>
      <c r="AY91" s="6">
        <f ca="1"/>
        <v>1</v>
      </c>
      <c r="AZ91" s="6">
        <f ca="1"/>
        <v>0</v>
      </c>
      <c r="BA91" s="6">
        <f ca="1"/>
        <v>0</v>
      </c>
      <c r="BE91" s="6">
        <f ca="1"/>
        <v>0</v>
      </c>
      <c r="BF91" s="6">
        <f ca="1"/>
        <v>0.28965517241379313</v>
      </c>
      <c r="BG91" s="6">
        <f ca="1"/>
        <v>0</v>
      </c>
      <c r="BH91" s="6">
        <f ca="1"/>
        <v>0.32225063938618925</v>
      </c>
      <c r="BI91" s="6">
        <f ca="1"/>
        <v>0.54504504504504503</v>
      </c>
      <c r="BJ91" s="6">
        <f ca="1"/>
        <v>1</v>
      </c>
      <c r="BK91" s="6">
        <f ca="1"/>
        <v>0</v>
      </c>
      <c r="BL91" s="6">
        <f ca="1"/>
        <v>0</v>
      </c>
      <c r="BO91" s="6">
        <f ca="1"/>
        <v>25.200000000000003</v>
      </c>
      <c r="BP91" s="7">
        <f t="shared" ca="1" si="20"/>
        <v>0</v>
      </c>
      <c r="BT91" s="6">
        <f ca="1"/>
        <v>0</v>
      </c>
      <c r="BU91" s="6">
        <f ca="1"/>
        <v>0</v>
      </c>
      <c r="BV91" s="6">
        <f ca="1"/>
        <v>0</v>
      </c>
      <c r="BW91" s="6">
        <f ca="1"/>
        <v>0.99999999999999989</v>
      </c>
      <c r="BX91" s="6">
        <f ca="1"/>
        <v>0</v>
      </c>
      <c r="BY91" s="6">
        <f ca="1"/>
        <v>0</v>
      </c>
      <c r="CA91" s="7">
        <f t="shared" ca="1" si="21"/>
        <v>0.99999999999999989</v>
      </c>
      <c r="CX91" s="6">
        <f ca="1"/>
        <v>25.200000000000003</v>
      </c>
      <c r="DB91" s="6">
        <f t="shared" ca="1" si="23"/>
        <v>0</v>
      </c>
      <c r="DC91" s="6">
        <f t="shared" ca="1" si="22"/>
        <v>0</v>
      </c>
      <c r="DD91" s="6">
        <f t="shared" ca="1" si="22"/>
        <v>0</v>
      </c>
      <c r="DE91" s="6">
        <f t="shared" ca="1" si="22"/>
        <v>0</v>
      </c>
      <c r="DF91" s="6">
        <f t="shared" ca="1" si="22"/>
        <v>0</v>
      </c>
      <c r="DG91" s="6">
        <f t="shared" ca="1" si="22"/>
        <v>25.200000000000003</v>
      </c>
      <c r="DH91" s="6">
        <f t="shared" ca="1" si="22"/>
        <v>0</v>
      </c>
      <c r="DI91" s="6">
        <f t="shared" ca="1" si="22"/>
        <v>0</v>
      </c>
    </row>
    <row r="92" spans="1:126" x14ac:dyDescent="0.2">
      <c r="A92" s="55"/>
      <c r="B92" s="1" t="s">
        <v>17</v>
      </c>
      <c r="L92" s="6">
        <v>0</v>
      </c>
      <c r="M92" s="6">
        <v>0</v>
      </c>
      <c r="N92" s="6">
        <v>0</v>
      </c>
      <c r="O92" s="6">
        <v>0</v>
      </c>
      <c r="P92" s="6">
        <v>-0.4</v>
      </c>
      <c r="Q92" s="6">
        <v>0</v>
      </c>
      <c r="Z92" s="6">
        <f t="shared" si="19"/>
        <v>-0.4</v>
      </c>
      <c r="AI92" s="6">
        <f ca="1"/>
        <v>0</v>
      </c>
      <c r="AJ92" s="6">
        <f ca="1"/>
        <v>0</v>
      </c>
      <c r="AK92" s="6">
        <f ca="1"/>
        <v>1.7408470926058867E-2</v>
      </c>
      <c r="AL92" s="6">
        <f ca="1"/>
        <v>0</v>
      </c>
      <c r="AM92" s="6">
        <f ca="1"/>
        <v>7.9763898859376255E-4</v>
      </c>
      <c r="AN92" s="6">
        <f ca="1"/>
        <v>0</v>
      </c>
      <c r="AO92" s="6">
        <f ca="1"/>
        <v>0</v>
      </c>
      <c r="AP92" s="6">
        <f ca="1"/>
        <v>0</v>
      </c>
      <c r="AT92" s="6">
        <f ca="1"/>
        <v>0</v>
      </c>
      <c r="AU92" s="6">
        <f ca="1"/>
        <v>0</v>
      </c>
      <c r="AV92" s="6">
        <f ca="1"/>
        <v>-1.7408470926058867E-2</v>
      </c>
      <c r="AW92" s="6">
        <f ca="1"/>
        <v>0</v>
      </c>
      <c r="AX92" s="6">
        <f ca="1"/>
        <v>-7.9763898859376255E-4</v>
      </c>
      <c r="AY92" s="6">
        <f ca="1"/>
        <v>0</v>
      </c>
      <c r="AZ92" s="6">
        <f ca="1"/>
        <v>1</v>
      </c>
      <c r="BA92" s="6">
        <f ca="1"/>
        <v>0</v>
      </c>
      <c r="BE92" s="6">
        <f ca="1"/>
        <v>4.0201005025125632E-3</v>
      </c>
      <c r="BF92" s="6">
        <f ca="1"/>
        <v>1.1552012938254493E-4</v>
      </c>
      <c r="BG92" s="6">
        <f ca="1"/>
        <v>1.7946877243359659E-2</v>
      </c>
      <c r="BH92" s="6">
        <f ca="1"/>
        <v>1.2851983703684666E-4</v>
      </c>
      <c r="BI92" s="6">
        <f ca="1"/>
        <v>7.9763898859376255E-4</v>
      </c>
      <c r="BJ92" s="6">
        <f ca="1"/>
        <v>0</v>
      </c>
      <c r="BK92" s="6">
        <f ca="1"/>
        <v>1</v>
      </c>
      <c r="BL92" s="6">
        <f ca="1"/>
        <v>0</v>
      </c>
      <c r="BO92" s="6">
        <f ca="1"/>
        <v>0.4</v>
      </c>
      <c r="BP92" s="7">
        <f t="shared" ca="1" si="20"/>
        <v>0</v>
      </c>
      <c r="BT92" s="6">
        <f ca="1"/>
        <v>0</v>
      </c>
      <c r="BU92" s="6">
        <f ca="1"/>
        <v>0</v>
      </c>
      <c r="BV92" s="6">
        <f ca="1"/>
        <v>0</v>
      </c>
      <c r="BW92" s="6">
        <f ca="1"/>
        <v>0</v>
      </c>
      <c r="BX92" s="6">
        <f ca="1"/>
        <v>1</v>
      </c>
      <c r="BY92" s="6">
        <f ca="1"/>
        <v>0</v>
      </c>
      <c r="CA92" s="7">
        <f t="shared" ca="1" si="21"/>
        <v>1</v>
      </c>
      <c r="CX92" s="6">
        <f ca="1"/>
        <v>0.4</v>
      </c>
      <c r="DB92" s="6">
        <f t="shared" ca="1" si="23"/>
        <v>0</v>
      </c>
      <c r="DC92" s="6">
        <f t="shared" ca="1" si="22"/>
        <v>0</v>
      </c>
      <c r="DD92" s="6">
        <f t="shared" ca="1" si="22"/>
        <v>0</v>
      </c>
      <c r="DE92" s="6">
        <f t="shared" ca="1" si="22"/>
        <v>0</v>
      </c>
      <c r="DF92" s="6">
        <f t="shared" ca="1" si="22"/>
        <v>0</v>
      </c>
      <c r="DG92" s="6">
        <f t="shared" ca="1" si="22"/>
        <v>0</v>
      </c>
      <c r="DH92" s="6">
        <f t="shared" ca="1" si="22"/>
        <v>0.4</v>
      </c>
      <c r="DI92" s="6">
        <f t="shared" ca="1" si="22"/>
        <v>0</v>
      </c>
    </row>
    <row r="93" spans="1:126" x14ac:dyDescent="0.2">
      <c r="A93" s="55"/>
      <c r="B93" s="1" t="s">
        <v>18</v>
      </c>
      <c r="L93" s="6">
        <v>0</v>
      </c>
      <c r="M93" s="6">
        <v>0</v>
      </c>
      <c r="N93" s="6">
        <v>0</v>
      </c>
      <c r="O93" s="6">
        <v>0</v>
      </c>
      <c r="P93" s="6">
        <v>0</v>
      </c>
      <c r="Q93" s="6">
        <v>-5.9</v>
      </c>
      <c r="Z93" s="6">
        <f t="shared" si="19"/>
        <v>-5.9</v>
      </c>
      <c r="AI93" s="6">
        <f ca="1"/>
        <v>0</v>
      </c>
      <c r="AJ93" s="6">
        <f ca="1"/>
        <v>0</v>
      </c>
      <c r="AK93" s="6">
        <f ca="1"/>
        <v>0</v>
      </c>
      <c r="AL93" s="6">
        <f ca="1"/>
        <v>7.5447570332480826E-2</v>
      </c>
      <c r="AM93" s="6">
        <f ca="1"/>
        <v>0</v>
      </c>
      <c r="AN93" s="6">
        <f ca="1"/>
        <v>0</v>
      </c>
      <c r="AO93" s="6">
        <f ca="1"/>
        <v>0</v>
      </c>
      <c r="AP93" s="6">
        <f ca="1"/>
        <v>0</v>
      </c>
      <c r="AT93" s="6">
        <f ca="1"/>
        <v>0</v>
      </c>
      <c r="AU93" s="6">
        <f ca="1"/>
        <v>0</v>
      </c>
      <c r="AV93" s="6">
        <f ca="1"/>
        <v>0</v>
      </c>
      <c r="AW93" s="6">
        <f ca="1"/>
        <v>-7.5447570332480826E-2</v>
      </c>
      <c r="AX93" s="6">
        <f ca="1"/>
        <v>0</v>
      </c>
      <c r="AY93" s="6">
        <f ca="1"/>
        <v>0</v>
      </c>
      <c r="AZ93" s="6">
        <f ca="1"/>
        <v>0</v>
      </c>
      <c r="BA93" s="6">
        <f ca="1"/>
        <v>1</v>
      </c>
      <c r="BE93" s="6">
        <f ca="1"/>
        <v>0</v>
      </c>
      <c r="BF93" s="6">
        <f ca="1"/>
        <v>6.7816091954022995E-2</v>
      </c>
      <c r="BG93" s="6">
        <f ca="1"/>
        <v>0</v>
      </c>
      <c r="BH93" s="6">
        <f ca="1"/>
        <v>7.5447570332480826E-2</v>
      </c>
      <c r="BI93" s="6">
        <f ca="1"/>
        <v>0</v>
      </c>
      <c r="BJ93" s="6">
        <f ca="1"/>
        <v>0</v>
      </c>
      <c r="BK93" s="6">
        <f ca="1"/>
        <v>0</v>
      </c>
      <c r="BL93" s="6">
        <f ca="1"/>
        <v>1</v>
      </c>
      <c r="BO93" s="6">
        <f ca="1"/>
        <v>5.9</v>
      </c>
      <c r="BP93" s="7">
        <f t="shared" ca="1" si="20"/>
        <v>0</v>
      </c>
      <c r="BT93" s="6">
        <f ca="1"/>
        <v>0</v>
      </c>
      <c r="BU93" s="6">
        <f ca="1"/>
        <v>0</v>
      </c>
      <c r="BV93" s="6">
        <f ca="1"/>
        <v>0</v>
      </c>
      <c r="BW93" s="6">
        <f ca="1"/>
        <v>0</v>
      </c>
      <c r="BX93" s="6">
        <f ca="1"/>
        <v>0</v>
      </c>
      <c r="BY93" s="6">
        <f ca="1"/>
        <v>1</v>
      </c>
      <c r="CA93" s="7">
        <f t="shared" ca="1" si="21"/>
        <v>1</v>
      </c>
      <c r="CX93" s="6">
        <f ca="1"/>
        <v>5.9</v>
      </c>
      <c r="DB93" s="6">
        <f t="shared" ca="1" si="23"/>
        <v>0</v>
      </c>
      <c r="DC93" s="6">
        <f t="shared" ca="1" si="22"/>
        <v>0</v>
      </c>
      <c r="DD93" s="6">
        <f t="shared" ca="1" si="22"/>
        <v>0</v>
      </c>
      <c r="DE93" s="6">
        <f t="shared" ca="1" si="22"/>
        <v>0</v>
      </c>
      <c r="DF93" s="6">
        <f t="shared" ca="1" si="22"/>
        <v>0</v>
      </c>
      <c r="DG93" s="6">
        <f t="shared" ca="1" si="22"/>
        <v>0</v>
      </c>
      <c r="DH93" s="6">
        <f t="shared" ca="1" si="22"/>
        <v>0</v>
      </c>
      <c r="DI93" s="6">
        <f t="shared" ca="1" si="22"/>
        <v>5.9</v>
      </c>
    </row>
    <row r="94" spans="1:126" ht="19" x14ac:dyDescent="0.2">
      <c r="L94" s="61" t="s">
        <v>13</v>
      </c>
      <c r="M94" s="61"/>
      <c r="N94" s="61"/>
      <c r="O94" s="61"/>
      <c r="P94" s="61"/>
      <c r="Q94" s="61"/>
      <c r="Z94" s="46" t="s">
        <v>11</v>
      </c>
      <c r="AI94" s="53" t="s">
        <v>63</v>
      </c>
      <c r="AJ94" s="53"/>
      <c r="AK94" s="53"/>
      <c r="AL94" s="53"/>
      <c r="AM94" s="53"/>
      <c r="AN94" s="53"/>
      <c r="AO94" s="53"/>
      <c r="AP94" s="53"/>
      <c r="AQ94" s="8"/>
      <c r="AR94" s="8"/>
      <c r="AS94" s="8"/>
      <c r="AT94" s="53" t="s">
        <v>47</v>
      </c>
      <c r="AU94" s="53"/>
      <c r="AV94" s="53"/>
      <c r="AW94" s="53"/>
      <c r="AX94" s="53"/>
      <c r="AY94" s="53"/>
      <c r="AZ94" s="53"/>
      <c r="BA94" s="53"/>
      <c r="BB94" s="8"/>
      <c r="BC94" s="8"/>
      <c r="BD94" s="8"/>
      <c r="BE94" s="53" t="s">
        <v>49</v>
      </c>
      <c r="BF94" s="53"/>
      <c r="BG94" s="53"/>
      <c r="BH94" s="53"/>
      <c r="BI94" s="53"/>
      <c r="BJ94" s="53"/>
      <c r="BK94" s="53"/>
      <c r="BL94" s="53"/>
      <c r="BM94" s="8"/>
      <c r="BN94" s="8"/>
      <c r="BO94" s="30" t="s">
        <v>61</v>
      </c>
      <c r="BP94" s="8" t="s">
        <v>62</v>
      </c>
      <c r="BQ94" s="8"/>
      <c r="BR94" s="8"/>
      <c r="BS94" s="8"/>
      <c r="BT94" s="56" t="s">
        <v>72</v>
      </c>
      <c r="BU94" s="56"/>
      <c r="BV94" s="56"/>
      <c r="BW94" s="56"/>
      <c r="BX94" s="56"/>
      <c r="BY94" s="56"/>
      <c r="BZ94" s="8"/>
      <c r="CB94" s="8"/>
      <c r="CC94" s="8"/>
      <c r="CD94" s="8"/>
      <c r="CM94" s="8"/>
      <c r="CN94" s="8"/>
      <c r="CO94" s="67"/>
      <c r="CX94" s="46" t="s">
        <v>124</v>
      </c>
      <c r="DB94" s="53" t="s">
        <v>126</v>
      </c>
      <c r="DC94" s="53"/>
      <c r="DD94" s="53"/>
      <c r="DE94" s="53"/>
      <c r="DF94" s="53"/>
      <c r="DG94" s="53"/>
      <c r="DH94" s="53"/>
      <c r="DI94" s="53"/>
      <c r="DJ94" s="8"/>
      <c r="DK94" s="8"/>
      <c r="DL94" s="8"/>
      <c r="DN94" s="8"/>
      <c r="DO94" s="8"/>
      <c r="DP94" s="8"/>
      <c r="DQ94" s="8"/>
      <c r="DR94" s="8"/>
      <c r="DS94" s="8"/>
      <c r="DT94" s="8"/>
      <c r="DU94" s="8"/>
      <c r="DV94" s="8"/>
    </row>
    <row r="95" spans="1:126" ht="16" customHeight="1" x14ac:dyDescent="0.2">
      <c r="J95" s="55" t="s">
        <v>30</v>
      </c>
      <c r="K95" s="1" t="s">
        <v>32</v>
      </c>
      <c r="L95" s="16">
        <f t="array" ref="L95:Q97">MMULT(TRANSPOSE(C31:E38), L86:Q93)</f>
        <v>77.599999999999994</v>
      </c>
      <c r="M95" s="16">
        <v>8.7999999999999972</v>
      </c>
      <c r="N95" s="16">
        <v>5.2000000000000011</v>
      </c>
      <c r="O95" s="16">
        <v>44.4</v>
      </c>
      <c r="P95" s="16">
        <v>19.899999999999999</v>
      </c>
      <c r="Q95" s="16">
        <v>28.1</v>
      </c>
    </row>
    <row r="96" spans="1:126" ht="17" x14ac:dyDescent="0.2">
      <c r="J96" s="55"/>
      <c r="K96" s="37" t="s">
        <v>81</v>
      </c>
      <c r="L96" s="6">
        <v>0</v>
      </c>
      <c r="M96" s="6">
        <v>0</v>
      </c>
      <c r="N96" s="6">
        <v>0</v>
      </c>
      <c r="O96" s="6">
        <v>-25.2</v>
      </c>
      <c r="P96" s="6">
        <v>0</v>
      </c>
      <c r="Q96" s="6">
        <v>0</v>
      </c>
    </row>
    <row r="97" spans="1:27" x14ac:dyDescent="0.2">
      <c r="J97" s="55"/>
      <c r="K97" s="1" t="s">
        <v>33</v>
      </c>
      <c r="L97" s="6">
        <v>0</v>
      </c>
      <c r="M97" s="6">
        <v>0</v>
      </c>
      <c r="N97" s="6">
        <v>0</v>
      </c>
      <c r="O97" s="6">
        <v>0</v>
      </c>
      <c r="P97" s="6">
        <v>-0.4</v>
      </c>
      <c r="Q97" s="6">
        <v>-5.9</v>
      </c>
      <c r="R97" s="17"/>
      <c r="S97" s="17"/>
      <c r="T97" s="17"/>
      <c r="U97" s="17"/>
      <c r="V97" s="17"/>
      <c r="W97" s="17"/>
      <c r="X97" s="17"/>
      <c r="Y97" s="17"/>
      <c r="Z97" s="17"/>
      <c r="AA97" s="17"/>
    </row>
    <row r="98" spans="1:27" ht="20" x14ac:dyDescent="0.25">
      <c r="L98" s="61" t="s">
        <v>35</v>
      </c>
      <c r="M98" s="61"/>
      <c r="N98" s="61"/>
      <c r="O98" s="61"/>
      <c r="P98" s="61"/>
      <c r="Q98" s="61"/>
    </row>
    <row r="101" spans="1:27" ht="47" x14ac:dyDescent="0.55000000000000004">
      <c r="A101" s="27" t="s">
        <v>7</v>
      </c>
      <c r="B101" s="27"/>
      <c r="C101" s="27"/>
      <c r="D101" s="27"/>
      <c r="E101" s="27"/>
      <c r="F101" s="27"/>
      <c r="G101" s="27"/>
      <c r="H101" s="27"/>
      <c r="I101" s="27"/>
    </row>
    <row r="103" spans="1:27" x14ac:dyDescent="0.2">
      <c r="A103" s="53" t="s">
        <v>8</v>
      </c>
      <c r="B103" s="53"/>
      <c r="C103" s="53"/>
      <c r="D103" s="53"/>
      <c r="E103" s="53"/>
      <c r="F103" s="53"/>
      <c r="G103" s="53"/>
      <c r="H103" s="53"/>
      <c r="I103" s="53"/>
    </row>
    <row r="104" spans="1:27" x14ac:dyDescent="0.2">
      <c r="A104" s="46"/>
      <c r="B104" s="46"/>
      <c r="C104" s="46"/>
      <c r="D104" s="46"/>
      <c r="E104" s="46"/>
      <c r="F104" s="46"/>
      <c r="G104" s="46"/>
      <c r="H104" s="5"/>
      <c r="I104" s="5"/>
    </row>
    <row r="105" spans="1:27" ht="16" customHeight="1" x14ac:dyDescent="0.2">
      <c r="A105" s="55" t="s">
        <v>4</v>
      </c>
      <c r="B105" s="1" t="s">
        <v>23</v>
      </c>
      <c r="C105" s="6">
        <f t="array" ref="C105:C112">TRANSPOSE(C81:J81)</f>
        <v>0</v>
      </c>
      <c r="E105" s="6">
        <f t="shared" ref="E105:E112" si="24">Z86</f>
        <v>97</v>
      </c>
      <c r="F105" s="50"/>
      <c r="G105" s="4">
        <f t="shared" ref="G105:G112" si="25">Z45</f>
        <v>97</v>
      </c>
      <c r="I105" s="7">
        <f>C105+E105-G105</f>
        <v>0</v>
      </c>
    </row>
    <row r="106" spans="1:27" x14ac:dyDescent="0.2">
      <c r="A106" s="55"/>
      <c r="B106" s="1" t="s">
        <v>1</v>
      </c>
      <c r="C106" s="6">
        <v>0</v>
      </c>
      <c r="E106" s="6">
        <f t="shared" si="24"/>
        <v>87</v>
      </c>
      <c r="F106" s="50"/>
      <c r="G106" s="4">
        <f t="shared" si="25"/>
        <v>87</v>
      </c>
      <c r="I106" s="7">
        <f t="shared" ref="I106:I112" si="26">C106+E106-G106</f>
        <v>0</v>
      </c>
    </row>
    <row r="107" spans="1:27" x14ac:dyDescent="0.2">
      <c r="A107" s="55"/>
      <c r="B107" s="1" t="s">
        <v>27</v>
      </c>
      <c r="C107" s="6">
        <v>0</v>
      </c>
      <c r="E107" s="6">
        <f t="shared" si="24"/>
        <v>0</v>
      </c>
      <c r="G107" s="4">
        <f t="shared" si="25"/>
        <v>0</v>
      </c>
      <c r="I107" s="7">
        <f t="shared" si="26"/>
        <v>0</v>
      </c>
    </row>
    <row r="108" spans="1:27" x14ac:dyDescent="0.2">
      <c r="A108" s="55"/>
      <c r="B108" s="1" t="s">
        <v>26</v>
      </c>
      <c r="C108" s="6">
        <v>0</v>
      </c>
      <c r="D108" s="9" t="s">
        <v>56</v>
      </c>
      <c r="E108" s="6">
        <f t="shared" si="24"/>
        <v>0</v>
      </c>
      <c r="F108" s="46" t="s">
        <v>9</v>
      </c>
      <c r="G108" s="4">
        <f t="shared" si="25"/>
        <v>0</v>
      </c>
      <c r="H108" s="47" t="s">
        <v>10</v>
      </c>
      <c r="I108" s="7">
        <f t="shared" si="26"/>
        <v>0</v>
      </c>
    </row>
    <row r="109" spans="1:27" x14ac:dyDescent="0.2">
      <c r="A109" s="55"/>
      <c r="B109" s="1" t="s">
        <v>29</v>
      </c>
      <c r="C109" s="6">
        <v>0</v>
      </c>
      <c r="E109" s="6">
        <f t="shared" si="24"/>
        <v>0</v>
      </c>
      <c r="F109" s="50"/>
      <c r="G109" s="4">
        <f t="shared" si="25"/>
        <v>0</v>
      </c>
      <c r="I109" s="7">
        <f t="shared" si="26"/>
        <v>0</v>
      </c>
    </row>
    <row r="110" spans="1:27" x14ac:dyDescent="0.2">
      <c r="A110" s="55"/>
      <c r="B110" s="1" t="s">
        <v>19</v>
      </c>
      <c r="C110" s="6">
        <v>25.2</v>
      </c>
      <c r="E110" s="6">
        <f t="shared" si="24"/>
        <v>-25.2</v>
      </c>
      <c r="F110" s="50"/>
      <c r="G110" s="4">
        <f t="shared" si="25"/>
        <v>0</v>
      </c>
      <c r="I110" s="7">
        <f t="shared" si="26"/>
        <v>0</v>
      </c>
    </row>
    <row r="111" spans="1:27" x14ac:dyDescent="0.2">
      <c r="A111" s="55"/>
      <c r="B111" s="1" t="s">
        <v>17</v>
      </c>
      <c r="C111" s="6">
        <v>0.4</v>
      </c>
      <c r="E111" s="6">
        <f t="shared" si="24"/>
        <v>-0.4</v>
      </c>
      <c r="G111" s="4">
        <f t="shared" si="25"/>
        <v>0</v>
      </c>
      <c r="I111" s="7">
        <f t="shared" si="26"/>
        <v>0</v>
      </c>
    </row>
    <row r="112" spans="1:27" x14ac:dyDescent="0.2">
      <c r="A112" s="55"/>
      <c r="B112" s="1" t="s">
        <v>18</v>
      </c>
      <c r="C112" s="6">
        <v>5.9</v>
      </c>
      <c r="E112" s="6">
        <f t="shared" si="24"/>
        <v>-5.9</v>
      </c>
      <c r="F112" s="50"/>
      <c r="G112" s="4">
        <f t="shared" si="25"/>
        <v>0</v>
      </c>
      <c r="I112" s="7">
        <f t="shared" si="26"/>
        <v>0</v>
      </c>
    </row>
    <row r="113" spans="1:43" ht="19" x14ac:dyDescent="0.2">
      <c r="C113" s="47" t="s">
        <v>55</v>
      </c>
      <c r="E113" s="46" t="s">
        <v>11</v>
      </c>
      <c r="F113" s="8"/>
      <c r="G113" s="46" t="s">
        <v>12</v>
      </c>
      <c r="I113" s="9" t="s">
        <v>57</v>
      </c>
    </row>
    <row r="115" spans="1:43" x14ac:dyDescent="0.2">
      <c r="A115" s="53" t="s">
        <v>36</v>
      </c>
      <c r="B115" s="53"/>
      <c r="C115" s="53"/>
      <c r="D115" s="53"/>
      <c r="E115" s="53"/>
      <c r="F115" s="53"/>
      <c r="G115" s="53"/>
      <c r="H115" s="53"/>
      <c r="I115" s="53"/>
      <c r="AL115" s="18"/>
      <c r="AM115" s="18"/>
      <c r="AN115" s="18"/>
    </row>
    <row r="116" spans="1:43" ht="17" x14ac:dyDescent="0.2">
      <c r="C116" s="47" t="s">
        <v>32</v>
      </c>
      <c r="D116" s="37" t="s">
        <v>81</v>
      </c>
      <c r="E116" s="47" t="s">
        <v>33</v>
      </c>
      <c r="G116" s="47" t="s">
        <v>32</v>
      </c>
      <c r="H116" s="37" t="s">
        <v>81</v>
      </c>
      <c r="I116" s="47" t="s">
        <v>33</v>
      </c>
      <c r="K116" s="47" t="s">
        <v>32</v>
      </c>
      <c r="L116" s="37" t="s">
        <v>81</v>
      </c>
      <c r="M116" s="47" t="s">
        <v>33</v>
      </c>
      <c r="O116" s="47" t="s">
        <v>32</v>
      </c>
      <c r="P116" s="37" t="s">
        <v>81</v>
      </c>
      <c r="Q116" s="47" t="s">
        <v>33</v>
      </c>
      <c r="AL116" s="18"/>
      <c r="AM116" s="18"/>
      <c r="AN116" s="18"/>
    </row>
    <row r="117" spans="1:43" x14ac:dyDescent="0.2">
      <c r="A117" s="55" t="s">
        <v>3</v>
      </c>
      <c r="B117" s="1" t="s">
        <v>22</v>
      </c>
      <c r="C117" s="6">
        <f>Z65</f>
        <v>100</v>
      </c>
      <c r="D117" s="6">
        <f t="shared" ref="D117:E122" si="27">AA65</f>
        <v>0</v>
      </c>
      <c r="E117" s="6">
        <f t="shared" si="27"/>
        <v>0</v>
      </c>
      <c r="G117" s="6">
        <f t="array" ref="G117:I122">TRANSPOSE(L95:Q97)</f>
        <v>77.599999999999994</v>
      </c>
      <c r="H117" s="6">
        <v>0</v>
      </c>
      <c r="I117" s="6">
        <v>0</v>
      </c>
      <c r="K117" s="6">
        <f t="array" ref="K117:M122">TRANSPOSE(L54:Q56)</f>
        <v>22.4</v>
      </c>
      <c r="L117" s="6">
        <v>0</v>
      </c>
      <c r="M117" s="6">
        <v>0</v>
      </c>
      <c r="O117" s="7">
        <f>C117-G117-K117</f>
        <v>0</v>
      </c>
      <c r="P117" s="7">
        <f t="shared" ref="P117:Q122" si="28">D117-H117-L117</f>
        <v>0</v>
      </c>
      <c r="Q117" s="7">
        <f t="shared" si="28"/>
        <v>0</v>
      </c>
      <c r="AO117" s="18"/>
      <c r="AP117" s="18"/>
      <c r="AQ117" s="18"/>
    </row>
    <row r="118" spans="1:43" x14ac:dyDescent="0.2">
      <c r="A118" s="55"/>
      <c r="B118" s="1" t="s">
        <v>24</v>
      </c>
      <c r="C118" s="6">
        <f t="shared" ref="C118:C122" si="29">Z66</f>
        <v>87</v>
      </c>
      <c r="D118" s="6">
        <f t="shared" si="27"/>
        <v>0</v>
      </c>
      <c r="E118" s="6">
        <f t="shared" si="27"/>
        <v>0</v>
      </c>
      <c r="G118" s="6">
        <v>8.7999999999999972</v>
      </c>
      <c r="H118" s="6">
        <v>0</v>
      </c>
      <c r="I118" s="6">
        <v>0</v>
      </c>
      <c r="K118" s="6">
        <v>78.2</v>
      </c>
      <c r="L118" s="6">
        <v>0</v>
      </c>
      <c r="M118" s="6">
        <v>0</v>
      </c>
      <c r="O118" s="7">
        <f t="shared" ref="O118:O122" si="30">C118-G118-K118</f>
        <v>0</v>
      </c>
      <c r="P118" s="7">
        <f t="shared" si="28"/>
        <v>0</v>
      </c>
      <c r="Q118" s="7">
        <f t="shared" si="28"/>
        <v>0</v>
      </c>
      <c r="AO118" s="18"/>
      <c r="AP118" s="18"/>
      <c r="AQ118" s="18"/>
    </row>
    <row r="119" spans="1:43" x14ac:dyDescent="0.2">
      <c r="A119" s="55"/>
      <c r="B119" s="1" t="s">
        <v>25</v>
      </c>
      <c r="C119" s="6">
        <f t="shared" si="29"/>
        <v>17.8</v>
      </c>
      <c r="D119" s="6">
        <f t="shared" si="27"/>
        <v>0</v>
      </c>
      <c r="E119" s="6">
        <f t="shared" si="27"/>
        <v>0</v>
      </c>
      <c r="F119" s="46" t="s">
        <v>37</v>
      </c>
      <c r="G119" s="6">
        <v>5.2000000000000011</v>
      </c>
      <c r="H119" s="6">
        <v>0</v>
      </c>
      <c r="I119" s="6">
        <v>0</v>
      </c>
      <c r="J119" s="46" t="s">
        <v>37</v>
      </c>
      <c r="K119" s="6">
        <v>12.6</v>
      </c>
      <c r="L119" s="6">
        <v>0</v>
      </c>
      <c r="M119" s="6">
        <v>0</v>
      </c>
      <c r="N119" s="19" t="s">
        <v>10</v>
      </c>
      <c r="O119" s="7">
        <f t="shared" si="30"/>
        <v>0</v>
      </c>
      <c r="P119" s="7">
        <f t="shared" si="28"/>
        <v>0</v>
      </c>
      <c r="Q119" s="7">
        <f t="shared" si="28"/>
        <v>0</v>
      </c>
      <c r="AO119" s="18"/>
      <c r="AP119" s="18"/>
      <c r="AQ119" s="18"/>
    </row>
    <row r="120" spans="1:43" x14ac:dyDescent="0.2">
      <c r="A120" s="55"/>
      <c r="B120" s="1" t="s">
        <v>0</v>
      </c>
      <c r="C120" s="6">
        <f t="shared" si="29"/>
        <v>44.4</v>
      </c>
      <c r="D120" s="6">
        <f t="shared" si="27"/>
        <v>0</v>
      </c>
      <c r="E120" s="6">
        <f t="shared" si="27"/>
        <v>0</v>
      </c>
      <c r="G120" s="6">
        <v>44.4</v>
      </c>
      <c r="H120" s="6">
        <v>-25.2</v>
      </c>
      <c r="I120" s="6">
        <v>0</v>
      </c>
      <c r="K120" s="6">
        <v>0</v>
      </c>
      <c r="L120" s="6">
        <v>25.2</v>
      </c>
      <c r="M120" s="6">
        <v>0</v>
      </c>
      <c r="O120" s="7">
        <f t="shared" si="30"/>
        <v>0</v>
      </c>
      <c r="P120" s="7">
        <f t="shared" si="28"/>
        <v>0</v>
      </c>
      <c r="Q120" s="7">
        <f t="shared" si="28"/>
        <v>0</v>
      </c>
      <c r="AO120" s="18"/>
      <c r="AP120" s="18"/>
      <c r="AQ120" s="18"/>
    </row>
    <row r="121" spans="1:43" x14ac:dyDescent="0.2">
      <c r="A121" s="55"/>
      <c r="B121" s="1" t="s">
        <v>15</v>
      </c>
      <c r="C121" s="6">
        <f t="shared" si="29"/>
        <v>19.899999999999999</v>
      </c>
      <c r="D121" s="6">
        <f t="shared" si="27"/>
        <v>0</v>
      </c>
      <c r="E121" s="6">
        <f t="shared" si="27"/>
        <v>0</v>
      </c>
      <c r="G121" s="6">
        <v>19.899999999999999</v>
      </c>
      <c r="H121" s="6">
        <v>0</v>
      </c>
      <c r="I121" s="6">
        <v>-0.4</v>
      </c>
      <c r="K121" s="6">
        <v>0</v>
      </c>
      <c r="L121" s="6">
        <v>0</v>
      </c>
      <c r="M121" s="6">
        <v>0.4</v>
      </c>
      <c r="O121" s="7">
        <f t="shared" si="30"/>
        <v>0</v>
      </c>
      <c r="P121" s="7">
        <f t="shared" si="28"/>
        <v>0</v>
      </c>
      <c r="Q121" s="7">
        <f t="shared" si="28"/>
        <v>0</v>
      </c>
      <c r="AO121" s="18"/>
      <c r="AP121" s="18"/>
      <c r="AQ121" s="18"/>
    </row>
    <row r="122" spans="1:43" x14ac:dyDescent="0.2">
      <c r="A122" s="55"/>
      <c r="B122" s="1" t="s">
        <v>16</v>
      </c>
      <c r="C122" s="6">
        <f t="shared" si="29"/>
        <v>28.1</v>
      </c>
      <c r="D122" s="6">
        <f t="shared" si="27"/>
        <v>0</v>
      </c>
      <c r="E122" s="6">
        <f t="shared" si="27"/>
        <v>0</v>
      </c>
      <c r="G122" s="6">
        <v>28.1</v>
      </c>
      <c r="H122" s="6">
        <v>0</v>
      </c>
      <c r="I122" s="6">
        <v>-5.9</v>
      </c>
      <c r="K122" s="6">
        <v>0</v>
      </c>
      <c r="L122" s="6">
        <v>0</v>
      </c>
      <c r="M122" s="6">
        <v>5.9</v>
      </c>
      <c r="O122" s="7">
        <f t="shared" si="30"/>
        <v>0</v>
      </c>
      <c r="P122" s="7">
        <f t="shared" si="28"/>
        <v>0</v>
      </c>
      <c r="Q122" s="7">
        <f t="shared" si="28"/>
        <v>0</v>
      </c>
      <c r="AO122" s="18"/>
      <c r="AP122" s="18"/>
      <c r="AQ122" s="18"/>
    </row>
    <row r="123" spans="1:43" ht="19" x14ac:dyDescent="0.2">
      <c r="C123" s="53" t="s">
        <v>38</v>
      </c>
      <c r="D123" s="53"/>
      <c r="E123" s="53"/>
      <c r="G123" s="61" t="s">
        <v>39</v>
      </c>
      <c r="H123" s="61"/>
      <c r="I123" s="61"/>
      <c r="K123" s="61" t="s">
        <v>40</v>
      </c>
      <c r="L123" s="61"/>
      <c r="M123" s="61"/>
      <c r="N123" s="17"/>
      <c r="O123" s="17" t="s">
        <v>41</v>
      </c>
      <c r="Q123" s="17"/>
      <c r="AB123" s="46"/>
      <c r="AN123" s="18"/>
      <c r="AO123" s="18"/>
      <c r="AP123" s="18"/>
    </row>
    <row r="125" spans="1:43" x14ac:dyDescent="0.2">
      <c r="D125" s="46"/>
      <c r="G125" s="17"/>
      <c r="H125" s="17"/>
      <c r="I125" s="17"/>
      <c r="J125" s="17"/>
    </row>
    <row r="126" spans="1:43" ht="47" x14ac:dyDescent="0.55000000000000004">
      <c r="A126" s="27" t="s">
        <v>66</v>
      </c>
    </row>
    <row r="128" spans="1:43" x14ac:dyDescent="0.2">
      <c r="A128" s="55" t="s">
        <v>3</v>
      </c>
      <c r="B128" s="1" t="s">
        <v>22</v>
      </c>
      <c r="C128" s="6">
        <f t="shared" ref="C128:C133" si="31">AD65</f>
        <v>100</v>
      </c>
      <c r="D128" s="6">
        <f t="array" ref="D128:D133">TRANSPOSE(L58:Q58)</f>
        <v>22.4</v>
      </c>
      <c r="F128" s="6">
        <f>C128/D128</f>
        <v>4.4642857142857144</v>
      </c>
    </row>
    <row r="129" spans="1:12" x14ac:dyDescent="0.2">
      <c r="A129" s="55"/>
      <c r="B129" s="1" t="s">
        <v>24</v>
      </c>
      <c r="C129" s="6">
        <f t="shared" si="31"/>
        <v>87</v>
      </c>
      <c r="D129" s="6">
        <v>78.2</v>
      </c>
      <c r="F129" s="6">
        <f t="shared" ref="F129:F133" si="32">C129/D129</f>
        <v>1.1125319693094629</v>
      </c>
    </row>
    <row r="130" spans="1:12" x14ac:dyDescent="0.2">
      <c r="A130" s="55"/>
      <c r="B130" s="1" t="s">
        <v>25</v>
      </c>
      <c r="C130" s="6">
        <f t="shared" si="31"/>
        <v>17.8</v>
      </c>
      <c r="D130" s="6">
        <v>12.6</v>
      </c>
      <c r="F130" s="6">
        <f t="shared" si="32"/>
        <v>1.4126984126984128</v>
      </c>
    </row>
    <row r="131" spans="1:12" x14ac:dyDescent="0.2">
      <c r="A131" s="55"/>
      <c r="B131" s="1" t="s">
        <v>0</v>
      </c>
      <c r="C131" s="6">
        <f t="shared" si="31"/>
        <v>44.4</v>
      </c>
      <c r="D131" s="6">
        <v>25.2</v>
      </c>
      <c r="F131" s="6">
        <f t="shared" si="32"/>
        <v>1.7619047619047619</v>
      </c>
    </row>
    <row r="132" spans="1:12" x14ac:dyDescent="0.2">
      <c r="A132" s="55"/>
      <c r="B132" s="1" t="s">
        <v>15</v>
      </c>
      <c r="C132" s="6">
        <f t="shared" si="31"/>
        <v>19.899999999999999</v>
      </c>
      <c r="D132" s="6">
        <v>0.4</v>
      </c>
      <c r="F132" s="6">
        <f t="shared" si="32"/>
        <v>49.749999999999993</v>
      </c>
    </row>
    <row r="133" spans="1:12" x14ac:dyDescent="0.2">
      <c r="A133" s="55"/>
      <c r="B133" s="1" t="s">
        <v>16</v>
      </c>
      <c r="C133" s="6">
        <f t="shared" si="31"/>
        <v>28.1</v>
      </c>
      <c r="D133" s="6">
        <v>5.9</v>
      </c>
      <c r="F133" s="6">
        <f t="shared" si="32"/>
        <v>4.7627118644067794</v>
      </c>
    </row>
    <row r="134" spans="1:12" ht="20" x14ac:dyDescent="0.25">
      <c r="C134" s="46" t="s">
        <v>34</v>
      </c>
      <c r="D134" s="47" t="s">
        <v>68</v>
      </c>
      <c r="F134" s="32" t="s">
        <v>67</v>
      </c>
    </row>
    <row r="136" spans="1:12" ht="47" x14ac:dyDescent="0.55000000000000004">
      <c r="A136" s="27" t="s">
        <v>76</v>
      </c>
    </row>
    <row r="138" spans="1:12" x14ac:dyDescent="0.2">
      <c r="C138" s="53" t="s">
        <v>3</v>
      </c>
      <c r="D138" s="53"/>
      <c r="E138" s="53"/>
      <c r="F138" s="53"/>
      <c r="G138" s="53"/>
      <c r="H138" s="53"/>
    </row>
    <row r="139" spans="1:12" ht="114" x14ac:dyDescent="0.2">
      <c r="C139" s="2" t="s">
        <v>22</v>
      </c>
      <c r="D139" s="2" t="s">
        <v>24</v>
      </c>
      <c r="E139" s="2" t="s">
        <v>25</v>
      </c>
      <c r="F139" s="2" t="s">
        <v>0</v>
      </c>
      <c r="G139" s="2" t="s">
        <v>15</v>
      </c>
      <c r="H139" s="2" t="s">
        <v>16</v>
      </c>
    </row>
    <row r="140" spans="1:12" x14ac:dyDescent="0.2">
      <c r="A140" s="55" t="s">
        <v>3</v>
      </c>
      <c r="B140" s="1" t="s">
        <v>22</v>
      </c>
      <c r="C140" s="6">
        <f t="shared" ref="C140:H145" ca="1" si="33">IF((ROW()-ROW($C$140))=(COLUMN()-COLUMN($C$140)),INDIRECT(ADDRESS(ROW(L$58),COLUMN(L$58))),0)</f>
        <v>22.4</v>
      </c>
      <c r="D140" s="6">
        <f t="shared" ca="1" si="33"/>
        <v>0</v>
      </c>
      <c r="E140" s="6">
        <f t="shared" ca="1" si="33"/>
        <v>0</v>
      </c>
      <c r="F140" s="6">
        <f t="shared" ca="1" si="33"/>
        <v>0</v>
      </c>
      <c r="G140" s="6">
        <f t="shared" ca="1" si="33"/>
        <v>0</v>
      </c>
      <c r="H140" s="6">
        <f t="shared" ca="1" si="33"/>
        <v>0</v>
      </c>
      <c r="J140" s="6">
        <f t="array" aca="1" ref="J140:J145" ca="1">MMULT(C140:H145, F128:F133)</f>
        <v>100</v>
      </c>
      <c r="L140" s="7">
        <f t="shared" ref="L140:L145" ca="1" si="34">J140-AD65</f>
        <v>0</v>
      </c>
    </row>
    <row r="141" spans="1:12" x14ac:dyDescent="0.2">
      <c r="A141" s="55"/>
      <c r="B141" s="1" t="s">
        <v>24</v>
      </c>
      <c r="C141" s="6">
        <f t="shared" ca="1" si="33"/>
        <v>0</v>
      </c>
      <c r="D141" s="6">
        <f t="shared" ca="1" si="33"/>
        <v>78.2</v>
      </c>
      <c r="E141" s="6">
        <f t="shared" ca="1" si="33"/>
        <v>0</v>
      </c>
      <c r="F141" s="6">
        <f t="shared" ca="1" si="33"/>
        <v>0</v>
      </c>
      <c r="G141" s="6">
        <f t="shared" ca="1" si="33"/>
        <v>0</v>
      </c>
      <c r="H141" s="6">
        <f t="shared" ca="1" si="33"/>
        <v>0</v>
      </c>
      <c r="J141" s="6">
        <f ca="1"/>
        <v>87</v>
      </c>
      <c r="L141" s="7">
        <f t="shared" ca="1" si="34"/>
        <v>0</v>
      </c>
    </row>
    <row r="142" spans="1:12" x14ac:dyDescent="0.2">
      <c r="A142" s="55"/>
      <c r="B142" s="1" t="s">
        <v>25</v>
      </c>
      <c r="C142" s="6">
        <f t="shared" ca="1" si="33"/>
        <v>0</v>
      </c>
      <c r="D142" s="6">
        <f t="shared" ca="1" si="33"/>
        <v>0</v>
      </c>
      <c r="E142" s="6">
        <f t="shared" ca="1" si="33"/>
        <v>12.6</v>
      </c>
      <c r="F142" s="6">
        <f t="shared" ca="1" si="33"/>
        <v>0</v>
      </c>
      <c r="G142" s="6">
        <f t="shared" ca="1" si="33"/>
        <v>0</v>
      </c>
      <c r="H142" s="6">
        <f t="shared" ca="1" si="33"/>
        <v>0</v>
      </c>
      <c r="J142" s="6">
        <f ca="1"/>
        <v>17.8</v>
      </c>
      <c r="L142" s="7">
        <f t="shared" ca="1" si="34"/>
        <v>0</v>
      </c>
    </row>
    <row r="143" spans="1:12" x14ac:dyDescent="0.2">
      <c r="A143" s="55"/>
      <c r="B143" s="1" t="s">
        <v>0</v>
      </c>
      <c r="C143" s="6">
        <f t="shared" ca="1" si="33"/>
        <v>0</v>
      </c>
      <c r="D143" s="6">
        <f t="shared" ca="1" si="33"/>
        <v>0</v>
      </c>
      <c r="E143" s="6">
        <f t="shared" ca="1" si="33"/>
        <v>0</v>
      </c>
      <c r="F143" s="6">
        <f t="shared" ca="1" si="33"/>
        <v>25.2</v>
      </c>
      <c r="G143" s="6">
        <f t="shared" ca="1" si="33"/>
        <v>0</v>
      </c>
      <c r="H143" s="6">
        <f t="shared" ca="1" si="33"/>
        <v>0</v>
      </c>
      <c r="J143" s="6">
        <f ca="1"/>
        <v>44.4</v>
      </c>
      <c r="L143" s="7">
        <f t="shared" ca="1" si="34"/>
        <v>0</v>
      </c>
    </row>
    <row r="144" spans="1:12" x14ac:dyDescent="0.2">
      <c r="A144" s="55"/>
      <c r="B144" s="1" t="s">
        <v>15</v>
      </c>
      <c r="C144" s="6">
        <f t="shared" ca="1" si="33"/>
        <v>0</v>
      </c>
      <c r="D144" s="6">
        <f t="shared" ca="1" si="33"/>
        <v>0</v>
      </c>
      <c r="E144" s="6">
        <f t="shared" ca="1" si="33"/>
        <v>0</v>
      </c>
      <c r="F144" s="6">
        <f t="shared" ca="1" si="33"/>
        <v>0</v>
      </c>
      <c r="G144" s="6">
        <f t="shared" ca="1" si="33"/>
        <v>0.4</v>
      </c>
      <c r="H144" s="6">
        <f t="shared" ca="1" si="33"/>
        <v>0</v>
      </c>
      <c r="J144" s="6">
        <f ca="1"/>
        <v>19.899999999999999</v>
      </c>
      <c r="L144" s="7">
        <f t="shared" ca="1" si="34"/>
        <v>0</v>
      </c>
    </row>
    <row r="145" spans="1:12" x14ac:dyDescent="0.2">
      <c r="A145" s="55"/>
      <c r="B145" s="1" t="s">
        <v>16</v>
      </c>
      <c r="C145" s="6">
        <f t="shared" ca="1" si="33"/>
        <v>0</v>
      </c>
      <c r="D145" s="6">
        <f t="shared" ca="1" si="33"/>
        <v>0</v>
      </c>
      <c r="E145" s="6">
        <f t="shared" ca="1" si="33"/>
        <v>0</v>
      </c>
      <c r="F145" s="6">
        <f t="shared" ca="1" si="33"/>
        <v>0</v>
      </c>
      <c r="G145" s="6">
        <f t="shared" ca="1" si="33"/>
        <v>0</v>
      </c>
      <c r="H145" s="6">
        <f t="shared" ca="1" si="33"/>
        <v>5.9</v>
      </c>
      <c r="J145" s="6">
        <f ca="1"/>
        <v>28.1</v>
      </c>
      <c r="L145" s="7">
        <f t="shared" ca="1" si="34"/>
        <v>0</v>
      </c>
    </row>
    <row r="146" spans="1:12" ht="18" x14ac:dyDescent="0.25">
      <c r="C146" s="53" t="s">
        <v>77</v>
      </c>
      <c r="D146" s="53"/>
      <c r="E146" s="53"/>
      <c r="F146" s="53"/>
      <c r="G146" s="53"/>
      <c r="H146" s="53"/>
      <c r="J146" s="33" t="s">
        <v>79</v>
      </c>
    </row>
    <row r="147" spans="1:12" x14ac:dyDescent="0.2">
      <c r="L147" t="s">
        <v>78</v>
      </c>
    </row>
  </sheetData>
  <mergeCells count="90">
    <mergeCell ref="EC43:ED43"/>
    <mergeCell ref="EC53:ED53"/>
    <mergeCell ref="DK78:DK79"/>
    <mergeCell ref="DM80:DT80"/>
    <mergeCell ref="BE80:BL80"/>
    <mergeCell ref="BE76:BL76"/>
    <mergeCell ref="DB94:DI94"/>
    <mergeCell ref="DM71:DT71"/>
    <mergeCell ref="DV53:EA53"/>
    <mergeCell ref="DV43:EA43"/>
    <mergeCell ref="DK45:DK52"/>
    <mergeCell ref="DK65:DK70"/>
    <mergeCell ref="DM43:DT43"/>
    <mergeCell ref="C146:H146"/>
    <mergeCell ref="Z76:AB76"/>
    <mergeCell ref="A1:AI1"/>
    <mergeCell ref="CQ1:DW1"/>
    <mergeCell ref="CU43:CV43"/>
    <mergeCell ref="CS45:CS52"/>
    <mergeCell ref="CU53:CV53"/>
    <mergeCell ref="DB71:DG71"/>
    <mergeCell ref="C123:E123"/>
    <mergeCell ref="G123:I123"/>
    <mergeCell ref="K123:M123"/>
    <mergeCell ref="A128:A133"/>
    <mergeCell ref="C138:H138"/>
    <mergeCell ref="A140:A145"/>
    <mergeCell ref="J95:J97"/>
    <mergeCell ref="L98:Q98"/>
    <mergeCell ref="A103:I103"/>
    <mergeCell ref="A105:A112"/>
    <mergeCell ref="A115:I115"/>
    <mergeCell ref="A117:A122"/>
    <mergeCell ref="BE84:BL84"/>
    <mergeCell ref="BT84:BY84"/>
    <mergeCell ref="A86:A93"/>
    <mergeCell ref="L94:Q94"/>
    <mergeCell ref="AI94:AP94"/>
    <mergeCell ref="AT94:BA94"/>
    <mergeCell ref="BE94:BL94"/>
    <mergeCell ref="BT94:BY94"/>
    <mergeCell ref="C80:J80"/>
    <mergeCell ref="AI80:AJ80"/>
    <mergeCell ref="AL80:AM80"/>
    <mergeCell ref="AT80:BA80"/>
    <mergeCell ref="C82:J82"/>
    <mergeCell ref="C84:J84"/>
    <mergeCell ref="AI84:AP84"/>
    <mergeCell ref="AT84:BA84"/>
    <mergeCell ref="C73:J73"/>
    <mergeCell ref="AI76:AJ76"/>
    <mergeCell ref="AL76:AM76"/>
    <mergeCell ref="AT76:BA76"/>
    <mergeCell ref="A78:A79"/>
    <mergeCell ref="C71:J71"/>
    <mergeCell ref="Z71:AB71"/>
    <mergeCell ref="AI71:AN71"/>
    <mergeCell ref="AT71:BA71"/>
    <mergeCell ref="BE71:BL71"/>
    <mergeCell ref="BT71:BY71"/>
    <mergeCell ref="Z63:AB63"/>
    <mergeCell ref="AI63:AN63"/>
    <mergeCell ref="AT63:BA63"/>
    <mergeCell ref="BE63:BL63"/>
    <mergeCell ref="BT63:BY63"/>
    <mergeCell ref="A65:A70"/>
    <mergeCell ref="BE53:BJ53"/>
    <mergeCell ref="BT53:BY53"/>
    <mergeCell ref="CA53:CH53"/>
    <mergeCell ref="J54:J56"/>
    <mergeCell ref="L57:Q57"/>
    <mergeCell ref="L59:Q59"/>
    <mergeCell ref="A45:A52"/>
    <mergeCell ref="U45:U52"/>
    <mergeCell ref="L53:Q53"/>
    <mergeCell ref="W53:X53"/>
    <mergeCell ref="AI53:AP53"/>
    <mergeCell ref="AT53:AY53"/>
    <mergeCell ref="AI43:AP43"/>
    <mergeCell ref="AT43:AY43"/>
    <mergeCell ref="BE43:BJ43"/>
    <mergeCell ref="BT43:BY43"/>
    <mergeCell ref="CA43:CH43"/>
    <mergeCell ref="CJ43:CK43"/>
    <mergeCell ref="C29:E29"/>
    <mergeCell ref="A31:A38"/>
    <mergeCell ref="C39:E39"/>
    <mergeCell ref="C43:J43"/>
    <mergeCell ref="L43:Q43"/>
    <mergeCell ref="W43:X43"/>
  </mergeCells>
  <pageMargins left="0.7" right="0.7" top="0.75" bottom="0.75" header="0.3" footer="0.3"/>
  <pageSetup orientation="portrait" horizontalDpi="0" verticalDpi="0"/>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B1CE6-E3EC-7B4E-8832-2A8872C682BA}">
  <dimension ref="A1:J21"/>
  <sheetViews>
    <sheetView workbookViewId="0">
      <selection activeCell="G27" sqref="G27"/>
    </sheetView>
  </sheetViews>
  <sheetFormatPr baseColWidth="10" defaultRowHeight="16" x14ac:dyDescent="0.2"/>
  <cols>
    <col min="7" max="7" width="16.1640625" customWidth="1"/>
  </cols>
  <sheetData>
    <row r="1" spans="1:10" x14ac:dyDescent="0.2">
      <c r="A1" t="s">
        <v>91</v>
      </c>
      <c r="B1" t="s">
        <v>92</v>
      </c>
      <c r="C1" t="s">
        <v>93</v>
      </c>
      <c r="D1" t="s">
        <v>94</v>
      </c>
      <c r="E1" t="s">
        <v>95</v>
      </c>
      <c r="F1" t="s">
        <v>96</v>
      </c>
      <c r="G1" t="s">
        <v>97</v>
      </c>
      <c r="H1" t="s">
        <v>98</v>
      </c>
      <c r="I1" t="s">
        <v>113</v>
      </c>
      <c r="J1" t="s">
        <v>99</v>
      </c>
    </row>
    <row r="2" spans="1:10" x14ac:dyDescent="0.2">
      <c r="A2" t="s">
        <v>110</v>
      </c>
      <c r="B2">
        <v>2000</v>
      </c>
      <c r="C2" t="s">
        <v>100</v>
      </c>
      <c r="D2" t="s">
        <v>101</v>
      </c>
      <c r="E2" t="s">
        <v>112</v>
      </c>
      <c r="F2" t="s">
        <v>111</v>
      </c>
      <c r="G2" t="s">
        <v>102</v>
      </c>
      <c r="H2" t="s">
        <v>23</v>
      </c>
      <c r="I2" t="e">
        <f>#REF!</f>
        <v>#REF!</v>
      </c>
      <c r="J2" t="s">
        <v>103</v>
      </c>
    </row>
    <row r="3" spans="1:10" x14ac:dyDescent="0.2">
      <c r="A3" t="s">
        <v>110</v>
      </c>
      <c r="B3">
        <v>2000</v>
      </c>
      <c r="C3" t="s">
        <v>100</v>
      </c>
      <c r="D3" t="s">
        <v>101</v>
      </c>
      <c r="E3" t="s">
        <v>112</v>
      </c>
      <c r="F3" t="s">
        <v>111</v>
      </c>
      <c r="G3" t="s">
        <v>21</v>
      </c>
      <c r="H3" t="s">
        <v>1</v>
      </c>
      <c r="I3" t="e">
        <f>#REF!</f>
        <v>#REF!</v>
      </c>
      <c r="J3" t="s">
        <v>103</v>
      </c>
    </row>
    <row r="4" spans="1:10" x14ac:dyDescent="0.2">
      <c r="A4" t="s">
        <v>110</v>
      </c>
      <c r="B4">
        <v>2000</v>
      </c>
      <c r="C4" t="s">
        <v>100</v>
      </c>
      <c r="D4" t="s">
        <v>104</v>
      </c>
      <c r="E4" t="s">
        <v>112</v>
      </c>
      <c r="F4" t="s">
        <v>111</v>
      </c>
      <c r="G4" t="s">
        <v>22</v>
      </c>
      <c r="H4" t="s">
        <v>23</v>
      </c>
      <c r="I4">
        <f>-PSUT!L42</f>
        <v>-97</v>
      </c>
      <c r="J4" t="s">
        <v>103</v>
      </c>
    </row>
    <row r="5" spans="1:10" x14ac:dyDescent="0.2">
      <c r="A5" t="s">
        <v>110</v>
      </c>
      <c r="B5">
        <v>2000</v>
      </c>
      <c r="C5" t="s">
        <v>100</v>
      </c>
      <c r="D5" t="s">
        <v>106</v>
      </c>
      <c r="E5" t="s">
        <v>112</v>
      </c>
      <c r="F5" t="s">
        <v>111</v>
      </c>
      <c r="G5" t="s">
        <v>22</v>
      </c>
      <c r="H5" t="s">
        <v>27</v>
      </c>
      <c r="I5" t="e">
        <f>-#REF!</f>
        <v>#REF!</v>
      </c>
      <c r="J5" t="s">
        <v>103</v>
      </c>
    </row>
    <row r="6" spans="1:10" x14ac:dyDescent="0.2">
      <c r="A6" t="s">
        <v>110</v>
      </c>
      <c r="B6">
        <v>2000</v>
      </c>
      <c r="C6" t="s">
        <v>100</v>
      </c>
      <c r="D6" t="s">
        <v>104</v>
      </c>
      <c r="E6" t="s">
        <v>112</v>
      </c>
      <c r="F6" t="s">
        <v>111</v>
      </c>
      <c r="G6" t="s">
        <v>22</v>
      </c>
      <c r="H6" t="s">
        <v>27</v>
      </c>
      <c r="I6" t="e">
        <f>#REF!</f>
        <v>#REF!</v>
      </c>
      <c r="J6" t="s">
        <v>103</v>
      </c>
    </row>
    <row r="7" spans="1:10" x14ac:dyDescent="0.2">
      <c r="A7" t="s">
        <v>110</v>
      </c>
      <c r="B7">
        <v>2000</v>
      </c>
      <c r="C7" t="s">
        <v>100</v>
      </c>
      <c r="D7" t="s">
        <v>104</v>
      </c>
      <c r="E7" t="s">
        <v>112</v>
      </c>
      <c r="F7" t="s">
        <v>111</v>
      </c>
      <c r="G7" t="s">
        <v>24</v>
      </c>
      <c r="H7" t="s">
        <v>1</v>
      </c>
      <c r="I7" t="e">
        <f>-#REF!</f>
        <v>#REF!</v>
      </c>
      <c r="J7" t="s">
        <v>103</v>
      </c>
    </row>
    <row r="8" spans="1:10" x14ac:dyDescent="0.2">
      <c r="A8" t="s">
        <v>110</v>
      </c>
      <c r="B8">
        <v>2000</v>
      </c>
      <c r="C8" t="s">
        <v>100</v>
      </c>
      <c r="D8" t="s">
        <v>104</v>
      </c>
      <c r="E8" t="s">
        <v>112</v>
      </c>
      <c r="F8" t="s">
        <v>111</v>
      </c>
      <c r="G8" t="s">
        <v>24</v>
      </c>
      <c r="H8" t="s">
        <v>26</v>
      </c>
      <c r="I8" t="e">
        <f>#REF!</f>
        <v>#REF!</v>
      </c>
      <c r="J8" t="s">
        <v>103</v>
      </c>
    </row>
    <row r="9" spans="1:10" x14ac:dyDescent="0.2">
      <c r="A9" t="s">
        <v>110</v>
      </c>
      <c r="B9">
        <v>2000</v>
      </c>
      <c r="C9" t="s">
        <v>100</v>
      </c>
      <c r="D9" t="s">
        <v>104</v>
      </c>
      <c r="E9" t="s">
        <v>112</v>
      </c>
      <c r="F9" t="s">
        <v>111</v>
      </c>
      <c r="G9" t="s">
        <v>25</v>
      </c>
      <c r="H9" t="s">
        <v>26</v>
      </c>
      <c r="I9" t="e">
        <f>-#REF!</f>
        <v>#REF!</v>
      </c>
      <c r="J9" t="s">
        <v>103</v>
      </c>
    </row>
    <row r="10" spans="1:10" x14ac:dyDescent="0.2">
      <c r="A10" t="s">
        <v>110</v>
      </c>
      <c r="B10">
        <v>2000</v>
      </c>
      <c r="C10" t="s">
        <v>100</v>
      </c>
      <c r="D10" t="s">
        <v>104</v>
      </c>
      <c r="E10" t="s">
        <v>112</v>
      </c>
      <c r="F10" t="s">
        <v>111</v>
      </c>
      <c r="G10" t="s">
        <v>25</v>
      </c>
      <c r="H10" t="s">
        <v>29</v>
      </c>
      <c r="I10" t="e">
        <f>#REF!</f>
        <v>#REF!</v>
      </c>
      <c r="J10" t="s">
        <v>103</v>
      </c>
    </row>
    <row r="11" spans="1:10" x14ac:dyDescent="0.2">
      <c r="A11" t="s">
        <v>110</v>
      </c>
      <c r="B11">
        <v>2000</v>
      </c>
      <c r="C11" t="s">
        <v>100</v>
      </c>
      <c r="D11" t="s">
        <v>104</v>
      </c>
      <c r="E11" t="s">
        <v>112</v>
      </c>
      <c r="F11" t="s">
        <v>111</v>
      </c>
      <c r="G11" t="s">
        <v>16</v>
      </c>
      <c r="H11" t="s">
        <v>26</v>
      </c>
      <c r="I11" t="e">
        <f>-#REF!</f>
        <v>#REF!</v>
      </c>
      <c r="J11" t="s">
        <v>103</v>
      </c>
    </row>
    <row r="12" spans="1:10" x14ac:dyDescent="0.2">
      <c r="A12" t="s">
        <v>110</v>
      </c>
      <c r="B12">
        <v>2000</v>
      </c>
      <c r="C12" t="s">
        <v>100</v>
      </c>
      <c r="D12" t="s">
        <v>104</v>
      </c>
      <c r="E12" t="s">
        <v>112</v>
      </c>
      <c r="F12" t="s">
        <v>111</v>
      </c>
      <c r="G12" t="s">
        <v>16</v>
      </c>
      <c r="H12" t="s">
        <v>18</v>
      </c>
      <c r="I12" t="e">
        <f>#REF!</f>
        <v>#REF!</v>
      </c>
      <c r="J12" t="s">
        <v>33</v>
      </c>
    </row>
    <row r="13" spans="1:10" x14ac:dyDescent="0.2">
      <c r="A13" t="s">
        <v>110</v>
      </c>
      <c r="B13">
        <v>2000</v>
      </c>
      <c r="C13" t="s">
        <v>100</v>
      </c>
      <c r="D13" t="s">
        <v>104</v>
      </c>
      <c r="E13" t="s">
        <v>112</v>
      </c>
      <c r="F13" t="s">
        <v>111</v>
      </c>
      <c r="G13" t="s">
        <v>15</v>
      </c>
      <c r="H13" t="s">
        <v>27</v>
      </c>
      <c r="I13" t="e">
        <f>-#REF!</f>
        <v>#REF!</v>
      </c>
      <c r="J13" t="s">
        <v>103</v>
      </c>
    </row>
    <row r="14" spans="1:10" x14ac:dyDescent="0.2">
      <c r="A14" t="s">
        <v>110</v>
      </c>
      <c r="B14">
        <v>2000</v>
      </c>
      <c r="C14" t="s">
        <v>100</v>
      </c>
      <c r="D14" t="s">
        <v>104</v>
      </c>
      <c r="E14" t="s">
        <v>112</v>
      </c>
      <c r="F14" t="s">
        <v>111</v>
      </c>
      <c r="G14" t="s">
        <v>15</v>
      </c>
      <c r="H14" t="s">
        <v>29</v>
      </c>
      <c r="I14" t="e">
        <f>-#REF!</f>
        <v>#REF!</v>
      </c>
      <c r="J14" t="s">
        <v>103</v>
      </c>
    </row>
    <row r="15" spans="1:10" x14ac:dyDescent="0.2">
      <c r="A15" t="s">
        <v>110</v>
      </c>
      <c r="B15">
        <v>2000</v>
      </c>
      <c r="C15" t="s">
        <v>100</v>
      </c>
      <c r="D15" t="s">
        <v>104</v>
      </c>
      <c r="E15" t="s">
        <v>112</v>
      </c>
      <c r="F15" t="s">
        <v>111</v>
      </c>
      <c r="G15" t="s">
        <v>15</v>
      </c>
      <c r="H15" t="s">
        <v>17</v>
      </c>
      <c r="I15" t="e">
        <f>#REF!</f>
        <v>#REF!</v>
      </c>
      <c r="J15" t="s">
        <v>33</v>
      </c>
    </row>
    <row r="16" spans="1:10" x14ac:dyDescent="0.2">
      <c r="A16" t="s">
        <v>110</v>
      </c>
      <c r="B16">
        <v>2000</v>
      </c>
      <c r="C16" t="s">
        <v>100</v>
      </c>
      <c r="D16" t="s">
        <v>104</v>
      </c>
      <c r="E16" t="s">
        <v>112</v>
      </c>
      <c r="F16" t="s">
        <v>111</v>
      </c>
      <c r="G16" t="s">
        <v>0</v>
      </c>
      <c r="H16" t="s">
        <v>29</v>
      </c>
      <c r="I16" t="e">
        <f>-#REF!</f>
        <v>#REF!</v>
      </c>
      <c r="J16" t="s">
        <v>103</v>
      </c>
    </row>
    <row r="17" spans="1:10" x14ac:dyDescent="0.2">
      <c r="A17" t="s">
        <v>110</v>
      </c>
      <c r="B17">
        <v>2000</v>
      </c>
      <c r="C17" t="s">
        <v>100</v>
      </c>
      <c r="D17" t="s">
        <v>104</v>
      </c>
      <c r="E17" t="s">
        <v>112</v>
      </c>
      <c r="F17" t="s">
        <v>111</v>
      </c>
      <c r="G17" t="s">
        <v>0</v>
      </c>
      <c r="H17" t="s">
        <v>26</v>
      </c>
      <c r="I17" t="e">
        <f>-#REF!</f>
        <v>#REF!</v>
      </c>
      <c r="J17" t="s">
        <v>103</v>
      </c>
    </row>
    <row r="18" spans="1:10" x14ac:dyDescent="0.2">
      <c r="A18" t="s">
        <v>110</v>
      </c>
      <c r="B18">
        <v>2000</v>
      </c>
      <c r="C18" t="s">
        <v>100</v>
      </c>
      <c r="D18" t="s">
        <v>104</v>
      </c>
      <c r="E18" t="s">
        <v>112</v>
      </c>
      <c r="F18" t="s">
        <v>111</v>
      </c>
      <c r="G18" t="s">
        <v>0</v>
      </c>
      <c r="H18" t="s">
        <v>19</v>
      </c>
      <c r="I18" t="e">
        <f>#REF!</f>
        <v>#REF!</v>
      </c>
      <c r="J18" t="s">
        <v>105</v>
      </c>
    </row>
    <row r="19" spans="1:10" x14ac:dyDescent="0.2">
      <c r="A19" t="s">
        <v>110</v>
      </c>
      <c r="B19">
        <v>2000</v>
      </c>
      <c r="C19" t="s">
        <v>107</v>
      </c>
      <c r="D19" t="s">
        <v>109</v>
      </c>
      <c r="E19" t="s">
        <v>112</v>
      </c>
      <c r="F19" t="s">
        <v>111</v>
      </c>
      <c r="G19" t="s">
        <v>109</v>
      </c>
      <c r="H19" t="s">
        <v>18</v>
      </c>
      <c r="I19" t="e">
        <f>#REF!</f>
        <v>#REF!</v>
      </c>
      <c r="J19" t="s">
        <v>33</v>
      </c>
    </row>
    <row r="20" spans="1:10" x14ac:dyDescent="0.2">
      <c r="A20" t="s">
        <v>110</v>
      </c>
      <c r="B20">
        <v>2000</v>
      </c>
      <c r="C20" t="s">
        <v>107</v>
      </c>
      <c r="D20" t="s">
        <v>109</v>
      </c>
      <c r="E20" t="s">
        <v>112</v>
      </c>
      <c r="F20" t="s">
        <v>111</v>
      </c>
      <c r="G20" t="s">
        <v>109</v>
      </c>
      <c r="H20" t="s">
        <v>17</v>
      </c>
      <c r="I20" t="e">
        <f>#REF!</f>
        <v>#REF!</v>
      </c>
      <c r="J20" t="s">
        <v>33</v>
      </c>
    </row>
    <row r="21" spans="1:10" x14ac:dyDescent="0.2">
      <c r="A21" t="s">
        <v>110</v>
      </c>
      <c r="B21">
        <v>2000</v>
      </c>
      <c r="C21" t="s">
        <v>107</v>
      </c>
      <c r="D21" t="s">
        <v>108</v>
      </c>
      <c r="E21" t="s">
        <v>112</v>
      </c>
      <c r="F21" t="s">
        <v>111</v>
      </c>
      <c r="G21" t="s">
        <v>108</v>
      </c>
      <c r="H21" t="s">
        <v>19</v>
      </c>
      <c r="I21" t="e">
        <f>#REF!</f>
        <v>#REF!</v>
      </c>
      <c r="J21" t="s">
        <v>105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vt:lpstr>
      <vt:lpstr>PSUT</vt:lpstr>
      <vt:lpstr>Rev Upstream swim Rev</vt:lpstr>
      <vt:lpstr>RawECCData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Heun</dc:creator>
  <cp:lastModifiedBy>Matthew Heun</cp:lastModifiedBy>
  <cp:lastPrinted>2021-04-15T19:58:11Z</cp:lastPrinted>
  <dcterms:created xsi:type="dcterms:W3CDTF">2018-06-29T13:56:05Z</dcterms:created>
  <dcterms:modified xsi:type="dcterms:W3CDTF">2021-04-16T00:10:43Z</dcterms:modified>
</cp:coreProperties>
</file>