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137384AE-7F70-A74F-85C3-55E2E237D571}" xr6:coauthVersionLast="46" xr6:coauthVersionMax="46" xr10:uidLastSave="{00000000-0000-0000-0000-000000000000}"/>
  <bookViews>
    <workbookView xWindow="0" yWindow="460" windowWidth="51200" windowHeight="28340" activeTab="2" xr2:uid="{00000000-000D-0000-FFFF-FFFF00000000}"/>
  </bookViews>
  <sheets>
    <sheet name="Meta" sheetId="10" r:id="rId1"/>
    <sheet name="PSUT" sheetId="8" r:id="rId2"/>
    <sheet name="Rev Upstream swim Rev" sheetId="12" r:id="rId3"/>
    <sheet name="RawECCData" sheetId="11" r:id="rId4"/>
  </sheets>
  <calcPr calcId="191029"/>
</workbook>
</file>

<file path=xl/calcChain.xml><?xml version="1.0" encoding="utf-8"?>
<calcChain xmlns="http://schemas.openxmlformats.org/spreadsheetml/2006/main">
  <c r="CJ47" i="12" l="1"/>
  <c r="CK47" i="12"/>
  <c r="CJ48" i="12"/>
  <c r="CK48" i="12"/>
  <c r="CJ49" i="12"/>
  <c r="CK49" i="12"/>
  <c r="Z84" i="12"/>
  <c r="Z85" i="12"/>
  <c r="Z86" i="12"/>
  <c r="Z87" i="12"/>
  <c r="Z88" i="12"/>
  <c r="Z89" i="12"/>
  <c r="Z90" i="12"/>
  <c r="L83" i="12" a="1"/>
  <c r="L83" i="12" s="1"/>
  <c r="O83" i="12"/>
  <c r="P83" i="12"/>
  <c r="Q83" i="12"/>
  <c r="L84" i="12"/>
  <c r="M84" i="12"/>
  <c r="N84" i="12"/>
  <c r="O84" i="12"/>
  <c r="P84" i="12"/>
  <c r="Q84" i="12"/>
  <c r="L85" i="12"/>
  <c r="M85" i="12"/>
  <c r="N85" i="12"/>
  <c r="O85" i="12"/>
  <c r="P85" i="12"/>
  <c r="Q85" i="12"/>
  <c r="L86" i="12"/>
  <c r="M86" i="12"/>
  <c r="Q86" i="12"/>
  <c r="L87" i="12"/>
  <c r="M87" i="12"/>
  <c r="N87" i="12"/>
  <c r="O87" i="12"/>
  <c r="P87" i="12"/>
  <c r="Q87" i="12"/>
  <c r="L88" i="12"/>
  <c r="M88" i="12"/>
  <c r="N88" i="12"/>
  <c r="O88" i="12"/>
  <c r="P88" i="12"/>
  <c r="Q88" i="12"/>
  <c r="L89" i="12"/>
  <c r="M89" i="12"/>
  <c r="N89" i="12"/>
  <c r="O89" i="12"/>
  <c r="M90" i="12"/>
  <c r="N90" i="12"/>
  <c r="O90" i="12"/>
  <c r="P90" i="12"/>
  <c r="Q90" i="12"/>
  <c r="AD63" i="12"/>
  <c r="AD64" i="12"/>
  <c r="AD65" i="12"/>
  <c r="AD66" i="12"/>
  <c r="AD67" i="12"/>
  <c r="AD76" i="12"/>
  <c r="AD75" i="12"/>
  <c r="Z75" i="12" a="1"/>
  <c r="Z75" i="12" s="1"/>
  <c r="AA75" i="12"/>
  <c r="AB75" i="12"/>
  <c r="Z76" i="12"/>
  <c r="AA76" i="12"/>
  <c r="AB76" i="12"/>
  <c r="AD76" i="8"/>
  <c r="AD75" i="8"/>
  <c r="Z75" i="8" a="1"/>
  <c r="Z75" i="8" s="1"/>
  <c r="AA76" i="8"/>
  <c r="AB76" i="8"/>
  <c r="M55" i="12"/>
  <c r="N55" i="12"/>
  <c r="O55" i="12"/>
  <c r="P55" i="12"/>
  <c r="Q55" i="12"/>
  <c r="Z62" i="12" a="1"/>
  <c r="Z62" i="12" s="1"/>
  <c r="AA63" i="12"/>
  <c r="AB63" i="12"/>
  <c r="Z64" i="12"/>
  <c r="AA64" i="12"/>
  <c r="AB64" i="12"/>
  <c r="Z65" i="12"/>
  <c r="AA65" i="12"/>
  <c r="AB65" i="12"/>
  <c r="Z66" i="12"/>
  <c r="AA66" i="12"/>
  <c r="AB66" i="12"/>
  <c r="Z67" i="12"/>
  <c r="AA67" i="12"/>
  <c r="AB67" i="12"/>
  <c r="AD42" i="12" a="1"/>
  <c r="AD42" i="12" s="1"/>
  <c r="AD45" i="12"/>
  <c r="AD46" i="12"/>
  <c r="AD47" i="12"/>
  <c r="AD48" i="12"/>
  <c r="AD49" i="12"/>
  <c r="D80" i="12"/>
  <c r="E80" i="12"/>
  <c r="F80" i="12"/>
  <c r="G80" i="12"/>
  <c r="H80" i="12"/>
  <c r="I80" i="12"/>
  <c r="J80" i="12"/>
  <c r="C80" i="12"/>
  <c r="AB43" i="12"/>
  <c r="AB44" i="12"/>
  <c r="AB45" i="12"/>
  <c r="AB46" i="12"/>
  <c r="AB47" i="12"/>
  <c r="AB48" i="12"/>
  <c r="AB49" i="12"/>
  <c r="J75" i="12"/>
  <c r="I75" i="12"/>
  <c r="X43" i="12"/>
  <c r="W42" i="12"/>
  <c r="H76" i="12"/>
  <c r="Q49" i="12"/>
  <c r="P48" i="12"/>
  <c r="O47" i="12"/>
  <c r="N46" i="12"/>
  <c r="M45" i="12"/>
  <c r="L44" i="12"/>
  <c r="D69" i="12"/>
  <c r="E69" i="12"/>
  <c r="F69" i="12"/>
  <c r="G69" i="12"/>
  <c r="H69" i="12"/>
  <c r="I69" i="12"/>
  <c r="J69" i="12"/>
  <c r="C69" i="12"/>
  <c r="F67" i="12"/>
  <c r="E66" i="12"/>
  <c r="G66" i="12"/>
  <c r="G65" i="12"/>
  <c r="F65" i="12"/>
  <c r="F64" i="12"/>
  <c r="D63" i="12"/>
  <c r="E62" i="12"/>
  <c r="C62" i="12"/>
  <c r="Z5" i="12"/>
  <c r="G142" i="12"/>
  <c r="F142" i="12"/>
  <c r="E142" i="12"/>
  <c r="D142" i="12"/>
  <c r="C142" i="12"/>
  <c r="H141" i="12"/>
  <c r="F141" i="12"/>
  <c r="E141" i="12"/>
  <c r="D141" i="12"/>
  <c r="C141" i="12"/>
  <c r="H140" i="12"/>
  <c r="G140" i="12"/>
  <c r="E140" i="12"/>
  <c r="D140" i="12"/>
  <c r="C140" i="12"/>
  <c r="H139" i="12"/>
  <c r="G139" i="12"/>
  <c r="F139" i="12"/>
  <c r="D139" i="12"/>
  <c r="C139" i="12"/>
  <c r="H138" i="12"/>
  <c r="G138" i="12"/>
  <c r="F138" i="12"/>
  <c r="E138" i="12"/>
  <c r="C138" i="12"/>
  <c r="H137" i="12"/>
  <c r="G137" i="12"/>
  <c r="F137" i="12"/>
  <c r="E137" i="12"/>
  <c r="D137" i="12"/>
  <c r="G104" i="12"/>
  <c r="J78" i="12"/>
  <c r="I78" i="12"/>
  <c r="H78" i="12"/>
  <c r="G78" i="12"/>
  <c r="F78" i="12"/>
  <c r="E78" i="12"/>
  <c r="AI76" i="12"/>
  <c r="D78" i="12"/>
  <c r="AJ75" i="12"/>
  <c r="BX67" i="12"/>
  <c r="BW67" i="12"/>
  <c r="BV67" i="12"/>
  <c r="BU67" i="12"/>
  <c r="BT67" i="12"/>
  <c r="AM67" i="12"/>
  <c r="AL67" i="12"/>
  <c r="AK67" i="12"/>
  <c r="AJ67" i="12"/>
  <c r="AI67" i="12"/>
  <c r="BY66" i="12"/>
  <c r="BW66" i="12"/>
  <c r="BV66" i="12"/>
  <c r="BU66" i="12"/>
  <c r="BT66" i="12"/>
  <c r="AN66" i="12"/>
  <c r="AL66" i="12"/>
  <c r="AK66" i="12"/>
  <c r="AJ66" i="12"/>
  <c r="AI66" i="12"/>
  <c r="BY65" i="12"/>
  <c r="BX65" i="12"/>
  <c r="BV65" i="12"/>
  <c r="BU65" i="12"/>
  <c r="BT65" i="12"/>
  <c r="AN65" i="12"/>
  <c r="AM65" i="12"/>
  <c r="AK65" i="12"/>
  <c r="AJ65" i="12"/>
  <c r="AI65" i="12"/>
  <c r="BY64" i="12"/>
  <c r="BX64" i="12"/>
  <c r="BW64" i="12"/>
  <c r="BU64" i="12"/>
  <c r="BT64" i="12"/>
  <c r="AN64" i="12"/>
  <c r="AM64" i="12"/>
  <c r="AL64" i="12"/>
  <c r="AJ64" i="12"/>
  <c r="AI64" i="12"/>
  <c r="BY63" i="12"/>
  <c r="BX63" i="12"/>
  <c r="BW63" i="12"/>
  <c r="BV63" i="12"/>
  <c r="BT63" i="12"/>
  <c r="AN63" i="12"/>
  <c r="AM63" i="12"/>
  <c r="AL63" i="12"/>
  <c r="AK63" i="12"/>
  <c r="AI63" i="12"/>
  <c r="BY62" i="12"/>
  <c r="BX62" i="12"/>
  <c r="BW62" i="12"/>
  <c r="BV62" i="12"/>
  <c r="BU62" i="12"/>
  <c r="AN62" i="12"/>
  <c r="AM62" i="12"/>
  <c r="AL62" i="12"/>
  <c r="AK62" i="12"/>
  <c r="AJ62" i="12"/>
  <c r="CG49" i="12"/>
  <c r="CF49" i="12"/>
  <c r="CE49" i="12"/>
  <c r="CD49" i="12"/>
  <c r="CC49" i="12"/>
  <c r="CB49" i="12"/>
  <c r="CA49" i="12"/>
  <c r="AO49" i="12"/>
  <c r="AN49" i="12"/>
  <c r="AM49" i="12"/>
  <c r="AL49" i="12"/>
  <c r="AK49" i="12"/>
  <c r="AJ49" i="12"/>
  <c r="AI49" i="12"/>
  <c r="Z49" i="12"/>
  <c r="CH48" i="12"/>
  <c r="CF48" i="12"/>
  <c r="CE48" i="12"/>
  <c r="CD48" i="12"/>
  <c r="CC48" i="12"/>
  <c r="CB48" i="12"/>
  <c r="CA48" i="12"/>
  <c r="AP48" i="12"/>
  <c r="AN48" i="12"/>
  <c r="AM48" i="12"/>
  <c r="AL48" i="12"/>
  <c r="AK48" i="12"/>
  <c r="AJ48" i="12"/>
  <c r="AI48" i="12"/>
  <c r="Z48" i="12"/>
  <c r="CH47" i="12"/>
  <c r="CG47" i="12"/>
  <c r="CE47" i="12"/>
  <c r="CD47" i="12"/>
  <c r="CC47" i="12"/>
  <c r="CB47" i="12"/>
  <c r="CA47" i="12"/>
  <c r="AP47" i="12"/>
  <c r="AO47" i="12"/>
  <c r="AM47" i="12"/>
  <c r="AL47" i="12"/>
  <c r="AK47" i="12"/>
  <c r="AJ47" i="12"/>
  <c r="AI47" i="12"/>
  <c r="Z47" i="12"/>
  <c r="CK46" i="12"/>
  <c r="CJ46" i="12"/>
  <c r="CH46" i="12"/>
  <c r="CG46" i="12"/>
  <c r="CF46" i="12"/>
  <c r="CD46" i="12"/>
  <c r="CC46" i="12"/>
  <c r="CB46" i="12"/>
  <c r="CA46" i="12"/>
  <c r="AP46" i="12"/>
  <c r="AO46" i="12"/>
  <c r="AN46" i="12"/>
  <c r="AL46" i="12"/>
  <c r="AK46" i="12"/>
  <c r="AJ46" i="12"/>
  <c r="AI46" i="12"/>
  <c r="Z46" i="12"/>
  <c r="G106" i="12" s="1"/>
  <c r="CK45" i="12"/>
  <c r="CJ45" i="12"/>
  <c r="CH45" i="12"/>
  <c r="CG45" i="12"/>
  <c r="CF45" i="12"/>
  <c r="CE45" i="12"/>
  <c r="CC45" i="12"/>
  <c r="CB45" i="12"/>
  <c r="CA45" i="12"/>
  <c r="AP45" i="12"/>
  <c r="AO45" i="12"/>
  <c r="AN45" i="12"/>
  <c r="AM45" i="12"/>
  <c r="AK45" i="12"/>
  <c r="AJ45" i="12"/>
  <c r="AI45" i="12"/>
  <c r="Z45" i="12"/>
  <c r="CK44" i="12"/>
  <c r="CJ44" i="12"/>
  <c r="CH44" i="12"/>
  <c r="CG44" i="12"/>
  <c r="CF44" i="12"/>
  <c r="CE44" i="12"/>
  <c r="CD44" i="12"/>
  <c r="CB44" i="12"/>
  <c r="CA44" i="12"/>
  <c r="AP44" i="12"/>
  <c r="AO44" i="12"/>
  <c r="AN44" i="12"/>
  <c r="AM44" i="12"/>
  <c r="AL44" i="12"/>
  <c r="AJ44" i="12"/>
  <c r="AI44" i="12"/>
  <c r="Z44" i="12"/>
  <c r="CH43" i="12"/>
  <c r="CG43" i="12"/>
  <c r="CF43" i="12"/>
  <c r="CE43" i="12"/>
  <c r="CD43" i="12"/>
  <c r="CC43" i="12"/>
  <c r="CA43" i="12"/>
  <c r="AP43" i="12"/>
  <c r="AO43" i="12"/>
  <c r="AN43" i="12"/>
  <c r="AM43" i="12"/>
  <c r="AL43" i="12"/>
  <c r="AK43" i="12"/>
  <c r="AI43" i="12"/>
  <c r="Z43" i="12"/>
  <c r="G103" i="12" s="1"/>
  <c r="CH42" i="12"/>
  <c r="CG42" i="12"/>
  <c r="CF42" i="12"/>
  <c r="CE42" i="12"/>
  <c r="CD42" i="12"/>
  <c r="CC42" i="12"/>
  <c r="CB42" i="12"/>
  <c r="AP42" i="12"/>
  <c r="AO42" i="12"/>
  <c r="AN42" i="12"/>
  <c r="AM42" i="12"/>
  <c r="AL42" i="12"/>
  <c r="AK42" i="12"/>
  <c r="AJ42" i="12"/>
  <c r="Z42" i="12"/>
  <c r="G102" i="12" s="1"/>
  <c r="I2" i="11"/>
  <c r="CG48" i="12"/>
  <c r="CC44" i="12"/>
  <c r="CH49" i="12"/>
  <c r="CB43" i="12"/>
  <c r="CA42" i="12"/>
  <c r="CF47" i="12"/>
  <c r="CE46" i="12"/>
  <c r="CD45" i="12"/>
  <c r="CJ42" i="12" l="1" a="1"/>
  <c r="L90" i="12"/>
  <c r="P86" i="12"/>
  <c r="N83" i="12"/>
  <c r="Q89" i="12"/>
  <c r="O86" i="12"/>
  <c r="M83" i="12"/>
  <c r="P89" i="12"/>
  <c r="N86" i="12"/>
  <c r="Z76" i="8"/>
  <c r="AB75" i="8"/>
  <c r="AA75" i="8"/>
  <c r="Z63" i="12"/>
  <c r="AB62" i="12"/>
  <c r="AA62" i="12"/>
  <c r="AD44" i="12"/>
  <c r="AD43" i="12"/>
  <c r="G107" i="12"/>
  <c r="G109" i="12"/>
  <c r="G108" i="12"/>
  <c r="C78" i="12"/>
  <c r="G105" i="12"/>
  <c r="AB42" i="12"/>
  <c r="I21" i="11"/>
  <c r="I20" i="11"/>
  <c r="I19" i="11"/>
  <c r="I18" i="11"/>
  <c r="I17" i="11"/>
  <c r="I16" i="11"/>
  <c r="I15" i="11"/>
  <c r="I14" i="11"/>
  <c r="I12" i="11"/>
  <c r="I11" i="11"/>
  <c r="I10" i="11"/>
  <c r="I9" i="11"/>
  <c r="I5" i="11"/>
  <c r="I8" i="11"/>
  <c r="I7" i="11"/>
  <c r="I3" i="11"/>
  <c r="AM46" i="12"/>
  <c r="AL45" i="12"/>
  <c r="AP49" i="12"/>
  <c r="AN47" i="12"/>
  <c r="AI42" i="12"/>
  <c r="AO48" i="12"/>
  <c r="AJ43" i="12"/>
  <c r="CJ42" i="12" l="1"/>
  <c r="CK42" i="12"/>
  <c r="CJ43" i="12"/>
  <c r="CK43" i="12"/>
  <c r="C102" i="12" a="1"/>
  <c r="I6" i="11"/>
  <c r="AJ76" i="12"/>
  <c r="AI75" i="12"/>
  <c r="AT75" i="12" l="1" a="1"/>
  <c r="AW75" i="12" s="1"/>
  <c r="C109" i="12"/>
  <c r="C108" i="12"/>
  <c r="C107" i="12"/>
  <c r="C106" i="12"/>
  <c r="C105" i="12"/>
  <c r="C104" i="12"/>
  <c r="C103" i="12"/>
  <c r="C102" i="12"/>
  <c r="I13" i="11"/>
  <c r="AZ75" i="12" l="1"/>
  <c r="AX75" i="12"/>
  <c r="AY75" i="12"/>
  <c r="BA75" i="12"/>
  <c r="AT76" i="12"/>
  <c r="AU76" i="12"/>
  <c r="AV76" i="12"/>
  <c r="AW76" i="12"/>
  <c r="AX76" i="12"/>
  <c r="AY76" i="12"/>
  <c r="AZ76" i="12"/>
  <c r="BA76" i="12"/>
  <c r="AT75" i="12"/>
  <c r="AU75" i="12"/>
  <c r="AV75" i="12"/>
  <c r="L42" i="8"/>
  <c r="I4" i="11" s="1"/>
  <c r="T9" i="8"/>
  <c r="K5" i="8"/>
  <c r="G142" i="8" l="1"/>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F80" i="8"/>
  <c r="H80" i="8"/>
  <c r="AB45" i="8"/>
  <c r="J80" i="8"/>
  <c r="L51" i="8" a="1"/>
  <c r="P52" i="8" s="1"/>
  <c r="AB44" i="8"/>
  <c r="AB47" i="8"/>
  <c r="G107" i="8"/>
  <c r="Z62" i="8" a="1"/>
  <c r="E69" i="8"/>
  <c r="L83" i="8" a="1"/>
  <c r="G104" i="8"/>
  <c r="AB48" i="8"/>
  <c r="AB49" i="8"/>
  <c r="D78" i="8"/>
  <c r="C102" i="8" s="1" a="1"/>
  <c r="AB42" i="8"/>
  <c r="AK44" i="8"/>
  <c r="CC44" i="8"/>
  <c r="CB43" i="8"/>
  <c r="CH49" i="8"/>
  <c r="CD45" i="8"/>
  <c r="AI42" i="8"/>
  <c r="CE46" i="8"/>
  <c r="CF47" i="8"/>
  <c r="AP49" i="8"/>
  <c r="AJ43" i="8"/>
  <c r="AO48" i="8"/>
  <c r="AN47" i="8"/>
  <c r="AM46" i="8"/>
  <c r="AL45" i="8"/>
  <c r="CG48" i="8"/>
  <c r="CJ47" i="8" l="1"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I75" i="8"/>
  <c r="AJ76" i="8"/>
  <c r="M55" i="8" l="1"/>
  <c r="L55" i="8"/>
  <c r="N55" i="8"/>
  <c r="P55" i="8"/>
  <c r="CK49" i="8"/>
  <c r="CJ47" i="8"/>
  <c r="CJ48" i="8"/>
  <c r="CK47" i="8"/>
  <c r="CK48" i="8"/>
  <c r="Q55" i="8"/>
  <c r="K114" i="8" a="1"/>
  <c r="K118" i="8" s="1"/>
  <c r="D125" i="8" a="1"/>
  <c r="D125"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E139" i="8"/>
  <c r="C137" i="8"/>
  <c r="BW65" i="8"/>
  <c r="F140" i="8"/>
  <c r="AM66" i="8"/>
  <c r="BY67" i="8"/>
  <c r="BV64" i="8"/>
  <c r="AL65" i="8"/>
  <c r="G141" i="8"/>
  <c r="BU63" i="8"/>
  <c r="AI62" i="8"/>
  <c r="AN67" i="8"/>
  <c r="BT62" i="8"/>
  <c r="H142" i="8"/>
  <c r="D138" i="8"/>
  <c r="AJ63" i="8"/>
  <c r="BX66" i="8"/>
  <c r="AK64" i="8"/>
  <c r="M115" i="8" l="1"/>
  <c r="M116" i="8"/>
  <c r="L116" i="8"/>
  <c r="M117" i="8"/>
  <c r="L119" i="8"/>
  <c r="M114" i="8"/>
  <c r="M119" i="8"/>
  <c r="L114" i="8"/>
  <c r="K116" i="8"/>
  <c r="D127" i="8"/>
  <c r="D130" i="8"/>
  <c r="K114" i="8"/>
  <c r="L118" i="8"/>
  <c r="D126" i="8"/>
  <c r="D128" i="8"/>
  <c r="K115" i="8"/>
  <c r="M118" i="8"/>
  <c r="D129"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J137"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18" i="12" l="1"/>
  <c r="L51" i="12" a="1"/>
  <c r="M52" i="12" s="1"/>
  <c r="O53" i="12" l="1"/>
  <c r="Q52" i="12"/>
  <c r="L53" i="12"/>
  <c r="E115" i="12"/>
  <c r="D114" i="12"/>
  <c r="M53" i="12"/>
  <c r="P53" i="12"/>
  <c r="N51" i="12"/>
  <c r="E114" i="12"/>
  <c r="E119" i="12"/>
  <c r="L52" i="12"/>
  <c r="Q53" i="12"/>
  <c r="E117" i="12"/>
  <c r="O51" i="12"/>
  <c r="D118" i="12"/>
  <c r="P52" i="12"/>
  <c r="D115" i="12"/>
  <c r="M51" i="12"/>
  <c r="N53" i="12"/>
  <c r="P51" i="12"/>
  <c r="D116" i="12"/>
  <c r="N52" i="12"/>
  <c r="O52" i="12"/>
  <c r="E116" i="12"/>
  <c r="D119" i="12"/>
  <c r="Q51" i="12"/>
  <c r="L51" i="12"/>
  <c r="D117" i="12"/>
  <c r="AK44" i="12"/>
  <c r="AT62" i="12" l="1" a="1"/>
  <c r="AE44" i="12"/>
  <c r="BT83" i="12" a="1"/>
  <c r="AD62" i="12"/>
  <c r="C114" i="12"/>
  <c r="C119" i="12"/>
  <c r="C115" i="12"/>
  <c r="C117" i="12"/>
  <c r="C116" i="12"/>
  <c r="K114" i="12" a="1"/>
  <c r="D125" i="12" a="1"/>
  <c r="L55" i="12"/>
  <c r="C118" i="12"/>
  <c r="BV64" i="12"/>
  <c r="E139" i="12"/>
  <c r="H142" i="12"/>
  <c r="BY67" i="12"/>
  <c r="AI62" i="12"/>
  <c r="BT62" i="12"/>
  <c r="C137" i="12"/>
  <c r="G141" i="12"/>
  <c r="BX66" i="12"/>
  <c r="AM66" i="12"/>
  <c r="AN67" i="12"/>
  <c r="AK64" i="12"/>
  <c r="BW65" i="12"/>
  <c r="F140" i="12"/>
  <c r="D138" i="12"/>
  <c r="BU63" i="12"/>
  <c r="AJ63" i="12"/>
  <c r="AL65" i="12"/>
  <c r="BE42" i="12" l="1" a="1"/>
  <c r="AW64" i="12"/>
  <c r="BA66" i="12"/>
  <c r="AT62" i="12"/>
  <c r="AX64" i="12"/>
  <c r="AT67" i="12"/>
  <c r="BA65" i="12"/>
  <c r="AU62" i="12"/>
  <c r="AY64" i="12"/>
  <c r="AU67" i="12"/>
  <c r="AV62" i="12"/>
  <c r="AZ64" i="12"/>
  <c r="AV67" i="12"/>
  <c r="BA67" i="12"/>
  <c r="AW62" i="12"/>
  <c r="BA64" i="12"/>
  <c r="AW67" i="12"/>
  <c r="AW63" i="12"/>
  <c r="AX62" i="12"/>
  <c r="AT65" i="12"/>
  <c r="AX67" i="12"/>
  <c r="AU66" i="12"/>
  <c r="AY62" i="12"/>
  <c r="AU65" i="12"/>
  <c r="AY67" i="12"/>
  <c r="AZ62" i="12"/>
  <c r="AV65" i="12"/>
  <c r="AZ67" i="12"/>
  <c r="BA62" i="12"/>
  <c r="AW65" i="12"/>
  <c r="AT63" i="12"/>
  <c r="AX65" i="12"/>
  <c r="AT66" i="12"/>
  <c r="AU63" i="12"/>
  <c r="AY65" i="12"/>
  <c r="AV63" i="12"/>
  <c r="AZ65" i="12"/>
  <c r="AX63" i="12"/>
  <c r="AY63" i="12"/>
  <c r="AZ63" i="12"/>
  <c r="AV66" i="12"/>
  <c r="BA63" i="12"/>
  <c r="AW66" i="12"/>
  <c r="AT64" i="12"/>
  <c r="AX66" i="12"/>
  <c r="AU64" i="12"/>
  <c r="AY66" i="12"/>
  <c r="AV64" i="12"/>
  <c r="AZ66" i="12"/>
  <c r="E109" i="12"/>
  <c r="I109" i="12" s="1"/>
  <c r="E104" i="12"/>
  <c r="I104" i="12" s="1"/>
  <c r="E108" i="12"/>
  <c r="I108" i="12" s="1"/>
  <c r="E105" i="12"/>
  <c r="I105" i="12" s="1"/>
  <c r="Z83" i="12"/>
  <c r="E102" i="12" s="1"/>
  <c r="I102" i="12" s="1"/>
  <c r="E107" i="12"/>
  <c r="I107" i="12" s="1"/>
  <c r="E103" i="12"/>
  <c r="I103" i="12" s="1"/>
  <c r="E106" i="12"/>
  <c r="I106" i="12" s="1"/>
  <c r="L92" i="12" a="1"/>
  <c r="Q92" i="12" s="1"/>
  <c r="M6" i="12" s="1"/>
  <c r="AE43" i="12"/>
  <c r="AE46" i="12"/>
  <c r="AE45" i="12"/>
  <c r="AE47" i="12"/>
  <c r="AE42" i="12"/>
  <c r="AE49" i="12"/>
  <c r="AE48" i="12"/>
  <c r="BT42" i="12" a="1"/>
  <c r="AT42" i="12" a="1"/>
  <c r="C128" i="12"/>
  <c r="C126" i="12"/>
  <c r="C127" i="12"/>
  <c r="L117" i="12"/>
  <c r="L118" i="12"/>
  <c r="L119" i="12"/>
  <c r="K119" i="12"/>
  <c r="M118" i="12"/>
  <c r="K114" i="12"/>
  <c r="M119" i="12"/>
  <c r="M117" i="12"/>
  <c r="M116" i="12"/>
  <c r="L115" i="12"/>
  <c r="K115" i="12"/>
  <c r="L114" i="12"/>
  <c r="M115" i="12"/>
  <c r="K118" i="12"/>
  <c r="K116" i="12"/>
  <c r="L116" i="12"/>
  <c r="M114" i="12"/>
  <c r="K117" i="12"/>
  <c r="C130" i="12"/>
  <c r="D126" i="12"/>
  <c r="D127" i="12"/>
  <c r="D128" i="12"/>
  <c r="D125" i="12"/>
  <c r="D129" i="12"/>
  <c r="D130" i="12"/>
  <c r="C129" i="12"/>
  <c r="C125" i="12"/>
  <c r="BX88" i="12"/>
  <c r="BU90" i="12"/>
  <c r="BU83" i="12"/>
  <c r="BT84" i="12"/>
  <c r="BY90" i="12"/>
  <c r="BV84" i="12"/>
  <c r="BU87" i="12"/>
  <c r="BT85" i="12"/>
  <c r="BT83" i="12"/>
  <c r="BU85" i="12"/>
  <c r="BV83" i="12"/>
  <c r="BV86" i="12"/>
  <c r="BX90" i="12"/>
  <c r="BY85" i="12"/>
  <c r="BY89" i="12"/>
  <c r="BW90" i="12"/>
  <c r="BW88" i="12"/>
  <c r="BW89" i="12"/>
  <c r="BU89" i="12"/>
  <c r="BV90" i="12"/>
  <c r="BV88" i="12"/>
  <c r="BW85" i="12"/>
  <c r="BW84" i="12"/>
  <c r="BX87" i="12"/>
  <c r="BT86" i="12"/>
  <c r="BT90" i="12"/>
  <c r="BY83" i="12"/>
  <c r="BX89" i="12"/>
  <c r="BY88" i="12"/>
  <c r="BW83" i="12"/>
  <c r="BU84" i="12"/>
  <c r="BX86" i="12"/>
  <c r="BU88" i="12"/>
  <c r="BY86" i="12"/>
  <c r="BU86" i="12"/>
  <c r="BX83" i="12"/>
  <c r="BW87" i="12"/>
  <c r="BX85" i="12"/>
  <c r="BW86" i="12"/>
  <c r="BT87" i="12"/>
  <c r="BT89" i="12"/>
  <c r="BX84" i="12"/>
  <c r="BV89" i="12"/>
  <c r="BV87" i="12"/>
  <c r="BY87" i="12"/>
  <c r="BT88" i="12"/>
  <c r="BY84" i="12"/>
  <c r="BV85" i="12"/>
  <c r="BF45" i="12" l="1"/>
  <c r="BH48" i="12"/>
  <c r="BG48" i="12"/>
  <c r="BE42" i="12"/>
  <c r="BG45" i="12"/>
  <c r="BI48" i="12"/>
  <c r="BF42" i="12"/>
  <c r="BH45" i="12"/>
  <c r="BJ48" i="12"/>
  <c r="BG42" i="12"/>
  <c r="BI45" i="12"/>
  <c r="BE49" i="12"/>
  <c r="BH42" i="12"/>
  <c r="BJ45" i="12"/>
  <c r="BF49" i="12"/>
  <c r="BI42" i="12"/>
  <c r="BE46" i="12"/>
  <c r="BG49" i="12"/>
  <c r="BJ42" i="12"/>
  <c r="BF46" i="12"/>
  <c r="BH49" i="12"/>
  <c r="BE43" i="12"/>
  <c r="BG46" i="12"/>
  <c r="BI49" i="12"/>
  <c r="BF43" i="12"/>
  <c r="BH46" i="12"/>
  <c r="BJ49" i="12"/>
  <c r="BG43" i="12"/>
  <c r="BI46" i="12"/>
  <c r="BH43" i="12"/>
  <c r="BJ46" i="12"/>
  <c r="BI43" i="12"/>
  <c r="BE47" i="12"/>
  <c r="BJ43" i="12"/>
  <c r="BF47" i="12"/>
  <c r="BE44" i="12"/>
  <c r="BG47" i="12"/>
  <c r="BF44" i="12"/>
  <c r="BH47" i="12"/>
  <c r="BG44" i="12"/>
  <c r="BI47" i="12"/>
  <c r="BH44" i="12"/>
  <c r="BJ47" i="12"/>
  <c r="BI44" i="12"/>
  <c r="BE48" i="12"/>
  <c r="BE45" i="12"/>
  <c r="BJ44" i="12"/>
  <c r="BF48" i="12"/>
  <c r="P94" i="12"/>
  <c r="N93" i="12"/>
  <c r="O93" i="12"/>
  <c r="M92" i="12"/>
  <c r="AA13" i="12" s="1"/>
  <c r="L92" i="12"/>
  <c r="AC7" i="12" s="1"/>
  <c r="L93" i="12"/>
  <c r="N92" i="12"/>
  <c r="U13" i="12" s="1"/>
  <c r="O94" i="12"/>
  <c r="Q94" i="12"/>
  <c r="P93" i="12"/>
  <c r="O92" i="12"/>
  <c r="K18" i="12" s="1"/>
  <c r="M93" i="12"/>
  <c r="Q93" i="12"/>
  <c r="M94" i="12"/>
  <c r="L94" i="12"/>
  <c r="N94" i="12"/>
  <c r="P92" i="12"/>
  <c r="F125" i="12"/>
  <c r="F129" i="12"/>
  <c r="F127" i="12"/>
  <c r="CA83" i="12"/>
  <c r="CA88" i="12"/>
  <c r="CA85" i="12"/>
  <c r="CA86" i="12"/>
  <c r="CA90" i="12"/>
  <c r="CA84" i="12"/>
  <c r="F126" i="12"/>
  <c r="F130" i="12"/>
  <c r="F128" i="12"/>
  <c r="CA89" i="12"/>
  <c r="AW48" i="12"/>
  <c r="AW43" i="12"/>
  <c r="AX46" i="12"/>
  <c r="AW42" i="12"/>
  <c r="AT44" i="12"/>
  <c r="AY46" i="12"/>
  <c r="AX43" i="12"/>
  <c r="AX47" i="12"/>
  <c r="AX48" i="12"/>
  <c r="AT48" i="12"/>
  <c r="AT43" i="12"/>
  <c r="AT45" i="12"/>
  <c r="AV42" i="12"/>
  <c r="AW49" i="12"/>
  <c r="AU42" i="12"/>
  <c r="AT49" i="12"/>
  <c r="AT46" i="12"/>
  <c r="AW46" i="12"/>
  <c r="AU49" i="12"/>
  <c r="AW47" i="12"/>
  <c r="AU43" i="12"/>
  <c r="AV45" i="12"/>
  <c r="AW45" i="12"/>
  <c r="AY45" i="12"/>
  <c r="AV47" i="12"/>
  <c r="AX42" i="12"/>
  <c r="AY43" i="12"/>
  <c r="AX49" i="12"/>
  <c r="AY48" i="12"/>
  <c r="AY49" i="12"/>
  <c r="AY47" i="12"/>
  <c r="AV49" i="12"/>
  <c r="AX44" i="12"/>
  <c r="AT42" i="12"/>
  <c r="AW44" i="12"/>
  <c r="AT47" i="12"/>
  <c r="AV44" i="12"/>
  <c r="AY42" i="12"/>
  <c r="AY44" i="12"/>
  <c r="AU44" i="12"/>
  <c r="AV43" i="12"/>
  <c r="AU47" i="12"/>
  <c r="AV48" i="12"/>
  <c r="AU46" i="12"/>
  <c r="AU48" i="12"/>
  <c r="AX45" i="12"/>
  <c r="AU45" i="12"/>
  <c r="AV46" i="12"/>
  <c r="CA87" i="12"/>
  <c r="BX43" i="12"/>
  <c r="BW45" i="12"/>
  <c r="BY42" i="12"/>
  <c r="BV43" i="12"/>
  <c r="BX45" i="12"/>
  <c r="BU48" i="12"/>
  <c r="BX47" i="12"/>
  <c r="BU49" i="12"/>
  <c r="BU43" i="12"/>
  <c r="BX42" i="12"/>
  <c r="BT46" i="12"/>
  <c r="BV49" i="12"/>
  <c r="BV47" i="12"/>
  <c r="BY49" i="12"/>
  <c r="BV45" i="12"/>
  <c r="BT49" i="12"/>
  <c r="BW42" i="12"/>
  <c r="BW49" i="12"/>
  <c r="BY48" i="12"/>
  <c r="BT47" i="12"/>
  <c r="BV46" i="12"/>
  <c r="BW44" i="12"/>
  <c r="BW46" i="12"/>
  <c r="BV48" i="12"/>
  <c r="BY47" i="12"/>
  <c r="BW47" i="12"/>
  <c r="BX49" i="12"/>
  <c r="BV44" i="12"/>
  <c r="BW43" i="12"/>
  <c r="BV42" i="12"/>
  <c r="BW48" i="12"/>
  <c r="BU42" i="12"/>
  <c r="BY43" i="12"/>
  <c r="BT42" i="12"/>
  <c r="BX46" i="12"/>
  <c r="BX48" i="12"/>
  <c r="BU44" i="12"/>
  <c r="BY44" i="12"/>
  <c r="BT43" i="12"/>
  <c r="BU45" i="12"/>
  <c r="BT44" i="12"/>
  <c r="BT45" i="12"/>
  <c r="BY45" i="12"/>
  <c r="BY46" i="12"/>
  <c r="BX44" i="12"/>
  <c r="BU47" i="12"/>
  <c r="BU46" i="12"/>
  <c r="BT48" i="12"/>
  <c r="BX51" i="12" l="1"/>
  <c r="BU51" i="12"/>
  <c r="L12" i="12"/>
  <c r="G21" i="12" s="1"/>
  <c r="G114" i="12" a="1"/>
  <c r="J137" i="12" a="1"/>
  <c r="J139" i="12" s="1"/>
  <c r="L139" i="12" s="1"/>
  <c r="BV51" i="12"/>
  <c r="AI83" i="12" a="1"/>
  <c r="BY51" i="12"/>
  <c r="BW51" i="12"/>
  <c r="BT51" i="12"/>
  <c r="J141" i="12" l="1"/>
  <c r="L141" i="12" s="1"/>
  <c r="H114" i="12"/>
  <c r="P114" i="12" s="1"/>
  <c r="H115" i="12"/>
  <c r="P115" i="12" s="1"/>
  <c r="H119" i="12"/>
  <c r="P119" i="12" s="1"/>
  <c r="I117" i="12"/>
  <c r="Q117" i="12" s="1"/>
  <c r="I115" i="12"/>
  <c r="Q115" i="12" s="1"/>
  <c r="I118" i="12"/>
  <c r="Q118" i="12" s="1"/>
  <c r="G114" i="12"/>
  <c r="O114" i="12" s="1"/>
  <c r="I116" i="12"/>
  <c r="Q116" i="12" s="1"/>
  <c r="G119" i="12"/>
  <c r="O119" i="12" s="1"/>
  <c r="H118" i="12"/>
  <c r="P118" i="12" s="1"/>
  <c r="H116" i="12"/>
  <c r="P116" i="12" s="1"/>
  <c r="H117" i="12"/>
  <c r="P117" i="12" s="1"/>
  <c r="G116" i="12"/>
  <c r="O116" i="12" s="1"/>
  <c r="I114" i="12"/>
  <c r="Q114" i="12" s="1"/>
  <c r="G118" i="12"/>
  <c r="O118" i="12" s="1"/>
  <c r="I119" i="12"/>
  <c r="Q119" i="12" s="1"/>
  <c r="G117" i="12"/>
  <c r="O117" i="12" s="1"/>
  <c r="G115" i="12"/>
  <c r="O115" i="12" s="1"/>
  <c r="J140" i="12"/>
  <c r="L140" i="12" s="1"/>
  <c r="J138" i="12"/>
  <c r="L138" i="12" s="1"/>
  <c r="J137" i="12"/>
  <c r="L137" i="12" s="1"/>
  <c r="J142" i="12"/>
  <c r="L142" i="12" s="1"/>
  <c r="AJ86" i="12"/>
  <c r="AP88" i="12"/>
  <c r="AM86" i="12"/>
  <c r="AL87" i="12"/>
  <c r="AM84" i="12"/>
  <c r="AI90" i="12"/>
  <c r="AJ87" i="12"/>
  <c r="AK85" i="12"/>
  <c r="AO83" i="12"/>
  <c r="AJ89" i="12"/>
  <c r="AN86" i="12"/>
  <c r="AO85" i="12"/>
  <c r="AL88" i="12"/>
  <c r="AN84" i="12"/>
  <c r="AK89" i="12"/>
  <c r="AJ90" i="12"/>
  <c r="AP85" i="12"/>
  <c r="AP83" i="12"/>
  <c r="AM83" i="12"/>
  <c r="AP87" i="12"/>
  <c r="AK87" i="12"/>
  <c r="AI84" i="12"/>
  <c r="AO90" i="12"/>
  <c r="AO84" i="12"/>
  <c r="AO87" i="12"/>
  <c r="AM85" i="12"/>
  <c r="AL83" i="12"/>
  <c r="AM89" i="12"/>
  <c r="AL90" i="12"/>
  <c r="AK88" i="12"/>
  <c r="AP89" i="12"/>
  <c r="AI89" i="12"/>
  <c r="AO86" i="12"/>
  <c r="AK84" i="12"/>
  <c r="AL86" i="12"/>
  <c r="AI85" i="12"/>
  <c r="AN90" i="12"/>
  <c r="AK83" i="12"/>
  <c r="AP86" i="12"/>
  <c r="AP90" i="12"/>
  <c r="AJ83" i="12"/>
  <c r="AM90" i="12"/>
  <c r="AN88" i="12"/>
  <c r="AI87" i="12"/>
  <c r="AJ88" i="12"/>
  <c r="AO88" i="12"/>
  <c r="AM87" i="12"/>
  <c r="AK90" i="12"/>
  <c r="AI86" i="12"/>
  <c r="AP84" i="12"/>
  <c r="AN85" i="12"/>
  <c r="AN89" i="12"/>
  <c r="AN83" i="12"/>
  <c r="AJ84" i="12"/>
  <c r="AI88" i="12"/>
  <c r="AJ85" i="12"/>
  <c r="AL85" i="12"/>
  <c r="AN87" i="12"/>
  <c r="AK86" i="12"/>
  <c r="AI83" i="12"/>
  <c r="AM88" i="12"/>
  <c r="AL89" i="12"/>
  <c r="AO89" i="12"/>
  <c r="AL84" i="12"/>
  <c r="AT83" i="12" l="1" a="1"/>
  <c r="AV89" i="12" s="1"/>
  <c r="AW84" i="12" l="1"/>
  <c r="AV86" i="12"/>
  <c r="BA85" i="12"/>
  <c r="AZ87" i="12"/>
  <c r="AX83" i="12"/>
  <c r="AZ90" i="12"/>
  <c r="AZ83" i="12"/>
  <c r="AU85" i="12"/>
  <c r="AT89" i="12"/>
  <c r="BA84" i="12"/>
  <c r="BA88" i="12"/>
  <c r="AW90" i="12"/>
  <c r="AY84" i="12"/>
  <c r="AU87" i="12"/>
  <c r="AZ89" i="12"/>
  <c r="BA87" i="12"/>
  <c r="AU83" i="12"/>
  <c r="AX90" i="12"/>
  <c r="AX87" i="12"/>
  <c r="AU88" i="12"/>
  <c r="AU89" i="12"/>
  <c r="AY88" i="12"/>
  <c r="AY89" i="12"/>
  <c r="AZ85" i="12"/>
  <c r="AW83" i="12"/>
  <c r="AV83" i="12"/>
  <c r="AW89" i="12"/>
  <c r="AT84" i="12"/>
  <c r="AW87" i="12"/>
  <c r="AX88" i="12"/>
  <c r="AV90" i="12"/>
  <c r="AT87" i="12"/>
  <c r="AU86" i="12"/>
  <c r="AX84" i="12"/>
  <c r="AZ86" i="12"/>
  <c r="BA86" i="12"/>
  <c r="AY86" i="12"/>
  <c r="AT85" i="12"/>
  <c r="AV87" i="12"/>
  <c r="AT88" i="12"/>
  <c r="AU90" i="12"/>
  <c r="BA90" i="12"/>
  <c r="AY83" i="12"/>
  <c r="AW86" i="12"/>
  <c r="AV85" i="12"/>
  <c r="AZ84" i="12"/>
  <c r="AT90" i="12"/>
  <c r="AX86" i="12"/>
  <c r="AZ88" i="12"/>
  <c r="AY87" i="12"/>
  <c r="AV84" i="12"/>
  <c r="AT86" i="12"/>
  <c r="AU84" i="12"/>
  <c r="AX89" i="12"/>
  <c r="AX85" i="12"/>
  <c r="AT83" i="12"/>
  <c r="BA89" i="12"/>
  <c r="AY90" i="12"/>
  <c r="AV88" i="12"/>
  <c r="BA83" i="12"/>
  <c r="AY85" i="12"/>
  <c r="AW88" i="12"/>
  <c r="AW85" i="12"/>
  <c r="BE83" i="12" l="1" a="1"/>
  <c r="BK84" i="12" s="1"/>
  <c r="BK89" i="12" l="1"/>
  <c r="BL84" i="12"/>
  <c r="BH83" i="12"/>
  <c r="BH86" i="12"/>
  <c r="BL85" i="12"/>
  <c r="BI87" i="12"/>
  <c r="BF86" i="12"/>
  <c r="BG85" i="12"/>
  <c r="BG89" i="12"/>
  <c r="BG84" i="12"/>
  <c r="BF84" i="12"/>
  <c r="BE84" i="12"/>
  <c r="BG90" i="12"/>
  <c r="BE85" i="12"/>
  <c r="BI89" i="12"/>
  <c r="BH88" i="12"/>
  <c r="BL89" i="12"/>
  <c r="BL90" i="12"/>
  <c r="BK86" i="12"/>
  <c r="BF87" i="12"/>
  <c r="BI85" i="12"/>
  <c r="BJ85" i="12"/>
  <c r="BI90" i="12"/>
  <c r="BJ89" i="12"/>
  <c r="BI88" i="12"/>
  <c r="BJ88" i="12"/>
  <c r="BL87" i="12"/>
  <c r="BI86" i="12"/>
  <c r="BF89" i="12"/>
  <c r="BG87" i="12"/>
  <c r="BG83" i="12"/>
  <c r="BG86" i="12"/>
  <c r="BE83" i="12"/>
  <c r="BE89" i="12"/>
  <c r="BE88" i="12"/>
  <c r="BE90" i="12"/>
  <c r="BK85" i="12"/>
  <c r="BH90" i="12"/>
  <c r="BG88" i="12"/>
  <c r="BJ87" i="12"/>
  <c r="BE87" i="12"/>
  <c r="BE86" i="12"/>
  <c r="BH84" i="12"/>
  <c r="BK87" i="12"/>
  <c r="BH87" i="12"/>
  <c r="BH89" i="12"/>
  <c r="BH85" i="12"/>
  <c r="BJ86" i="12"/>
  <c r="BK88" i="12"/>
  <c r="BJ84" i="12"/>
  <c r="BJ83" i="12"/>
  <c r="BL88" i="12"/>
  <c r="BI84" i="12"/>
  <c r="BF85" i="12"/>
  <c r="BL83" i="12"/>
  <c r="BK83" i="12"/>
  <c r="BJ90" i="12"/>
  <c r="BK90" i="12"/>
  <c r="BF88" i="12"/>
  <c r="BI83" i="12"/>
  <c r="BF83" i="12"/>
  <c r="BL86" i="12"/>
  <c r="BF90" i="12"/>
  <c r="BE62" i="12" l="1" a="1"/>
  <c r="BK67" i="12" s="1"/>
  <c r="BO83" i="12" a="1"/>
  <c r="BO90" i="12" s="1"/>
  <c r="BP90" i="12" s="1"/>
  <c r="BO88" i="12" l="1"/>
  <c r="BP88" i="12" s="1"/>
  <c r="BO85" i="12"/>
  <c r="BP85" i="12" s="1"/>
  <c r="BL67" i="12"/>
  <c r="BO84" i="12"/>
  <c r="BP84" i="12" s="1"/>
  <c r="BO86" i="12"/>
  <c r="BP86" i="12" s="1"/>
  <c r="BO83" i="12"/>
  <c r="BP83" i="12" s="1"/>
  <c r="BO89" i="12"/>
  <c r="BP89" i="12" s="1"/>
  <c r="BO87" i="12"/>
  <c r="BP87" i="12" s="1"/>
  <c r="BH63" i="12"/>
  <c r="BJ64" i="12"/>
  <c r="BI64" i="12"/>
  <c r="BH65" i="12"/>
  <c r="BE67" i="12"/>
  <c r="BG64" i="12"/>
  <c r="BL66" i="12"/>
  <c r="BE64" i="12"/>
  <c r="BK65" i="12"/>
  <c r="BE66" i="12"/>
  <c r="BI65" i="12"/>
  <c r="BF62" i="12"/>
  <c r="BG67" i="12"/>
  <c r="BI63" i="12"/>
  <c r="BI67" i="12"/>
  <c r="BI66" i="12"/>
  <c r="BK64" i="12"/>
  <c r="BJ62" i="12"/>
  <c r="BJ65" i="12"/>
  <c r="BH62" i="12"/>
  <c r="BJ67" i="12"/>
  <c r="BL65" i="12"/>
  <c r="BK63" i="12"/>
  <c r="BI62" i="12"/>
  <c r="BG65" i="12"/>
  <c r="BF67" i="12"/>
  <c r="BK66" i="12"/>
  <c r="BG62" i="12"/>
  <c r="BF64" i="12"/>
  <c r="BF65" i="12"/>
  <c r="BL62" i="12"/>
  <c r="BE65" i="12"/>
  <c r="BH67" i="12"/>
  <c r="BJ66" i="12"/>
  <c r="BF63" i="12"/>
  <c r="BL64" i="12"/>
  <c r="BH66" i="12"/>
  <c r="BE63" i="12"/>
  <c r="BE62" i="12"/>
  <c r="BK62" i="12"/>
  <c r="BG63" i="12"/>
  <c r="BG66" i="12"/>
  <c r="BJ63" i="12"/>
  <c r="BH64" i="12"/>
  <c r="BL63" i="12"/>
  <c r="BF66" i="12"/>
  <c r="BO62" i="12" l="1" a="1"/>
  <c r="BO62" i="12" s="1"/>
  <c r="BP62" i="12" s="1"/>
  <c r="BO64" i="12" l="1"/>
  <c r="BP64" i="12" s="1"/>
  <c r="BO66" i="12"/>
  <c r="BP66" i="12" s="1"/>
  <c r="BO63" i="12"/>
  <c r="BP63" i="12" s="1"/>
  <c r="BO65" i="12"/>
  <c r="BP65" i="12" s="1"/>
  <c r="BO67" i="12"/>
  <c r="BP67"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<sst xmlns="http://schemas.openxmlformats.org/spreadsheetml/2006/main" count="844" uniqueCount="119">
  <si>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</si>
  <si>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</si>
  <si>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</si>
  <si>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</si>
  <si>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</si>
  <si>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</si>
  <si>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</si>
  <si>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</si>
  <si>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</si>
  <si>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</si>
  <si>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</si>
  <si>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</si>
  <si>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</si>
  <si>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</si>
  <si>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</si>
  <si>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</si>
  <si>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</si>
  <si>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</si>
  <si>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</si>
  <si>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</si>
  <si>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</si>
  <si>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</si>
  <si>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</si>
  <si>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</si>
  <si>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</si>
  <si>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</si>
  <si>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</si>
  <si>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</si>
  <si>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</si>
  <si>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</si>
  <si>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</si>
  <si>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</si>
  <si>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</si>
  <si>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</si>
  <si>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</si>
  <si>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</si>
  <si>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</si>
  <si>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</si>
  <si>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</si>
  <si>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</si>
  <si>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</si>
  <si>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</si>
  <si>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</si>
  <si>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</si>
  <si>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</si>
  <si>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</si>
  <si>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</si>
  <si>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</si>
  <si>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</si>
  <si>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</si>
  <si>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</si>
  <si>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</si>
  <si>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</si>
  <si>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</si>
  <si>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</si>
  <si>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</si>
  <si>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</si>
  <si>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</si>
  <si>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</si>
  <si>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</si>
  <si>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</si>
  <si>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</si>
  <si>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</si>
  <si>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</si>
  <si>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</si>
  <si>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</si>
  <si>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</si>
  <si>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</si>
  <si>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</si>
  <si>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</si>
  <si>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</si>
  <si>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</si>
  <si>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</si>
  <si>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</si>
  <si>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</si>
  <si>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</si>
  <si>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</si>
  <si>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</si>
  <si>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</si>
  <si>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</si>
  <si>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</si>
  <si>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</si>
  <si>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</si>
  <si>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</si>
  <si>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</si>
  <si>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</si>
  <si>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</si>
  <si>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</si>
  <si>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</si>
  <si>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</si>
  <si>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</si>
  <si>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</si>
  <si>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</si>
  <si>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</si>
  <si>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</si>
  <si>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</si>
  <si>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</si>
  <si>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</si>
  <si>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</si>
  <si>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</si>
  <si>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</si>
  <si>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</si>
  <si>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</si>
  <si>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</si>
  <si>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</si>
  <si>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</si>
  <si>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</si>
  <si>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</si>
  <si>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</si>
  <si>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</si>
  <si>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</si>
  <si>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t>Services</t>
  </si>
  <si>
    <t>E</t>
  </si>
  <si>
    <t>E.dot</t>
  </si>
  <si>
    <t>This workbook investigates use of a direct (reversing) method to determine the effect of a change in resources available to an ECC.</t>
  </si>
  <si>
    <t>It assumes perfect substitution among inputs to any processing stage in the ECC.</t>
  </si>
  <si>
    <t>The algorith is:</t>
  </si>
  <si>
    <t>* reverse the ECC</t>
  </si>
  <si>
    <t>* do an upstream swim with the new final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</si>
</sst>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3">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26" fillId="0" borderId="0" xfId="0" applyFont="1" applyAlignment="1">
      <alignment horizontal="left"/>
    </xf>
    <xf numFmtId="4" fontId="0" fillId="0" borderId="0" xfId="0" applyNumberForma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6</xdr:row>
      <xdr:rowOff>0</xdr:rowOff>
    </xdr:from>
    <xdr:to>
      <xdr:col>28</xdr:col>
      <xdr:colOff>353364</xdr:colOff>
      <xdr:row>19</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4</xdr:row>
      <xdr:rowOff>196850</xdr:rowOff>
    </xdr:from>
    <xdr:to>
      <xdr:col>12</xdr:col>
      <xdr:colOff>340664</xdr:colOff>
      <xdr:row>19</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10</xdr:row>
      <xdr:rowOff>184150</xdr:rowOff>
    </xdr:from>
    <xdr:to>
      <xdr:col>11</xdr:col>
      <xdr:colOff>332436</xdr:colOff>
      <xdr:row>19</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8</xdr:row>
      <xdr:rowOff>0</xdr:rowOff>
    </xdr:from>
    <xdr:to>
      <xdr:col>35</xdr:col>
      <xdr:colOff>12700</xdr:colOff>
      <xdr:row>12</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2</xdr:row>
      <xdr:rowOff>0</xdr:rowOff>
    </xdr:from>
    <xdr:to>
      <xdr:col>29</xdr:col>
      <xdr:colOff>165100</xdr:colOff>
      <xdr:row>6</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8</xdr:row>
      <xdr:rowOff>0</xdr:rowOff>
    </xdr:from>
    <xdr:to>
      <xdr:col>29</xdr:col>
      <xdr:colOff>228600</xdr:colOff>
      <xdr:row>12</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4</xdr:row>
      <xdr:rowOff>0</xdr:rowOff>
    </xdr:from>
    <xdr:to>
      <xdr:col>32</xdr:col>
      <xdr:colOff>228600</xdr:colOff>
      <xdr:row>4</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2</xdr:row>
      <xdr:rowOff>0</xdr:rowOff>
    </xdr:from>
    <xdr:to>
      <xdr:col>35</xdr:col>
      <xdr:colOff>0</xdr:colOff>
      <xdr:row>6</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10</xdr:row>
      <xdr:rowOff>0</xdr:rowOff>
    </xdr:from>
    <xdr:to>
      <xdr:col>32</xdr:col>
      <xdr:colOff>241300</xdr:colOff>
      <xdr:row>10</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190500</xdr:rowOff>
    </xdr:from>
    <xdr:to>
      <xdr:col>13</xdr:col>
      <xdr:colOff>101600</xdr:colOff>
      <xdr:row>10</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1</xdr:row>
      <xdr:rowOff>12700</xdr:rowOff>
    </xdr:from>
    <xdr:to>
      <xdr:col>13</xdr:col>
      <xdr:colOff>101600</xdr:colOff>
      <xdr:row>5</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13</xdr:row>
      <xdr:rowOff>0</xdr:rowOff>
    </xdr:from>
    <xdr:to>
      <xdr:col>13</xdr:col>
      <xdr:colOff>101600</xdr:colOff>
      <xdr:row>17</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4</xdr:row>
      <xdr:rowOff>165100</xdr:rowOff>
    </xdr:from>
    <xdr:to>
      <xdr:col>5</xdr:col>
      <xdr:colOff>63500</xdr:colOff>
      <xdr:row>8</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12</xdr:row>
      <xdr:rowOff>190500</xdr:rowOff>
    </xdr:from>
    <xdr:to>
      <xdr:col>5</xdr:col>
      <xdr:colOff>63500</xdr:colOff>
      <xdr:row>16</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8</xdr:row>
      <xdr:rowOff>6350</xdr:rowOff>
    </xdr:from>
    <xdr:to>
      <xdr:col>10</xdr:col>
      <xdr:colOff>101600</xdr:colOff>
      <xdr:row>8</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3</xdr:row>
      <xdr:rowOff>12700</xdr:rowOff>
    </xdr:from>
    <xdr:to>
      <xdr:col>10</xdr:col>
      <xdr:colOff>101600</xdr:colOff>
      <xdr:row>6</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14</xdr:row>
      <xdr:rowOff>190500</xdr:rowOff>
    </xdr:from>
    <xdr:to>
      <xdr:col>10</xdr:col>
      <xdr:colOff>101600</xdr:colOff>
      <xdr:row>15</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8</xdr:row>
      <xdr:rowOff>0</xdr:rowOff>
    </xdr:from>
    <xdr:to>
      <xdr:col>21</xdr:col>
      <xdr:colOff>317500</xdr:colOff>
      <xdr:row>12</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9</xdr:row>
      <xdr:rowOff>38100</xdr:rowOff>
    </xdr:from>
    <xdr:to>
      <xdr:col>13</xdr:col>
      <xdr:colOff>93372</xdr:colOff>
      <xdr:row>10</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10</xdr:row>
      <xdr:rowOff>0</xdr:rowOff>
    </xdr:from>
    <xdr:to>
      <xdr:col>18</xdr:col>
      <xdr:colOff>203200</xdr:colOff>
      <xdr:row>14</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13</xdr:row>
      <xdr:rowOff>63500</xdr:rowOff>
    </xdr:from>
    <xdr:to>
      <xdr:col>13</xdr:col>
      <xdr:colOff>93372</xdr:colOff>
      <xdr:row>14</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10</xdr:row>
      <xdr:rowOff>0</xdr:rowOff>
    </xdr:from>
    <xdr:to>
      <xdr:col>26</xdr:col>
      <xdr:colOff>114300</xdr:colOff>
      <xdr:row>16</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15</xdr:row>
      <xdr:rowOff>50800</xdr:rowOff>
    </xdr:from>
    <xdr:to>
      <xdr:col>13</xdr:col>
      <xdr:colOff>106072</xdr:colOff>
      <xdr:row>16</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4</xdr:row>
      <xdr:rowOff>0</xdr:rowOff>
    </xdr:from>
    <xdr:to>
      <xdr:col>26</xdr:col>
      <xdr:colOff>50800</xdr:colOff>
      <xdr:row>8</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7</xdr:row>
      <xdr:rowOff>63500</xdr:rowOff>
    </xdr:from>
    <xdr:to>
      <xdr:col>13</xdr:col>
      <xdr:colOff>106072</xdr:colOff>
      <xdr:row>8</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9</xdr:row>
      <xdr:rowOff>196850</xdr:rowOff>
    </xdr:from>
    <xdr:to>
      <xdr:col>18</xdr:col>
      <xdr:colOff>203200</xdr:colOff>
      <xdr:row>10</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7</xdr:row>
      <xdr:rowOff>50800</xdr:rowOff>
    </xdr:from>
    <xdr:to>
      <xdr:col>5</xdr:col>
      <xdr:colOff>50800</xdr:colOff>
      <xdr:row>8</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3</xdr:row>
      <xdr:rowOff>12700</xdr:rowOff>
    </xdr:from>
    <xdr:to>
      <xdr:col>26</xdr:col>
      <xdr:colOff>114300</xdr:colOff>
      <xdr:row>10</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17</xdr:row>
      <xdr:rowOff>165100</xdr:rowOff>
    </xdr:from>
    <xdr:to>
      <xdr:col>5</xdr:col>
      <xdr:colOff>63500</xdr:colOff>
      <xdr:row>21</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17</xdr:row>
      <xdr:rowOff>6350</xdr:rowOff>
    </xdr:from>
    <xdr:to>
      <xdr:col>10</xdr:col>
      <xdr:colOff>334314</xdr:colOff>
      <xdr:row>19</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15</xdr:row>
      <xdr:rowOff>95250</xdr:rowOff>
    </xdr:from>
    <xdr:to>
      <xdr:col>11</xdr:col>
      <xdr:colOff>95250</xdr:colOff>
      <xdr:row>17</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3</xdr:row>
      <xdr:rowOff>82550</xdr:rowOff>
    </xdr:from>
    <xdr:to>
      <xdr:col>13</xdr:col>
      <xdr:colOff>101600</xdr:colOff>
      <xdr:row>4</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9</xdr:row>
      <xdr:rowOff>69850</xdr:rowOff>
    </xdr:from>
    <xdr:to>
      <xdr:col>12</xdr:col>
      <xdr:colOff>93372</xdr:colOff>
      <xdr:row>10</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12</xdr:row>
      <xdr:rowOff>0</xdr:rowOff>
    </xdr:from>
    <xdr:to>
      <xdr:col>20</xdr:col>
      <xdr:colOff>57150</xdr:colOff>
      <xdr:row>19</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10</xdr:row>
      <xdr:rowOff>88900</xdr:rowOff>
    </xdr:from>
    <xdr:to>
      <xdr:col>27</xdr:col>
      <xdr:colOff>131472</xdr:colOff>
      <xdr:row>12</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12</xdr:row>
      <xdr:rowOff>0</xdr:rowOff>
    </xdr:from>
    <xdr:to>
      <xdr:col>26</xdr:col>
      <xdr:colOff>370536</xdr:colOff>
      <xdr:row>19</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4</xdr:row>
      <xdr:rowOff>88900</xdr:rowOff>
    </xdr:from>
    <xdr:to>
      <xdr:col>29</xdr:col>
      <xdr:colOff>114300</xdr:colOff>
      <xdr:row>6</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3</xdr:row>
      <xdr:rowOff>19050</xdr:rowOff>
    </xdr:from>
    <xdr:to>
      <xdr:col>29</xdr:col>
      <xdr:colOff>165100</xdr:colOff>
      <xdr:row>4</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10</xdr:row>
      <xdr:rowOff>0</xdr:rowOff>
    </xdr:from>
    <xdr:to>
      <xdr:col>26</xdr:col>
      <xdr:colOff>114300</xdr:colOff>
      <xdr:row>10</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8</xdr:row>
      <xdr:rowOff>0</xdr:rowOff>
    </xdr:from>
    <xdr:to>
      <xdr:col>27</xdr:col>
      <xdr:colOff>42572</xdr:colOff>
      <xdr:row>9</xdr:row>
      <xdr:rowOff>114300</xdr:rowOff>
    </xdr:to>
    <xdr:sp macro="" textlink="">
      <xdr:nvSpPr>
        <xdr:cNvPr id="107" name="Rounded Rectangle 106">
          <a:extLst>
            <a:ext uri="{FF2B5EF4-FFF2-40B4-BE49-F238E27FC236}">
              <a16:creationId xmlns:a16="http://schemas.microsoft.com/office/drawing/2014/main" id="{D075822E-70D0-5B4B-8B24-FE5F62C570A7}"/>
            </a:ext>
          </a:extLst>
        </xdr:cNvPr>
        <xdr:cNvSpPr/>
      </xdr:nvSpPr>
      <xdr:spPr>
        <a:xfrm>
          <a:off x="21983700" y="162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xdr:col>
      <xdr:colOff>114300</xdr:colOff>
      <xdr:row>10</xdr:row>
      <xdr:rowOff>76200</xdr:rowOff>
    </xdr:from>
    <xdr:to>
      <xdr:col>27</xdr:col>
      <xdr:colOff>42572</xdr:colOff>
      <xdr:row>11</xdr:row>
      <xdr:rowOff>190500</xdr:rowOff>
    </xdr:to>
    <xdr:sp macro="" textlink="">
      <xdr:nvSpPr>
        <xdr:cNvPr id="110" name="Rounded Rectangle 109">
          <a:extLst>
            <a:ext uri="{FF2B5EF4-FFF2-40B4-BE49-F238E27FC236}">
              <a16:creationId xmlns:a16="http://schemas.microsoft.com/office/drawing/2014/main" id="{DC265031-34C2-A74C-9E82-23E679E227AA}"/>
            </a:ext>
          </a:extLst>
        </xdr:cNvPr>
        <xdr:cNvSpPr/>
      </xdr:nvSpPr>
      <xdr:spPr>
        <a:xfrm>
          <a:off x="21983700" y="2108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28</xdr:col>
      <xdr:colOff>236828</xdr:colOff>
      <xdr:row>2</xdr:row>
      <xdr:rowOff>63500</xdr:rowOff>
    </xdr:from>
    <xdr:to>
      <xdr:col>29</xdr:col>
      <xdr:colOff>165100</xdr:colOff>
      <xdr:row>3</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4</xdr:row>
      <xdr:rowOff>0</xdr:rowOff>
    </xdr:from>
    <xdr:to>
      <xdr:col>25</xdr:col>
      <xdr:colOff>0</xdr:colOff>
      <xdr:row>5</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8" sqref="C8"/>
    </sheetView>
  </sheetViews>
  <sheetFormatPr baseColWidth="10" defaultRowHeight="16" x14ac:dyDescent="0.2"/>
  <sheetData>
    <row r="2" spans="2:3" x14ac:dyDescent="0.2">
      <c r="B2" t="s">
        <v>114</v>
      </c>
    </row>
    <row r="3" spans="2:3" x14ac:dyDescent="0.2">
      <c r="B3" t="s">
        <v>115</v>
      </c>
    </row>
    <row r="4" spans="2:3" x14ac:dyDescent="0.2">
      <c r="B4" t="s">
        <v>116</v>
      </c>
    </row>
    <row r="5" spans="2:3" x14ac:dyDescent="0.2">
      <c r="C5" t="s">
        <v>117</v>
      </c>
    </row>
    <row r="6" spans="2:3" x14ac:dyDescent="0.2">
      <c r="C6" t="s">
        <v>118</v>
      </c>
    </row>
    <row r="7" spans="2:3" x14ac:dyDescent="0.2">
      <c r="C7" t="s">
        <v>117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topLeftCell="AE40" zoomScaleNormal="100" workbookViewId="0">
      <selection activeCell="AD75" sqref="AD75:AD76"/>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53" t="s">
        <v>30</v>
      </c>
      <c r="D26" s="53"/>
      <c r="E26" s="53"/>
      <c r="F26" s="39"/>
      <c r="G26" s="39"/>
    </row>
    <row r="27" spans="1:93" ht="39" x14ac:dyDescent="0.2">
      <c r="B27" s="10"/>
      <c r="C27" s="11" t="s">
        <v>32</v>
      </c>
      <c r="D27" s="2" t="s">
        <v>80</v>
      </c>
      <c r="E27" s="11" t="s">
        <v>33</v>
      </c>
      <c r="F27" s="13"/>
      <c r="G27" s="13"/>
    </row>
    <row r="28" spans="1:93" ht="16" customHeight="1" x14ac:dyDescent="0.2">
      <c r="A28" s="54" t="s">
        <v>4</v>
      </c>
      <c r="B28" s="1" t="s">
        <v>23</v>
      </c>
      <c r="C28" s="12">
        <v>1</v>
      </c>
      <c r="D28" s="6">
        <v>0</v>
      </c>
      <c r="E28" s="12">
        <v>0</v>
      </c>
      <c r="F28" s="14"/>
      <c r="G28" s="14"/>
    </row>
    <row r="29" spans="1:93" x14ac:dyDescent="0.2">
      <c r="A29" s="54"/>
      <c r="B29" s="1" t="s">
        <v>1</v>
      </c>
      <c r="C29" s="12">
        <v>1</v>
      </c>
      <c r="D29" s="6">
        <v>0</v>
      </c>
      <c r="E29" s="12">
        <v>0</v>
      </c>
      <c r="F29" s="14"/>
      <c r="G29" s="14"/>
    </row>
    <row r="30" spans="1:93" x14ac:dyDescent="0.2">
      <c r="A30" s="54"/>
      <c r="B30" s="1" t="s">
        <v>27</v>
      </c>
      <c r="C30" s="12">
        <v>1</v>
      </c>
      <c r="D30" s="6">
        <v>0</v>
      </c>
      <c r="E30" s="12">
        <v>0</v>
      </c>
      <c r="F30" s="14"/>
      <c r="G30" s="14"/>
    </row>
    <row r="31" spans="1:93" x14ac:dyDescent="0.2">
      <c r="A31" s="54"/>
      <c r="B31" s="1" t="s">
        <v>26</v>
      </c>
      <c r="C31" s="12">
        <v>1</v>
      </c>
      <c r="D31" s="6">
        <v>0</v>
      </c>
      <c r="E31" s="12">
        <v>0</v>
      </c>
      <c r="F31" s="14"/>
      <c r="G31" s="14"/>
    </row>
    <row r="32" spans="1:93" x14ac:dyDescent="0.2">
      <c r="A32" s="54"/>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54"/>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54"/>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54"/>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53" t="s">
        <v>31</v>
      </c>
      <c r="D36" s="53"/>
      <c r="E36" s="53"/>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2" t="s">
        <v>4</v>
      </c>
      <c r="D40" s="52"/>
      <c r="E40" s="52"/>
      <c r="F40" s="52"/>
      <c r="G40" s="52"/>
      <c r="H40" s="52"/>
      <c r="I40" s="52"/>
      <c r="J40" s="52"/>
      <c r="L40" s="52" t="s">
        <v>3</v>
      </c>
      <c r="M40" s="52"/>
      <c r="N40" s="52"/>
      <c r="O40" s="52"/>
      <c r="P40" s="52"/>
      <c r="Q40" s="52"/>
      <c r="W40" s="52" t="s">
        <v>28</v>
      </c>
      <c r="X40" s="52"/>
      <c r="Y40" s="8"/>
      <c r="Z40" s="8"/>
      <c r="AA40" s="8"/>
      <c r="AB40" s="8"/>
      <c r="AC40" s="8"/>
      <c r="AI40" s="52" t="s">
        <v>4</v>
      </c>
      <c r="AJ40" s="52"/>
      <c r="AK40" s="52"/>
      <c r="AL40" s="52"/>
      <c r="AM40" s="52"/>
      <c r="AN40" s="52"/>
      <c r="AO40" s="52"/>
      <c r="AP40" s="52"/>
      <c r="AT40" s="52" t="s">
        <v>3</v>
      </c>
      <c r="AU40" s="52"/>
      <c r="AV40" s="52"/>
      <c r="AW40" s="52"/>
      <c r="AX40" s="52"/>
      <c r="AY40" s="52"/>
      <c r="BE40" s="52" t="s">
        <v>3</v>
      </c>
      <c r="BF40" s="52"/>
      <c r="BG40" s="52"/>
      <c r="BH40" s="52"/>
      <c r="BI40" s="52"/>
      <c r="BJ40" s="52"/>
      <c r="BT40" s="52" t="s">
        <v>3</v>
      </c>
      <c r="BU40" s="52"/>
      <c r="BV40" s="52"/>
      <c r="BW40" s="52"/>
      <c r="BX40" s="52"/>
      <c r="BY40" s="52"/>
      <c r="CA40" s="52" t="s">
        <v>4</v>
      </c>
      <c r="CB40" s="52"/>
      <c r="CC40" s="52"/>
      <c r="CD40" s="52"/>
      <c r="CE40" s="52"/>
      <c r="CF40" s="52"/>
      <c r="CG40" s="52"/>
      <c r="CH40" s="52"/>
      <c r="CJ40" s="52" t="s">
        <v>28</v>
      </c>
      <c r="CK40" s="52"/>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109</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109</v>
      </c>
      <c r="CK41" s="2" t="s">
        <v>58</v>
      </c>
      <c r="CL41" s="28"/>
      <c r="CM41" s="28"/>
      <c r="CN41" s="28"/>
      <c r="CO41" s="28"/>
    </row>
    <row r="42" spans="1:93" ht="16" customHeight="1" x14ac:dyDescent="0.2">
      <c r="A42" s="54" t="s">
        <v>4</v>
      </c>
      <c r="B42" s="1" t="s">
        <v>23</v>
      </c>
      <c r="L42" s="3">
        <f>F5</f>
        <v>97</v>
      </c>
      <c r="M42" s="3">
        <v>0</v>
      </c>
      <c r="N42" s="3">
        <v>0</v>
      </c>
      <c r="O42" s="3">
        <v>0</v>
      </c>
      <c r="P42" s="3">
        <v>0</v>
      </c>
      <c r="Q42" s="3">
        <v>0</v>
      </c>
      <c r="U42" s="54"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54"/>
      <c r="B43" s="1" t="s">
        <v>1</v>
      </c>
      <c r="L43" s="3">
        <v>0</v>
      </c>
      <c r="M43" s="3">
        <f>F11</f>
        <v>87</v>
      </c>
      <c r="N43" s="3">
        <v>0</v>
      </c>
      <c r="O43" s="3">
        <v>0</v>
      </c>
      <c r="P43" s="3">
        <v>0</v>
      </c>
      <c r="Q43" s="3">
        <v>0</v>
      </c>
      <c r="U43" s="54"/>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54"/>
      <c r="B44" s="1" t="s">
        <v>27</v>
      </c>
      <c r="L44" s="3">
        <f>J2</f>
        <v>3</v>
      </c>
      <c r="M44" s="3">
        <v>0</v>
      </c>
      <c r="N44" s="3">
        <v>0</v>
      </c>
      <c r="O44" s="3">
        <v>0</v>
      </c>
      <c r="P44" s="3">
        <f>N5</f>
        <v>19.399999999999999</v>
      </c>
      <c r="Q44" s="3">
        <v>0</v>
      </c>
      <c r="U44" s="54"/>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54"/>
      <c r="B45" s="1" t="s">
        <v>26</v>
      </c>
      <c r="L45" s="3">
        <v>0</v>
      </c>
      <c r="M45" s="3">
        <v>0</v>
      </c>
      <c r="N45" s="3">
        <f>M11</f>
        <v>17.8</v>
      </c>
      <c r="O45" s="3">
        <f>T17</f>
        <v>32.299999999999997</v>
      </c>
      <c r="P45" s="3">
        <v>0</v>
      </c>
      <c r="Q45" s="3">
        <f>S4</f>
        <v>28.1</v>
      </c>
      <c r="U45" s="54"/>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54"/>
      <c r="B46" s="1" t="s">
        <v>29</v>
      </c>
      <c r="L46" s="3">
        <v>0</v>
      </c>
      <c r="M46" s="3">
        <v>0</v>
      </c>
      <c r="N46" s="3">
        <v>0</v>
      </c>
      <c r="O46" s="3">
        <f>T15</f>
        <v>12.1</v>
      </c>
      <c r="P46" s="3">
        <f>T11</f>
        <v>0.5</v>
      </c>
      <c r="Q46" s="3">
        <v>0</v>
      </c>
      <c r="U46" s="54"/>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54"/>
      <c r="B47" s="1" t="s">
        <v>19</v>
      </c>
      <c r="L47" s="3">
        <v>0</v>
      </c>
      <c r="M47" s="3">
        <v>0</v>
      </c>
      <c r="N47" s="3">
        <v>0</v>
      </c>
      <c r="O47" s="3">
        <v>0</v>
      </c>
      <c r="P47" s="3">
        <v>0</v>
      </c>
      <c r="Q47" s="3">
        <v>0</v>
      </c>
      <c r="U47" s="54"/>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54"/>
      <c r="B48" s="1" t="s">
        <v>17</v>
      </c>
      <c r="L48" s="3">
        <v>0</v>
      </c>
      <c r="M48" s="3">
        <v>0</v>
      </c>
      <c r="N48" s="3">
        <v>0</v>
      </c>
      <c r="O48" s="3">
        <v>0</v>
      </c>
      <c r="P48" s="3">
        <v>0</v>
      </c>
      <c r="Q48" s="3">
        <v>0</v>
      </c>
      <c r="U48" s="54"/>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54"/>
      <c r="B49" s="1" t="s">
        <v>18</v>
      </c>
      <c r="L49" s="3">
        <v>0</v>
      </c>
      <c r="M49" s="3">
        <v>0</v>
      </c>
      <c r="N49" s="3">
        <v>0</v>
      </c>
      <c r="O49" s="3">
        <v>0</v>
      </c>
      <c r="P49" s="3">
        <v>0</v>
      </c>
      <c r="Q49" s="3">
        <v>0</v>
      </c>
      <c r="U49" s="54"/>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52" t="s">
        <v>2</v>
      </c>
      <c r="M50" s="52"/>
      <c r="N50" s="52"/>
      <c r="O50" s="52"/>
      <c r="P50" s="52"/>
      <c r="Q50" s="52"/>
      <c r="W50" s="52" t="s">
        <v>6</v>
      </c>
      <c r="X50" s="52"/>
      <c r="Z50" s="41" t="s">
        <v>12</v>
      </c>
      <c r="AB50" s="41" t="s">
        <v>14</v>
      </c>
      <c r="AD50" s="35" t="s">
        <v>74</v>
      </c>
      <c r="AE50" s="36" t="s">
        <v>75</v>
      </c>
      <c r="AI50" s="52" t="s">
        <v>43</v>
      </c>
      <c r="AJ50" s="52"/>
      <c r="AK50" s="52"/>
      <c r="AL50" s="52"/>
      <c r="AM50" s="52"/>
      <c r="AN50" s="52"/>
      <c r="AO50" s="52"/>
      <c r="AP50" s="52"/>
      <c r="AT50" s="52" t="s">
        <v>45</v>
      </c>
      <c r="AU50" s="52"/>
      <c r="AV50" s="52"/>
      <c r="AW50" s="52"/>
      <c r="AX50" s="52"/>
      <c r="AY50" s="52"/>
      <c r="BB50" s="8"/>
      <c r="BC50" s="8"/>
      <c r="BD50" s="8"/>
      <c r="BE50" s="52" t="s">
        <v>48</v>
      </c>
      <c r="BF50" s="52"/>
      <c r="BG50" s="52"/>
      <c r="BH50" s="52"/>
      <c r="BI50" s="52"/>
      <c r="BJ50" s="52"/>
      <c r="BT50" s="55" t="s">
        <v>90</v>
      </c>
      <c r="BU50" s="55"/>
      <c r="BV50" s="55"/>
      <c r="BW50" s="55"/>
      <c r="BX50" s="55"/>
      <c r="BY50" s="55"/>
      <c r="CA50" s="52" t="s">
        <v>82</v>
      </c>
      <c r="CB50" s="52"/>
      <c r="CC50" s="52"/>
      <c r="CD50" s="52"/>
      <c r="CE50" s="52"/>
      <c r="CF50" s="52"/>
      <c r="CG50" s="52"/>
      <c r="CH50" s="52"/>
      <c r="CJ50" s="8" t="s">
        <v>83</v>
      </c>
      <c r="CK50" s="8"/>
      <c r="CL50" s="8"/>
      <c r="CM50" s="8"/>
      <c r="CN50" s="8"/>
      <c r="CO50" s="8"/>
    </row>
    <row r="51" spans="1:93" ht="16" customHeight="1" x14ac:dyDescent="0.2">
      <c r="B51" s="1"/>
      <c r="J51" s="54"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54"/>
      <c r="K52" s="37" t="s">
        <v>81</v>
      </c>
      <c r="L52" s="6">
        <v>0</v>
      </c>
      <c r="M52" s="6">
        <v>0</v>
      </c>
      <c r="N52" s="6">
        <v>0</v>
      </c>
      <c r="O52" s="6">
        <v>0</v>
      </c>
      <c r="P52" s="6">
        <v>0</v>
      </c>
      <c r="Q52" s="6">
        <v>0</v>
      </c>
      <c r="V52" s="41"/>
      <c r="W52" s="41"/>
      <c r="X52" s="41"/>
      <c r="Z52" s="41"/>
      <c r="AB52" s="41"/>
    </row>
    <row r="53" spans="1:93" ht="16" customHeight="1" x14ac:dyDescent="0.2">
      <c r="B53" s="1"/>
      <c r="J53" s="54"/>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56" t="s">
        <v>42</v>
      </c>
      <c r="M54" s="56"/>
      <c r="N54" s="56"/>
      <c r="O54" s="56"/>
      <c r="P54" s="56"/>
      <c r="Q54" s="56"/>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52" t="s">
        <v>86</v>
      </c>
      <c r="M56" s="52"/>
      <c r="N56" s="52"/>
      <c r="O56" s="52"/>
      <c r="P56" s="52"/>
      <c r="Q56" s="52"/>
    </row>
    <row r="60" spans="1:93" x14ac:dyDescent="0.2">
      <c r="B60" s="1"/>
      <c r="Z60" s="53" t="s">
        <v>30</v>
      </c>
      <c r="AA60" s="53"/>
      <c r="AB60" s="53"/>
      <c r="AI60" s="52" t="s">
        <v>3</v>
      </c>
      <c r="AJ60" s="52"/>
      <c r="AK60" s="52"/>
      <c r="AL60" s="52"/>
      <c r="AM60" s="52"/>
      <c r="AN60" s="52"/>
      <c r="AT60" s="52" t="s">
        <v>4</v>
      </c>
      <c r="AU60" s="52"/>
      <c r="AV60" s="52"/>
      <c r="AW60" s="52"/>
      <c r="AX60" s="52"/>
      <c r="AY60" s="52"/>
      <c r="AZ60" s="52"/>
      <c r="BA60" s="52"/>
      <c r="BE60" s="52" t="s">
        <v>4</v>
      </c>
      <c r="BF60" s="52"/>
      <c r="BG60" s="52"/>
      <c r="BH60" s="52"/>
      <c r="BI60" s="52"/>
      <c r="BJ60" s="52"/>
      <c r="BK60" s="52"/>
      <c r="BL60" s="52"/>
      <c r="BT60" s="52" t="s">
        <v>3</v>
      </c>
      <c r="BU60" s="52"/>
      <c r="BV60" s="52"/>
      <c r="BW60" s="52"/>
      <c r="BX60" s="52"/>
      <c r="BY60" s="52"/>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54"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54"/>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54"/>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54"/>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54"/>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54"/>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52" t="s">
        <v>5</v>
      </c>
      <c r="D68" s="52"/>
      <c r="E68" s="52"/>
      <c r="F68" s="52"/>
      <c r="G68" s="52"/>
      <c r="H68" s="52"/>
      <c r="I68" s="52"/>
      <c r="J68" s="52"/>
      <c r="X68" s="15"/>
      <c r="Y68" s="15"/>
      <c r="Z68" s="56" t="s">
        <v>69</v>
      </c>
      <c r="AA68" s="56"/>
      <c r="AB68" s="56"/>
      <c r="AD68" s="34" t="s">
        <v>71</v>
      </c>
      <c r="AI68" s="52" t="s">
        <v>44</v>
      </c>
      <c r="AJ68" s="52"/>
      <c r="AK68" s="52"/>
      <c r="AL68" s="52"/>
      <c r="AM68" s="52"/>
      <c r="AN68" s="52"/>
      <c r="AT68" s="58" t="s">
        <v>46</v>
      </c>
      <c r="AU68" s="58"/>
      <c r="AV68" s="58"/>
      <c r="AW68" s="58"/>
      <c r="AX68" s="58"/>
      <c r="AY68" s="58"/>
      <c r="AZ68" s="58"/>
      <c r="BA68" s="58"/>
      <c r="BB68" s="25"/>
      <c r="BC68" s="25"/>
      <c r="BD68" s="25"/>
      <c r="BE68" s="55" t="s">
        <v>50</v>
      </c>
      <c r="BF68" s="55"/>
      <c r="BG68" s="55"/>
      <c r="BH68" s="55"/>
      <c r="BI68" s="55"/>
      <c r="BJ68" s="55"/>
      <c r="BK68" s="55"/>
      <c r="BL68" s="55"/>
      <c r="BM68" s="26"/>
      <c r="BN68" s="26"/>
      <c r="BO68" s="30" t="s">
        <v>59</v>
      </c>
      <c r="BP68" s="26" t="s">
        <v>60</v>
      </c>
      <c r="BQ68" s="26"/>
      <c r="BR68" s="26"/>
      <c r="BS68" s="26"/>
      <c r="BT68" s="55" t="s">
        <v>87</v>
      </c>
      <c r="BU68" s="55"/>
      <c r="BV68" s="55"/>
      <c r="BW68" s="55"/>
      <c r="BX68" s="55"/>
      <c r="BY68" s="55"/>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52" t="s">
        <v>73</v>
      </c>
      <c r="D70" s="52"/>
      <c r="E70" s="52"/>
      <c r="F70" s="52"/>
      <c r="G70" s="52"/>
      <c r="H70" s="52"/>
      <c r="I70" s="52"/>
      <c r="J70" s="52"/>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53" t="s">
        <v>30</v>
      </c>
      <c r="AA73" s="53"/>
      <c r="AI73" s="57" t="s">
        <v>52</v>
      </c>
      <c r="AJ73" s="57"/>
      <c r="AK73" s="31"/>
      <c r="AL73" s="57"/>
      <c r="AM73" s="57"/>
      <c r="AN73" s="31"/>
      <c r="AO73" s="31"/>
      <c r="AP73" s="31"/>
      <c r="AQ73" s="31"/>
      <c r="AR73" s="31"/>
      <c r="AS73" s="31"/>
      <c r="AT73" s="52" t="s">
        <v>4</v>
      </c>
      <c r="AU73" s="52"/>
      <c r="AV73" s="52"/>
      <c r="AW73" s="52"/>
      <c r="AX73" s="52"/>
      <c r="AY73" s="52"/>
      <c r="AZ73" s="52"/>
      <c r="BA73" s="52"/>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54"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54"/>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52" t="s">
        <v>51</v>
      </c>
      <c r="D77" s="52"/>
      <c r="E77" s="52"/>
      <c r="F77" s="52"/>
      <c r="G77" s="52"/>
      <c r="H77" s="52"/>
      <c r="I77" s="52"/>
      <c r="J77" s="52"/>
      <c r="L77" s="40"/>
      <c r="M77" s="40"/>
      <c r="N77" s="40"/>
      <c r="O77" s="40"/>
      <c r="P77" s="40"/>
      <c r="Q77" s="40"/>
      <c r="R77" s="15"/>
      <c r="S77" s="15"/>
      <c r="T77" s="15"/>
      <c r="U77" s="15"/>
      <c r="V77" s="15"/>
      <c r="W77" s="15"/>
      <c r="X77" s="15"/>
      <c r="Y77" s="15"/>
      <c r="Z77" s="29" t="s">
        <v>70</v>
      </c>
      <c r="AA77" s="29"/>
      <c r="AD77" s="41" t="s">
        <v>53</v>
      </c>
      <c r="AI77" s="59" t="s">
        <v>64</v>
      </c>
      <c r="AJ77" s="59"/>
      <c r="AK77" s="29"/>
      <c r="AL77" s="59"/>
      <c r="AM77" s="59"/>
      <c r="AN77" s="29"/>
      <c r="AO77" s="31"/>
      <c r="AP77" s="31"/>
      <c r="AQ77" s="31"/>
      <c r="AR77" s="31"/>
      <c r="AS77" s="31"/>
      <c r="AT77" s="59" t="s">
        <v>65</v>
      </c>
      <c r="AU77" s="59"/>
      <c r="AV77" s="59"/>
      <c r="AW77" s="59"/>
      <c r="AX77" s="59"/>
      <c r="AY77" s="59"/>
      <c r="AZ77" s="59"/>
      <c r="BA77" s="59"/>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52" t="s">
        <v>54</v>
      </c>
      <c r="D79" s="52"/>
      <c r="E79" s="52"/>
      <c r="F79" s="52"/>
      <c r="G79" s="52"/>
      <c r="H79" s="52"/>
      <c r="I79" s="52"/>
      <c r="J79" s="52"/>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0" t="s">
        <v>85</v>
      </c>
      <c r="D81" s="60"/>
      <c r="E81" s="60"/>
      <c r="F81" s="60"/>
      <c r="G81" s="60"/>
      <c r="H81" s="60"/>
      <c r="I81" s="60"/>
      <c r="J81" s="60"/>
      <c r="AI81" s="52" t="s">
        <v>4</v>
      </c>
      <c r="AJ81" s="52"/>
      <c r="AK81" s="52"/>
      <c r="AL81" s="52"/>
      <c r="AM81" s="52"/>
      <c r="AN81" s="52"/>
      <c r="AO81" s="52"/>
      <c r="AP81" s="52"/>
      <c r="AT81" s="52" t="s">
        <v>4</v>
      </c>
      <c r="AU81" s="52"/>
      <c r="AV81" s="52"/>
      <c r="AW81" s="52"/>
      <c r="AX81" s="52"/>
      <c r="AY81" s="52"/>
      <c r="AZ81" s="52"/>
      <c r="BA81" s="52"/>
      <c r="BE81" s="52" t="s">
        <v>4</v>
      </c>
      <c r="BF81" s="52"/>
      <c r="BG81" s="52"/>
      <c r="BH81" s="52"/>
      <c r="BI81" s="52"/>
      <c r="BJ81" s="52"/>
      <c r="BK81" s="52"/>
      <c r="BL81" s="52"/>
      <c r="BT81" s="52" t="s">
        <v>3</v>
      </c>
      <c r="BU81" s="52"/>
      <c r="BV81" s="52"/>
      <c r="BW81" s="52"/>
      <c r="BX81" s="52"/>
      <c r="BY81" s="52"/>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54"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54"/>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54"/>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54"/>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54"/>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54"/>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54"/>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54"/>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0" t="s">
        <v>13</v>
      </c>
      <c r="M91" s="60"/>
      <c r="N91" s="60"/>
      <c r="O91" s="60"/>
      <c r="P91" s="60"/>
      <c r="Q91" s="60"/>
      <c r="Z91" s="41" t="s">
        <v>11</v>
      </c>
      <c r="AI91" s="52" t="s">
        <v>63</v>
      </c>
      <c r="AJ91" s="52"/>
      <c r="AK91" s="52"/>
      <c r="AL91" s="52"/>
      <c r="AM91" s="52"/>
      <c r="AN91" s="52"/>
      <c r="AO91" s="52"/>
      <c r="AP91" s="52"/>
      <c r="AQ91" s="8"/>
      <c r="AR91" s="8"/>
      <c r="AS91" s="8"/>
      <c r="AT91" s="52" t="s">
        <v>47</v>
      </c>
      <c r="AU91" s="52"/>
      <c r="AV91" s="52"/>
      <c r="AW91" s="52"/>
      <c r="AX91" s="52"/>
      <c r="AY91" s="52"/>
      <c r="AZ91" s="52"/>
      <c r="BA91" s="52"/>
      <c r="BB91" s="8"/>
      <c r="BC91" s="8"/>
      <c r="BD91" s="8"/>
      <c r="BE91" s="52" t="s">
        <v>49</v>
      </c>
      <c r="BF91" s="52"/>
      <c r="BG91" s="52"/>
      <c r="BH91" s="52"/>
      <c r="BI91" s="52"/>
      <c r="BJ91" s="52"/>
      <c r="BK91" s="52"/>
      <c r="BL91" s="52"/>
      <c r="BM91" s="8"/>
      <c r="BN91" s="8"/>
      <c r="BO91" s="30" t="s">
        <v>61</v>
      </c>
      <c r="BP91" s="8" t="s">
        <v>62</v>
      </c>
      <c r="BQ91" s="8"/>
      <c r="BR91" s="8"/>
      <c r="BS91" s="8"/>
      <c r="BT91" s="55" t="s">
        <v>72</v>
      </c>
      <c r="BU91" s="55"/>
      <c r="BV91" s="55"/>
      <c r="BW91" s="55"/>
      <c r="BX91" s="55"/>
      <c r="BY91" s="55"/>
      <c r="BZ91" s="8"/>
      <c r="CB91" s="8"/>
      <c r="CC91" s="8"/>
      <c r="CD91" s="8"/>
      <c r="CM91" s="8"/>
      <c r="CN91" s="8"/>
      <c r="CO91" s="8"/>
    </row>
    <row r="92" spans="1:93" ht="16" customHeight="1" x14ac:dyDescent="0.2">
      <c r="J92" s="54"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54"/>
      <c r="K93" s="37" t="s">
        <v>81</v>
      </c>
      <c r="L93" s="6">
        <v>0</v>
      </c>
      <c r="M93" s="6">
        <v>0</v>
      </c>
      <c r="N93" s="6">
        <v>0</v>
      </c>
      <c r="O93" s="6">
        <v>25.2</v>
      </c>
      <c r="P93" s="6">
        <v>0</v>
      </c>
      <c r="Q93" s="6">
        <v>0</v>
      </c>
    </row>
    <row r="94" spans="1:93" x14ac:dyDescent="0.2">
      <c r="J94" s="54"/>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0" t="s">
        <v>35</v>
      </c>
      <c r="M95" s="60"/>
      <c r="N95" s="60"/>
      <c r="O95" s="60"/>
      <c r="P95" s="60"/>
      <c r="Q95" s="60"/>
    </row>
    <row r="98" spans="1:40" ht="47" x14ac:dyDescent="0.55000000000000004">
      <c r="A98" s="27" t="s">
        <v>7</v>
      </c>
      <c r="B98" s="27"/>
      <c r="C98" s="27"/>
      <c r="D98" s="27"/>
      <c r="E98" s="27"/>
      <c r="F98" s="27"/>
      <c r="G98" s="27"/>
      <c r="H98" s="27"/>
      <c r="I98" s="27"/>
    </row>
    <row r="100" spans="1:40" x14ac:dyDescent="0.2">
      <c r="A100" s="52" t="s">
        <v>8</v>
      </c>
      <c r="B100" s="52"/>
      <c r="C100" s="52"/>
      <c r="D100" s="52"/>
      <c r="E100" s="52"/>
      <c r="F100" s="52"/>
      <c r="G100" s="52"/>
      <c r="H100" s="52"/>
      <c r="I100" s="52"/>
    </row>
    <row r="101" spans="1:40" x14ac:dyDescent="0.2">
      <c r="A101" s="41"/>
      <c r="B101" s="41"/>
      <c r="C101" s="41"/>
      <c r="D101" s="41"/>
      <c r="E101" s="41"/>
      <c r="F101" s="41"/>
      <c r="G101" s="41"/>
      <c r="H101" s="5"/>
      <c r="I101" s="5"/>
    </row>
    <row r="102" spans="1:40" ht="16" customHeight="1" x14ac:dyDescent="0.2">
      <c r="A102" s="54" t="s">
        <v>4</v>
      </c>
      <c r="B102" s="1" t="s">
        <v>23</v>
      </c>
      <c r="C102" s="6">
        <f t="array" ref="C102:C109">TRANSPOSE(C78:J78)</f>
        <v>97</v>
      </c>
      <c r="E102" s="6">
        <f t="shared" ref="E102:E109" si="18">Z83</f>
        <v>-97</v>
      </c>
      <c r="F102" s="40"/>
      <c r="G102" s="4">
        <f t="shared" ref="G102:G109" si="19">Z42</f>
        <v>0</v>
      </c>
      <c r="I102" s="7">
        <f>C102+E102-G102</f>
        <v>0</v>
      </c>
    </row>
    <row r="103" spans="1:40" x14ac:dyDescent="0.2">
      <c r="A103" s="54"/>
      <c r="B103" s="1" t="s">
        <v>1</v>
      </c>
      <c r="C103" s="6">
        <v>87</v>
      </c>
      <c r="E103" s="6">
        <f t="shared" si="18"/>
        <v>-87</v>
      </c>
      <c r="F103" s="40"/>
      <c r="G103" s="4">
        <f t="shared" si="19"/>
        <v>0</v>
      </c>
      <c r="I103" s="7">
        <f t="shared" ref="I103:I109" si="20">C103+E103-G103</f>
        <v>0</v>
      </c>
    </row>
    <row r="104" spans="1:40" x14ac:dyDescent="0.2">
      <c r="A104" s="54"/>
      <c r="B104" s="1" t="s">
        <v>27</v>
      </c>
      <c r="C104" s="6">
        <v>0</v>
      </c>
      <c r="E104" s="6">
        <f t="shared" si="18"/>
        <v>0</v>
      </c>
      <c r="G104" s="4">
        <f t="shared" si="19"/>
        <v>0</v>
      </c>
      <c r="I104" s="7">
        <f t="shared" si="20"/>
        <v>0</v>
      </c>
    </row>
    <row r="105" spans="1:40" x14ac:dyDescent="0.2">
      <c r="A105" s="54"/>
      <c r="B105" s="1" t="s">
        <v>26</v>
      </c>
      <c r="C105" s="6">
        <v>0</v>
      </c>
      <c r="D105" s="9" t="s">
        <v>56</v>
      </c>
      <c r="E105" s="6">
        <f t="shared" si="18"/>
        <v>0</v>
      </c>
      <c r="F105" s="41" t="s">
        <v>9</v>
      </c>
      <c r="G105" s="4">
        <f t="shared" si="19"/>
        <v>0</v>
      </c>
      <c r="H105" s="38" t="s">
        <v>10</v>
      </c>
      <c r="I105" s="7">
        <f t="shared" si="20"/>
        <v>0</v>
      </c>
    </row>
    <row r="106" spans="1:40" x14ac:dyDescent="0.2">
      <c r="A106" s="54"/>
      <c r="B106" s="1" t="s">
        <v>29</v>
      </c>
      <c r="C106" s="6">
        <v>0</v>
      </c>
      <c r="E106" s="6">
        <f t="shared" si="18"/>
        <v>0</v>
      </c>
      <c r="F106" s="40"/>
      <c r="G106" s="4">
        <f t="shared" si="19"/>
        <v>0</v>
      </c>
      <c r="I106" s="7">
        <f t="shared" si="20"/>
        <v>0</v>
      </c>
    </row>
    <row r="107" spans="1:40" x14ac:dyDescent="0.2">
      <c r="A107" s="54"/>
      <c r="B107" s="1" t="s">
        <v>19</v>
      </c>
      <c r="C107" s="6">
        <v>0</v>
      </c>
      <c r="E107" s="6">
        <f t="shared" si="18"/>
        <v>25.2</v>
      </c>
      <c r="F107" s="40"/>
      <c r="G107" s="4">
        <f t="shared" si="19"/>
        <v>25.2</v>
      </c>
      <c r="I107" s="7">
        <f t="shared" si="20"/>
        <v>0</v>
      </c>
    </row>
    <row r="108" spans="1:40" x14ac:dyDescent="0.2">
      <c r="A108" s="54"/>
      <c r="B108" s="1" t="s">
        <v>17</v>
      </c>
      <c r="C108" s="6">
        <v>0</v>
      </c>
      <c r="E108" s="6">
        <f t="shared" si="18"/>
        <v>0.4</v>
      </c>
      <c r="G108" s="4">
        <f t="shared" si="19"/>
        <v>0.4</v>
      </c>
      <c r="I108" s="7">
        <f t="shared" si="20"/>
        <v>0</v>
      </c>
    </row>
    <row r="109" spans="1:40" x14ac:dyDescent="0.2">
      <c r="A109" s="54"/>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52" t="s">
        <v>36</v>
      </c>
      <c r="B112" s="52"/>
      <c r="C112" s="52"/>
      <c r="D112" s="52"/>
      <c r="E112" s="52"/>
      <c r="F112" s="52"/>
      <c r="G112" s="52"/>
      <c r="H112" s="52"/>
      <c r="I112" s="52"/>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54"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54"/>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54"/>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54"/>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54"/>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54"/>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52" t="s">
        <v>38</v>
      </c>
      <c r="D120" s="52"/>
      <c r="E120" s="52"/>
      <c r="G120" s="60" t="s">
        <v>39</v>
      </c>
      <c r="H120" s="60"/>
      <c r="I120" s="60"/>
      <c r="K120" s="60" t="s">
        <v>40</v>
      </c>
      <c r="L120" s="60"/>
      <c r="M120" s="60"/>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54" t="s">
        <v>3</v>
      </c>
      <c r="B125" s="1" t="s">
        <v>22</v>
      </c>
      <c r="C125" s="6">
        <f t="shared" ref="C125:C130" si="25">AD62</f>
        <v>22.4</v>
      </c>
      <c r="D125" s="6">
        <f t="array" ref="D125:D130">TRANSPOSE(L51:Q51)</f>
        <v>100</v>
      </c>
      <c r="F125" s="6">
        <f>C125/D125</f>
        <v>0.22399999999999998</v>
      </c>
    </row>
    <row r="126" spans="1:43" x14ac:dyDescent="0.2">
      <c r="A126" s="54"/>
      <c r="B126" s="1" t="s">
        <v>24</v>
      </c>
      <c r="C126" s="6">
        <f t="shared" si="25"/>
        <v>78.2</v>
      </c>
      <c r="D126" s="6">
        <v>87</v>
      </c>
      <c r="F126" s="6">
        <f t="shared" ref="F126:F130" si="26">C126/D126</f>
        <v>0.89885057471264374</v>
      </c>
    </row>
    <row r="127" spans="1:43" x14ac:dyDescent="0.2">
      <c r="A127" s="54"/>
      <c r="B127" s="1" t="s">
        <v>25</v>
      </c>
      <c r="C127" s="6">
        <f t="shared" si="25"/>
        <v>12.6</v>
      </c>
      <c r="D127" s="6">
        <v>17.8</v>
      </c>
      <c r="F127" s="6">
        <f t="shared" si="26"/>
        <v>0.7078651685393258</v>
      </c>
    </row>
    <row r="128" spans="1:43" x14ac:dyDescent="0.2">
      <c r="A128" s="54"/>
      <c r="B128" s="1" t="s">
        <v>0</v>
      </c>
      <c r="C128" s="6">
        <f t="shared" si="25"/>
        <v>25.2</v>
      </c>
      <c r="D128" s="6">
        <v>44.4</v>
      </c>
      <c r="F128" s="6">
        <f t="shared" si="26"/>
        <v>0.56756756756756754</v>
      </c>
    </row>
    <row r="129" spans="1:12" x14ac:dyDescent="0.2">
      <c r="A129" s="54"/>
      <c r="B129" s="1" t="s">
        <v>15</v>
      </c>
      <c r="C129" s="6">
        <f t="shared" si="25"/>
        <v>0.4</v>
      </c>
      <c r="D129" s="6">
        <v>19.899999999999999</v>
      </c>
      <c r="F129" s="6">
        <f t="shared" si="26"/>
        <v>2.0100502512562818E-2</v>
      </c>
    </row>
    <row r="130" spans="1:12" x14ac:dyDescent="0.2">
      <c r="A130" s="54"/>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52" t="s">
        <v>3</v>
      </c>
      <c r="D135" s="52"/>
      <c r="E135" s="52"/>
      <c r="F135" s="52"/>
      <c r="G135" s="52"/>
      <c r="H135" s="52"/>
    </row>
    <row r="136" spans="1:12" ht="114" x14ac:dyDescent="0.2">
      <c r="C136" s="2" t="s">
        <v>22</v>
      </c>
      <c r="D136" s="2" t="s">
        <v>24</v>
      </c>
      <c r="E136" s="2" t="s">
        <v>25</v>
      </c>
      <c r="F136" s="2" t="s">
        <v>0</v>
      </c>
      <c r="G136" s="2" t="s">
        <v>15</v>
      </c>
      <c r="H136" s="2" t="s">
        <v>16</v>
      </c>
    </row>
    <row r="137" spans="1:12" x14ac:dyDescent="0.2">
      <c r="A137" s="54"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54"/>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54"/>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54"/>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54"/>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54"/>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52" t="s">
        <v>77</v>
      </c>
      <c r="D143" s="52"/>
      <c r="E143" s="52"/>
      <c r="F143" s="52"/>
      <c r="G143" s="52"/>
      <c r="H143" s="52"/>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2:CO144"/>
  <sheetViews>
    <sheetView showGridLines="0" tabSelected="1" topLeftCell="AI1" zoomScaleNormal="100" workbookViewId="0">
      <selection activeCell="CO52" sqref="CO52"/>
    </sheetView>
  </sheetViews>
  <sheetFormatPr baseColWidth="10" defaultRowHeight="16" x14ac:dyDescent="0.2"/>
  <cols>
    <col min="1" max="1" width="5.33203125" customWidth="1"/>
    <col min="2" max="2" width="19" bestFit="1" customWidth="1"/>
    <col min="3" max="10" width="5.5" customWidth="1"/>
    <col min="11" max="912" width="5.33203125" customWidth="1"/>
  </cols>
  <sheetData>
    <row r="2" spans="7:32" x14ac:dyDescent="0.2">
      <c r="Z2" s="46">
        <v>3</v>
      </c>
    </row>
    <row r="3" spans="7:32" x14ac:dyDescent="0.2">
      <c r="I3" t="s">
        <v>18</v>
      </c>
      <c r="O3" t="s">
        <v>26</v>
      </c>
    </row>
    <row r="4" spans="7:32" x14ac:dyDescent="0.2">
      <c r="I4">
        <v>5.9</v>
      </c>
      <c r="J4" t="s">
        <v>33</v>
      </c>
      <c r="O4">
        <v>28.1</v>
      </c>
      <c r="AF4" s="1" t="s">
        <v>23</v>
      </c>
    </row>
    <row r="5" spans="7:32" x14ac:dyDescent="0.2">
      <c r="Z5">
        <f>Z2+O9</f>
        <v>22.4</v>
      </c>
      <c r="AF5">
        <v>97</v>
      </c>
    </row>
    <row r="6" spans="7:32" x14ac:dyDescent="0.2">
      <c r="M6" s="21">
        <f>-Q92</f>
        <v>-28.1</v>
      </c>
    </row>
    <row r="7" spans="7:32" x14ac:dyDescent="0.2">
      <c r="AC7" s="61">
        <f>-L92</f>
        <v>-77.599999999999994</v>
      </c>
    </row>
    <row r="8" spans="7:32" x14ac:dyDescent="0.2">
      <c r="O8" t="s">
        <v>27</v>
      </c>
    </row>
    <row r="9" spans="7:32" x14ac:dyDescent="0.2">
      <c r="I9" t="s">
        <v>17</v>
      </c>
      <c r="O9">
        <v>19.399999999999999</v>
      </c>
    </row>
    <row r="10" spans="7:32" x14ac:dyDescent="0.2">
      <c r="I10">
        <v>0.4</v>
      </c>
      <c r="J10" t="s">
        <v>33</v>
      </c>
      <c r="O10" t="s">
        <v>29</v>
      </c>
      <c r="R10" t="s">
        <v>29</v>
      </c>
      <c r="W10" t="s">
        <v>26</v>
      </c>
      <c r="Z10" s="1" t="s">
        <v>26</v>
      </c>
      <c r="AF10" s="1" t="s">
        <v>1</v>
      </c>
    </row>
    <row r="11" spans="7:32" x14ac:dyDescent="0.2">
      <c r="O11" s="33">
        <v>0.5</v>
      </c>
      <c r="R11">
        <v>12.6</v>
      </c>
      <c r="W11" s="33">
        <v>17.8</v>
      </c>
      <c r="Z11">
        <v>78.2</v>
      </c>
      <c r="AF11">
        <v>87</v>
      </c>
    </row>
    <row r="12" spans="7:32" x14ac:dyDescent="0.2">
      <c r="L12" s="21">
        <f>-P92</f>
        <v>-19.899999999999999</v>
      </c>
    </row>
    <row r="13" spans="7:32" x14ac:dyDescent="0.2">
      <c r="U13" s="23">
        <f>-N92</f>
        <v>-5.2000000000000011</v>
      </c>
      <c r="AA13" s="23">
        <f>-M92</f>
        <v>-8.7999999999999972</v>
      </c>
    </row>
    <row r="14" spans="7:32" x14ac:dyDescent="0.2">
      <c r="O14" t="s">
        <v>29</v>
      </c>
    </row>
    <row r="15" spans="7:32" x14ac:dyDescent="0.2">
      <c r="G15" t="s">
        <v>19</v>
      </c>
      <c r="O15" s="33">
        <v>12.1</v>
      </c>
    </row>
    <row r="16" spans="7:32" x14ac:dyDescent="0.2">
      <c r="G16">
        <v>25.2</v>
      </c>
      <c r="O16" t="s">
        <v>26</v>
      </c>
    </row>
    <row r="17" spans="1:93" x14ac:dyDescent="0.2">
      <c r="O17" s="33">
        <v>32.299999999999997</v>
      </c>
    </row>
    <row r="18" spans="1:93" x14ac:dyDescent="0.2">
      <c r="K18" s="21">
        <f>-O92</f>
        <v>-44.4</v>
      </c>
    </row>
    <row r="21" spans="1:93" x14ac:dyDescent="0.2">
      <c r="G21" s="23">
        <f>AC7+AA13+U13+M6+L12+K18</f>
        <v>-184</v>
      </c>
    </row>
    <row r="24" spans="1:93" x14ac:dyDescent="0.2">
      <c r="W24" s="21"/>
    </row>
    <row r="26" spans="1:93" x14ac:dyDescent="0.2">
      <c r="B26" s="10"/>
      <c r="C26" s="53" t="s">
        <v>30</v>
      </c>
      <c r="D26" s="53"/>
      <c r="E26" s="53"/>
      <c r="F26" s="51"/>
      <c r="G26" s="51"/>
      <c r="N26" s="49"/>
      <c r="O26" s="49"/>
      <c r="P26" s="49"/>
      <c r="Q26" s="49"/>
      <c r="R26" s="49"/>
      <c r="S26" s="49"/>
      <c r="T26" s="49"/>
      <c r="U26" s="49"/>
      <c r="V26" s="31"/>
      <c r="W26" s="31"/>
    </row>
    <row r="27" spans="1:93" ht="39" x14ac:dyDescent="0.2">
      <c r="B27" s="10"/>
      <c r="C27" s="11" t="s">
        <v>32</v>
      </c>
      <c r="D27" s="2" t="s">
        <v>80</v>
      </c>
      <c r="E27" s="11" t="s">
        <v>33</v>
      </c>
      <c r="F27" s="13"/>
      <c r="G27" s="13"/>
      <c r="N27" s="49"/>
      <c r="O27" s="49"/>
      <c r="P27" s="62"/>
      <c r="Q27" s="49"/>
      <c r="R27" s="49"/>
      <c r="S27" s="49"/>
      <c r="T27" s="49"/>
      <c r="U27" s="49"/>
      <c r="V27" s="31"/>
      <c r="W27" s="31"/>
    </row>
    <row r="28" spans="1:93" ht="16" customHeight="1" x14ac:dyDescent="0.2">
      <c r="A28" s="54" t="s">
        <v>4</v>
      </c>
      <c r="B28" s="1" t="s">
        <v>23</v>
      </c>
      <c r="C28" s="12">
        <v>1</v>
      </c>
      <c r="D28" s="6">
        <v>0</v>
      </c>
      <c r="E28" s="12">
        <v>0</v>
      </c>
      <c r="F28" s="14"/>
      <c r="G28" s="14"/>
      <c r="N28" s="49"/>
      <c r="O28" s="49"/>
      <c r="P28" s="49"/>
      <c r="Q28" s="49"/>
      <c r="R28" s="49"/>
      <c r="S28" s="49"/>
      <c r="T28" s="49"/>
      <c r="U28" s="49"/>
      <c r="V28" s="31"/>
      <c r="W28" s="31"/>
    </row>
    <row r="29" spans="1:93" x14ac:dyDescent="0.2">
      <c r="A29" s="54"/>
      <c r="B29" s="1" t="s">
        <v>1</v>
      </c>
      <c r="C29" s="12">
        <v>1</v>
      </c>
      <c r="D29" s="6">
        <v>0</v>
      </c>
      <c r="E29" s="12">
        <v>0</v>
      </c>
      <c r="F29" s="14"/>
      <c r="G29" s="14"/>
      <c r="N29" s="49"/>
      <c r="O29" s="49"/>
      <c r="P29" s="49"/>
      <c r="Q29" s="49"/>
      <c r="R29" s="49"/>
      <c r="S29" s="49"/>
      <c r="T29" s="49"/>
      <c r="U29" s="49"/>
      <c r="V29" s="31"/>
      <c r="W29" s="31"/>
    </row>
    <row r="30" spans="1:93" x14ac:dyDescent="0.2">
      <c r="A30" s="54"/>
      <c r="B30" s="1" t="s">
        <v>27</v>
      </c>
      <c r="C30" s="12">
        <v>1</v>
      </c>
      <c r="D30" s="6">
        <v>0</v>
      </c>
      <c r="E30" s="12">
        <v>0</v>
      </c>
      <c r="F30" s="14"/>
      <c r="G30" s="14"/>
      <c r="N30" s="49"/>
      <c r="O30" s="49"/>
      <c r="P30" s="49"/>
      <c r="Q30" s="49"/>
      <c r="R30" s="49"/>
      <c r="S30" s="49"/>
      <c r="T30" s="49"/>
      <c r="U30" s="49"/>
      <c r="V30" s="31"/>
      <c r="W30" s="31"/>
    </row>
    <row r="31" spans="1:93" x14ac:dyDescent="0.2">
      <c r="A31" s="54"/>
      <c r="B31" s="1" t="s">
        <v>26</v>
      </c>
      <c r="C31" s="12">
        <v>1</v>
      </c>
      <c r="D31" s="6">
        <v>0</v>
      </c>
      <c r="E31" s="12">
        <v>0</v>
      </c>
      <c r="F31" s="14"/>
      <c r="G31" s="14"/>
      <c r="N31" s="49"/>
      <c r="O31" s="49"/>
      <c r="P31" s="49"/>
      <c r="Q31" s="49"/>
      <c r="R31" s="49"/>
      <c r="S31" s="49"/>
      <c r="T31" s="49"/>
      <c r="U31" s="49"/>
      <c r="V31" s="31"/>
      <c r="W31" s="31"/>
    </row>
    <row r="32" spans="1:93" x14ac:dyDescent="0.2">
      <c r="A32" s="54"/>
      <c r="B32" s="1" t="s">
        <v>29</v>
      </c>
      <c r="C32" s="12">
        <v>1</v>
      </c>
      <c r="D32" s="6">
        <v>0</v>
      </c>
      <c r="E32" s="12">
        <v>0</v>
      </c>
      <c r="F32" s="14"/>
      <c r="G32" s="14"/>
      <c r="N32" s="31"/>
      <c r="O32" s="31"/>
      <c r="P32" s="31"/>
      <c r="Q32" s="31"/>
      <c r="R32" s="31"/>
      <c r="S32" s="31"/>
      <c r="T32" s="31"/>
      <c r="U32" s="31"/>
      <c r="V32" s="31"/>
      <c r="W32" s="31"/>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54"/>
      <c r="B33" s="1" t="s">
        <v>19</v>
      </c>
      <c r="C33" s="12">
        <v>0</v>
      </c>
      <c r="D33" s="6">
        <v>1</v>
      </c>
      <c r="E33" s="12">
        <v>0</v>
      </c>
      <c r="F33" s="14"/>
      <c r="G33" s="14"/>
      <c r="N33" s="31"/>
      <c r="O33" s="31"/>
      <c r="P33" s="31"/>
      <c r="Q33" s="31"/>
      <c r="R33" s="31"/>
      <c r="S33" s="31"/>
      <c r="T33" s="31"/>
      <c r="U33" s="31"/>
      <c r="V33" s="31"/>
      <c r="W33" s="31"/>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54"/>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54"/>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53" t="s">
        <v>31</v>
      </c>
      <c r="D36" s="53"/>
      <c r="E36" s="53"/>
      <c r="F36" s="51"/>
      <c r="G36" s="5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9"/>
      <c r="BN37" s="49"/>
      <c r="BO37" s="49"/>
      <c r="BP37" s="49"/>
      <c r="BQ37" s="49"/>
      <c r="BR37" s="49"/>
      <c r="BS37" s="49"/>
      <c r="BT37" s="49"/>
      <c r="BU37" s="49"/>
      <c r="BV37" s="49"/>
      <c r="BW37" s="49"/>
      <c r="BX37" s="49"/>
      <c r="BY37" s="49"/>
      <c r="BZ37" s="49"/>
      <c r="CB37" s="49"/>
      <c r="CC37" s="49"/>
      <c r="CD37" s="49"/>
      <c r="CE37" s="49"/>
      <c r="CF37" s="49"/>
      <c r="CG37" s="49"/>
      <c r="CH37" s="49"/>
      <c r="CI37" s="49"/>
      <c r="CJ37" s="49"/>
      <c r="CK37" s="49"/>
      <c r="CL37" s="49"/>
      <c r="CM37" s="49"/>
      <c r="CN37" s="49"/>
      <c r="CO37" s="49"/>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2" t="s">
        <v>4</v>
      </c>
      <c r="D40" s="52"/>
      <c r="E40" s="52"/>
      <c r="F40" s="52"/>
      <c r="G40" s="52"/>
      <c r="H40" s="52"/>
      <c r="I40" s="52"/>
      <c r="J40" s="52"/>
      <c r="L40" s="52" t="s">
        <v>3</v>
      </c>
      <c r="M40" s="52"/>
      <c r="N40" s="52"/>
      <c r="O40" s="52"/>
      <c r="P40" s="52"/>
      <c r="Q40" s="52"/>
      <c r="W40" s="52" t="s">
        <v>28</v>
      </c>
      <c r="X40" s="52"/>
      <c r="Y40" s="8"/>
      <c r="Z40" s="8"/>
      <c r="AA40" s="8"/>
      <c r="AB40" s="8"/>
      <c r="AC40" s="8"/>
      <c r="AI40" s="52" t="s">
        <v>4</v>
      </c>
      <c r="AJ40" s="52"/>
      <c r="AK40" s="52"/>
      <c r="AL40" s="52"/>
      <c r="AM40" s="52"/>
      <c r="AN40" s="52"/>
      <c r="AO40" s="52"/>
      <c r="AP40" s="52"/>
      <c r="AT40" s="52" t="s">
        <v>3</v>
      </c>
      <c r="AU40" s="52"/>
      <c r="AV40" s="52"/>
      <c r="AW40" s="52"/>
      <c r="AX40" s="52"/>
      <c r="AY40" s="52"/>
      <c r="BE40" s="52" t="s">
        <v>3</v>
      </c>
      <c r="BF40" s="52"/>
      <c r="BG40" s="52"/>
      <c r="BH40" s="52"/>
      <c r="BI40" s="52"/>
      <c r="BJ40" s="52"/>
      <c r="BT40" s="52" t="s">
        <v>3</v>
      </c>
      <c r="BU40" s="52"/>
      <c r="BV40" s="52"/>
      <c r="BW40" s="52"/>
      <c r="BX40" s="52"/>
      <c r="BY40" s="52"/>
      <c r="CA40" s="52" t="s">
        <v>4</v>
      </c>
      <c r="CB40" s="52"/>
      <c r="CC40" s="52"/>
      <c r="CD40" s="52"/>
      <c r="CE40" s="52"/>
      <c r="CF40" s="52"/>
      <c r="CG40" s="52"/>
      <c r="CH40" s="52"/>
      <c r="CJ40" s="52" t="s">
        <v>28</v>
      </c>
      <c r="CK40" s="52"/>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102</v>
      </c>
      <c r="X41" s="2" t="s">
        <v>21</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109</v>
      </c>
      <c r="CK41" s="2" t="s">
        <v>58</v>
      </c>
      <c r="CL41" s="28"/>
      <c r="CM41" s="28"/>
      <c r="CN41" s="28"/>
      <c r="CO41" s="28"/>
    </row>
    <row r="42" spans="1:93" ht="16" customHeight="1" x14ac:dyDescent="0.2">
      <c r="A42" s="54" t="s">
        <v>4</v>
      </c>
      <c r="B42" s="1" t="s">
        <v>23</v>
      </c>
      <c r="L42" s="3">
        <v>0</v>
      </c>
      <c r="M42" s="3">
        <v>0</v>
      </c>
      <c r="N42" s="3">
        <v>0</v>
      </c>
      <c r="O42" s="3">
        <v>0</v>
      </c>
      <c r="P42" s="3">
        <v>0</v>
      </c>
      <c r="Q42" s="3">
        <v>0</v>
      </c>
      <c r="U42" s="54" t="s">
        <v>4</v>
      </c>
      <c r="V42" s="1" t="s">
        <v>23</v>
      </c>
      <c r="W42" s="4">
        <f>AF5</f>
        <v>97</v>
      </c>
      <c r="X42" s="4">
        <v>0</v>
      </c>
      <c r="Z42" s="6">
        <f t="shared" ref="Z42:Z49" si="0">SUM(V42:X42)</f>
        <v>97</v>
      </c>
      <c r="AB42" s="6">
        <f t="shared" ref="AB42:AB49" si="1">SUM(L42:Q42) + Z42</f>
        <v>97</v>
      </c>
      <c r="AD42" s="6">
        <f t="array" ref="AD42:AD49">TRANSPOSE(C80:J80)</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0</v>
      </c>
      <c r="AU42" s="6">
        <f ca="1"/>
        <v>0</v>
      </c>
      <c r="AV42" s="6">
        <f ca="1"/>
        <v>0</v>
      </c>
      <c r="AW42" s="6">
        <f ca="1"/>
        <v>0</v>
      </c>
      <c r="AX42" s="6">
        <f ca="1"/>
        <v>0</v>
      </c>
      <c r="AY42" s="6">
        <f ca="1"/>
        <v>0</v>
      </c>
      <c r="BE42" s="6">
        <f t="array" aca="1" ref="BE42:BJ49" ca="1">MMULT(TRANSPOSE(C62:J67), MINVERSE(AI62:AN67))</f>
        <v>0.97</v>
      </c>
      <c r="BF42" s="6">
        <f ca="1"/>
        <v>0</v>
      </c>
      <c r="BG42" s="6">
        <f ca="1"/>
        <v>0</v>
      </c>
      <c r="BH42" s="6">
        <f ca="1"/>
        <v>0</v>
      </c>
      <c r="BI42" s="6">
        <f ca="1"/>
        <v>0</v>
      </c>
      <c r="BJ42" s="6">
        <f ca="1"/>
        <v>0</v>
      </c>
      <c r="BT42" s="6">
        <f t="array" aca="1" ref="BT42:BY49" ca="1">MMULT(L42:Q49, MINVERSE(BT62:BY67))</f>
        <v>0</v>
      </c>
      <c r="BU42" s="6">
        <f ca="1"/>
        <v>0</v>
      </c>
      <c r="BV42" s="6">
        <f ca="1"/>
        <v>0</v>
      </c>
      <c r="BW42" s="6">
        <f ca="1"/>
        <v>0</v>
      </c>
      <c r="BX42" s="6">
        <f ca="1"/>
        <v>0</v>
      </c>
      <c r="BY42" s="6">
        <f ca="1"/>
        <v>0</v>
      </c>
      <c r="CA42" s="6">
        <f t="shared" ref="CA42:CH49" ca="1" si="4">IF((ROW()-ROW($CA$42))=(COLUMN()-COLUMN($CA$42)),INDIRECT(ADDRESS(ROW($Z42),COLUMN($Z42))),0)</f>
        <v>97</v>
      </c>
      <c r="CB42" s="6">
        <f t="shared" ca="1" si="4"/>
        <v>0</v>
      </c>
      <c r="CC42" s="49">
        <f t="shared" ca="1" si="4"/>
        <v>0</v>
      </c>
      <c r="CD42" s="49">
        <f t="shared" ca="1" si="4"/>
        <v>0</v>
      </c>
      <c r="CE42" s="49">
        <f t="shared" ca="1" si="4"/>
        <v>0</v>
      </c>
      <c r="CF42" s="49">
        <f t="shared" ca="1" si="4"/>
        <v>0</v>
      </c>
      <c r="CG42" s="49">
        <f t="shared" ca="1" si="4"/>
        <v>0</v>
      </c>
      <c r="CH42" s="49">
        <f t="shared" ca="1" si="4"/>
        <v>0</v>
      </c>
      <c r="CJ42" s="6">
        <f t="array" aca="1" ref="CJ42:CK43" ca="1">MMULT(MINVERSE(CA42:CB43), W42:X43)</f>
        <v>1</v>
      </c>
      <c r="CK42" s="6">
        <f ca="1"/>
        <v>0</v>
      </c>
      <c r="CL42" s="31"/>
      <c r="CM42" s="31"/>
      <c r="CN42" s="31"/>
      <c r="CO42" s="31"/>
    </row>
    <row r="43" spans="1:93" x14ac:dyDescent="0.2">
      <c r="A43" s="54"/>
      <c r="B43" s="1" t="s">
        <v>1</v>
      </c>
      <c r="L43" s="3">
        <v>0</v>
      </c>
      <c r="M43" s="3">
        <v>0</v>
      </c>
      <c r="N43" s="3">
        <v>0</v>
      </c>
      <c r="O43" s="3">
        <v>0</v>
      </c>
      <c r="P43" s="3">
        <v>0</v>
      </c>
      <c r="Q43" s="3">
        <v>0</v>
      </c>
      <c r="U43" s="54"/>
      <c r="V43" s="1" t="s">
        <v>1</v>
      </c>
      <c r="W43" s="4">
        <v>0</v>
      </c>
      <c r="X43" s="4">
        <f>AF11</f>
        <v>87</v>
      </c>
      <c r="Z43" s="6">
        <f t="shared" si="0"/>
        <v>87</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0</v>
      </c>
      <c r="AV43" s="6">
        <f ca="1"/>
        <v>0</v>
      </c>
      <c r="AW43" s="6">
        <f ca="1"/>
        <v>0</v>
      </c>
      <c r="AX43" s="6">
        <f ca="1"/>
        <v>0</v>
      </c>
      <c r="AY43" s="6">
        <f ca="1"/>
        <v>0</v>
      </c>
      <c r="BE43" s="6">
        <f ca="1"/>
        <v>0</v>
      </c>
      <c r="BF43" s="6">
        <f ca="1"/>
        <v>1</v>
      </c>
      <c r="BG43" s="6">
        <f ca="1"/>
        <v>0</v>
      </c>
      <c r="BH43" s="6">
        <f ca="1"/>
        <v>0</v>
      </c>
      <c r="BI43" s="6">
        <f ca="1"/>
        <v>0</v>
      </c>
      <c r="BJ43" s="6">
        <f ca="1"/>
        <v>0</v>
      </c>
      <c r="BT43" s="6">
        <f ca="1"/>
        <v>0</v>
      </c>
      <c r="BU43" s="6">
        <f ca="1"/>
        <v>0</v>
      </c>
      <c r="BV43" s="6">
        <f ca="1"/>
        <v>0</v>
      </c>
      <c r="BW43" s="6">
        <f ca="1"/>
        <v>0</v>
      </c>
      <c r="BX43" s="6">
        <f ca="1"/>
        <v>0</v>
      </c>
      <c r="BY43" s="6">
        <f ca="1"/>
        <v>0</v>
      </c>
      <c r="CA43" s="6">
        <f t="shared" ca="1" si="4"/>
        <v>0</v>
      </c>
      <c r="CB43" s="6">
        <f t="shared" ca="1" si="4"/>
        <v>87</v>
      </c>
      <c r="CC43" s="49">
        <f t="shared" ca="1" si="4"/>
        <v>0</v>
      </c>
      <c r="CD43" s="49">
        <f t="shared" ca="1" si="4"/>
        <v>0</v>
      </c>
      <c r="CE43" s="49">
        <f t="shared" ca="1" si="4"/>
        <v>0</v>
      </c>
      <c r="CF43" s="49">
        <f t="shared" ca="1" si="4"/>
        <v>0</v>
      </c>
      <c r="CG43" s="49">
        <f t="shared" ca="1" si="4"/>
        <v>0</v>
      </c>
      <c r="CH43" s="49">
        <f t="shared" ca="1" si="4"/>
        <v>0</v>
      </c>
      <c r="CJ43" s="6">
        <f ca="1"/>
        <v>0</v>
      </c>
      <c r="CK43" s="6">
        <f ca="1"/>
        <v>1</v>
      </c>
      <c r="CL43" s="31"/>
      <c r="CM43" s="31"/>
      <c r="CN43" s="31"/>
      <c r="CO43" s="31"/>
    </row>
    <row r="44" spans="1:93" x14ac:dyDescent="0.2">
      <c r="A44" s="54"/>
      <c r="B44" s="1" t="s">
        <v>27</v>
      </c>
      <c r="L44" s="3">
        <f>Z5</f>
        <v>22.4</v>
      </c>
      <c r="M44" s="3">
        <v>0</v>
      </c>
      <c r="N44" s="3">
        <v>0</v>
      </c>
      <c r="O44" s="3">
        <v>0</v>
      </c>
      <c r="P44" s="3">
        <v>0</v>
      </c>
      <c r="Q44" s="3">
        <v>0</v>
      </c>
      <c r="U44" s="54"/>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0.22399999999999998</v>
      </c>
      <c r="AU44" s="6">
        <f ca="1"/>
        <v>0</v>
      </c>
      <c r="AV44" s="6">
        <f ca="1"/>
        <v>0</v>
      </c>
      <c r="AW44" s="6">
        <f ca="1"/>
        <v>0</v>
      </c>
      <c r="AX44" s="6">
        <f ca="1"/>
        <v>0</v>
      </c>
      <c r="AY44" s="6">
        <f ca="1"/>
        <v>0</v>
      </c>
      <c r="BE44" s="6">
        <f ca="1"/>
        <v>0.03</v>
      </c>
      <c r="BF44" s="6">
        <f ca="1"/>
        <v>0</v>
      </c>
      <c r="BG44" s="6">
        <f ca="1"/>
        <v>0</v>
      </c>
      <c r="BH44" s="6">
        <f ca="1"/>
        <v>0</v>
      </c>
      <c r="BI44" s="6">
        <f ca="1"/>
        <v>0.97487437185929648</v>
      </c>
      <c r="BJ44" s="6">
        <f ca="1"/>
        <v>0</v>
      </c>
      <c r="BT44" s="6">
        <f ca="1"/>
        <v>1</v>
      </c>
      <c r="BU44" s="6">
        <f ca="1"/>
        <v>0</v>
      </c>
      <c r="BV44" s="6">
        <f ca="1"/>
        <v>0</v>
      </c>
      <c r="BW44" s="6">
        <f ca="1"/>
        <v>0</v>
      </c>
      <c r="BX44" s="6">
        <f ca="1"/>
        <v>0</v>
      </c>
      <c r="BY44" s="6">
        <f ca="1"/>
        <v>0</v>
      </c>
      <c r="CA44" s="49">
        <f t="shared" ca="1" si="4"/>
        <v>0</v>
      </c>
      <c r="CB44" s="49">
        <f t="shared" ca="1" si="4"/>
        <v>0</v>
      </c>
      <c r="CC44" s="49">
        <f t="shared" ca="1" si="4"/>
        <v>0</v>
      </c>
      <c r="CD44" s="49">
        <f t="shared" ca="1" si="4"/>
        <v>0</v>
      </c>
      <c r="CE44" s="49">
        <f t="shared" ca="1" si="4"/>
        <v>0</v>
      </c>
      <c r="CF44" s="49">
        <f t="shared" ca="1" si="4"/>
        <v>0</v>
      </c>
      <c r="CG44" s="49">
        <f t="shared" ca="1" si="4"/>
        <v>0</v>
      </c>
      <c r="CH44" s="49">
        <f t="shared" ca="1" si="4"/>
        <v>0</v>
      </c>
      <c r="CJ44" s="49">
        <f t="shared" ref="CJ42:CK49" ca="1" si="5">IF((ROW()-ROW($CA$42))=(COLUMN()-COLUMN($CA$42)),INDIRECT(ADDRESS(ROW($Z44),COLUMN($Z44))),0)</f>
        <v>0</v>
      </c>
      <c r="CK44" s="49">
        <f t="shared" ca="1" si="5"/>
        <v>0</v>
      </c>
      <c r="CL44" s="31"/>
      <c r="CM44" s="31"/>
      <c r="CN44" s="31"/>
      <c r="CO44" s="31"/>
    </row>
    <row r="45" spans="1:93" x14ac:dyDescent="0.2">
      <c r="A45" s="54"/>
      <c r="B45" s="1" t="s">
        <v>26</v>
      </c>
      <c r="L45" s="3">
        <v>0</v>
      </c>
      <c r="M45" s="3">
        <f>Z11</f>
        <v>78.2</v>
      </c>
      <c r="N45" s="3">
        <v>0</v>
      </c>
      <c r="O45" s="3">
        <v>0</v>
      </c>
      <c r="P45" s="3">
        <v>0</v>
      </c>
      <c r="Q45" s="3">
        <v>0</v>
      </c>
      <c r="U45" s="54"/>
      <c r="V45" s="1" t="s">
        <v>26</v>
      </c>
      <c r="W45" s="4">
        <v>0</v>
      </c>
      <c r="X45" s="4">
        <v>0</v>
      </c>
      <c r="Z45" s="6">
        <f t="shared" si="0"/>
        <v>0</v>
      </c>
      <c r="AB45" s="6">
        <f t="shared" si="1"/>
        <v>78.2</v>
      </c>
      <c r="AD45" s="6">
        <v>78.199999999999989</v>
      </c>
      <c r="AE45" s="7">
        <f t="shared" si="2"/>
        <v>0</v>
      </c>
      <c r="AI45" s="6">
        <f t="shared" ca="1" si="3"/>
        <v>0</v>
      </c>
      <c r="AJ45" s="6">
        <f t="shared" ca="1" si="3"/>
        <v>0</v>
      </c>
      <c r="AK45" s="6">
        <f t="shared" ca="1" si="3"/>
        <v>0</v>
      </c>
      <c r="AL45" s="6">
        <f t="shared" ca="1" si="3"/>
        <v>78.2</v>
      </c>
      <c r="AM45" s="6">
        <f t="shared" ca="1" si="3"/>
        <v>0</v>
      </c>
      <c r="AN45" s="6">
        <f t="shared" ca="1" si="3"/>
        <v>0</v>
      </c>
      <c r="AO45" s="6">
        <f t="shared" ca="1" si="3"/>
        <v>0</v>
      </c>
      <c r="AP45" s="6">
        <f t="shared" ca="1" si="3"/>
        <v>0</v>
      </c>
      <c r="AT45" s="6">
        <f ca="1"/>
        <v>0</v>
      </c>
      <c r="AU45" s="6">
        <f ca="1"/>
        <v>0.89885057471264374</v>
      </c>
      <c r="AV45" s="6">
        <f ca="1"/>
        <v>0</v>
      </c>
      <c r="AW45" s="6">
        <f ca="1"/>
        <v>0</v>
      </c>
      <c r="AX45" s="6">
        <f ca="1"/>
        <v>0</v>
      </c>
      <c r="AY45" s="6">
        <f ca="1"/>
        <v>0</v>
      </c>
      <c r="BE45" s="6">
        <f ca="1"/>
        <v>0</v>
      </c>
      <c r="BF45" s="6">
        <f ca="1"/>
        <v>0</v>
      </c>
      <c r="BG45" s="6">
        <f ca="1"/>
        <v>1</v>
      </c>
      <c r="BH45" s="6">
        <f ca="1"/>
        <v>0.72747747747747749</v>
      </c>
      <c r="BI45" s="6">
        <f ca="1"/>
        <v>0</v>
      </c>
      <c r="BJ45" s="6">
        <f ca="1"/>
        <v>1</v>
      </c>
      <c r="BT45" s="6">
        <f ca="1"/>
        <v>0</v>
      </c>
      <c r="BU45" s="6">
        <f ca="1"/>
        <v>1</v>
      </c>
      <c r="BV45" s="6">
        <f ca="1"/>
        <v>0</v>
      </c>
      <c r="BW45" s="6">
        <f ca="1"/>
        <v>0</v>
      </c>
      <c r="BX45" s="6">
        <f ca="1"/>
        <v>0</v>
      </c>
      <c r="BY45" s="6">
        <f ca="1"/>
        <v>0</v>
      </c>
      <c r="CA45" s="49">
        <f t="shared" ca="1" si="4"/>
        <v>0</v>
      </c>
      <c r="CB45" s="49">
        <f t="shared" ca="1" si="4"/>
        <v>0</v>
      </c>
      <c r="CC45" s="49">
        <f t="shared" ca="1" si="4"/>
        <v>0</v>
      </c>
      <c r="CD45" s="49">
        <f t="shared" ca="1" si="4"/>
        <v>0</v>
      </c>
      <c r="CE45" s="49">
        <f t="shared" ca="1" si="4"/>
        <v>0</v>
      </c>
      <c r="CF45" s="49">
        <f t="shared" ca="1" si="4"/>
        <v>0</v>
      </c>
      <c r="CG45" s="49">
        <f t="shared" ca="1" si="4"/>
        <v>0</v>
      </c>
      <c r="CH45" s="49">
        <f t="shared" ca="1" si="4"/>
        <v>0</v>
      </c>
      <c r="CJ45" s="49">
        <f t="shared" ca="1" si="5"/>
        <v>0</v>
      </c>
      <c r="CK45" s="49">
        <f t="shared" ca="1" si="5"/>
        <v>0</v>
      </c>
      <c r="CL45" s="31"/>
      <c r="CM45" s="31"/>
      <c r="CN45" s="31"/>
      <c r="CO45" s="31"/>
    </row>
    <row r="46" spans="1:93" x14ac:dyDescent="0.2">
      <c r="A46" s="54"/>
      <c r="B46" s="1" t="s">
        <v>29</v>
      </c>
      <c r="L46" s="3">
        <v>0</v>
      </c>
      <c r="M46" s="3">
        <v>0</v>
      </c>
      <c r="N46" s="3">
        <f>R11</f>
        <v>12.6</v>
      </c>
      <c r="O46" s="3">
        <v>0</v>
      </c>
      <c r="P46" s="3">
        <v>0</v>
      </c>
      <c r="Q46" s="3">
        <v>0</v>
      </c>
      <c r="U46" s="54"/>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0.7078651685393258</v>
      </c>
      <c r="AW46" s="6">
        <f ca="1"/>
        <v>0</v>
      </c>
      <c r="AX46" s="6">
        <f ca="1"/>
        <v>0</v>
      </c>
      <c r="AY46" s="6">
        <f ca="1"/>
        <v>0</v>
      </c>
      <c r="BE46" s="6">
        <f ca="1"/>
        <v>0</v>
      </c>
      <c r="BF46" s="6">
        <f ca="1"/>
        <v>0</v>
      </c>
      <c r="BG46" s="6">
        <f ca="1"/>
        <v>0</v>
      </c>
      <c r="BH46" s="6">
        <f ca="1"/>
        <v>0.27252252252252257</v>
      </c>
      <c r="BI46" s="6">
        <f ca="1"/>
        <v>2.5125628140703519E-2</v>
      </c>
      <c r="BJ46" s="6">
        <f ca="1"/>
        <v>0</v>
      </c>
      <c r="BT46" s="6">
        <f ca="1"/>
        <v>0</v>
      </c>
      <c r="BU46" s="6">
        <f ca="1"/>
        <v>0</v>
      </c>
      <c r="BV46" s="6">
        <f ca="1"/>
        <v>0.99999999999999989</v>
      </c>
      <c r="BW46" s="6">
        <f ca="1"/>
        <v>0</v>
      </c>
      <c r="BX46" s="6">
        <f ca="1"/>
        <v>0</v>
      </c>
      <c r="BY46" s="6">
        <f ca="1"/>
        <v>0</v>
      </c>
      <c r="CA46" s="49">
        <f t="shared" ca="1" si="4"/>
        <v>0</v>
      </c>
      <c r="CB46" s="49">
        <f t="shared" ca="1" si="4"/>
        <v>0</v>
      </c>
      <c r="CC46" s="49">
        <f t="shared" ca="1" si="4"/>
        <v>0</v>
      </c>
      <c r="CD46" s="49">
        <f t="shared" ca="1" si="4"/>
        <v>0</v>
      </c>
      <c r="CE46" s="49">
        <f t="shared" ca="1" si="4"/>
        <v>0</v>
      </c>
      <c r="CF46" s="49">
        <f t="shared" ca="1" si="4"/>
        <v>0</v>
      </c>
      <c r="CG46" s="49">
        <f t="shared" ca="1" si="4"/>
        <v>0</v>
      </c>
      <c r="CH46" s="49">
        <f t="shared" ca="1" si="4"/>
        <v>0</v>
      </c>
      <c r="CJ46" s="49">
        <f t="shared" ca="1" si="5"/>
        <v>0</v>
      </c>
      <c r="CK46" s="49">
        <f t="shared" ca="1" si="5"/>
        <v>0</v>
      </c>
      <c r="CL46" s="31"/>
      <c r="CM46" s="31"/>
      <c r="CN46" s="31"/>
      <c r="CO46" s="31"/>
    </row>
    <row r="47" spans="1:93" x14ac:dyDescent="0.2">
      <c r="A47" s="54"/>
      <c r="B47" s="1" t="s">
        <v>19</v>
      </c>
      <c r="L47" s="3">
        <v>0</v>
      </c>
      <c r="M47" s="3">
        <v>0</v>
      </c>
      <c r="N47" s="3">
        <v>0</v>
      </c>
      <c r="O47" s="3">
        <f>G16</f>
        <v>25.2</v>
      </c>
      <c r="P47" s="3">
        <v>0</v>
      </c>
      <c r="Q47" s="3">
        <v>0</v>
      </c>
      <c r="U47" s="54"/>
      <c r="V47" s="1" t="s">
        <v>19</v>
      </c>
      <c r="W47" s="4">
        <v>0</v>
      </c>
      <c r="X47" s="4">
        <v>0</v>
      </c>
      <c r="Z47" s="6">
        <f t="shared" si="0"/>
        <v>0</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0.56756756756756765</v>
      </c>
      <c r="AX47" s="6">
        <f ca="1"/>
        <v>0</v>
      </c>
      <c r="AY47" s="6">
        <f ca="1"/>
        <v>0</v>
      </c>
      <c r="BE47" s="6">
        <f ca="1"/>
        <v>0</v>
      </c>
      <c r="BF47" s="6">
        <f ca="1"/>
        <v>0</v>
      </c>
      <c r="BG47" s="6">
        <f ca="1"/>
        <v>0</v>
      </c>
      <c r="BH47" s="6">
        <f ca="1"/>
        <v>0</v>
      </c>
      <c r="BI47" s="6">
        <f ca="1"/>
        <v>0</v>
      </c>
      <c r="BJ47" s="6">
        <f ca="1"/>
        <v>0</v>
      </c>
      <c r="BT47" s="6">
        <f ca="1"/>
        <v>0</v>
      </c>
      <c r="BU47" s="6">
        <f ca="1"/>
        <v>0</v>
      </c>
      <c r="BV47" s="6">
        <f ca="1"/>
        <v>0</v>
      </c>
      <c r="BW47" s="6">
        <f ca="1"/>
        <v>0.99999999999999989</v>
      </c>
      <c r="BX47" s="6">
        <f ca="1"/>
        <v>0</v>
      </c>
      <c r="BY47" s="6">
        <f ca="1"/>
        <v>0</v>
      </c>
      <c r="CA47" s="49">
        <f t="shared" ca="1" si="4"/>
        <v>0</v>
      </c>
      <c r="CB47" s="49">
        <f t="shared" ca="1" si="4"/>
        <v>0</v>
      </c>
      <c r="CC47" s="49">
        <f t="shared" ca="1" si="4"/>
        <v>0</v>
      </c>
      <c r="CD47" s="49">
        <f t="shared" ca="1" si="4"/>
        <v>0</v>
      </c>
      <c r="CE47" s="49">
        <f t="shared" ca="1" si="4"/>
        <v>0</v>
      </c>
      <c r="CF47" s="49">
        <f t="shared" ca="1" si="4"/>
        <v>0</v>
      </c>
      <c r="CG47" s="49">
        <f t="shared" ca="1" si="4"/>
        <v>0</v>
      </c>
      <c r="CH47" s="49">
        <f t="shared" ca="1" si="4"/>
        <v>0</v>
      </c>
      <c r="CJ47" s="49">
        <f t="shared" ca="1" si="5"/>
        <v>0</v>
      </c>
      <c r="CK47" s="49">
        <f t="shared" ca="1" si="5"/>
        <v>0</v>
      </c>
      <c r="CL47" s="31"/>
      <c r="CM47" s="31"/>
      <c r="CN47" s="31"/>
      <c r="CO47" s="49"/>
    </row>
    <row r="48" spans="1:93" x14ac:dyDescent="0.2">
      <c r="A48" s="54"/>
      <c r="B48" s="1" t="s">
        <v>17</v>
      </c>
      <c r="L48" s="3">
        <v>0</v>
      </c>
      <c r="M48" s="3">
        <v>0</v>
      </c>
      <c r="N48" s="3">
        <v>0</v>
      </c>
      <c r="O48" s="3">
        <v>0</v>
      </c>
      <c r="P48" s="3">
        <f>I10</f>
        <v>0.4</v>
      </c>
      <c r="Q48" s="3">
        <v>0</v>
      </c>
      <c r="U48" s="54"/>
      <c r="V48" s="1" t="s">
        <v>17</v>
      </c>
      <c r="W48" s="4">
        <v>0</v>
      </c>
      <c r="X48" s="4">
        <v>0</v>
      </c>
      <c r="Z48" s="6">
        <f t="shared" si="0"/>
        <v>0</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2.0100502512562818E-2</v>
      </c>
      <c r="AY48" s="6">
        <f ca="1"/>
        <v>0</v>
      </c>
      <c r="BE48" s="6">
        <f ca="1"/>
        <v>0</v>
      </c>
      <c r="BF48" s="6">
        <f ca="1"/>
        <v>0</v>
      </c>
      <c r="BG48" s="6">
        <f ca="1"/>
        <v>0</v>
      </c>
      <c r="BH48" s="6">
        <f ca="1"/>
        <v>0</v>
      </c>
      <c r="BI48" s="6">
        <f ca="1"/>
        <v>0</v>
      </c>
      <c r="BJ48" s="6">
        <f ca="1"/>
        <v>0</v>
      </c>
      <c r="BT48" s="6">
        <f ca="1"/>
        <v>0</v>
      </c>
      <c r="BU48" s="6">
        <f ca="1"/>
        <v>0</v>
      </c>
      <c r="BV48" s="6">
        <f ca="1"/>
        <v>0</v>
      </c>
      <c r="BW48" s="6">
        <f ca="1"/>
        <v>0</v>
      </c>
      <c r="BX48" s="6">
        <f ca="1"/>
        <v>1</v>
      </c>
      <c r="BY48" s="6">
        <f ca="1"/>
        <v>0</v>
      </c>
      <c r="CA48" s="49">
        <f t="shared" ca="1" si="4"/>
        <v>0</v>
      </c>
      <c r="CB48" s="49">
        <f t="shared" ca="1" si="4"/>
        <v>0</v>
      </c>
      <c r="CC48" s="49">
        <f t="shared" ca="1" si="4"/>
        <v>0</v>
      </c>
      <c r="CD48" s="49">
        <f t="shared" ca="1" si="4"/>
        <v>0</v>
      </c>
      <c r="CE48" s="49">
        <f t="shared" ca="1" si="4"/>
        <v>0</v>
      </c>
      <c r="CF48" s="49">
        <f t="shared" ca="1" si="4"/>
        <v>0</v>
      </c>
      <c r="CG48" s="49">
        <f t="shared" ca="1" si="4"/>
        <v>0</v>
      </c>
      <c r="CH48" s="49">
        <f t="shared" ca="1" si="4"/>
        <v>0</v>
      </c>
      <c r="CJ48" s="49">
        <f t="shared" ca="1" si="5"/>
        <v>0</v>
      </c>
      <c r="CK48" s="49">
        <f t="shared" ca="1" si="5"/>
        <v>0</v>
      </c>
      <c r="CL48" s="31"/>
      <c r="CM48" s="31"/>
      <c r="CN48" s="31"/>
      <c r="CO48" s="49"/>
    </row>
    <row r="49" spans="1:93" x14ac:dyDescent="0.2">
      <c r="A49" s="54"/>
      <c r="B49" s="1" t="s">
        <v>18</v>
      </c>
      <c r="L49" s="3">
        <v>0</v>
      </c>
      <c r="M49" s="3">
        <v>0</v>
      </c>
      <c r="N49" s="3">
        <v>0</v>
      </c>
      <c r="O49" s="3">
        <v>0</v>
      </c>
      <c r="P49" s="3">
        <v>0</v>
      </c>
      <c r="Q49" s="3">
        <f>I4</f>
        <v>5.9</v>
      </c>
      <c r="U49" s="54"/>
      <c r="V49" s="1" t="s">
        <v>18</v>
      </c>
      <c r="W49" s="4">
        <v>0</v>
      </c>
      <c r="X49" s="4">
        <v>0</v>
      </c>
      <c r="Z49" s="6">
        <f t="shared" si="0"/>
        <v>0</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0.20996441281138789</v>
      </c>
      <c r="BE49" s="6">
        <f ca="1"/>
        <v>0</v>
      </c>
      <c r="BF49" s="6">
        <f ca="1"/>
        <v>0</v>
      </c>
      <c r="BG49" s="6">
        <f ca="1"/>
        <v>0</v>
      </c>
      <c r="BH49" s="6">
        <f ca="1"/>
        <v>0</v>
      </c>
      <c r="BI49" s="6">
        <f ca="1"/>
        <v>0</v>
      </c>
      <c r="BJ49" s="6">
        <f ca="1"/>
        <v>0</v>
      </c>
      <c r="BT49" s="6">
        <f ca="1"/>
        <v>0</v>
      </c>
      <c r="BU49" s="6">
        <f ca="1"/>
        <v>0</v>
      </c>
      <c r="BV49" s="6">
        <f ca="1"/>
        <v>0</v>
      </c>
      <c r="BW49" s="6">
        <f ca="1"/>
        <v>0</v>
      </c>
      <c r="BX49" s="6">
        <f ca="1"/>
        <v>0</v>
      </c>
      <c r="BY49" s="6">
        <f ca="1"/>
        <v>1</v>
      </c>
      <c r="CA49" s="49">
        <f t="shared" ca="1" si="4"/>
        <v>0</v>
      </c>
      <c r="CB49" s="49">
        <f t="shared" ca="1" si="4"/>
        <v>0</v>
      </c>
      <c r="CC49" s="49">
        <f t="shared" ca="1" si="4"/>
        <v>0</v>
      </c>
      <c r="CD49" s="49">
        <f t="shared" ca="1" si="4"/>
        <v>0</v>
      </c>
      <c r="CE49" s="49">
        <f t="shared" ca="1" si="4"/>
        <v>0</v>
      </c>
      <c r="CF49" s="49">
        <f t="shared" ca="1" si="4"/>
        <v>0</v>
      </c>
      <c r="CG49" s="49">
        <f t="shared" ca="1" si="4"/>
        <v>0</v>
      </c>
      <c r="CH49" s="49">
        <f t="shared" ca="1" si="4"/>
        <v>0</v>
      </c>
      <c r="CJ49" s="49">
        <f t="shared" ca="1" si="5"/>
        <v>0</v>
      </c>
      <c r="CK49" s="49">
        <f t="shared" ca="1" si="5"/>
        <v>0</v>
      </c>
      <c r="CL49" s="31"/>
      <c r="CM49" s="31"/>
      <c r="CN49" s="31"/>
      <c r="CO49" s="49"/>
    </row>
    <row r="50" spans="1:93" ht="19" x14ac:dyDescent="0.2">
      <c r="B50" s="1"/>
      <c r="L50" s="52" t="s">
        <v>2</v>
      </c>
      <c r="M50" s="52"/>
      <c r="N50" s="52"/>
      <c r="O50" s="52"/>
      <c r="P50" s="52"/>
      <c r="Q50" s="52"/>
      <c r="W50" s="52" t="s">
        <v>6</v>
      </c>
      <c r="X50" s="52"/>
      <c r="Z50" s="45" t="s">
        <v>12</v>
      </c>
      <c r="AB50" s="45" t="s">
        <v>14</v>
      </c>
      <c r="AD50" s="35" t="s">
        <v>74</v>
      </c>
      <c r="AE50" s="36" t="s">
        <v>75</v>
      </c>
      <c r="AI50" s="52" t="s">
        <v>43</v>
      </c>
      <c r="AJ50" s="52"/>
      <c r="AK50" s="52"/>
      <c r="AL50" s="52"/>
      <c r="AM50" s="52"/>
      <c r="AN50" s="52"/>
      <c r="AO50" s="52"/>
      <c r="AP50" s="52"/>
      <c r="AT50" s="52" t="s">
        <v>45</v>
      </c>
      <c r="AU50" s="52"/>
      <c r="AV50" s="52"/>
      <c r="AW50" s="52"/>
      <c r="AX50" s="52"/>
      <c r="AY50" s="52"/>
      <c r="BB50" s="8"/>
      <c r="BC50" s="8"/>
      <c r="BD50" s="8"/>
      <c r="BE50" s="52" t="s">
        <v>48</v>
      </c>
      <c r="BF50" s="52"/>
      <c r="BG50" s="52"/>
      <c r="BH50" s="52"/>
      <c r="BI50" s="52"/>
      <c r="BJ50" s="52"/>
      <c r="BT50" s="55" t="s">
        <v>90</v>
      </c>
      <c r="BU50" s="55"/>
      <c r="BV50" s="55"/>
      <c r="BW50" s="55"/>
      <c r="BX50" s="55"/>
      <c r="BY50" s="55"/>
      <c r="CA50" s="52" t="s">
        <v>82</v>
      </c>
      <c r="CB50" s="52"/>
      <c r="CC50" s="52"/>
      <c r="CD50" s="52"/>
      <c r="CE50" s="52"/>
      <c r="CF50" s="52"/>
      <c r="CG50" s="52"/>
      <c r="CH50" s="52"/>
      <c r="CJ50" s="8" t="s">
        <v>83</v>
      </c>
      <c r="CK50" s="8"/>
      <c r="CL50" s="8"/>
      <c r="CM50" s="8"/>
      <c r="CN50" s="8"/>
      <c r="CO50" s="8"/>
    </row>
    <row r="51" spans="1:93" ht="16" customHeight="1" x14ac:dyDescent="0.2">
      <c r="B51" s="1"/>
      <c r="J51" s="54" t="s">
        <v>30</v>
      </c>
      <c r="K51" s="1" t="s">
        <v>32</v>
      </c>
      <c r="L51" s="20">
        <f t="array" ref="L51:Q53">MMULT(TRANSPOSE(C28:E35), L42:Q49)</f>
        <v>22.4</v>
      </c>
      <c r="M51" s="20">
        <v>78.2</v>
      </c>
      <c r="N51" s="20">
        <v>12.6</v>
      </c>
      <c r="O51" s="20">
        <v>0</v>
      </c>
      <c r="P51" s="20">
        <v>0</v>
      </c>
      <c r="Q51" s="20">
        <v>0</v>
      </c>
      <c r="V51" s="45"/>
      <c r="W51" s="45"/>
      <c r="X51" s="45"/>
      <c r="Z51" s="45"/>
      <c r="AB51" s="45"/>
      <c r="BT51" s="7">
        <f t="shared" ref="BT51:BY51" ca="1" si="6">SUM(BT42:BT49)</f>
        <v>1</v>
      </c>
      <c r="BU51" s="7">
        <f t="shared" ca="1" si="6"/>
        <v>1</v>
      </c>
      <c r="BV51" s="7">
        <f t="shared" ca="1" si="6"/>
        <v>0.99999999999999989</v>
      </c>
      <c r="BW51" s="7">
        <f t="shared" ca="1" si="6"/>
        <v>0.99999999999999989</v>
      </c>
      <c r="BX51" s="7">
        <f t="shared" ca="1" si="6"/>
        <v>1</v>
      </c>
      <c r="BY51" s="7">
        <f t="shared" ca="1" si="6"/>
        <v>1</v>
      </c>
    </row>
    <row r="52" spans="1:93" ht="17" x14ac:dyDescent="0.2">
      <c r="B52" s="1"/>
      <c r="J52" s="54"/>
      <c r="K52" s="37" t="s">
        <v>81</v>
      </c>
      <c r="L52" s="6">
        <v>0</v>
      </c>
      <c r="M52" s="6">
        <v>0</v>
      </c>
      <c r="N52" s="6">
        <v>0</v>
      </c>
      <c r="O52" s="6">
        <v>25.2</v>
      </c>
      <c r="P52" s="6">
        <v>0</v>
      </c>
      <c r="Q52" s="6">
        <v>0</v>
      </c>
      <c r="V52" s="45"/>
      <c r="W52" s="45"/>
      <c r="X52" s="45"/>
      <c r="Z52" s="45"/>
      <c r="AB52" s="45"/>
    </row>
    <row r="53" spans="1:93" ht="16" customHeight="1" x14ac:dyDescent="0.2">
      <c r="B53" s="1"/>
      <c r="J53" s="54"/>
      <c r="K53" s="1" t="s">
        <v>33</v>
      </c>
      <c r="L53" s="20">
        <v>0</v>
      </c>
      <c r="M53" s="20">
        <v>0</v>
      </c>
      <c r="N53" s="20">
        <v>0</v>
      </c>
      <c r="O53" s="20">
        <v>0</v>
      </c>
      <c r="P53" s="20">
        <v>0.4</v>
      </c>
      <c r="Q53" s="20">
        <v>5.9</v>
      </c>
      <c r="R53" s="15"/>
      <c r="S53" s="15"/>
      <c r="T53" s="15"/>
      <c r="U53" s="15"/>
      <c r="V53" s="15"/>
      <c r="W53" s="15"/>
      <c r="X53" s="15"/>
      <c r="Y53" s="15"/>
      <c r="Z53" s="15"/>
      <c r="AA53" s="15"/>
    </row>
    <row r="54" spans="1:93" ht="20" x14ac:dyDescent="0.25">
      <c r="L54" s="56" t="s">
        <v>42</v>
      </c>
      <c r="M54" s="56"/>
      <c r="N54" s="56"/>
      <c r="O54" s="56"/>
      <c r="P54" s="56"/>
      <c r="Q54" s="56"/>
    </row>
    <row r="55" spans="1:93" x14ac:dyDescent="0.2">
      <c r="L55" s="6">
        <f t="shared" ref="L55:Q55" si="7">SUM(L51:L53)</f>
        <v>22.4</v>
      </c>
      <c r="M55" s="6">
        <f t="shared" si="7"/>
        <v>78.2</v>
      </c>
      <c r="N55" s="6">
        <f t="shared" si="7"/>
        <v>12.6</v>
      </c>
      <c r="O55" s="6">
        <f t="shared" si="7"/>
        <v>25.2</v>
      </c>
      <c r="P55" s="6">
        <f t="shared" si="7"/>
        <v>0.4</v>
      </c>
      <c r="Q55" s="6">
        <f t="shared" si="7"/>
        <v>5.9</v>
      </c>
    </row>
    <row r="56" spans="1:93" x14ac:dyDescent="0.2">
      <c r="L56" s="52" t="s">
        <v>86</v>
      </c>
      <c r="M56" s="52"/>
      <c r="N56" s="52"/>
      <c r="O56" s="52"/>
      <c r="P56" s="52"/>
      <c r="Q56" s="52"/>
    </row>
    <row r="60" spans="1:93" x14ac:dyDescent="0.2">
      <c r="B60" s="1"/>
      <c r="Z60" s="53" t="s">
        <v>30</v>
      </c>
      <c r="AA60" s="53"/>
      <c r="AB60" s="53"/>
      <c r="AI60" s="52" t="s">
        <v>3</v>
      </c>
      <c r="AJ60" s="52"/>
      <c r="AK60" s="52"/>
      <c r="AL60" s="52"/>
      <c r="AM60" s="52"/>
      <c r="AN60" s="52"/>
      <c r="AT60" s="52" t="s">
        <v>4</v>
      </c>
      <c r="AU60" s="52"/>
      <c r="AV60" s="52"/>
      <c r="AW60" s="52"/>
      <c r="AX60" s="52"/>
      <c r="AY60" s="52"/>
      <c r="AZ60" s="52"/>
      <c r="BA60" s="52"/>
      <c r="BE60" s="52" t="s">
        <v>4</v>
      </c>
      <c r="BF60" s="52"/>
      <c r="BG60" s="52"/>
      <c r="BH60" s="52"/>
      <c r="BI60" s="52"/>
      <c r="BJ60" s="52"/>
      <c r="BK60" s="52"/>
      <c r="BL60" s="52"/>
      <c r="BT60" s="52" t="s">
        <v>3</v>
      </c>
      <c r="BU60" s="52"/>
      <c r="BV60" s="52"/>
      <c r="BW60" s="52"/>
      <c r="BX60" s="52"/>
      <c r="BY60" s="52"/>
    </row>
    <row r="61" spans="1:93" ht="51" customHeight="1" x14ac:dyDescent="0.2">
      <c r="B61" s="1"/>
      <c r="V61" s="46"/>
      <c r="W61" s="46"/>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54" t="s">
        <v>3</v>
      </c>
      <c r="B62" s="1" t="s">
        <v>22</v>
      </c>
      <c r="C62" s="3">
        <f>AF5</f>
        <v>97</v>
      </c>
      <c r="D62" s="3">
        <v>0</v>
      </c>
      <c r="E62" s="3">
        <f>Z2</f>
        <v>3</v>
      </c>
      <c r="F62" s="3">
        <v>0</v>
      </c>
      <c r="G62" s="3">
        <v>0</v>
      </c>
      <c r="H62" s="3">
        <v>0</v>
      </c>
      <c r="I62" s="3">
        <v>0</v>
      </c>
      <c r="J62" s="3">
        <v>0</v>
      </c>
      <c r="Z62" s="6">
        <f t="array" ref="Z62:AB67">MMULT(C62:J67, C28:E35)</f>
        <v>100</v>
      </c>
      <c r="AA62" s="6">
        <v>0</v>
      </c>
      <c r="AB62" s="6">
        <v>0</v>
      </c>
      <c r="AD62" s="6">
        <f t="shared" ref="AD62:AD67" si="8">SUM(Z62:AB62)</f>
        <v>100</v>
      </c>
      <c r="AI62" s="6">
        <f t="shared" ref="AI62:AN67" ca="1" si="9">IF((ROW()-ROW($AI$62))=(COLUMN()-COLUMN($AI$62)),INDIRECT(ADDRESS(ROW($AD62),COLUMN($AD62))),0)</f>
        <v>100</v>
      </c>
      <c r="AJ62" s="6">
        <f t="shared" ca="1" si="9"/>
        <v>0</v>
      </c>
      <c r="AK62" s="6">
        <f t="shared" ca="1" si="9"/>
        <v>0</v>
      </c>
      <c r="AL62" s="6">
        <f t="shared" ca="1" si="9"/>
        <v>0</v>
      </c>
      <c r="AM62" s="6">
        <f t="shared" ca="1" si="9"/>
        <v>0</v>
      </c>
      <c r="AN62" s="6">
        <f t="shared" ca="1" si="9"/>
        <v>0</v>
      </c>
      <c r="AT62" s="6">
        <f t="array" aca="1" ref="AT62:BA67" ca="1">MMULT(C62:J67, MINVERSE(AI42:AP49))</f>
        <v>1</v>
      </c>
      <c r="AU62" s="6">
        <f ca="1"/>
        <v>0</v>
      </c>
      <c r="AV62" s="6">
        <f ca="1"/>
        <v>0.13392857142857142</v>
      </c>
      <c r="AW62" s="6">
        <f ca="1"/>
        <v>0</v>
      </c>
      <c r="AX62" s="6">
        <f ca="1"/>
        <v>0</v>
      </c>
      <c r="AY62" s="6">
        <f ca="1"/>
        <v>0</v>
      </c>
      <c r="AZ62" s="6">
        <f ca="1"/>
        <v>0</v>
      </c>
      <c r="BA62" s="6">
        <f ca="1"/>
        <v>0</v>
      </c>
      <c r="BE62" s="6">
        <f t="array" aca="1" ref="BE62:BL67" ca="1">MMULT(AT62:BA67, BE83:BL90)</f>
        <v>1.0309278350515463</v>
      </c>
      <c r="BF62" s="6">
        <f ca="1"/>
        <v>0</v>
      </c>
      <c r="BG62" s="6">
        <f ca="1"/>
        <v>0.13807069219440354</v>
      </c>
      <c r="BH62" s="6">
        <f ca="1"/>
        <v>0</v>
      </c>
      <c r="BI62" s="6">
        <f ca="1"/>
        <v>0</v>
      </c>
      <c r="BJ62" s="6">
        <f ca="1"/>
        <v>0</v>
      </c>
      <c r="BK62" s="6">
        <f ca="1"/>
        <v>0</v>
      </c>
      <c r="BL62" s="6">
        <f ca="1"/>
        <v>0</v>
      </c>
      <c r="BO62" s="6">
        <f t="array" aca="1" ref="BO62:BO67" ca="1">MMULT(BE62:BL67, Z42:Z49)</f>
        <v>99.999999999999986</v>
      </c>
      <c r="BP62" s="7">
        <f t="shared" ref="BP62:BP67" ca="1" si="10">BO62-AD62</f>
        <v>0</v>
      </c>
      <c r="BT62" s="6">
        <f t="shared" ref="BT62:BY67" ca="1" si="11">IF((ROW()-ROW($BT$62))=(COLUMN()-COLUMN($BT$62)),INDIRECT(ADDRESS(ROW(L$55),COLUMN(L$55))),0)</f>
        <v>22.4</v>
      </c>
      <c r="BU62" s="6">
        <f t="shared" ca="1" si="11"/>
        <v>0</v>
      </c>
      <c r="BV62" s="6">
        <f t="shared" ca="1" si="11"/>
        <v>0</v>
      </c>
      <c r="BW62" s="6">
        <f t="shared" ca="1" si="11"/>
        <v>0</v>
      </c>
      <c r="BX62" s="6">
        <f t="shared" ca="1" si="11"/>
        <v>0</v>
      </c>
      <c r="BY62" s="6">
        <f t="shared" ca="1" si="11"/>
        <v>0</v>
      </c>
    </row>
    <row r="63" spans="1:93" x14ac:dyDescent="0.2">
      <c r="A63" s="54"/>
      <c r="B63" s="1" t="s">
        <v>24</v>
      </c>
      <c r="C63" s="3">
        <v>0</v>
      </c>
      <c r="D63" s="3">
        <f>AF11</f>
        <v>87</v>
      </c>
      <c r="E63" s="3">
        <v>0</v>
      </c>
      <c r="F63" s="3">
        <v>0</v>
      </c>
      <c r="G63" s="3">
        <v>0</v>
      </c>
      <c r="H63" s="3">
        <v>0</v>
      </c>
      <c r="I63" s="3">
        <v>0</v>
      </c>
      <c r="J63" s="3">
        <v>0</v>
      </c>
      <c r="Z63" s="6">
        <v>87</v>
      </c>
      <c r="AA63" s="6">
        <v>0</v>
      </c>
      <c r="AB63" s="6">
        <v>0</v>
      </c>
      <c r="AD63" s="6">
        <f t="shared" si="8"/>
        <v>87</v>
      </c>
      <c r="AI63" s="6">
        <f t="shared" ca="1" si="9"/>
        <v>0</v>
      </c>
      <c r="AJ63" s="6">
        <f t="shared" ca="1" si="9"/>
        <v>87</v>
      </c>
      <c r="AK63" s="6">
        <f t="shared" ca="1" si="9"/>
        <v>0</v>
      </c>
      <c r="AL63" s="6">
        <f t="shared" ca="1" si="9"/>
        <v>0</v>
      </c>
      <c r="AM63" s="6">
        <f t="shared" ca="1" si="9"/>
        <v>0</v>
      </c>
      <c r="AN63" s="6">
        <f t="shared" ca="1" si="9"/>
        <v>0</v>
      </c>
      <c r="AT63" s="6">
        <f ca="1"/>
        <v>0</v>
      </c>
      <c r="AU63" s="6">
        <f ca="1"/>
        <v>1</v>
      </c>
      <c r="AV63" s="6">
        <f ca="1"/>
        <v>0</v>
      </c>
      <c r="AW63" s="6">
        <f ca="1"/>
        <v>0</v>
      </c>
      <c r="AX63" s="6">
        <f ca="1"/>
        <v>0</v>
      </c>
      <c r="AY63" s="6">
        <f ca="1"/>
        <v>0</v>
      </c>
      <c r="AZ63" s="6">
        <f ca="1"/>
        <v>0</v>
      </c>
      <c r="BA63" s="6">
        <f ca="1"/>
        <v>0</v>
      </c>
      <c r="BE63" s="6">
        <f ca="1"/>
        <v>0</v>
      </c>
      <c r="BF63" s="6">
        <f ca="1"/>
        <v>1</v>
      </c>
      <c r="BG63" s="6">
        <f ca="1"/>
        <v>0</v>
      </c>
      <c r="BH63" s="6">
        <f ca="1"/>
        <v>0</v>
      </c>
      <c r="BI63" s="6">
        <f ca="1"/>
        <v>0</v>
      </c>
      <c r="BJ63" s="6">
        <f ca="1"/>
        <v>0</v>
      </c>
      <c r="BK63" s="6">
        <f ca="1"/>
        <v>0</v>
      </c>
      <c r="BL63" s="6">
        <f ca="1"/>
        <v>0</v>
      </c>
      <c r="BO63" s="6">
        <f ca="1"/>
        <v>87</v>
      </c>
      <c r="BP63" s="7">
        <f t="shared" ca="1" si="10"/>
        <v>0</v>
      </c>
      <c r="BT63" s="6">
        <f t="shared" ca="1" si="11"/>
        <v>0</v>
      </c>
      <c r="BU63" s="6">
        <f t="shared" ca="1" si="11"/>
        <v>78.2</v>
      </c>
      <c r="BV63" s="6">
        <f t="shared" ca="1" si="11"/>
        <v>0</v>
      </c>
      <c r="BW63" s="6">
        <f t="shared" ca="1" si="11"/>
        <v>0</v>
      </c>
      <c r="BX63" s="6">
        <f t="shared" ca="1" si="11"/>
        <v>0</v>
      </c>
      <c r="BY63" s="6">
        <f t="shared" ca="1" si="11"/>
        <v>0</v>
      </c>
    </row>
    <row r="64" spans="1:93" x14ac:dyDescent="0.2">
      <c r="A64" s="54"/>
      <c r="B64" s="1" t="s">
        <v>25</v>
      </c>
      <c r="C64" s="3">
        <v>0</v>
      </c>
      <c r="D64" s="3">
        <v>0</v>
      </c>
      <c r="E64" s="3">
        <v>0</v>
      </c>
      <c r="F64" s="3">
        <f>W11</f>
        <v>17.8</v>
      </c>
      <c r="G64" s="3">
        <v>0</v>
      </c>
      <c r="H64" s="3">
        <v>0</v>
      </c>
      <c r="I64" s="3">
        <v>0</v>
      </c>
      <c r="J64" s="3">
        <v>0</v>
      </c>
      <c r="Z64" s="6">
        <v>17.8</v>
      </c>
      <c r="AA64" s="6">
        <v>0</v>
      </c>
      <c r="AB64" s="6">
        <v>0</v>
      </c>
      <c r="AD64" s="6">
        <f t="shared" si="8"/>
        <v>17.8</v>
      </c>
      <c r="AI64" s="6">
        <f t="shared" ca="1" si="9"/>
        <v>0</v>
      </c>
      <c r="AJ64" s="6">
        <f t="shared" ca="1" si="9"/>
        <v>0</v>
      </c>
      <c r="AK64" s="6">
        <f t="shared" ca="1" si="9"/>
        <v>17.8</v>
      </c>
      <c r="AL64" s="6">
        <f t="shared" ca="1" si="9"/>
        <v>0</v>
      </c>
      <c r="AM64" s="6">
        <f t="shared" ca="1" si="9"/>
        <v>0</v>
      </c>
      <c r="AN64" s="6">
        <f t="shared" ca="1" si="9"/>
        <v>0</v>
      </c>
      <c r="AT64" s="6">
        <f ca="1"/>
        <v>0</v>
      </c>
      <c r="AU64" s="6">
        <f ca="1"/>
        <v>0</v>
      </c>
      <c r="AV64" s="6">
        <f ca="1"/>
        <v>0</v>
      </c>
      <c r="AW64" s="6">
        <f ca="1"/>
        <v>0.22762148337595908</v>
      </c>
      <c r="AX64" s="6">
        <f ca="1"/>
        <v>0</v>
      </c>
      <c r="AY64" s="6">
        <f ca="1"/>
        <v>0</v>
      </c>
      <c r="AZ64" s="6">
        <f ca="1"/>
        <v>0</v>
      </c>
      <c r="BA64" s="6">
        <f ca="1"/>
        <v>0</v>
      </c>
      <c r="BE64" s="6">
        <f ca="1"/>
        <v>0</v>
      </c>
      <c r="BF64" s="6">
        <f ca="1"/>
        <v>0.2045977011494253</v>
      </c>
      <c r="BG64" s="6">
        <f ca="1"/>
        <v>0</v>
      </c>
      <c r="BH64" s="6">
        <f ca="1"/>
        <v>0.22762148337595908</v>
      </c>
      <c r="BI64" s="6">
        <f ca="1"/>
        <v>0</v>
      </c>
      <c r="BJ64" s="6">
        <f ca="1"/>
        <v>0</v>
      </c>
      <c r="BK64" s="6">
        <f ca="1"/>
        <v>0</v>
      </c>
      <c r="BL64" s="6">
        <f ca="1"/>
        <v>0</v>
      </c>
      <c r="BO64" s="6">
        <f ca="1"/>
        <v>17.8</v>
      </c>
      <c r="BP64" s="7">
        <f t="shared" ca="1" si="10"/>
        <v>0</v>
      </c>
      <c r="BT64" s="6">
        <f t="shared" ca="1" si="11"/>
        <v>0</v>
      </c>
      <c r="BU64" s="6">
        <f t="shared" ca="1" si="11"/>
        <v>0</v>
      </c>
      <c r="BV64" s="6">
        <f t="shared" ca="1" si="11"/>
        <v>12.6</v>
      </c>
      <c r="BW64" s="6">
        <f t="shared" ca="1" si="11"/>
        <v>0</v>
      </c>
      <c r="BX64" s="6">
        <f t="shared" ca="1" si="11"/>
        <v>0</v>
      </c>
      <c r="BY64" s="6">
        <f t="shared" ca="1" si="11"/>
        <v>0</v>
      </c>
    </row>
    <row r="65" spans="1:78" x14ac:dyDescent="0.2">
      <c r="A65" s="54"/>
      <c r="B65" s="1" t="s">
        <v>0</v>
      </c>
      <c r="C65" s="3">
        <v>0</v>
      </c>
      <c r="D65" s="3">
        <v>0</v>
      </c>
      <c r="E65" s="3">
        <v>0</v>
      </c>
      <c r="F65" s="3">
        <f>O17</f>
        <v>32.299999999999997</v>
      </c>
      <c r="G65" s="3">
        <f>O15</f>
        <v>12.1</v>
      </c>
      <c r="H65" s="3">
        <v>0</v>
      </c>
      <c r="I65" s="3">
        <v>0</v>
      </c>
      <c r="J65" s="3">
        <v>0</v>
      </c>
      <c r="Z65" s="6">
        <v>44.4</v>
      </c>
      <c r="AA65" s="6">
        <v>0</v>
      </c>
      <c r="AB65" s="6">
        <v>0</v>
      </c>
      <c r="AD65" s="6">
        <f t="shared" si="8"/>
        <v>44.4</v>
      </c>
      <c r="AI65" s="6">
        <f t="shared" ca="1" si="9"/>
        <v>0</v>
      </c>
      <c r="AJ65" s="6">
        <f t="shared" ca="1" si="9"/>
        <v>0</v>
      </c>
      <c r="AK65" s="6">
        <f t="shared" ca="1" si="9"/>
        <v>0</v>
      </c>
      <c r="AL65" s="6">
        <f t="shared" ca="1" si="9"/>
        <v>44.4</v>
      </c>
      <c r="AM65" s="6">
        <f t="shared" ca="1" si="9"/>
        <v>0</v>
      </c>
      <c r="AN65" s="6">
        <f t="shared" ca="1" si="9"/>
        <v>0</v>
      </c>
      <c r="AT65" s="6">
        <f ca="1"/>
        <v>0</v>
      </c>
      <c r="AU65" s="6">
        <f ca="1"/>
        <v>0</v>
      </c>
      <c r="AV65" s="6">
        <f ca="1"/>
        <v>0</v>
      </c>
      <c r="AW65" s="6">
        <f ca="1"/>
        <v>0.41304347826086951</v>
      </c>
      <c r="AX65" s="6">
        <f ca="1"/>
        <v>0.96031746031746024</v>
      </c>
      <c r="AY65" s="6">
        <f ca="1"/>
        <v>0</v>
      </c>
      <c r="AZ65" s="6">
        <f ca="1"/>
        <v>0</v>
      </c>
      <c r="BA65" s="6">
        <f ca="1"/>
        <v>0</v>
      </c>
      <c r="BE65" s="6">
        <f ca="1"/>
        <v>0</v>
      </c>
      <c r="BF65" s="6">
        <f ca="1"/>
        <v>0.51034482758620692</v>
      </c>
      <c r="BG65" s="6">
        <f ca="1"/>
        <v>0</v>
      </c>
      <c r="BH65" s="6">
        <f ca="1"/>
        <v>0.56777493606138096</v>
      </c>
      <c r="BI65" s="6">
        <f ca="1"/>
        <v>0.96031746031746024</v>
      </c>
      <c r="BJ65" s="6">
        <f ca="1"/>
        <v>0</v>
      </c>
      <c r="BK65" s="6">
        <f ca="1"/>
        <v>0</v>
      </c>
      <c r="BL65" s="6">
        <f ca="1"/>
        <v>0</v>
      </c>
      <c r="BO65" s="6">
        <f ca="1"/>
        <v>44.4</v>
      </c>
      <c r="BP65" s="7">
        <f t="shared" ca="1" si="10"/>
        <v>0</v>
      </c>
      <c r="BT65" s="6">
        <f t="shared" ca="1" si="11"/>
        <v>0</v>
      </c>
      <c r="BU65" s="6">
        <f t="shared" ca="1" si="11"/>
        <v>0</v>
      </c>
      <c r="BV65" s="6">
        <f t="shared" ca="1" si="11"/>
        <v>0</v>
      </c>
      <c r="BW65" s="6">
        <f t="shared" ca="1" si="11"/>
        <v>25.2</v>
      </c>
      <c r="BX65" s="6">
        <f t="shared" ca="1" si="11"/>
        <v>0</v>
      </c>
      <c r="BY65" s="6">
        <f t="shared" ca="1" si="11"/>
        <v>0</v>
      </c>
    </row>
    <row r="66" spans="1:78" x14ac:dyDescent="0.2">
      <c r="A66" s="54"/>
      <c r="B66" s="1" t="s">
        <v>15</v>
      </c>
      <c r="C66" s="3">
        <v>0</v>
      </c>
      <c r="D66" s="3">
        <v>0</v>
      </c>
      <c r="E66" s="3">
        <f>O9</f>
        <v>19.399999999999999</v>
      </c>
      <c r="F66" s="3">
        <v>0</v>
      </c>
      <c r="G66" s="3">
        <f>O11</f>
        <v>0.5</v>
      </c>
      <c r="H66" s="3">
        <v>0</v>
      </c>
      <c r="I66" s="3">
        <v>0</v>
      </c>
      <c r="J66" s="3">
        <v>0</v>
      </c>
      <c r="Z66" s="6">
        <v>19.899999999999999</v>
      </c>
      <c r="AA66" s="6">
        <v>0</v>
      </c>
      <c r="AB66" s="6">
        <v>0</v>
      </c>
      <c r="AD66" s="6">
        <f t="shared" si="8"/>
        <v>19.899999999999999</v>
      </c>
      <c r="AI66" s="6">
        <f t="shared" ca="1" si="9"/>
        <v>0</v>
      </c>
      <c r="AJ66" s="6">
        <f t="shared" ca="1" si="9"/>
        <v>0</v>
      </c>
      <c r="AK66" s="6">
        <f t="shared" ca="1" si="9"/>
        <v>0</v>
      </c>
      <c r="AL66" s="6">
        <f t="shared" ca="1" si="9"/>
        <v>0</v>
      </c>
      <c r="AM66" s="6">
        <f t="shared" ca="1" si="9"/>
        <v>19.899999999999999</v>
      </c>
      <c r="AN66" s="6">
        <f t="shared" ca="1" si="9"/>
        <v>0</v>
      </c>
      <c r="AT66" s="6">
        <f ca="1"/>
        <v>0</v>
      </c>
      <c r="AU66" s="6">
        <f ca="1"/>
        <v>0</v>
      </c>
      <c r="AV66" s="6">
        <f ca="1"/>
        <v>0.86607142857142849</v>
      </c>
      <c r="AW66" s="6">
        <f ca="1"/>
        <v>0</v>
      </c>
      <c r="AX66" s="6">
        <f ca="1"/>
        <v>3.968253968253968E-2</v>
      </c>
      <c r="AY66" s="6">
        <f ca="1"/>
        <v>0</v>
      </c>
      <c r="AZ66" s="6">
        <f ca="1"/>
        <v>0</v>
      </c>
      <c r="BA66" s="6">
        <f ca="1"/>
        <v>0</v>
      </c>
      <c r="BE66" s="6">
        <f ca="1"/>
        <v>0.19999999999999996</v>
      </c>
      <c r="BF66" s="6">
        <f ca="1"/>
        <v>5.7471264367816091E-3</v>
      </c>
      <c r="BG66" s="6">
        <f ca="1"/>
        <v>0.8928571428571429</v>
      </c>
      <c r="BH66" s="6">
        <f ca="1"/>
        <v>6.3938618925831201E-3</v>
      </c>
      <c r="BI66" s="6">
        <f ca="1"/>
        <v>3.968253968253968E-2</v>
      </c>
      <c r="BJ66" s="6">
        <f ca="1"/>
        <v>0</v>
      </c>
      <c r="BK66" s="6">
        <f ca="1"/>
        <v>0</v>
      </c>
      <c r="BL66" s="6">
        <f ca="1"/>
        <v>0</v>
      </c>
      <c r="BO66" s="6">
        <f ca="1"/>
        <v>19.899999999999995</v>
      </c>
      <c r="BP66" s="7">
        <f t="shared" ca="1" si="10"/>
        <v>0</v>
      </c>
      <c r="BT66" s="6">
        <f t="shared" ca="1" si="11"/>
        <v>0</v>
      </c>
      <c r="BU66" s="6">
        <f t="shared" ca="1" si="11"/>
        <v>0</v>
      </c>
      <c r="BV66" s="6">
        <f t="shared" ca="1" si="11"/>
        <v>0</v>
      </c>
      <c r="BW66" s="6">
        <f t="shared" ca="1" si="11"/>
        <v>0</v>
      </c>
      <c r="BX66" s="6">
        <f t="shared" ca="1" si="11"/>
        <v>0.4</v>
      </c>
      <c r="BY66" s="6">
        <f t="shared" ca="1" si="11"/>
        <v>0</v>
      </c>
    </row>
    <row r="67" spans="1:78" x14ac:dyDescent="0.2">
      <c r="A67" s="54"/>
      <c r="B67" s="1" t="s">
        <v>16</v>
      </c>
      <c r="C67" s="3">
        <v>0</v>
      </c>
      <c r="D67" s="3">
        <v>0</v>
      </c>
      <c r="E67" s="3">
        <v>0</v>
      </c>
      <c r="F67" s="3">
        <f>O4</f>
        <v>28.1</v>
      </c>
      <c r="G67" s="3">
        <v>0</v>
      </c>
      <c r="H67" s="3">
        <v>0</v>
      </c>
      <c r="I67" s="3">
        <v>0</v>
      </c>
      <c r="J67" s="3">
        <v>0</v>
      </c>
      <c r="Z67" s="6">
        <v>28.1</v>
      </c>
      <c r="AA67" s="6">
        <v>0</v>
      </c>
      <c r="AB67" s="6">
        <v>0</v>
      </c>
      <c r="AD67" s="6">
        <f t="shared" si="8"/>
        <v>28.1</v>
      </c>
      <c r="AI67" s="6">
        <f t="shared" ca="1" si="9"/>
        <v>0</v>
      </c>
      <c r="AJ67" s="6">
        <f t="shared" ca="1" si="9"/>
        <v>0</v>
      </c>
      <c r="AK67" s="6">
        <f t="shared" ca="1" si="9"/>
        <v>0</v>
      </c>
      <c r="AL67" s="6">
        <f t="shared" ca="1" si="9"/>
        <v>0</v>
      </c>
      <c r="AM67" s="6">
        <f t="shared" ca="1" si="9"/>
        <v>0</v>
      </c>
      <c r="AN67" s="6">
        <f t="shared" ca="1" si="9"/>
        <v>28.1</v>
      </c>
      <c r="AT67" s="6">
        <f ca="1"/>
        <v>0</v>
      </c>
      <c r="AU67" s="6">
        <f ca="1"/>
        <v>0</v>
      </c>
      <c r="AV67" s="6">
        <f ca="1"/>
        <v>0</v>
      </c>
      <c r="AW67" s="6">
        <f ca="1"/>
        <v>0.35933503836317138</v>
      </c>
      <c r="AX67" s="6">
        <f ca="1"/>
        <v>0</v>
      </c>
      <c r="AY67" s="6">
        <f ca="1"/>
        <v>0</v>
      </c>
      <c r="AZ67" s="6">
        <f ca="1"/>
        <v>0</v>
      </c>
      <c r="BA67" s="6">
        <f ca="1"/>
        <v>0</v>
      </c>
      <c r="BE67" s="6">
        <f ca="1"/>
        <v>0</v>
      </c>
      <c r="BF67" s="6">
        <f ca="1"/>
        <v>0.32298850574712645</v>
      </c>
      <c r="BG67" s="6">
        <f ca="1"/>
        <v>0</v>
      </c>
      <c r="BH67" s="6">
        <f ca="1"/>
        <v>0.35933503836317138</v>
      </c>
      <c r="BI67" s="6">
        <f ca="1"/>
        <v>0</v>
      </c>
      <c r="BJ67" s="6">
        <f ca="1"/>
        <v>0</v>
      </c>
      <c r="BK67" s="6">
        <f ca="1"/>
        <v>0</v>
      </c>
      <c r="BL67" s="6">
        <f ca="1"/>
        <v>0</v>
      </c>
      <c r="BO67" s="6">
        <f ca="1"/>
        <v>28.1</v>
      </c>
      <c r="BP67" s="7">
        <f t="shared" ca="1" si="10"/>
        <v>0</v>
      </c>
      <c r="BT67" s="6">
        <f t="shared" ca="1" si="11"/>
        <v>0</v>
      </c>
      <c r="BU67" s="6">
        <f t="shared" ca="1" si="11"/>
        <v>0</v>
      </c>
      <c r="BV67" s="6">
        <f t="shared" ca="1" si="11"/>
        <v>0</v>
      </c>
      <c r="BW67" s="6">
        <f t="shared" ca="1" si="11"/>
        <v>0</v>
      </c>
      <c r="BX67" s="6">
        <f t="shared" ca="1" si="11"/>
        <v>0</v>
      </c>
      <c r="BY67" s="6">
        <f t="shared" ca="1" si="11"/>
        <v>5.9</v>
      </c>
    </row>
    <row r="68" spans="1:78" ht="18" x14ac:dyDescent="0.25">
      <c r="C68" s="52" t="s">
        <v>5</v>
      </c>
      <c r="D68" s="52"/>
      <c r="E68" s="52"/>
      <c r="F68" s="52"/>
      <c r="G68" s="52"/>
      <c r="H68" s="52"/>
      <c r="I68" s="52"/>
      <c r="J68" s="52"/>
      <c r="X68" s="15"/>
      <c r="Y68" s="15"/>
      <c r="Z68" s="56" t="s">
        <v>69</v>
      </c>
      <c r="AA68" s="56"/>
      <c r="AB68" s="56"/>
      <c r="AD68" s="34" t="s">
        <v>71</v>
      </c>
      <c r="AI68" s="52" t="s">
        <v>44</v>
      </c>
      <c r="AJ68" s="52"/>
      <c r="AK68" s="52"/>
      <c r="AL68" s="52"/>
      <c r="AM68" s="52"/>
      <c r="AN68" s="52"/>
      <c r="AT68" s="58" t="s">
        <v>46</v>
      </c>
      <c r="AU68" s="58"/>
      <c r="AV68" s="58"/>
      <c r="AW68" s="58"/>
      <c r="AX68" s="58"/>
      <c r="AY68" s="58"/>
      <c r="AZ68" s="58"/>
      <c r="BA68" s="58"/>
      <c r="BB68" s="25"/>
      <c r="BC68" s="25"/>
      <c r="BD68" s="25"/>
      <c r="BE68" s="55" t="s">
        <v>50</v>
      </c>
      <c r="BF68" s="55"/>
      <c r="BG68" s="55"/>
      <c r="BH68" s="55"/>
      <c r="BI68" s="55"/>
      <c r="BJ68" s="55"/>
      <c r="BK68" s="55"/>
      <c r="BL68" s="55"/>
      <c r="BM68" s="26"/>
      <c r="BN68" s="26"/>
      <c r="BO68" s="30" t="s">
        <v>59</v>
      </c>
      <c r="BP68" s="26" t="s">
        <v>60</v>
      </c>
      <c r="BQ68" s="26"/>
      <c r="BR68" s="26"/>
      <c r="BS68" s="26"/>
      <c r="BT68" s="55" t="s">
        <v>87</v>
      </c>
      <c r="BU68" s="55"/>
      <c r="BV68" s="55"/>
      <c r="BW68" s="55"/>
      <c r="BX68" s="55"/>
      <c r="BY68" s="55"/>
      <c r="BZ68" s="26"/>
    </row>
    <row r="69" spans="1:78" x14ac:dyDescent="0.2">
      <c r="C69" s="20">
        <f>SUM(C62:C67)</f>
        <v>97</v>
      </c>
      <c r="D69" s="20">
        <f t="shared" ref="D69:J69" si="12">SUM(D62:D67)</f>
        <v>87</v>
      </c>
      <c r="E69" s="20">
        <f t="shared" si="12"/>
        <v>22.4</v>
      </c>
      <c r="F69" s="20">
        <f t="shared" si="12"/>
        <v>78.199999999999989</v>
      </c>
      <c r="G69" s="20">
        <f t="shared" si="12"/>
        <v>12.6</v>
      </c>
      <c r="H69" s="20">
        <f t="shared" si="12"/>
        <v>0</v>
      </c>
      <c r="I69" s="20">
        <f t="shared" si="12"/>
        <v>0</v>
      </c>
      <c r="J69" s="20">
        <f t="shared" si="12"/>
        <v>0</v>
      </c>
      <c r="X69" s="15"/>
      <c r="Y69" s="15"/>
      <c r="Z69" s="15"/>
      <c r="AA69" s="15"/>
      <c r="AC69" s="34"/>
      <c r="AI69" s="45"/>
      <c r="AJ69" s="45"/>
      <c r="AK69" s="45"/>
      <c r="AL69" s="45"/>
      <c r="AM69" s="45"/>
      <c r="AN69" s="45"/>
      <c r="AT69" s="50"/>
      <c r="AU69" s="50"/>
      <c r="AV69" s="50"/>
      <c r="AW69" s="50"/>
      <c r="AX69" s="50"/>
      <c r="AY69" s="50"/>
      <c r="AZ69" s="50"/>
      <c r="BA69" s="50"/>
      <c r="BB69" s="25"/>
      <c r="BC69" s="25"/>
      <c r="BD69" s="25"/>
      <c r="BE69" s="47"/>
      <c r="BF69" s="47"/>
      <c r="BG69" s="47"/>
      <c r="BH69" s="47"/>
      <c r="BI69" s="47"/>
      <c r="BJ69" s="47"/>
      <c r="BK69" s="47"/>
      <c r="BL69" s="47"/>
      <c r="BM69" s="26"/>
      <c r="BN69" s="26"/>
      <c r="BO69" s="30"/>
      <c r="BP69" s="26"/>
      <c r="BQ69" s="26"/>
      <c r="BR69" s="26"/>
      <c r="BS69" s="26"/>
      <c r="BT69" s="47"/>
      <c r="BU69" s="47"/>
      <c r="BV69" s="47"/>
      <c r="BW69" s="47"/>
      <c r="BX69" s="47"/>
      <c r="BY69" s="47"/>
      <c r="BZ69" s="26"/>
    </row>
    <row r="70" spans="1:78" x14ac:dyDescent="0.2">
      <c r="C70" s="52" t="s">
        <v>73</v>
      </c>
      <c r="D70" s="52"/>
      <c r="E70" s="52"/>
      <c r="F70" s="52"/>
      <c r="G70" s="52"/>
      <c r="H70" s="52"/>
      <c r="I70" s="52"/>
      <c r="J70" s="52"/>
      <c r="X70" s="15"/>
      <c r="Y70" s="15"/>
      <c r="Z70" s="15"/>
      <c r="AA70" s="15"/>
      <c r="AC70" s="34"/>
      <c r="AI70" s="45"/>
      <c r="AJ70" s="45"/>
      <c r="AK70" s="45"/>
      <c r="AL70" s="45"/>
      <c r="AM70" s="45"/>
      <c r="AN70" s="45"/>
      <c r="AT70" s="50"/>
      <c r="AU70" s="50"/>
      <c r="AV70" s="50"/>
      <c r="AW70" s="50"/>
      <c r="AX70" s="50"/>
      <c r="AY70" s="50"/>
      <c r="AZ70" s="50"/>
      <c r="BA70" s="50"/>
      <c r="BB70" s="25"/>
      <c r="BC70" s="25"/>
      <c r="BD70" s="25"/>
      <c r="BE70" s="47"/>
      <c r="BF70" s="47"/>
      <c r="BG70" s="47"/>
      <c r="BH70" s="47"/>
      <c r="BI70" s="47"/>
      <c r="BJ70" s="47"/>
      <c r="BK70" s="47"/>
      <c r="BL70" s="47"/>
      <c r="BM70" s="26"/>
      <c r="BN70" s="26"/>
      <c r="BO70" s="30"/>
      <c r="BP70" s="26"/>
      <c r="BQ70" s="26"/>
      <c r="BR70" s="26"/>
      <c r="BS70" s="26"/>
      <c r="BT70" s="47"/>
      <c r="BU70" s="47"/>
      <c r="BV70" s="47"/>
      <c r="BW70" s="47"/>
      <c r="BX70" s="47"/>
      <c r="BY70" s="47"/>
      <c r="BZ70" s="26"/>
    </row>
    <row r="73" spans="1:78" ht="16" customHeight="1" x14ac:dyDescent="0.2">
      <c r="B73" s="1"/>
      <c r="L73" s="49"/>
      <c r="M73" s="49"/>
      <c r="N73" s="49"/>
      <c r="O73" s="49"/>
      <c r="P73" s="49"/>
      <c r="Q73" s="49"/>
      <c r="R73" s="15"/>
      <c r="S73" s="15"/>
      <c r="T73" s="15"/>
      <c r="U73" s="15"/>
      <c r="V73" s="15"/>
      <c r="W73" s="15"/>
      <c r="X73" s="15"/>
      <c r="Y73" s="15"/>
      <c r="Z73" s="53" t="s">
        <v>30</v>
      </c>
      <c r="AA73" s="53"/>
      <c r="AB73" s="53"/>
      <c r="AI73" s="57" t="s">
        <v>52</v>
      </c>
      <c r="AJ73" s="57"/>
      <c r="AK73" s="31"/>
      <c r="AL73" s="57"/>
      <c r="AM73" s="57"/>
      <c r="AN73" s="31"/>
      <c r="AO73" s="31"/>
      <c r="AP73" s="31"/>
      <c r="AQ73" s="31"/>
      <c r="AR73" s="31"/>
      <c r="AS73" s="31"/>
      <c r="AT73" s="52" t="s">
        <v>4</v>
      </c>
      <c r="AU73" s="52"/>
      <c r="AV73" s="52"/>
      <c r="AW73" s="52"/>
      <c r="AX73" s="52"/>
      <c r="AY73" s="52"/>
      <c r="AZ73" s="52"/>
      <c r="BA73" s="52"/>
    </row>
    <row r="74" spans="1:78" ht="71" x14ac:dyDescent="0.2">
      <c r="B74" s="1"/>
      <c r="C74" s="2"/>
      <c r="D74" s="2"/>
      <c r="E74" s="2"/>
      <c r="F74" s="2"/>
      <c r="G74" s="2"/>
      <c r="H74" s="2"/>
      <c r="I74" s="2"/>
      <c r="J74" s="2"/>
      <c r="L74" s="49"/>
      <c r="M74" s="49"/>
      <c r="N74" s="49"/>
      <c r="O74" s="49"/>
      <c r="P74" s="49"/>
      <c r="Q74" s="49"/>
      <c r="R74" s="15"/>
      <c r="S74" s="15"/>
      <c r="T74" s="15"/>
      <c r="U74" s="15"/>
      <c r="V74" s="15"/>
      <c r="W74" s="15"/>
      <c r="X74" s="15"/>
      <c r="Y74" s="15"/>
      <c r="Z74" s="11" t="s">
        <v>32</v>
      </c>
      <c r="AA74" s="2" t="s">
        <v>80</v>
      </c>
      <c r="AB74" s="11" t="s">
        <v>33</v>
      </c>
      <c r="AI74" s="2" t="s">
        <v>109</v>
      </c>
      <c r="AJ74" s="2" t="s">
        <v>58</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54" t="s">
        <v>84</v>
      </c>
      <c r="B75" s="1" t="s">
        <v>109</v>
      </c>
      <c r="C75" s="4">
        <v>0</v>
      </c>
      <c r="D75" s="4">
        <v>0</v>
      </c>
      <c r="E75" s="4">
        <v>0</v>
      </c>
      <c r="F75" s="4">
        <v>0</v>
      </c>
      <c r="G75" s="4">
        <v>0</v>
      </c>
      <c r="H75" s="4">
        <v>0</v>
      </c>
      <c r="I75" s="4">
        <f>I10</f>
        <v>0.4</v>
      </c>
      <c r="J75" s="4">
        <f>I4</f>
        <v>5.9</v>
      </c>
      <c r="L75" s="49"/>
      <c r="M75" s="49"/>
      <c r="N75" s="49"/>
      <c r="O75" s="49"/>
      <c r="P75" s="49"/>
      <c r="Q75" s="49"/>
      <c r="R75" s="15"/>
      <c r="S75" s="15"/>
      <c r="T75" s="15"/>
      <c r="U75" s="15"/>
      <c r="V75" s="15"/>
      <c r="W75" s="15"/>
      <c r="X75" s="15"/>
      <c r="Y75" s="15"/>
      <c r="Z75" s="6">
        <f t="array" ref="Z75:AB76">MMULT(C75:J76, C28:E35)</f>
        <v>0</v>
      </c>
      <c r="AA75" s="6">
        <v>0</v>
      </c>
      <c r="AB75" s="6">
        <v>6.3000000000000007</v>
      </c>
      <c r="AD75" s="6">
        <f>SUM(Z75:AB75)</f>
        <v>6.3000000000000007</v>
      </c>
      <c r="AI75" s="6">
        <f ca="1">IF((ROW()-ROW($AI$75))=(COLUMN()-COLUMN($AI$75)),INDIRECT(ADDRESS(ROW($AD75),COLUMN($AD75))),0)</f>
        <v>6.3000000000000007</v>
      </c>
      <c r="AJ75" s="6">
        <f ca="1">IF((ROW()-ROW($AI$75))=(COLUMN()-COLUMN($AI$75)),INDIRECT(ADDRESS(ROW($AD75),COLUMN($AD75))),0)</f>
        <v>0</v>
      </c>
      <c r="AK75" s="31"/>
      <c r="AL75" s="49"/>
      <c r="AM75" s="49"/>
      <c r="AN75" s="31"/>
      <c r="AO75" s="31"/>
      <c r="AP75" s="31"/>
      <c r="AQ75" s="31"/>
      <c r="AR75" s="31"/>
      <c r="AS75" s="31"/>
      <c r="AT75" s="6">
        <f t="array" aca="1" ref="AT75:BA76" ca="1">MMULT(MINVERSE(AI75:AJ76), C75:J76)</f>
        <v>0</v>
      </c>
      <c r="AU75" s="6">
        <f ca="1"/>
        <v>0</v>
      </c>
      <c r="AV75" s="6">
        <f ca="1"/>
        <v>0</v>
      </c>
      <c r="AW75" s="6">
        <f ca="1"/>
        <v>0</v>
      </c>
      <c r="AX75" s="6">
        <f ca="1"/>
        <v>0</v>
      </c>
      <c r="AY75" s="6">
        <f ca="1"/>
        <v>0</v>
      </c>
      <c r="AZ75" s="6">
        <f ca="1"/>
        <v>6.3492063492063489E-2</v>
      </c>
      <c r="BA75" s="6">
        <f ca="1"/>
        <v>0.93650793650793651</v>
      </c>
    </row>
    <row r="76" spans="1:78" x14ac:dyDescent="0.2">
      <c r="A76" s="54"/>
      <c r="B76" s="1" t="s">
        <v>58</v>
      </c>
      <c r="C76" s="4">
        <v>0</v>
      </c>
      <c r="D76" s="4">
        <v>0</v>
      </c>
      <c r="E76" s="4">
        <v>0</v>
      </c>
      <c r="F76" s="4">
        <v>0</v>
      </c>
      <c r="G76" s="4">
        <v>0</v>
      </c>
      <c r="H76" s="4">
        <f>G16</f>
        <v>25.2</v>
      </c>
      <c r="I76" s="4">
        <v>0</v>
      </c>
      <c r="J76" s="4">
        <v>0</v>
      </c>
      <c r="L76" s="49"/>
      <c r="M76" s="49"/>
      <c r="N76" s="49"/>
      <c r="O76" s="49"/>
      <c r="P76" s="49"/>
      <c r="Q76" s="49"/>
      <c r="R76" s="15"/>
      <c r="S76" s="15"/>
      <c r="T76" s="15"/>
      <c r="U76" s="15"/>
      <c r="V76" s="15"/>
      <c r="W76" s="15"/>
      <c r="X76" s="15"/>
      <c r="Y76" s="15"/>
      <c r="Z76" s="6">
        <v>0</v>
      </c>
      <c r="AA76" s="6">
        <v>25.2</v>
      </c>
      <c r="AB76" s="6">
        <v>0</v>
      </c>
      <c r="AD76" s="6">
        <f>SUM(Z76:AB76)</f>
        <v>25.2</v>
      </c>
      <c r="AI76" s="6">
        <f ca="1">IF((ROW()-ROW($AI$75))=(COLUMN()-COLUMN($AI$75)),INDIRECT(ADDRESS(ROW($AD76),COLUMN($AD76))),0)</f>
        <v>0</v>
      </c>
      <c r="AJ76" s="6">
        <f ca="1">IF((ROW()-ROW($AI$75))=(COLUMN()-COLUMN($AI$75)),INDIRECT(ADDRESS(ROW($AD76),COLUMN($AD76))),0)</f>
        <v>25.2</v>
      </c>
      <c r="AK76" s="31"/>
      <c r="AL76" s="49"/>
      <c r="AM76" s="49"/>
      <c r="AN76" s="31"/>
      <c r="AO76" s="31"/>
      <c r="AP76" s="31"/>
      <c r="AQ76" s="31"/>
      <c r="AR76" s="31"/>
      <c r="AS76" s="31"/>
      <c r="AT76" s="6">
        <f ca="1"/>
        <v>0</v>
      </c>
      <c r="AU76" s="6">
        <f ca="1"/>
        <v>0</v>
      </c>
      <c r="AV76" s="6">
        <f ca="1"/>
        <v>0</v>
      </c>
      <c r="AW76" s="6">
        <f ca="1"/>
        <v>0</v>
      </c>
      <c r="AX76" s="6">
        <f ca="1"/>
        <v>0</v>
      </c>
      <c r="AY76" s="6">
        <f ca="1"/>
        <v>0.99999999999999989</v>
      </c>
      <c r="AZ76" s="6">
        <f ca="1"/>
        <v>0</v>
      </c>
      <c r="BA76" s="6">
        <f ca="1"/>
        <v>0</v>
      </c>
    </row>
    <row r="77" spans="1:78" ht="18" x14ac:dyDescent="0.25">
      <c r="B77" s="1"/>
      <c r="C77" s="52" t="s">
        <v>51</v>
      </c>
      <c r="D77" s="52"/>
      <c r="E77" s="52"/>
      <c r="F77" s="52"/>
      <c r="G77" s="52"/>
      <c r="H77" s="52"/>
      <c r="I77" s="52"/>
      <c r="J77" s="52"/>
      <c r="L77" s="49"/>
      <c r="M77" s="49"/>
      <c r="N77" s="49"/>
      <c r="O77" s="49"/>
      <c r="P77" s="49"/>
      <c r="Q77" s="49"/>
      <c r="R77" s="15"/>
      <c r="S77" s="15"/>
      <c r="T77" s="15"/>
      <c r="U77" s="15"/>
      <c r="V77" s="15"/>
      <c r="W77" s="15"/>
      <c r="X77" s="15"/>
      <c r="Y77" s="15"/>
      <c r="Z77" s="29" t="s">
        <v>70</v>
      </c>
      <c r="AA77" s="29"/>
      <c r="AD77" s="45" t="s">
        <v>53</v>
      </c>
      <c r="AI77" s="59" t="s">
        <v>64</v>
      </c>
      <c r="AJ77" s="59"/>
      <c r="AK77" s="29"/>
      <c r="AL77" s="59"/>
      <c r="AM77" s="59"/>
      <c r="AN77" s="29"/>
      <c r="AO77" s="31"/>
      <c r="AP77" s="31"/>
      <c r="AQ77" s="31"/>
      <c r="AR77" s="31"/>
      <c r="AS77" s="31"/>
      <c r="AT77" s="59" t="s">
        <v>65</v>
      </c>
      <c r="AU77" s="59"/>
      <c r="AV77" s="59"/>
      <c r="AW77" s="59"/>
      <c r="AX77" s="59"/>
      <c r="AY77" s="59"/>
      <c r="AZ77" s="59"/>
      <c r="BA77" s="59"/>
    </row>
    <row r="78" spans="1:78" x14ac:dyDescent="0.2">
      <c r="B78" s="1"/>
      <c r="C78" s="6">
        <f>SUM(C75:C76)</f>
        <v>0</v>
      </c>
      <c r="D78" s="6">
        <f>SUM(D75:D76)</f>
        <v>0</v>
      </c>
      <c r="E78" s="6">
        <f>SUM(E75:E76)</f>
        <v>0</v>
      </c>
      <c r="F78" s="6">
        <f>SUM(F75:F76)</f>
        <v>0</v>
      </c>
      <c r="G78" s="6">
        <f>SUM(G75:G76)</f>
        <v>0</v>
      </c>
      <c r="H78" s="6">
        <f>SUM(H75:H76)</f>
        <v>25.2</v>
      </c>
      <c r="I78" s="6">
        <f>SUM(I75:I76)</f>
        <v>0.4</v>
      </c>
      <c r="J78" s="6">
        <f>SUM(J75:J76)</f>
        <v>5.9</v>
      </c>
      <c r="L78" s="49"/>
      <c r="M78" s="49"/>
      <c r="N78" s="49"/>
      <c r="O78" s="49"/>
      <c r="P78" s="49"/>
      <c r="Q78" s="49"/>
      <c r="R78" s="15"/>
      <c r="S78" s="15"/>
      <c r="T78" s="15"/>
      <c r="U78" s="15"/>
      <c r="V78" s="15"/>
      <c r="W78" s="15"/>
      <c r="X78" s="15"/>
      <c r="Y78" s="15"/>
      <c r="Z78" s="48"/>
      <c r="AA78" s="48"/>
    </row>
    <row r="79" spans="1:78" x14ac:dyDescent="0.2">
      <c r="C79" s="52" t="s">
        <v>54</v>
      </c>
      <c r="D79" s="52"/>
      <c r="E79" s="52"/>
      <c r="F79" s="52"/>
      <c r="G79" s="52"/>
      <c r="H79" s="52"/>
      <c r="I79" s="52"/>
      <c r="J79" s="52"/>
    </row>
    <row r="80" spans="1:78" x14ac:dyDescent="0.2">
      <c r="C80" s="6">
        <f>C69+C78</f>
        <v>97</v>
      </c>
      <c r="D80" s="6">
        <f t="shared" ref="D80:J80" si="13">D69+D78</f>
        <v>87</v>
      </c>
      <c r="E80" s="6">
        <f t="shared" si="13"/>
        <v>22.4</v>
      </c>
      <c r="F80" s="6">
        <f t="shared" si="13"/>
        <v>78.199999999999989</v>
      </c>
      <c r="G80" s="6">
        <f t="shared" si="13"/>
        <v>12.6</v>
      </c>
      <c r="H80" s="6">
        <f t="shared" si="13"/>
        <v>25.2</v>
      </c>
      <c r="I80" s="6">
        <f t="shared" si="13"/>
        <v>0.4</v>
      </c>
      <c r="J80" s="6">
        <f t="shared" si="13"/>
        <v>5.9</v>
      </c>
    </row>
    <row r="81" spans="1:93" ht="16" customHeight="1" x14ac:dyDescent="0.2">
      <c r="C81" s="60" t="s">
        <v>85</v>
      </c>
      <c r="D81" s="60"/>
      <c r="E81" s="60"/>
      <c r="F81" s="60"/>
      <c r="G81" s="60"/>
      <c r="H81" s="60"/>
      <c r="I81" s="60"/>
      <c r="J81" s="60"/>
      <c r="AI81" s="52" t="s">
        <v>4</v>
      </c>
      <c r="AJ81" s="52"/>
      <c r="AK81" s="52"/>
      <c r="AL81" s="52"/>
      <c r="AM81" s="52"/>
      <c r="AN81" s="52"/>
      <c r="AO81" s="52"/>
      <c r="AP81" s="52"/>
      <c r="AT81" s="52" t="s">
        <v>4</v>
      </c>
      <c r="AU81" s="52"/>
      <c r="AV81" s="52"/>
      <c r="AW81" s="52"/>
      <c r="AX81" s="52"/>
      <c r="AY81" s="52"/>
      <c r="AZ81" s="52"/>
      <c r="BA81" s="52"/>
      <c r="BE81" s="52" t="s">
        <v>4</v>
      </c>
      <c r="BF81" s="52"/>
      <c r="BG81" s="52"/>
      <c r="BH81" s="52"/>
      <c r="BI81" s="52"/>
      <c r="BJ81" s="52"/>
      <c r="BK81" s="52"/>
      <c r="BL81" s="52"/>
      <c r="BT81" s="52" t="s">
        <v>3</v>
      </c>
      <c r="BU81" s="52"/>
      <c r="BV81" s="52"/>
      <c r="BW81" s="52"/>
      <c r="BX81" s="52"/>
      <c r="BY81" s="52"/>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54" t="s">
        <v>4</v>
      </c>
      <c r="B83" s="1" t="s">
        <v>23</v>
      </c>
      <c r="L83" s="6">
        <f t="array" ref="L83:Q90">TRANSPOSE(C62:J67) - L42:Q49</f>
        <v>97</v>
      </c>
      <c r="M83" s="6">
        <v>0</v>
      </c>
      <c r="N83" s="6">
        <v>0</v>
      </c>
      <c r="O83" s="6">
        <v>0</v>
      </c>
      <c r="P83" s="6">
        <v>0</v>
      </c>
      <c r="Q83" s="6">
        <v>0</v>
      </c>
      <c r="Z83" s="6">
        <f t="shared" ref="Z83:Z90" si="14">SUM(L83:Q83)</f>
        <v>97</v>
      </c>
      <c r="AI83" s="6">
        <f t="array" aca="1" ref="AI83:AP90" ca="1">MMULT(AT42:AY49, AT62:BA67)</f>
        <v>0</v>
      </c>
      <c r="AJ83" s="6">
        <f ca="1"/>
        <v>0</v>
      </c>
      <c r="AK83" s="6">
        <f ca="1"/>
        <v>0</v>
      </c>
      <c r="AL83" s="6">
        <f ca="1"/>
        <v>0</v>
      </c>
      <c r="AM83" s="6">
        <f ca="1"/>
        <v>0</v>
      </c>
      <c r="AN83" s="6">
        <f ca="1"/>
        <v>0</v>
      </c>
      <c r="AO83" s="6">
        <f ca="1"/>
        <v>0</v>
      </c>
      <c r="AP83" s="6">
        <f ca="1"/>
        <v>0</v>
      </c>
      <c r="AT83" s="6">
        <f t="array" aca="1" ref="AT83:BA90" ca="1">_xlfn.MUNIT(8) - AI83:AP90</f>
        <v>1</v>
      </c>
      <c r="AU83" s="6">
        <f ca="1"/>
        <v>0</v>
      </c>
      <c r="AV83" s="6">
        <f ca="1"/>
        <v>0</v>
      </c>
      <c r="AW83" s="6">
        <f ca="1"/>
        <v>0</v>
      </c>
      <c r="AX83" s="6">
        <f ca="1"/>
        <v>0</v>
      </c>
      <c r="AY83" s="6">
        <f ca="1"/>
        <v>0</v>
      </c>
      <c r="AZ83" s="6">
        <f ca="1"/>
        <v>0</v>
      </c>
      <c r="BA83" s="6">
        <f ca="1"/>
        <v>0</v>
      </c>
      <c r="BE83" s="6">
        <f t="array" aca="1" ref="BE83:BL90" ca="1">MINVERSE(AT83:BA90)</f>
        <v>1</v>
      </c>
      <c r="BF83" s="6">
        <f ca="1"/>
        <v>0</v>
      </c>
      <c r="BG83" s="6">
        <f ca="1"/>
        <v>0</v>
      </c>
      <c r="BH83" s="6">
        <f ca="1"/>
        <v>0</v>
      </c>
      <c r="BI83" s="6">
        <f ca="1"/>
        <v>0</v>
      </c>
      <c r="BJ83" s="6">
        <f ca="1"/>
        <v>0</v>
      </c>
      <c r="BK83" s="6">
        <f ca="1"/>
        <v>0</v>
      </c>
      <c r="BL83" s="6">
        <f ca="1"/>
        <v>0</v>
      </c>
      <c r="BO83" s="6">
        <f t="array" aca="1" ref="BO83:BO90" ca="1">MMULT(BE83:BL90, Z42:Z49)</f>
        <v>97</v>
      </c>
      <c r="BP83" s="7">
        <f t="shared" ref="BP83:BP90" ca="1" si="15">BO83-AB42</f>
        <v>0</v>
      </c>
      <c r="BT83" s="6">
        <f t="array" aca="1" ref="BT83:BY90" ca="1">MMULT(MINVERSE(AI42:AP49), L42:Q49)</f>
        <v>0</v>
      </c>
      <c r="BU83" s="6">
        <f ca="1"/>
        <v>0</v>
      </c>
      <c r="BV83" s="6">
        <f ca="1"/>
        <v>0</v>
      </c>
      <c r="BW83" s="6">
        <f ca="1"/>
        <v>0</v>
      </c>
      <c r="BX83" s="6">
        <f ca="1"/>
        <v>0</v>
      </c>
      <c r="BY83" s="6">
        <f ca="1"/>
        <v>0</v>
      </c>
      <c r="CA83" s="7">
        <f t="shared" ref="CA83:CA90" ca="1" si="16">SUM(BT83:BY83)</f>
        <v>0</v>
      </c>
    </row>
    <row r="84" spans="1:93" x14ac:dyDescent="0.2">
      <c r="A84" s="54"/>
      <c r="B84" s="1" t="s">
        <v>1</v>
      </c>
      <c r="L84" s="6">
        <v>0</v>
      </c>
      <c r="M84" s="6">
        <v>87</v>
      </c>
      <c r="N84" s="6">
        <v>0</v>
      </c>
      <c r="O84" s="6">
        <v>0</v>
      </c>
      <c r="P84" s="6">
        <v>0</v>
      </c>
      <c r="Q84" s="6">
        <v>0</v>
      </c>
      <c r="Z84" s="6">
        <f t="shared" si="14"/>
        <v>87</v>
      </c>
      <c r="AI84" s="6">
        <f ca="1"/>
        <v>0</v>
      </c>
      <c r="AJ84" s="6">
        <f ca="1"/>
        <v>0</v>
      </c>
      <c r="AK84" s="6">
        <f ca="1"/>
        <v>0</v>
      </c>
      <c r="AL84" s="6">
        <f ca="1"/>
        <v>0</v>
      </c>
      <c r="AM84" s="6">
        <f ca="1"/>
        <v>0</v>
      </c>
      <c r="AN84" s="6">
        <f ca="1"/>
        <v>0</v>
      </c>
      <c r="AO84" s="6">
        <f ca="1"/>
        <v>0</v>
      </c>
      <c r="AP84" s="6">
        <f ca="1"/>
        <v>0</v>
      </c>
      <c r="AT84" s="6">
        <f ca="1"/>
        <v>0</v>
      </c>
      <c r="AU84" s="6">
        <f ca="1"/>
        <v>1</v>
      </c>
      <c r="AV84" s="6">
        <f ca="1"/>
        <v>0</v>
      </c>
      <c r="AW84" s="6">
        <f ca="1"/>
        <v>0</v>
      </c>
      <c r="AX84" s="6">
        <f ca="1"/>
        <v>0</v>
      </c>
      <c r="AY84" s="6">
        <f ca="1"/>
        <v>0</v>
      </c>
      <c r="AZ84" s="6">
        <f ca="1"/>
        <v>0</v>
      </c>
      <c r="BA84" s="6">
        <f ca="1"/>
        <v>0</v>
      </c>
      <c r="BE84" s="6">
        <f ca="1"/>
        <v>0</v>
      </c>
      <c r="BF84" s="6">
        <f ca="1"/>
        <v>1</v>
      </c>
      <c r="BG84" s="6">
        <f ca="1"/>
        <v>0</v>
      </c>
      <c r="BH84" s="6">
        <f ca="1"/>
        <v>0</v>
      </c>
      <c r="BI84" s="6">
        <f ca="1"/>
        <v>0</v>
      </c>
      <c r="BJ84" s="6">
        <f ca="1"/>
        <v>0</v>
      </c>
      <c r="BK84" s="6">
        <f ca="1"/>
        <v>0</v>
      </c>
      <c r="BL84" s="6">
        <f ca="1"/>
        <v>0</v>
      </c>
      <c r="BO84" s="6">
        <f ca="1"/>
        <v>87</v>
      </c>
      <c r="BP84" s="7">
        <f t="shared" ca="1" si="15"/>
        <v>0</v>
      </c>
      <c r="BT84" s="6">
        <f ca="1"/>
        <v>0</v>
      </c>
      <c r="BU84" s="6">
        <f ca="1"/>
        <v>0</v>
      </c>
      <c r="BV84" s="6">
        <f ca="1"/>
        <v>0</v>
      </c>
      <c r="BW84" s="6">
        <f ca="1"/>
        <v>0</v>
      </c>
      <c r="BX84" s="6">
        <f ca="1"/>
        <v>0</v>
      </c>
      <c r="BY84" s="6">
        <f ca="1"/>
        <v>0</v>
      </c>
      <c r="CA84" s="7">
        <f t="shared" ca="1" si="16"/>
        <v>0</v>
      </c>
    </row>
    <row r="85" spans="1:93" x14ac:dyDescent="0.2">
      <c r="A85" s="54"/>
      <c r="B85" s="1" t="s">
        <v>27</v>
      </c>
      <c r="L85" s="6">
        <v>-19.399999999999999</v>
      </c>
      <c r="M85" s="6">
        <v>0</v>
      </c>
      <c r="N85" s="6">
        <v>0</v>
      </c>
      <c r="O85" s="6">
        <v>0</v>
      </c>
      <c r="P85" s="6">
        <v>19.399999999999999</v>
      </c>
      <c r="Q85" s="6">
        <v>0</v>
      </c>
      <c r="Z85" s="6">
        <f t="shared" si="14"/>
        <v>0</v>
      </c>
      <c r="AI85" s="6">
        <f ca="1"/>
        <v>0.22399999999999998</v>
      </c>
      <c r="AJ85" s="6">
        <f ca="1"/>
        <v>0</v>
      </c>
      <c r="AK85" s="6">
        <f ca="1"/>
        <v>2.9999999999999995E-2</v>
      </c>
      <c r="AL85" s="6">
        <f ca="1"/>
        <v>0</v>
      </c>
      <c r="AM85" s="6">
        <f ca="1"/>
        <v>0</v>
      </c>
      <c r="AN85" s="6">
        <f ca="1"/>
        <v>0</v>
      </c>
      <c r="AO85" s="6">
        <f ca="1"/>
        <v>0</v>
      </c>
      <c r="AP85" s="6">
        <f ca="1"/>
        <v>0</v>
      </c>
      <c r="AT85" s="6">
        <f ca="1"/>
        <v>-0.22399999999999998</v>
      </c>
      <c r="AU85" s="6">
        <f ca="1"/>
        <v>0</v>
      </c>
      <c r="AV85" s="6">
        <f ca="1"/>
        <v>0.97</v>
      </c>
      <c r="AW85" s="6">
        <f ca="1"/>
        <v>0</v>
      </c>
      <c r="AX85" s="6">
        <f ca="1"/>
        <v>0</v>
      </c>
      <c r="AY85" s="6">
        <f ca="1"/>
        <v>0</v>
      </c>
      <c r="AZ85" s="6">
        <f ca="1"/>
        <v>0</v>
      </c>
      <c r="BA85" s="6">
        <f ca="1"/>
        <v>0</v>
      </c>
      <c r="BE85" s="6">
        <f ca="1"/>
        <v>0.23092783505154638</v>
      </c>
      <c r="BF85" s="6">
        <f ca="1"/>
        <v>0</v>
      </c>
      <c r="BG85" s="6">
        <f ca="1"/>
        <v>1.0309278350515465</v>
      </c>
      <c r="BH85" s="6">
        <f ca="1"/>
        <v>0</v>
      </c>
      <c r="BI85" s="6">
        <f ca="1"/>
        <v>0</v>
      </c>
      <c r="BJ85" s="6">
        <f ca="1"/>
        <v>0</v>
      </c>
      <c r="BK85" s="6">
        <f ca="1"/>
        <v>0</v>
      </c>
      <c r="BL85" s="6">
        <f ca="1"/>
        <v>0</v>
      </c>
      <c r="BO85" s="6">
        <f ca="1"/>
        <v>22.4</v>
      </c>
      <c r="BP85" s="7">
        <f t="shared" ca="1" si="15"/>
        <v>0</v>
      </c>
      <c r="BT85" s="6">
        <f ca="1"/>
        <v>1</v>
      </c>
      <c r="BU85" s="6">
        <f ca="1"/>
        <v>0</v>
      </c>
      <c r="BV85" s="6">
        <f ca="1"/>
        <v>0</v>
      </c>
      <c r="BW85" s="6">
        <f ca="1"/>
        <v>0</v>
      </c>
      <c r="BX85" s="6">
        <f ca="1"/>
        <v>0</v>
      </c>
      <c r="BY85" s="6">
        <f ca="1"/>
        <v>0</v>
      </c>
      <c r="CA85" s="7">
        <f t="shared" ca="1" si="16"/>
        <v>1</v>
      </c>
    </row>
    <row r="86" spans="1:93" x14ac:dyDescent="0.2">
      <c r="A86" s="54"/>
      <c r="B86" s="1" t="s">
        <v>26</v>
      </c>
      <c r="L86" s="6">
        <v>0</v>
      </c>
      <c r="M86" s="6">
        <v>-78.2</v>
      </c>
      <c r="N86" s="6">
        <v>17.8</v>
      </c>
      <c r="O86" s="6">
        <v>32.299999999999997</v>
      </c>
      <c r="P86" s="6">
        <v>0</v>
      </c>
      <c r="Q86" s="6">
        <v>28.1</v>
      </c>
      <c r="Z86" s="6">
        <f t="shared" si="14"/>
        <v>0</v>
      </c>
      <c r="AI86" s="6">
        <f ca="1"/>
        <v>0</v>
      </c>
      <c r="AJ86" s="6">
        <f ca="1"/>
        <v>0.89885057471264374</v>
      </c>
      <c r="AK86" s="6">
        <f ca="1"/>
        <v>0</v>
      </c>
      <c r="AL86" s="6">
        <f ca="1"/>
        <v>0</v>
      </c>
      <c r="AM86" s="6">
        <f ca="1"/>
        <v>0</v>
      </c>
      <c r="AN86" s="6">
        <f ca="1"/>
        <v>0</v>
      </c>
      <c r="AO86" s="6">
        <f ca="1"/>
        <v>0</v>
      </c>
      <c r="AP86" s="6">
        <f ca="1"/>
        <v>0</v>
      </c>
      <c r="AT86" s="6">
        <f ca="1"/>
        <v>0</v>
      </c>
      <c r="AU86" s="6">
        <f ca="1"/>
        <v>-0.89885057471264374</v>
      </c>
      <c r="AV86" s="6">
        <f ca="1"/>
        <v>0</v>
      </c>
      <c r="AW86" s="6">
        <f ca="1"/>
        <v>1</v>
      </c>
      <c r="AX86" s="6">
        <f ca="1"/>
        <v>0</v>
      </c>
      <c r="AY86" s="6">
        <f ca="1"/>
        <v>0</v>
      </c>
      <c r="AZ86" s="6">
        <f ca="1"/>
        <v>0</v>
      </c>
      <c r="BA86" s="6">
        <f ca="1"/>
        <v>0</v>
      </c>
      <c r="BE86" s="6">
        <f ca="1"/>
        <v>0</v>
      </c>
      <c r="BF86" s="6">
        <f ca="1"/>
        <v>0.89885057471264374</v>
      </c>
      <c r="BG86" s="6">
        <f ca="1"/>
        <v>0</v>
      </c>
      <c r="BH86" s="6">
        <f ca="1"/>
        <v>1</v>
      </c>
      <c r="BI86" s="6">
        <f ca="1"/>
        <v>0</v>
      </c>
      <c r="BJ86" s="6">
        <f ca="1"/>
        <v>0</v>
      </c>
      <c r="BK86" s="6">
        <f ca="1"/>
        <v>0</v>
      </c>
      <c r="BL86" s="6">
        <f ca="1"/>
        <v>0</v>
      </c>
      <c r="BO86" s="6">
        <f ca="1"/>
        <v>78.2</v>
      </c>
      <c r="BP86" s="7">
        <f t="shared" ca="1" si="15"/>
        <v>0</v>
      </c>
      <c r="BT86" s="6">
        <f ca="1"/>
        <v>0</v>
      </c>
      <c r="BU86" s="6">
        <f ca="1"/>
        <v>1</v>
      </c>
      <c r="BV86" s="6">
        <f ca="1"/>
        <v>0</v>
      </c>
      <c r="BW86" s="6">
        <f ca="1"/>
        <v>0</v>
      </c>
      <c r="BX86" s="6">
        <f ca="1"/>
        <v>0</v>
      </c>
      <c r="BY86" s="6">
        <f ca="1"/>
        <v>0</v>
      </c>
      <c r="CA86" s="7">
        <f t="shared" ca="1" si="16"/>
        <v>1</v>
      </c>
    </row>
    <row r="87" spans="1:93" x14ac:dyDescent="0.2">
      <c r="A87" s="54"/>
      <c r="B87" s="1" t="s">
        <v>29</v>
      </c>
      <c r="L87" s="6">
        <v>0</v>
      </c>
      <c r="M87" s="6">
        <v>0</v>
      </c>
      <c r="N87" s="6">
        <v>-12.6</v>
      </c>
      <c r="O87" s="6">
        <v>12.1</v>
      </c>
      <c r="P87" s="6">
        <v>0.5</v>
      </c>
      <c r="Q87" s="6">
        <v>0</v>
      </c>
      <c r="Z87" s="6">
        <f t="shared" si="14"/>
        <v>0</v>
      </c>
      <c r="AI87" s="6">
        <f ca="1"/>
        <v>0</v>
      </c>
      <c r="AJ87" s="6">
        <f ca="1"/>
        <v>0</v>
      </c>
      <c r="AK87" s="6">
        <f ca="1"/>
        <v>0</v>
      </c>
      <c r="AL87" s="6">
        <f ca="1"/>
        <v>0.16112531969309463</v>
      </c>
      <c r="AM87" s="6">
        <f ca="1"/>
        <v>0</v>
      </c>
      <c r="AN87" s="6">
        <f ca="1"/>
        <v>0</v>
      </c>
      <c r="AO87" s="6">
        <f ca="1"/>
        <v>0</v>
      </c>
      <c r="AP87" s="6">
        <f ca="1"/>
        <v>0</v>
      </c>
      <c r="AT87" s="6">
        <f ca="1"/>
        <v>0</v>
      </c>
      <c r="AU87" s="6">
        <f ca="1"/>
        <v>0</v>
      </c>
      <c r="AV87" s="6">
        <f ca="1"/>
        <v>0</v>
      </c>
      <c r="AW87" s="6">
        <f ca="1"/>
        <v>-0.16112531969309463</v>
      </c>
      <c r="AX87" s="6">
        <f ca="1"/>
        <v>1</v>
      </c>
      <c r="AY87" s="6">
        <f ca="1"/>
        <v>0</v>
      </c>
      <c r="AZ87" s="6">
        <f ca="1"/>
        <v>0</v>
      </c>
      <c r="BA87" s="6">
        <f ca="1"/>
        <v>0</v>
      </c>
      <c r="BE87" s="6">
        <f ca="1"/>
        <v>0</v>
      </c>
      <c r="BF87" s="6">
        <f ca="1"/>
        <v>0.14482758620689656</v>
      </c>
      <c r="BG87" s="6">
        <f ca="1"/>
        <v>0</v>
      </c>
      <c r="BH87" s="6">
        <f ca="1"/>
        <v>0.16112531969309463</v>
      </c>
      <c r="BI87" s="6">
        <f ca="1"/>
        <v>1</v>
      </c>
      <c r="BJ87" s="6">
        <f ca="1"/>
        <v>0</v>
      </c>
      <c r="BK87" s="6">
        <f ca="1"/>
        <v>0</v>
      </c>
      <c r="BL87" s="6">
        <f ca="1"/>
        <v>0</v>
      </c>
      <c r="BO87" s="6">
        <f ca="1"/>
        <v>12.600000000000001</v>
      </c>
      <c r="BP87" s="7">
        <f t="shared" ca="1" si="15"/>
        <v>0</v>
      </c>
      <c r="BT87" s="6">
        <f ca="1"/>
        <v>0</v>
      </c>
      <c r="BU87" s="6">
        <f ca="1"/>
        <v>0</v>
      </c>
      <c r="BV87" s="6">
        <f ca="1"/>
        <v>0.99999999999999989</v>
      </c>
      <c r="BW87" s="6">
        <f ca="1"/>
        <v>0</v>
      </c>
      <c r="BX87" s="6">
        <f ca="1"/>
        <v>0</v>
      </c>
      <c r="BY87" s="6">
        <f ca="1"/>
        <v>0</v>
      </c>
      <c r="CA87" s="7">
        <f t="shared" ca="1" si="16"/>
        <v>0.99999999999999989</v>
      </c>
    </row>
    <row r="88" spans="1:93" x14ac:dyDescent="0.2">
      <c r="A88" s="54"/>
      <c r="B88" s="1" t="s">
        <v>19</v>
      </c>
      <c r="L88" s="6">
        <v>0</v>
      </c>
      <c r="M88" s="6">
        <v>0</v>
      </c>
      <c r="N88" s="6">
        <v>0</v>
      </c>
      <c r="O88" s="6">
        <v>-25.2</v>
      </c>
      <c r="P88" s="6">
        <v>0</v>
      </c>
      <c r="Q88" s="6">
        <v>0</v>
      </c>
      <c r="Z88" s="6">
        <f t="shared" si="14"/>
        <v>-25.2</v>
      </c>
      <c r="AI88" s="6">
        <f ca="1"/>
        <v>0</v>
      </c>
      <c r="AJ88" s="6">
        <f ca="1"/>
        <v>0</v>
      </c>
      <c r="AK88" s="6">
        <f ca="1"/>
        <v>0</v>
      </c>
      <c r="AL88" s="6">
        <f ca="1"/>
        <v>0.23443008225616921</v>
      </c>
      <c r="AM88" s="6">
        <f ca="1"/>
        <v>0.54504504504504503</v>
      </c>
      <c r="AN88" s="6">
        <f ca="1"/>
        <v>0</v>
      </c>
      <c r="AO88" s="6">
        <f ca="1"/>
        <v>0</v>
      </c>
      <c r="AP88" s="6">
        <f ca="1"/>
        <v>0</v>
      </c>
      <c r="AT88" s="6">
        <f ca="1"/>
        <v>0</v>
      </c>
      <c r="AU88" s="6">
        <f ca="1"/>
        <v>0</v>
      </c>
      <c r="AV88" s="6">
        <f ca="1"/>
        <v>0</v>
      </c>
      <c r="AW88" s="6">
        <f ca="1"/>
        <v>-0.23443008225616921</v>
      </c>
      <c r="AX88" s="6">
        <f ca="1"/>
        <v>-0.54504504504504503</v>
      </c>
      <c r="AY88" s="6">
        <f ca="1"/>
        <v>1</v>
      </c>
      <c r="AZ88" s="6">
        <f ca="1"/>
        <v>0</v>
      </c>
      <c r="BA88" s="6">
        <f ca="1"/>
        <v>0</v>
      </c>
      <c r="BE88" s="6">
        <f ca="1"/>
        <v>0</v>
      </c>
      <c r="BF88" s="6">
        <f ca="1"/>
        <v>0.28965517241379313</v>
      </c>
      <c r="BG88" s="6">
        <f ca="1"/>
        <v>0</v>
      </c>
      <c r="BH88" s="6">
        <f ca="1"/>
        <v>0.32225063938618925</v>
      </c>
      <c r="BI88" s="6">
        <f ca="1"/>
        <v>0.54504504504504503</v>
      </c>
      <c r="BJ88" s="6">
        <f ca="1"/>
        <v>1</v>
      </c>
      <c r="BK88" s="6">
        <f ca="1"/>
        <v>0</v>
      </c>
      <c r="BL88" s="6">
        <f ca="1"/>
        <v>0</v>
      </c>
      <c r="BO88" s="6">
        <f ca="1"/>
        <v>25.200000000000003</v>
      </c>
      <c r="BP88" s="7">
        <f t="shared" ca="1" si="15"/>
        <v>0</v>
      </c>
      <c r="BT88" s="6">
        <f ca="1"/>
        <v>0</v>
      </c>
      <c r="BU88" s="6">
        <f ca="1"/>
        <v>0</v>
      </c>
      <c r="BV88" s="6">
        <f ca="1"/>
        <v>0</v>
      </c>
      <c r="BW88" s="6">
        <f ca="1"/>
        <v>0.99999999999999989</v>
      </c>
      <c r="BX88" s="6">
        <f ca="1"/>
        <v>0</v>
      </c>
      <c r="BY88" s="6">
        <f ca="1"/>
        <v>0</v>
      </c>
      <c r="CA88" s="7">
        <f t="shared" ca="1" si="16"/>
        <v>0.99999999999999989</v>
      </c>
    </row>
    <row r="89" spans="1:93" x14ac:dyDescent="0.2">
      <c r="A89" s="54"/>
      <c r="B89" s="1" t="s">
        <v>17</v>
      </c>
      <c r="L89" s="6">
        <v>0</v>
      </c>
      <c r="M89" s="6">
        <v>0</v>
      </c>
      <c r="N89" s="6">
        <v>0</v>
      </c>
      <c r="O89" s="6">
        <v>0</v>
      </c>
      <c r="P89" s="6">
        <v>-0.4</v>
      </c>
      <c r="Q89" s="6">
        <v>0</v>
      </c>
      <c r="Z89" s="6">
        <f t="shared" si="14"/>
        <v>-0.4</v>
      </c>
      <c r="AI89" s="6">
        <f ca="1"/>
        <v>0</v>
      </c>
      <c r="AJ89" s="6">
        <f ca="1"/>
        <v>0</v>
      </c>
      <c r="AK89" s="6">
        <f ca="1"/>
        <v>1.7408470926058867E-2</v>
      </c>
      <c r="AL89" s="6">
        <f ca="1"/>
        <v>0</v>
      </c>
      <c r="AM89" s="6">
        <f ca="1"/>
        <v>7.9763898859376255E-4</v>
      </c>
      <c r="AN89" s="6">
        <f ca="1"/>
        <v>0</v>
      </c>
      <c r="AO89" s="6">
        <f ca="1"/>
        <v>0</v>
      </c>
      <c r="AP89" s="6">
        <f ca="1"/>
        <v>0</v>
      </c>
      <c r="AT89" s="6">
        <f ca="1"/>
        <v>0</v>
      </c>
      <c r="AU89" s="6">
        <f ca="1"/>
        <v>0</v>
      </c>
      <c r="AV89" s="6">
        <f ca="1"/>
        <v>-1.7408470926058867E-2</v>
      </c>
      <c r="AW89" s="6">
        <f ca="1"/>
        <v>0</v>
      </c>
      <c r="AX89" s="6">
        <f ca="1"/>
        <v>-7.9763898859376255E-4</v>
      </c>
      <c r="AY89" s="6">
        <f ca="1"/>
        <v>0</v>
      </c>
      <c r="AZ89" s="6">
        <f ca="1"/>
        <v>1</v>
      </c>
      <c r="BA89" s="6">
        <f ca="1"/>
        <v>0</v>
      </c>
      <c r="BE89" s="6">
        <f ca="1"/>
        <v>4.0201005025125632E-3</v>
      </c>
      <c r="BF89" s="6">
        <f ca="1"/>
        <v>1.1552012938254493E-4</v>
      </c>
      <c r="BG89" s="6">
        <f ca="1"/>
        <v>1.7946877243359659E-2</v>
      </c>
      <c r="BH89" s="6">
        <f ca="1"/>
        <v>1.2851983703684666E-4</v>
      </c>
      <c r="BI89" s="6">
        <f ca="1"/>
        <v>7.9763898859376255E-4</v>
      </c>
      <c r="BJ89" s="6">
        <f ca="1"/>
        <v>0</v>
      </c>
      <c r="BK89" s="6">
        <f ca="1"/>
        <v>1</v>
      </c>
      <c r="BL89" s="6">
        <f ca="1"/>
        <v>0</v>
      </c>
      <c r="BO89" s="6">
        <f ca="1"/>
        <v>0.4</v>
      </c>
      <c r="BP89" s="7">
        <f t="shared" ca="1" si="15"/>
        <v>0</v>
      </c>
      <c r="BT89" s="6">
        <f ca="1"/>
        <v>0</v>
      </c>
      <c r="BU89" s="6">
        <f ca="1"/>
        <v>0</v>
      </c>
      <c r="BV89" s="6">
        <f ca="1"/>
        <v>0</v>
      </c>
      <c r="BW89" s="6">
        <f ca="1"/>
        <v>0</v>
      </c>
      <c r="BX89" s="6">
        <f ca="1"/>
        <v>1</v>
      </c>
      <c r="BY89" s="6">
        <f ca="1"/>
        <v>0</v>
      </c>
      <c r="CA89" s="7">
        <f t="shared" ca="1" si="16"/>
        <v>1</v>
      </c>
    </row>
    <row r="90" spans="1:93" x14ac:dyDescent="0.2">
      <c r="A90" s="54"/>
      <c r="B90" s="1" t="s">
        <v>18</v>
      </c>
      <c r="L90" s="6">
        <v>0</v>
      </c>
      <c r="M90" s="6">
        <v>0</v>
      </c>
      <c r="N90" s="6">
        <v>0</v>
      </c>
      <c r="O90" s="6">
        <v>0</v>
      </c>
      <c r="P90" s="6">
        <v>0</v>
      </c>
      <c r="Q90" s="6">
        <v>-5.9</v>
      </c>
      <c r="Z90" s="6">
        <f t="shared" si="14"/>
        <v>-5.9</v>
      </c>
      <c r="AI90" s="6">
        <f ca="1"/>
        <v>0</v>
      </c>
      <c r="AJ90" s="6">
        <f ca="1"/>
        <v>0</v>
      </c>
      <c r="AK90" s="6">
        <f ca="1"/>
        <v>0</v>
      </c>
      <c r="AL90" s="6">
        <f ca="1"/>
        <v>7.5447570332480826E-2</v>
      </c>
      <c r="AM90" s="6">
        <f ca="1"/>
        <v>0</v>
      </c>
      <c r="AN90" s="6">
        <f ca="1"/>
        <v>0</v>
      </c>
      <c r="AO90" s="6">
        <f ca="1"/>
        <v>0</v>
      </c>
      <c r="AP90" s="6">
        <f ca="1"/>
        <v>0</v>
      </c>
      <c r="AT90" s="6">
        <f ca="1"/>
        <v>0</v>
      </c>
      <c r="AU90" s="6">
        <f ca="1"/>
        <v>0</v>
      </c>
      <c r="AV90" s="6">
        <f ca="1"/>
        <v>0</v>
      </c>
      <c r="AW90" s="6">
        <f ca="1"/>
        <v>-7.5447570332480826E-2</v>
      </c>
      <c r="AX90" s="6">
        <f ca="1"/>
        <v>0</v>
      </c>
      <c r="AY90" s="6">
        <f ca="1"/>
        <v>0</v>
      </c>
      <c r="AZ90" s="6">
        <f ca="1"/>
        <v>0</v>
      </c>
      <c r="BA90" s="6">
        <f ca="1"/>
        <v>1</v>
      </c>
      <c r="BE90" s="6">
        <f ca="1"/>
        <v>0</v>
      </c>
      <c r="BF90" s="6">
        <f ca="1"/>
        <v>6.7816091954022995E-2</v>
      </c>
      <c r="BG90" s="6">
        <f ca="1"/>
        <v>0</v>
      </c>
      <c r="BH90" s="6">
        <f ca="1"/>
        <v>7.5447570332480826E-2</v>
      </c>
      <c r="BI90" s="6">
        <f ca="1"/>
        <v>0</v>
      </c>
      <c r="BJ90" s="6">
        <f ca="1"/>
        <v>0</v>
      </c>
      <c r="BK90" s="6">
        <f ca="1"/>
        <v>0</v>
      </c>
      <c r="BL90" s="6">
        <f ca="1"/>
        <v>1</v>
      </c>
      <c r="BO90" s="6">
        <f ca="1"/>
        <v>5.9</v>
      </c>
      <c r="BP90" s="7">
        <f t="shared" ca="1" si="15"/>
        <v>0</v>
      </c>
      <c r="BT90" s="6">
        <f ca="1"/>
        <v>0</v>
      </c>
      <c r="BU90" s="6">
        <f ca="1"/>
        <v>0</v>
      </c>
      <c r="BV90" s="6">
        <f ca="1"/>
        <v>0</v>
      </c>
      <c r="BW90" s="6">
        <f ca="1"/>
        <v>0</v>
      </c>
      <c r="BX90" s="6">
        <f ca="1"/>
        <v>0</v>
      </c>
      <c r="BY90" s="6">
        <f ca="1"/>
        <v>1</v>
      </c>
      <c r="CA90" s="7">
        <f t="shared" ca="1" si="16"/>
        <v>1</v>
      </c>
    </row>
    <row r="91" spans="1:93" ht="19" x14ac:dyDescent="0.2">
      <c r="L91" s="60" t="s">
        <v>13</v>
      </c>
      <c r="M91" s="60"/>
      <c r="N91" s="60"/>
      <c r="O91" s="60"/>
      <c r="P91" s="60"/>
      <c r="Q91" s="60"/>
      <c r="Z91" s="45" t="s">
        <v>11</v>
      </c>
      <c r="AI91" s="52" t="s">
        <v>63</v>
      </c>
      <c r="AJ91" s="52"/>
      <c r="AK91" s="52"/>
      <c r="AL91" s="52"/>
      <c r="AM91" s="52"/>
      <c r="AN91" s="52"/>
      <c r="AO91" s="52"/>
      <c r="AP91" s="52"/>
      <c r="AQ91" s="8"/>
      <c r="AR91" s="8"/>
      <c r="AS91" s="8"/>
      <c r="AT91" s="52" t="s">
        <v>47</v>
      </c>
      <c r="AU91" s="52"/>
      <c r="AV91" s="52"/>
      <c r="AW91" s="52"/>
      <c r="AX91" s="52"/>
      <c r="AY91" s="52"/>
      <c r="AZ91" s="52"/>
      <c r="BA91" s="52"/>
      <c r="BB91" s="8"/>
      <c r="BC91" s="8"/>
      <c r="BD91" s="8"/>
      <c r="BE91" s="52" t="s">
        <v>49</v>
      </c>
      <c r="BF91" s="52"/>
      <c r="BG91" s="52"/>
      <c r="BH91" s="52"/>
      <c r="BI91" s="52"/>
      <c r="BJ91" s="52"/>
      <c r="BK91" s="52"/>
      <c r="BL91" s="52"/>
      <c r="BM91" s="8"/>
      <c r="BN91" s="8"/>
      <c r="BO91" s="30" t="s">
        <v>61</v>
      </c>
      <c r="BP91" s="8" t="s">
        <v>62</v>
      </c>
      <c r="BQ91" s="8"/>
      <c r="BR91" s="8"/>
      <c r="BS91" s="8"/>
      <c r="BT91" s="55" t="s">
        <v>72</v>
      </c>
      <c r="BU91" s="55"/>
      <c r="BV91" s="55"/>
      <c r="BW91" s="55"/>
      <c r="BX91" s="55"/>
      <c r="BY91" s="55"/>
      <c r="BZ91" s="8"/>
      <c r="CB91" s="8"/>
      <c r="CC91" s="8"/>
      <c r="CD91" s="8"/>
      <c r="CM91" s="8"/>
      <c r="CN91" s="8"/>
      <c r="CO91" s="8"/>
    </row>
    <row r="92" spans="1:93" ht="16" customHeight="1" x14ac:dyDescent="0.2">
      <c r="J92" s="54"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54"/>
      <c r="K93" s="37" t="s">
        <v>81</v>
      </c>
      <c r="L93" s="6">
        <v>0</v>
      </c>
      <c r="M93" s="6">
        <v>0</v>
      </c>
      <c r="N93" s="6">
        <v>0</v>
      </c>
      <c r="O93" s="6">
        <v>-25.2</v>
      </c>
      <c r="P93" s="6">
        <v>0</v>
      </c>
      <c r="Q93" s="6">
        <v>0</v>
      </c>
    </row>
    <row r="94" spans="1:93" x14ac:dyDescent="0.2">
      <c r="J94" s="54"/>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0" t="s">
        <v>35</v>
      </c>
      <c r="M95" s="60"/>
      <c r="N95" s="60"/>
      <c r="O95" s="60"/>
      <c r="P95" s="60"/>
      <c r="Q95" s="60"/>
    </row>
    <row r="98" spans="1:40" ht="47" x14ac:dyDescent="0.55000000000000004">
      <c r="A98" s="27" t="s">
        <v>7</v>
      </c>
      <c r="B98" s="27"/>
      <c r="C98" s="27"/>
      <c r="D98" s="27"/>
      <c r="E98" s="27"/>
      <c r="F98" s="27"/>
      <c r="G98" s="27"/>
      <c r="H98" s="27"/>
      <c r="I98" s="27"/>
    </row>
    <row r="100" spans="1:40" x14ac:dyDescent="0.2">
      <c r="A100" s="52" t="s">
        <v>8</v>
      </c>
      <c r="B100" s="52"/>
      <c r="C100" s="52"/>
      <c r="D100" s="52"/>
      <c r="E100" s="52"/>
      <c r="F100" s="52"/>
      <c r="G100" s="52"/>
      <c r="H100" s="52"/>
      <c r="I100" s="52"/>
    </row>
    <row r="101" spans="1:40" x14ac:dyDescent="0.2">
      <c r="A101" s="45"/>
      <c r="B101" s="45"/>
      <c r="C101" s="45"/>
      <c r="D101" s="45"/>
      <c r="E101" s="45"/>
      <c r="F101" s="45"/>
      <c r="G101" s="45"/>
      <c r="H101" s="5"/>
      <c r="I101" s="5"/>
    </row>
    <row r="102" spans="1:40" ht="16" customHeight="1" x14ac:dyDescent="0.2">
      <c r="A102" s="54" t="s">
        <v>4</v>
      </c>
      <c r="B102" s="1" t="s">
        <v>23</v>
      </c>
      <c r="C102" s="6">
        <f t="array" ref="C102:C109">TRANSPOSE(C78:J78)</f>
        <v>0</v>
      </c>
      <c r="E102" s="6">
        <f t="shared" ref="E102:E109" si="17">Z83</f>
        <v>97</v>
      </c>
      <c r="F102" s="49"/>
      <c r="G102" s="4">
        <f t="shared" ref="G102:G109" si="18">Z42</f>
        <v>97</v>
      </c>
      <c r="I102" s="7">
        <f>C102+E102-G102</f>
        <v>0</v>
      </c>
    </row>
    <row r="103" spans="1:40" x14ac:dyDescent="0.2">
      <c r="A103" s="54"/>
      <c r="B103" s="1" t="s">
        <v>1</v>
      </c>
      <c r="C103" s="6">
        <v>0</v>
      </c>
      <c r="E103" s="6">
        <f t="shared" si="17"/>
        <v>87</v>
      </c>
      <c r="F103" s="49"/>
      <c r="G103" s="4">
        <f t="shared" si="18"/>
        <v>87</v>
      </c>
      <c r="I103" s="7">
        <f t="shared" ref="I103:I109" si="19">C103+E103-G103</f>
        <v>0</v>
      </c>
    </row>
    <row r="104" spans="1:40" x14ac:dyDescent="0.2">
      <c r="A104" s="54"/>
      <c r="B104" s="1" t="s">
        <v>27</v>
      </c>
      <c r="C104" s="6">
        <v>0</v>
      </c>
      <c r="E104" s="6">
        <f t="shared" si="17"/>
        <v>0</v>
      </c>
      <c r="G104" s="4">
        <f t="shared" si="18"/>
        <v>0</v>
      </c>
      <c r="I104" s="7">
        <f t="shared" si="19"/>
        <v>0</v>
      </c>
    </row>
    <row r="105" spans="1:40" x14ac:dyDescent="0.2">
      <c r="A105" s="54"/>
      <c r="B105" s="1" t="s">
        <v>26</v>
      </c>
      <c r="C105" s="6">
        <v>0</v>
      </c>
      <c r="D105" s="9" t="s">
        <v>56</v>
      </c>
      <c r="E105" s="6">
        <f t="shared" si="17"/>
        <v>0</v>
      </c>
      <c r="F105" s="45" t="s">
        <v>9</v>
      </c>
      <c r="G105" s="4">
        <f t="shared" si="18"/>
        <v>0</v>
      </c>
      <c r="H105" s="46" t="s">
        <v>10</v>
      </c>
      <c r="I105" s="7">
        <f t="shared" si="19"/>
        <v>0</v>
      </c>
    </row>
    <row r="106" spans="1:40" x14ac:dyDescent="0.2">
      <c r="A106" s="54"/>
      <c r="B106" s="1" t="s">
        <v>29</v>
      </c>
      <c r="C106" s="6">
        <v>0</v>
      </c>
      <c r="E106" s="6">
        <f t="shared" si="17"/>
        <v>0</v>
      </c>
      <c r="F106" s="49"/>
      <c r="G106" s="4">
        <f t="shared" si="18"/>
        <v>0</v>
      </c>
      <c r="I106" s="7">
        <f t="shared" si="19"/>
        <v>0</v>
      </c>
    </row>
    <row r="107" spans="1:40" x14ac:dyDescent="0.2">
      <c r="A107" s="54"/>
      <c r="B107" s="1" t="s">
        <v>19</v>
      </c>
      <c r="C107" s="6">
        <v>25.2</v>
      </c>
      <c r="E107" s="6">
        <f t="shared" si="17"/>
        <v>-25.2</v>
      </c>
      <c r="F107" s="49"/>
      <c r="G107" s="4">
        <f t="shared" si="18"/>
        <v>0</v>
      </c>
      <c r="I107" s="7">
        <f t="shared" si="19"/>
        <v>0</v>
      </c>
    </row>
    <row r="108" spans="1:40" x14ac:dyDescent="0.2">
      <c r="A108" s="54"/>
      <c r="B108" s="1" t="s">
        <v>17</v>
      </c>
      <c r="C108" s="6">
        <v>0.4</v>
      </c>
      <c r="E108" s="6">
        <f t="shared" si="17"/>
        <v>-0.4</v>
      </c>
      <c r="G108" s="4">
        <f t="shared" si="18"/>
        <v>0</v>
      </c>
      <c r="I108" s="7">
        <f t="shared" si="19"/>
        <v>0</v>
      </c>
    </row>
    <row r="109" spans="1:40" x14ac:dyDescent="0.2">
      <c r="A109" s="54"/>
      <c r="B109" s="1" t="s">
        <v>18</v>
      </c>
      <c r="C109" s="6">
        <v>5.9</v>
      </c>
      <c r="E109" s="6">
        <f t="shared" si="17"/>
        <v>-5.9</v>
      </c>
      <c r="F109" s="49"/>
      <c r="G109" s="4">
        <f t="shared" si="18"/>
        <v>0</v>
      </c>
      <c r="I109" s="7">
        <f t="shared" si="19"/>
        <v>0</v>
      </c>
    </row>
    <row r="110" spans="1:40" ht="19" x14ac:dyDescent="0.2">
      <c r="C110" s="46" t="s">
        <v>55</v>
      </c>
      <c r="E110" s="45" t="s">
        <v>11</v>
      </c>
      <c r="F110" s="8"/>
      <c r="G110" s="45" t="s">
        <v>12</v>
      </c>
      <c r="I110" s="9" t="s">
        <v>57</v>
      </c>
    </row>
    <row r="112" spans="1:40" x14ac:dyDescent="0.2">
      <c r="A112" s="52" t="s">
        <v>36</v>
      </c>
      <c r="B112" s="52"/>
      <c r="C112" s="52"/>
      <c r="D112" s="52"/>
      <c r="E112" s="52"/>
      <c r="F112" s="52"/>
      <c r="G112" s="52"/>
      <c r="H112" s="52"/>
      <c r="I112" s="52"/>
      <c r="AL112" s="18"/>
      <c r="AM112" s="18"/>
      <c r="AN112" s="18"/>
    </row>
    <row r="113" spans="1:43" ht="17" x14ac:dyDescent="0.2">
      <c r="C113" s="46" t="s">
        <v>32</v>
      </c>
      <c r="D113" s="37" t="s">
        <v>81</v>
      </c>
      <c r="E113" s="46" t="s">
        <v>33</v>
      </c>
      <c r="G113" s="46" t="s">
        <v>32</v>
      </c>
      <c r="H113" s="37" t="s">
        <v>81</v>
      </c>
      <c r="I113" s="46" t="s">
        <v>33</v>
      </c>
      <c r="K113" s="46" t="s">
        <v>32</v>
      </c>
      <c r="L113" s="37" t="s">
        <v>81</v>
      </c>
      <c r="M113" s="46" t="s">
        <v>33</v>
      </c>
      <c r="O113" s="46" t="s">
        <v>32</v>
      </c>
      <c r="P113" s="37" t="s">
        <v>81</v>
      </c>
      <c r="Q113" s="46" t="s">
        <v>33</v>
      </c>
      <c r="AL113" s="18"/>
      <c r="AM113" s="18"/>
      <c r="AN113" s="18"/>
    </row>
    <row r="114" spans="1:43" x14ac:dyDescent="0.2">
      <c r="A114" s="54" t="s">
        <v>3</v>
      </c>
      <c r="B114" s="1" t="s">
        <v>22</v>
      </c>
      <c r="C114" s="6">
        <f>Z62</f>
        <v>100</v>
      </c>
      <c r="D114" s="6">
        <f t="shared" ref="D114:E119" si="20">AA62</f>
        <v>0</v>
      </c>
      <c r="E114" s="6">
        <f t="shared" si="20"/>
        <v>0</v>
      </c>
      <c r="G114" s="6">
        <f t="array" ref="G114:I119">TRANSPOSE(L92:Q94)</f>
        <v>77.599999999999994</v>
      </c>
      <c r="H114" s="6">
        <v>0</v>
      </c>
      <c r="I114" s="6">
        <v>0</v>
      </c>
      <c r="K114" s="6">
        <f t="array" ref="K114:M119">TRANSPOSE(L51:Q53)</f>
        <v>22.4</v>
      </c>
      <c r="L114" s="6">
        <v>0</v>
      </c>
      <c r="M114" s="6">
        <v>0</v>
      </c>
      <c r="O114" s="7">
        <f>C114-G114-K114</f>
        <v>0</v>
      </c>
      <c r="P114" s="7">
        <f t="shared" ref="P114:Q119" si="21">D114-H114-L114</f>
        <v>0</v>
      </c>
      <c r="Q114" s="7">
        <f t="shared" si="21"/>
        <v>0</v>
      </c>
      <c r="AO114" s="18"/>
      <c r="AP114" s="18"/>
      <c r="AQ114" s="18"/>
    </row>
    <row r="115" spans="1:43" x14ac:dyDescent="0.2">
      <c r="A115" s="54"/>
      <c r="B115" s="1" t="s">
        <v>24</v>
      </c>
      <c r="C115" s="6">
        <f t="shared" ref="C115:C119" si="22">Z63</f>
        <v>87</v>
      </c>
      <c r="D115" s="6">
        <f t="shared" si="20"/>
        <v>0</v>
      </c>
      <c r="E115" s="6">
        <f t="shared" si="20"/>
        <v>0</v>
      </c>
      <c r="G115" s="6">
        <v>8.7999999999999972</v>
      </c>
      <c r="H115" s="6">
        <v>0</v>
      </c>
      <c r="I115" s="6">
        <v>0</v>
      </c>
      <c r="K115" s="6">
        <v>78.2</v>
      </c>
      <c r="L115" s="6">
        <v>0</v>
      </c>
      <c r="M115" s="6">
        <v>0</v>
      </c>
      <c r="O115" s="7">
        <f t="shared" ref="O115:O119" si="23">C115-G115-K115</f>
        <v>0</v>
      </c>
      <c r="P115" s="7">
        <f t="shared" si="21"/>
        <v>0</v>
      </c>
      <c r="Q115" s="7">
        <f t="shared" si="21"/>
        <v>0</v>
      </c>
      <c r="AO115" s="18"/>
      <c r="AP115" s="18"/>
      <c r="AQ115" s="18"/>
    </row>
    <row r="116" spans="1:43" x14ac:dyDescent="0.2">
      <c r="A116" s="54"/>
      <c r="B116" s="1" t="s">
        <v>25</v>
      </c>
      <c r="C116" s="6">
        <f t="shared" si="22"/>
        <v>17.8</v>
      </c>
      <c r="D116" s="6">
        <f t="shared" si="20"/>
        <v>0</v>
      </c>
      <c r="E116" s="6">
        <f t="shared" si="20"/>
        <v>0</v>
      </c>
      <c r="F116" s="45" t="s">
        <v>37</v>
      </c>
      <c r="G116" s="6">
        <v>5.2000000000000011</v>
      </c>
      <c r="H116" s="6">
        <v>0</v>
      </c>
      <c r="I116" s="6">
        <v>0</v>
      </c>
      <c r="J116" s="45" t="s">
        <v>37</v>
      </c>
      <c r="K116" s="6">
        <v>12.6</v>
      </c>
      <c r="L116" s="6">
        <v>0</v>
      </c>
      <c r="M116" s="6">
        <v>0</v>
      </c>
      <c r="N116" s="19" t="s">
        <v>10</v>
      </c>
      <c r="O116" s="7">
        <f t="shared" si="23"/>
        <v>0</v>
      </c>
      <c r="P116" s="7">
        <f t="shared" si="21"/>
        <v>0</v>
      </c>
      <c r="Q116" s="7">
        <f t="shared" si="21"/>
        <v>0</v>
      </c>
      <c r="AO116" s="18"/>
      <c r="AP116" s="18"/>
      <c r="AQ116" s="18"/>
    </row>
    <row r="117" spans="1:43" x14ac:dyDescent="0.2">
      <c r="A117" s="54"/>
      <c r="B117" s="1" t="s">
        <v>0</v>
      </c>
      <c r="C117" s="6">
        <f t="shared" si="22"/>
        <v>44.4</v>
      </c>
      <c r="D117" s="6">
        <f t="shared" si="20"/>
        <v>0</v>
      </c>
      <c r="E117" s="6">
        <f t="shared" si="20"/>
        <v>0</v>
      </c>
      <c r="G117" s="6">
        <v>44.4</v>
      </c>
      <c r="H117" s="6">
        <v>-25.2</v>
      </c>
      <c r="I117" s="6">
        <v>0</v>
      </c>
      <c r="K117" s="6">
        <v>0</v>
      </c>
      <c r="L117" s="6">
        <v>25.2</v>
      </c>
      <c r="M117" s="6">
        <v>0</v>
      </c>
      <c r="O117" s="7">
        <f t="shared" si="23"/>
        <v>0</v>
      </c>
      <c r="P117" s="7">
        <f t="shared" si="21"/>
        <v>0</v>
      </c>
      <c r="Q117" s="7">
        <f t="shared" si="21"/>
        <v>0</v>
      </c>
      <c r="AO117" s="18"/>
      <c r="AP117" s="18"/>
      <c r="AQ117" s="18"/>
    </row>
    <row r="118" spans="1:43" x14ac:dyDescent="0.2">
      <c r="A118" s="54"/>
      <c r="B118" s="1" t="s">
        <v>15</v>
      </c>
      <c r="C118" s="6">
        <f t="shared" si="22"/>
        <v>19.899999999999999</v>
      </c>
      <c r="D118" s="6">
        <f t="shared" si="20"/>
        <v>0</v>
      </c>
      <c r="E118" s="6">
        <f t="shared" si="20"/>
        <v>0</v>
      </c>
      <c r="G118" s="6">
        <v>19.899999999999999</v>
      </c>
      <c r="H118" s="6">
        <v>0</v>
      </c>
      <c r="I118" s="6">
        <v>-0.4</v>
      </c>
      <c r="K118" s="6">
        <v>0</v>
      </c>
      <c r="L118" s="6">
        <v>0</v>
      </c>
      <c r="M118" s="6">
        <v>0.4</v>
      </c>
      <c r="O118" s="7">
        <f t="shared" si="23"/>
        <v>0</v>
      </c>
      <c r="P118" s="7">
        <f t="shared" si="21"/>
        <v>0</v>
      </c>
      <c r="Q118" s="7">
        <f t="shared" si="21"/>
        <v>0</v>
      </c>
      <c r="AO118" s="18"/>
      <c r="AP118" s="18"/>
      <c r="AQ118" s="18"/>
    </row>
    <row r="119" spans="1:43" x14ac:dyDescent="0.2">
      <c r="A119" s="54"/>
      <c r="B119" s="1" t="s">
        <v>16</v>
      </c>
      <c r="C119" s="6">
        <f t="shared" si="22"/>
        <v>28.1</v>
      </c>
      <c r="D119" s="6">
        <f t="shared" si="20"/>
        <v>0</v>
      </c>
      <c r="E119" s="6">
        <f t="shared" si="20"/>
        <v>0</v>
      </c>
      <c r="G119" s="6">
        <v>28.1</v>
      </c>
      <c r="H119" s="6">
        <v>0</v>
      </c>
      <c r="I119" s="6">
        <v>-5.9</v>
      </c>
      <c r="K119" s="6">
        <v>0</v>
      </c>
      <c r="L119" s="6">
        <v>0</v>
      </c>
      <c r="M119" s="6">
        <v>5.9</v>
      </c>
      <c r="O119" s="7">
        <f t="shared" si="23"/>
        <v>0</v>
      </c>
      <c r="P119" s="7">
        <f t="shared" si="21"/>
        <v>0</v>
      </c>
      <c r="Q119" s="7">
        <f t="shared" si="21"/>
        <v>0</v>
      </c>
      <c r="AO119" s="18"/>
      <c r="AP119" s="18"/>
      <c r="AQ119" s="18"/>
    </row>
    <row r="120" spans="1:43" ht="19" x14ac:dyDescent="0.2">
      <c r="C120" s="52" t="s">
        <v>38</v>
      </c>
      <c r="D120" s="52"/>
      <c r="E120" s="52"/>
      <c r="G120" s="60" t="s">
        <v>39</v>
      </c>
      <c r="H120" s="60"/>
      <c r="I120" s="60"/>
      <c r="K120" s="60" t="s">
        <v>40</v>
      </c>
      <c r="L120" s="60"/>
      <c r="M120" s="60"/>
      <c r="N120" s="17"/>
      <c r="O120" s="17" t="s">
        <v>41</v>
      </c>
      <c r="Q120" s="17"/>
      <c r="AB120" s="45"/>
      <c r="AN120" s="18"/>
      <c r="AO120" s="18"/>
      <c r="AP120" s="18"/>
    </row>
    <row r="122" spans="1:43" x14ac:dyDescent="0.2">
      <c r="D122" s="45"/>
      <c r="G122" s="17"/>
      <c r="H122" s="17"/>
      <c r="I122" s="17"/>
      <c r="J122" s="17"/>
    </row>
    <row r="123" spans="1:43" ht="47" x14ac:dyDescent="0.55000000000000004">
      <c r="A123" s="27" t="s">
        <v>66</v>
      </c>
    </row>
    <row r="125" spans="1:43" x14ac:dyDescent="0.2">
      <c r="A125" s="54" t="s">
        <v>3</v>
      </c>
      <c r="B125" s="1" t="s">
        <v>22</v>
      </c>
      <c r="C125" s="6">
        <f t="shared" ref="C125:C130" si="24">AD62</f>
        <v>100</v>
      </c>
      <c r="D125" s="6">
        <f t="array" ref="D125:D130">TRANSPOSE(L51:Q51)</f>
        <v>22.4</v>
      </c>
      <c r="F125" s="6">
        <f>C125/D125</f>
        <v>4.4642857142857144</v>
      </c>
    </row>
    <row r="126" spans="1:43" x14ac:dyDescent="0.2">
      <c r="A126" s="54"/>
      <c r="B126" s="1" t="s">
        <v>24</v>
      </c>
      <c r="C126" s="6">
        <f t="shared" si="24"/>
        <v>87</v>
      </c>
      <c r="D126" s="6">
        <v>78.2</v>
      </c>
      <c r="F126" s="6">
        <f t="shared" ref="F126:F130" si="25">C126/D126</f>
        <v>1.1125319693094629</v>
      </c>
    </row>
    <row r="127" spans="1:43" x14ac:dyDescent="0.2">
      <c r="A127" s="54"/>
      <c r="B127" s="1" t="s">
        <v>25</v>
      </c>
      <c r="C127" s="6">
        <f t="shared" si="24"/>
        <v>17.8</v>
      </c>
      <c r="D127" s="6">
        <v>12.6</v>
      </c>
      <c r="F127" s="6">
        <f t="shared" si="25"/>
        <v>1.4126984126984128</v>
      </c>
    </row>
    <row r="128" spans="1:43" x14ac:dyDescent="0.2">
      <c r="A128" s="54"/>
      <c r="B128" s="1" t="s">
        <v>0</v>
      </c>
      <c r="C128" s="6">
        <f t="shared" si="24"/>
        <v>44.4</v>
      </c>
      <c r="D128" s="6">
        <v>0</v>
      </c>
      <c r="F128" s="6" t="e">
        <f t="shared" si="25"/>
        <v>#DIV/0!</v>
      </c>
    </row>
    <row r="129" spans="1:12" x14ac:dyDescent="0.2">
      <c r="A129" s="54"/>
      <c r="B129" s="1" t="s">
        <v>15</v>
      </c>
      <c r="C129" s="6">
        <f t="shared" si="24"/>
        <v>19.899999999999999</v>
      </c>
      <c r="D129" s="6">
        <v>0</v>
      </c>
      <c r="F129" s="6" t="e">
        <f t="shared" si="25"/>
        <v>#DIV/0!</v>
      </c>
    </row>
    <row r="130" spans="1:12" x14ac:dyDescent="0.2">
      <c r="A130" s="54"/>
      <c r="B130" s="1" t="s">
        <v>16</v>
      </c>
      <c r="C130" s="6">
        <f t="shared" si="24"/>
        <v>28.1</v>
      </c>
      <c r="D130" s="6">
        <v>0</v>
      </c>
      <c r="F130" s="6" t="e">
        <f t="shared" si="25"/>
        <v>#DIV/0!</v>
      </c>
    </row>
    <row r="131" spans="1:12" ht="20" x14ac:dyDescent="0.25">
      <c r="C131" s="45" t="s">
        <v>34</v>
      </c>
      <c r="D131" s="46" t="s">
        <v>68</v>
      </c>
      <c r="F131" s="32" t="s">
        <v>67</v>
      </c>
    </row>
    <row r="133" spans="1:12" ht="47" x14ac:dyDescent="0.55000000000000004">
      <c r="A133" s="27" t="s">
        <v>76</v>
      </c>
    </row>
    <row r="135" spans="1:12" x14ac:dyDescent="0.2">
      <c r="C135" s="52" t="s">
        <v>3</v>
      </c>
      <c r="D135" s="52"/>
      <c r="E135" s="52"/>
      <c r="F135" s="52"/>
      <c r="G135" s="52"/>
      <c r="H135" s="52"/>
    </row>
    <row r="136" spans="1:12" ht="114" x14ac:dyDescent="0.2">
      <c r="C136" s="2" t="s">
        <v>22</v>
      </c>
      <c r="D136" s="2" t="s">
        <v>24</v>
      </c>
      <c r="E136" s="2" t="s">
        <v>25</v>
      </c>
      <c r="F136" s="2" t="s">
        <v>0</v>
      </c>
      <c r="G136" s="2" t="s">
        <v>15</v>
      </c>
      <c r="H136" s="2" t="s">
        <v>16</v>
      </c>
    </row>
    <row r="137" spans="1:12" x14ac:dyDescent="0.2">
      <c r="A137" s="54" t="s">
        <v>3</v>
      </c>
      <c r="B137" s="1" t="s">
        <v>22</v>
      </c>
      <c r="C137" s="6">
        <f t="shared" ref="C137:H142" ca="1" si="26">IF((ROW()-ROW($C$137))=(COLUMN()-COLUMN($C$137)),INDIRECT(ADDRESS(ROW(L$55),COLUMN(L$55))),0)</f>
        <v>22.4</v>
      </c>
      <c r="D137" s="6">
        <f t="shared" ca="1" si="26"/>
        <v>0</v>
      </c>
      <c r="E137" s="6">
        <f t="shared" ca="1" si="26"/>
        <v>0</v>
      </c>
      <c r="F137" s="6">
        <f t="shared" ca="1" si="26"/>
        <v>0</v>
      </c>
      <c r="G137" s="6">
        <f t="shared" ca="1" si="26"/>
        <v>0</v>
      </c>
      <c r="H137" s="6">
        <f t="shared" ca="1" si="26"/>
        <v>0</v>
      </c>
      <c r="J137" s="6" t="e">
        <f t="array" aca="1" ref="J137:J142" ca="1">MMULT(C137:H142, F125:F130)</f>
        <v>#DIV/0!</v>
      </c>
      <c r="L137" s="7" t="e">
        <f t="shared" ref="L137:L142" ca="1" si="27">J137-AD62</f>
        <v>#DIV/0!</v>
      </c>
    </row>
    <row r="138" spans="1:12" x14ac:dyDescent="0.2">
      <c r="A138" s="54"/>
      <c r="B138" s="1" t="s">
        <v>24</v>
      </c>
      <c r="C138" s="6">
        <f t="shared" ca="1" si="26"/>
        <v>0</v>
      </c>
      <c r="D138" s="6">
        <f t="shared" ca="1" si="26"/>
        <v>78.2</v>
      </c>
      <c r="E138" s="6">
        <f t="shared" ca="1" si="26"/>
        <v>0</v>
      </c>
      <c r="F138" s="6">
        <f t="shared" ca="1" si="26"/>
        <v>0</v>
      </c>
      <c r="G138" s="6">
        <f t="shared" ca="1" si="26"/>
        <v>0</v>
      </c>
      <c r="H138" s="6">
        <f t="shared" ca="1" si="26"/>
        <v>0</v>
      </c>
      <c r="J138" s="6" t="e">
        <f ca="1"/>
        <v>#DIV/0!</v>
      </c>
      <c r="L138" s="7" t="e">
        <f t="shared" ca="1" si="27"/>
        <v>#DIV/0!</v>
      </c>
    </row>
    <row r="139" spans="1:12" x14ac:dyDescent="0.2">
      <c r="A139" s="54"/>
      <c r="B139" s="1" t="s">
        <v>25</v>
      </c>
      <c r="C139" s="6">
        <f t="shared" ca="1" si="26"/>
        <v>0</v>
      </c>
      <c r="D139" s="6">
        <f t="shared" ca="1" si="26"/>
        <v>0</v>
      </c>
      <c r="E139" s="6">
        <f t="shared" ca="1" si="26"/>
        <v>12.6</v>
      </c>
      <c r="F139" s="6">
        <f t="shared" ca="1" si="26"/>
        <v>0</v>
      </c>
      <c r="G139" s="6">
        <f t="shared" ca="1" si="26"/>
        <v>0</v>
      </c>
      <c r="H139" s="6">
        <f t="shared" ca="1" si="26"/>
        <v>0</v>
      </c>
      <c r="J139" s="6" t="e">
        <f ca="1"/>
        <v>#DIV/0!</v>
      </c>
      <c r="L139" s="7" t="e">
        <f t="shared" ca="1" si="27"/>
        <v>#DIV/0!</v>
      </c>
    </row>
    <row r="140" spans="1:12" x14ac:dyDescent="0.2">
      <c r="A140" s="54"/>
      <c r="B140" s="1" t="s">
        <v>0</v>
      </c>
      <c r="C140" s="6">
        <f t="shared" ca="1" si="26"/>
        <v>0</v>
      </c>
      <c r="D140" s="6">
        <f t="shared" ca="1" si="26"/>
        <v>0</v>
      </c>
      <c r="E140" s="6">
        <f t="shared" ca="1" si="26"/>
        <v>0</v>
      </c>
      <c r="F140" s="6">
        <f t="shared" ca="1" si="26"/>
        <v>25.2</v>
      </c>
      <c r="G140" s="6">
        <f t="shared" ca="1" si="26"/>
        <v>0</v>
      </c>
      <c r="H140" s="6">
        <f t="shared" ca="1" si="26"/>
        <v>0</v>
      </c>
      <c r="J140" s="6" t="e">
        <f ca="1"/>
        <v>#DIV/0!</v>
      </c>
      <c r="L140" s="7" t="e">
        <f t="shared" ca="1" si="27"/>
        <v>#DIV/0!</v>
      </c>
    </row>
    <row r="141" spans="1:12" x14ac:dyDescent="0.2">
      <c r="A141" s="54"/>
      <c r="B141" s="1" t="s">
        <v>15</v>
      </c>
      <c r="C141" s="6">
        <f t="shared" ca="1" si="26"/>
        <v>0</v>
      </c>
      <c r="D141" s="6">
        <f t="shared" ca="1" si="26"/>
        <v>0</v>
      </c>
      <c r="E141" s="6">
        <f t="shared" ca="1" si="26"/>
        <v>0</v>
      </c>
      <c r="F141" s="6">
        <f t="shared" ca="1" si="26"/>
        <v>0</v>
      </c>
      <c r="G141" s="6">
        <f t="shared" ca="1" si="26"/>
        <v>0.4</v>
      </c>
      <c r="H141" s="6">
        <f t="shared" ca="1" si="26"/>
        <v>0</v>
      </c>
      <c r="J141" s="6" t="e">
        <f ca="1"/>
        <v>#DIV/0!</v>
      </c>
      <c r="L141" s="7" t="e">
        <f t="shared" ca="1" si="27"/>
        <v>#DIV/0!</v>
      </c>
    </row>
    <row r="142" spans="1:12" x14ac:dyDescent="0.2">
      <c r="A142" s="54"/>
      <c r="B142" s="1" t="s">
        <v>16</v>
      </c>
      <c r="C142" s="6">
        <f t="shared" ca="1" si="26"/>
        <v>0</v>
      </c>
      <c r="D142" s="6">
        <f t="shared" ca="1" si="26"/>
        <v>0</v>
      </c>
      <c r="E142" s="6">
        <f t="shared" ca="1" si="26"/>
        <v>0</v>
      </c>
      <c r="F142" s="6">
        <f t="shared" ca="1" si="26"/>
        <v>0</v>
      </c>
      <c r="G142" s="6">
        <f t="shared" ca="1" si="26"/>
        <v>0</v>
      </c>
      <c r="H142" s="6">
        <f t="shared" ca="1" si="26"/>
        <v>5.9</v>
      </c>
      <c r="J142" s="6" t="e">
        <f ca="1"/>
        <v>#DIV/0!</v>
      </c>
      <c r="L142" s="7" t="e">
        <f t="shared" ca="1" si="27"/>
        <v>#DIV/0!</v>
      </c>
    </row>
    <row r="143" spans="1:12" ht="18" x14ac:dyDescent="0.25">
      <c r="C143" s="52" t="s">
        <v>77</v>
      </c>
      <c r="D143" s="52"/>
      <c r="E143" s="52"/>
      <c r="F143" s="52"/>
      <c r="G143" s="52"/>
      <c r="H143" s="52"/>
      <c r="J143" s="33" t="s">
        <v>79</v>
      </c>
    </row>
    <row r="144" spans="1:12" x14ac:dyDescent="0.2">
      <c r="L144" t="s">
        <v>78</v>
      </c>
    </row>
  </sheetData>
  <mergeCells count="71">
    <mergeCell ref="C143:H143"/>
    <mergeCell ref="Z73:AB73"/>
    <mergeCell ref="C120:E120"/>
    <mergeCell ref="G120:I120"/>
    <mergeCell ref="K120:M120"/>
    <mergeCell ref="A125:A130"/>
    <mergeCell ref="C135:H135"/>
    <mergeCell ref="A137:A142"/>
    <mergeCell ref="J92:J94"/>
    <mergeCell ref="L95:Q95"/>
    <mergeCell ref="A100:I100"/>
    <mergeCell ref="A102:A109"/>
    <mergeCell ref="A112:I112"/>
    <mergeCell ref="A114:A119"/>
    <mergeCell ref="BE81:BL81"/>
    <mergeCell ref="BT81:BY81"/>
    <mergeCell ref="A83:A90"/>
    <mergeCell ref="L91:Q91"/>
    <mergeCell ref="AI91:AP91"/>
    <mergeCell ref="AT91:BA91"/>
    <mergeCell ref="BE91:BL91"/>
    <mergeCell ref="BT91:BY91"/>
    <mergeCell ref="C77:J77"/>
    <mergeCell ref="AI77:AJ77"/>
    <mergeCell ref="AL77:AM77"/>
    <mergeCell ref="AT77:BA77"/>
    <mergeCell ref="C79:J79"/>
    <mergeCell ref="C81:J81"/>
    <mergeCell ref="AI81:AP81"/>
    <mergeCell ref="AT81:BA81"/>
    <mergeCell ref="C70:J70"/>
    <mergeCell ref="AI73:AJ73"/>
    <mergeCell ref="AL73:AM73"/>
    <mergeCell ref="AT73:BA73"/>
    <mergeCell ref="A75:A76"/>
    <mergeCell ref="C68:J68"/>
    <mergeCell ref="Z68:AB68"/>
    <mergeCell ref="AI68:AN68"/>
    <mergeCell ref="AT68:BA68"/>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42:A49"/>
    <mergeCell ref="U42:U49"/>
    <mergeCell ref="L50:Q50"/>
    <mergeCell ref="W50:X50"/>
    <mergeCell ref="AI50:AP50"/>
    <mergeCell ref="AT50:AY50"/>
    <mergeCell ref="AI40:AP40"/>
    <mergeCell ref="AT40:AY40"/>
    <mergeCell ref="BE40:BJ40"/>
    <mergeCell ref="BT40:BY40"/>
    <mergeCell ref="CA40:CH40"/>
    <mergeCell ref="CJ40:CK40"/>
    <mergeCell ref="C26:E26"/>
    <mergeCell ref="A28:A35"/>
    <mergeCell ref="C36:E36"/>
    <mergeCell ref="C40:J40"/>
    <mergeCell ref="L40:Q40"/>
    <mergeCell ref="W40:X40"/>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workbookViewId="0">
      <selection activeCell="G27" sqref="G27"/>
    </sheetView>
  </sheetViews>
  <sheetFormatPr baseColWidth="10" defaultRowHeight="16" x14ac:dyDescent="0.2"/>
  <cols>
    <col min="7" max="7" width="16.1640625" customWidth="1"/>
  </cols>
  <sheetData>
    <row r="1" spans="1:10" x14ac:dyDescent="0.2">
      <c r="A1" t="s">
        <v>91</v>
      </c>
      <c r="B1" t="s">
        <v>92</v>
      </c>
      <c r="C1" t="s">
        <v>93</v>
      </c>
      <c r="D1" t="s">
        <v>94</v>
      </c>
      <c r="E1" t="s">
        <v>95</v>
      </c>
      <c r="F1" t="s">
        <v>96</v>
      </c>
      <c r="G1" t="s">
        <v>97</v>
      </c>
      <c r="H1" t="s">
        <v>98</v>
      </c>
      <c r="I1" t="s">
        <v>113</v>
      </c>
      <c r="J1" t="s">
        <v>99</v>
      </c>
    </row>
    <row r="2" spans="1:10" x14ac:dyDescent="0.2">
      <c r="A2" t="s">
        <v>110</v>
      </c>
      <c r="B2">
        <v>2000</v>
      </c>
      <c r="C2" t="s">
        <v>100</v>
      </c>
      <c r="D2" t="s">
        <v>101</v>
      </c>
      <c r="E2" t="s">
        <v>112</v>
      </c>
      <c r="F2" t="s">
        <v>111</v>
      </c>
      <c r="G2" t="s">
        <v>102</v>
      </c>
      <c r="H2" t="s">
        <v>23</v>
      </c>
      <c r="I2" t="e">
        <f>#REF!</f>
        <v>#REF!</v>
      </c>
      <c r="J2" t="s">
        <v>103</v>
      </c>
    </row>
    <row r="3" spans="1:10" x14ac:dyDescent="0.2">
      <c r="A3" t="s">
        <v>110</v>
      </c>
      <c r="B3">
        <v>2000</v>
      </c>
      <c r="C3" t="s">
        <v>100</v>
      </c>
      <c r="D3" t="s">
        <v>101</v>
      </c>
      <c r="E3" t="s">
        <v>112</v>
      </c>
      <c r="F3" t="s">
        <v>111</v>
      </c>
      <c r="G3" t="s">
        <v>21</v>
      </c>
      <c r="H3" t="s">
        <v>1</v>
      </c>
      <c r="I3" t="e">
        <f>#REF!</f>
        <v>#REF!</v>
      </c>
      <c r="J3" t="s">
        <v>103</v>
      </c>
    </row>
    <row r="4" spans="1:10" x14ac:dyDescent="0.2">
      <c r="A4" t="s">
        <v>110</v>
      </c>
      <c r="B4">
        <v>2000</v>
      </c>
      <c r="C4" t="s">
        <v>100</v>
      </c>
      <c r="D4" t="s">
        <v>104</v>
      </c>
      <c r="E4" t="s">
        <v>112</v>
      </c>
      <c r="F4" t="s">
        <v>111</v>
      </c>
      <c r="G4" t="s">
        <v>22</v>
      </c>
      <c r="H4" t="s">
        <v>23</v>
      </c>
      <c r="I4">
        <f>-PSUT!L42</f>
        <v>-97</v>
      </c>
      <c r="J4" t="s">
        <v>103</v>
      </c>
    </row>
    <row r="5" spans="1:10" x14ac:dyDescent="0.2">
      <c r="A5" t="s">
        <v>110</v>
      </c>
      <c r="B5">
        <v>2000</v>
      </c>
      <c r="C5" t="s">
        <v>100</v>
      </c>
      <c r="D5" t="s">
        <v>106</v>
      </c>
      <c r="E5" t="s">
        <v>112</v>
      </c>
      <c r="F5" t="s">
        <v>111</v>
      </c>
      <c r="G5" t="s">
        <v>22</v>
      </c>
      <c r="H5" t="s">
        <v>27</v>
      </c>
      <c r="I5" t="e">
        <f>-#REF!</f>
        <v>#REF!</v>
      </c>
      <c r="J5" t="s">
        <v>103</v>
      </c>
    </row>
    <row r="6" spans="1:10" x14ac:dyDescent="0.2">
      <c r="A6" t="s">
        <v>110</v>
      </c>
      <c r="B6">
        <v>2000</v>
      </c>
      <c r="C6" t="s">
        <v>100</v>
      </c>
      <c r="D6" t="s">
        <v>104</v>
      </c>
      <c r="E6" t="s">
        <v>112</v>
      </c>
      <c r="F6" t="s">
        <v>111</v>
      </c>
      <c r="G6" t="s">
        <v>22</v>
      </c>
      <c r="H6" t="s">
        <v>27</v>
      </c>
      <c r="I6" t="e">
        <f>#REF!</f>
        <v>#REF!</v>
      </c>
      <c r="J6" t="s">
        <v>103</v>
      </c>
    </row>
    <row r="7" spans="1:10" x14ac:dyDescent="0.2">
      <c r="A7" t="s">
        <v>110</v>
      </c>
      <c r="B7">
        <v>2000</v>
      </c>
      <c r="C7" t="s">
        <v>100</v>
      </c>
      <c r="D7" t="s">
        <v>104</v>
      </c>
      <c r="E7" t="s">
        <v>112</v>
      </c>
      <c r="F7" t="s">
        <v>111</v>
      </c>
      <c r="G7" t="s">
        <v>24</v>
      </c>
      <c r="H7" t="s">
        <v>1</v>
      </c>
      <c r="I7" t="e">
        <f>-#REF!</f>
        <v>#REF!</v>
      </c>
      <c r="J7" t="s">
        <v>103</v>
      </c>
    </row>
    <row r="8" spans="1:10" x14ac:dyDescent="0.2">
      <c r="A8" t="s">
        <v>110</v>
      </c>
      <c r="B8">
        <v>2000</v>
      </c>
      <c r="C8" t="s">
        <v>100</v>
      </c>
      <c r="D8" t="s">
        <v>104</v>
      </c>
      <c r="E8" t="s">
        <v>112</v>
      </c>
      <c r="F8" t="s">
        <v>111</v>
      </c>
      <c r="G8" t="s">
        <v>24</v>
      </c>
      <c r="H8" t="s">
        <v>26</v>
      </c>
      <c r="I8" t="e">
        <f>#REF!</f>
        <v>#REF!</v>
      </c>
      <c r="J8" t="s">
        <v>103</v>
      </c>
    </row>
    <row r="9" spans="1:10" x14ac:dyDescent="0.2">
      <c r="A9" t="s">
        <v>110</v>
      </c>
      <c r="B9">
        <v>2000</v>
      </c>
      <c r="C9" t="s">
        <v>100</v>
      </c>
      <c r="D9" t="s">
        <v>104</v>
      </c>
      <c r="E9" t="s">
        <v>112</v>
      </c>
      <c r="F9" t="s">
        <v>111</v>
      </c>
      <c r="G9" t="s">
        <v>25</v>
      </c>
      <c r="H9" t="s">
        <v>26</v>
      </c>
      <c r="I9" t="e">
        <f>-#REF!</f>
        <v>#REF!</v>
      </c>
      <c r="J9" t="s">
        <v>103</v>
      </c>
    </row>
    <row r="10" spans="1:10" x14ac:dyDescent="0.2">
      <c r="A10" t="s">
        <v>110</v>
      </c>
      <c r="B10">
        <v>2000</v>
      </c>
      <c r="C10" t="s">
        <v>100</v>
      </c>
      <c r="D10" t="s">
        <v>104</v>
      </c>
      <c r="E10" t="s">
        <v>112</v>
      </c>
      <c r="F10" t="s">
        <v>111</v>
      </c>
      <c r="G10" t="s">
        <v>25</v>
      </c>
      <c r="H10" t="s">
        <v>29</v>
      </c>
      <c r="I10" t="e">
        <f>#REF!</f>
        <v>#REF!</v>
      </c>
      <c r="J10" t="s">
        <v>103</v>
      </c>
    </row>
    <row r="11" spans="1:10" x14ac:dyDescent="0.2">
      <c r="A11" t="s">
        <v>110</v>
      </c>
      <c r="B11">
        <v>2000</v>
      </c>
      <c r="C11" t="s">
        <v>100</v>
      </c>
      <c r="D11" t="s">
        <v>104</v>
      </c>
      <c r="E11" t="s">
        <v>112</v>
      </c>
      <c r="F11" t="s">
        <v>111</v>
      </c>
      <c r="G11" t="s">
        <v>16</v>
      </c>
      <c r="H11" t="s">
        <v>26</v>
      </c>
      <c r="I11" t="e">
        <f>-#REF!</f>
        <v>#REF!</v>
      </c>
      <c r="J11" t="s">
        <v>103</v>
      </c>
    </row>
    <row r="12" spans="1:10" x14ac:dyDescent="0.2">
      <c r="A12" t="s">
        <v>110</v>
      </c>
      <c r="B12">
        <v>2000</v>
      </c>
      <c r="C12" t="s">
        <v>100</v>
      </c>
      <c r="D12" t="s">
        <v>104</v>
      </c>
      <c r="E12" t="s">
        <v>112</v>
      </c>
      <c r="F12" t="s">
        <v>111</v>
      </c>
      <c r="G12" t="s">
        <v>16</v>
      </c>
      <c r="H12" t="s">
        <v>18</v>
      </c>
      <c r="I12" t="e">
        <f>#REF!</f>
        <v>#REF!</v>
      </c>
      <c r="J12" t="s">
        <v>33</v>
      </c>
    </row>
    <row r="13" spans="1:10" x14ac:dyDescent="0.2">
      <c r="A13" t="s">
        <v>110</v>
      </c>
      <c r="B13">
        <v>2000</v>
      </c>
      <c r="C13" t="s">
        <v>100</v>
      </c>
      <c r="D13" t="s">
        <v>104</v>
      </c>
      <c r="E13" t="s">
        <v>112</v>
      </c>
      <c r="F13" t="s">
        <v>111</v>
      </c>
      <c r="G13" t="s">
        <v>15</v>
      </c>
      <c r="H13" t="s">
        <v>27</v>
      </c>
      <c r="I13" t="e">
        <f>-#REF!</f>
        <v>#REF!</v>
      </c>
      <c r="J13" t="s">
        <v>103</v>
      </c>
    </row>
    <row r="14" spans="1:10" x14ac:dyDescent="0.2">
      <c r="A14" t="s">
        <v>110</v>
      </c>
      <c r="B14">
        <v>2000</v>
      </c>
      <c r="C14" t="s">
        <v>100</v>
      </c>
      <c r="D14" t="s">
        <v>104</v>
      </c>
      <c r="E14" t="s">
        <v>112</v>
      </c>
      <c r="F14" t="s">
        <v>111</v>
      </c>
      <c r="G14" t="s">
        <v>15</v>
      </c>
      <c r="H14" t="s">
        <v>29</v>
      </c>
      <c r="I14" t="e">
        <f>-#REF!</f>
        <v>#REF!</v>
      </c>
      <c r="J14" t="s">
        <v>103</v>
      </c>
    </row>
    <row r="15" spans="1:10" x14ac:dyDescent="0.2">
      <c r="A15" t="s">
        <v>110</v>
      </c>
      <c r="B15">
        <v>2000</v>
      </c>
      <c r="C15" t="s">
        <v>100</v>
      </c>
      <c r="D15" t="s">
        <v>104</v>
      </c>
      <c r="E15" t="s">
        <v>112</v>
      </c>
      <c r="F15" t="s">
        <v>111</v>
      </c>
      <c r="G15" t="s">
        <v>15</v>
      </c>
      <c r="H15" t="s">
        <v>17</v>
      </c>
      <c r="I15" t="e">
        <f>#REF!</f>
        <v>#REF!</v>
      </c>
      <c r="J15" t="s">
        <v>33</v>
      </c>
    </row>
    <row r="16" spans="1:10" x14ac:dyDescent="0.2">
      <c r="A16" t="s">
        <v>110</v>
      </c>
      <c r="B16">
        <v>2000</v>
      </c>
      <c r="C16" t="s">
        <v>100</v>
      </c>
      <c r="D16" t="s">
        <v>104</v>
      </c>
      <c r="E16" t="s">
        <v>112</v>
      </c>
      <c r="F16" t="s">
        <v>111</v>
      </c>
      <c r="G16" t="s">
        <v>0</v>
      </c>
      <c r="H16" t="s">
        <v>29</v>
      </c>
      <c r="I16" t="e">
        <f>-#REF!</f>
        <v>#REF!</v>
      </c>
      <c r="J16" t="s">
        <v>103</v>
      </c>
    </row>
    <row r="17" spans="1:10" x14ac:dyDescent="0.2">
      <c r="A17" t="s">
        <v>110</v>
      </c>
      <c r="B17">
        <v>2000</v>
      </c>
      <c r="C17" t="s">
        <v>100</v>
      </c>
      <c r="D17" t="s">
        <v>104</v>
      </c>
      <c r="E17" t="s">
        <v>112</v>
      </c>
      <c r="F17" t="s">
        <v>111</v>
      </c>
      <c r="G17" t="s">
        <v>0</v>
      </c>
      <c r="H17" t="s">
        <v>26</v>
      </c>
      <c r="I17" t="e">
        <f>-#REF!</f>
        <v>#REF!</v>
      </c>
      <c r="J17" t="s">
        <v>103</v>
      </c>
    </row>
    <row r="18" spans="1:10" x14ac:dyDescent="0.2">
      <c r="A18" t="s">
        <v>110</v>
      </c>
      <c r="B18">
        <v>2000</v>
      </c>
      <c r="C18" t="s">
        <v>100</v>
      </c>
      <c r="D18" t="s">
        <v>104</v>
      </c>
      <c r="E18" t="s">
        <v>112</v>
      </c>
      <c r="F18" t="s">
        <v>111</v>
      </c>
      <c r="G18" t="s">
        <v>0</v>
      </c>
      <c r="H18" t="s">
        <v>19</v>
      </c>
      <c r="I18" t="e">
        <f>#REF!</f>
        <v>#REF!</v>
      </c>
      <c r="J18" t="s">
        <v>105</v>
      </c>
    </row>
    <row r="19" spans="1:10" x14ac:dyDescent="0.2">
      <c r="A19" t="s">
        <v>110</v>
      </c>
      <c r="B19">
        <v>2000</v>
      </c>
      <c r="C19" t="s">
        <v>107</v>
      </c>
      <c r="D19" t="s">
        <v>109</v>
      </c>
      <c r="E19" t="s">
        <v>112</v>
      </c>
      <c r="F19" t="s">
        <v>111</v>
      </c>
      <c r="G19" t="s">
        <v>109</v>
      </c>
      <c r="H19" t="s">
        <v>18</v>
      </c>
      <c r="I19" t="e">
        <f>#REF!</f>
        <v>#REF!</v>
      </c>
      <c r="J19" t="s">
        <v>33</v>
      </c>
    </row>
    <row r="20" spans="1:10" x14ac:dyDescent="0.2">
      <c r="A20" t="s">
        <v>110</v>
      </c>
      <c r="B20">
        <v>2000</v>
      </c>
      <c r="C20" t="s">
        <v>107</v>
      </c>
      <c r="D20" t="s">
        <v>109</v>
      </c>
      <c r="E20" t="s">
        <v>112</v>
      </c>
      <c r="F20" t="s">
        <v>111</v>
      </c>
      <c r="G20" t="s">
        <v>109</v>
      </c>
      <c r="H20" t="s">
        <v>17</v>
      </c>
      <c r="I20" t="e">
        <f>#REF!</f>
        <v>#REF!</v>
      </c>
      <c r="J20" t="s">
        <v>33</v>
      </c>
    </row>
    <row r="21" spans="1:10" x14ac:dyDescent="0.2">
      <c r="A21" t="s">
        <v>110</v>
      </c>
      <c r="B21">
        <v>2000</v>
      </c>
      <c r="C21" t="s">
        <v>107</v>
      </c>
      <c r="D21" t="s">
        <v>108</v>
      </c>
      <c r="E21" t="s">
        <v>112</v>
      </c>
      <c r="F21" t="s">
        <v>111</v>
      </c>
      <c r="G21" t="s">
        <v>108</v>
      </c>
      <c r="H21" t="s">
        <v>19</v>
      </c>
      <c r="I21" t="e">
        <f>#REF!</f>
        <v>#REF!</v>
      </c>
      <c r="J21" t="s">
        <v>105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RawECCData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2021-04-15T20:32:25Z</dcterms:modified>
</cp:coreProperties>
</file>