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github/Recca/inst/extdata/Testing_new_k_ps/"/>
    </mc:Choice>
  </mc:AlternateContent>
  <xr:revisionPtr revIDLastSave="0" documentId="13_ncr:1_{9BD1D24F-53CF-D141-B48D-0034718DD4E2}" xr6:coauthVersionLast="40" xr6:coauthVersionMax="40" xr10:uidLastSave="{00000000-0000-0000-0000-000000000000}"/>
  <bookViews>
    <workbookView xWindow="1720" yWindow="440" windowWidth="49480" windowHeight="28360" xr2:uid="{A4DAD2EE-8BEA-3C44-84F2-C5707C512786}"/>
  </bookViews>
  <sheets>
    <sheet name="without R" sheetId="1" r:id="rId1"/>
    <sheet name="with 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M32" i="1" l="1"/>
  <c r="CO32" i="1"/>
  <c r="CM33" i="1"/>
  <c r="CN33" i="1"/>
  <c r="CN31" i="1"/>
  <c r="CO31" i="1"/>
  <c r="CM23" i="1"/>
  <c r="CO23" i="1"/>
  <c r="CM24" i="1"/>
  <c r="CN24" i="1"/>
  <c r="CN22" i="1"/>
  <c r="CO22" i="1"/>
  <c r="CF14" i="1"/>
  <c r="CC12" i="1"/>
  <c r="CG14" i="1"/>
  <c r="CC11" i="1"/>
  <c r="CC10" i="1"/>
  <c r="BM23" i="1"/>
  <c r="BO23" i="1"/>
  <c r="BM24" i="1"/>
  <c r="BN24" i="1"/>
  <c r="BN22" i="1"/>
  <c r="BO22" i="1"/>
  <c r="AM23" i="1" l="1"/>
  <c r="AO23" i="1"/>
  <c r="AM24" i="1"/>
  <c r="AN24" i="1"/>
  <c r="AN22" i="1"/>
  <c r="AO22" i="1"/>
  <c r="W23" i="1"/>
  <c r="Y23" i="1"/>
  <c r="W24" i="1"/>
  <c r="X24" i="1"/>
  <c r="X22" i="1"/>
  <c r="Y22" i="1"/>
  <c r="R23" i="1"/>
  <c r="C51" i="1" s="1"/>
  <c r="R22" i="1"/>
  <c r="T22" i="1" s="1"/>
  <c r="C58" i="1" s="1"/>
  <c r="G31" i="1" a="1"/>
  <c r="G31" i="1" s="1"/>
  <c r="H14" i="1"/>
  <c r="I14" i="1"/>
  <c r="I16" i="1" s="1"/>
  <c r="EG36" i="2"/>
  <c r="EF36" i="2"/>
  <c r="DG36" i="2"/>
  <c r="DF36" i="2"/>
  <c r="CT36" i="2"/>
  <c r="CS36" i="2"/>
  <c r="BW36" i="2"/>
  <c r="BV36" i="2"/>
  <c r="BJ36" i="2"/>
  <c r="BI36" i="2"/>
  <c r="EH35" i="2"/>
  <c r="EF35" i="2"/>
  <c r="DH35" i="2"/>
  <c r="DF35" i="2"/>
  <c r="CU35" i="2"/>
  <c r="CS35" i="2"/>
  <c r="BX35" i="2"/>
  <c r="BV35" i="2"/>
  <c r="BK35" i="2"/>
  <c r="BI35" i="2"/>
  <c r="EH34" i="2"/>
  <c r="EG34" i="2"/>
  <c r="DH34" i="2"/>
  <c r="DG34" i="2"/>
  <c r="CU34" i="2"/>
  <c r="CT34" i="2"/>
  <c r="BX34" i="2"/>
  <c r="BW34" i="2"/>
  <c r="BK34" i="2"/>
  <c r="BJ34" i="2"/>
  <c r="G34" i="2" a="1"/>
  <c r="G36" i="2" s="1"/>
  <c r="P36" i="2" s="1"/>
  <c r="E48" i="2" s="1"/>
  <c r="P27" i="2"/>
  <c r="C53" i="2" s="1"/>
  <c r="E24" i="2"/>
  <c r="D24" i="2"/>
  <c r="C24" i="2"/>
  <c r="U22" i="2"/>
  <c r="P22" i="2"/>
  <c r="R22" i="2" s="1"/>
  <c r="V21" i="2"/>
  <c r="P21" i="2"/>
  <c r="R21" i="2" s="1"/>
  <c r="G14" i="2"/>
  <c r="G53" i="2" s="1"/>
  <c r="CM12" i="2"/>
  <c r="CK12" i="2"/>
  <c r="CJ12" i="2"/>
  <c r="BA12" i="2"/>
  <c r="AZ12" i="2"/>
  <c r="AP12" i="2"/>
  <c r="AO12" i="2"/>
  <c r="V12" i="2"/>
  <c r="U12" i="2"/>
  <c r="P12" i="2"/>
  <c r="G48" i="2" s="1"/>
  <c r="CM11" i="2"/>
  <c r="CM14" i="2" s="1"/>
  <c r="CK11" i="2"/>
  <c r="CJ11" i="2"/>
  <c r="BA11" i="2"/>
  <c r="AZ11" i="2"/>
  <c r="AQ11" i="2"/>
  <c r="AO11" i="2"/>
  <c r="W11" i="2"/>
  <c r="U11" i="2"/>
  <c r="P11" i="2"/>
  <c r="G47" i="2" s="1"/>
  <c r="EB10" i="2"/>
  <c r="CK10" i="2"/>
  <c r="CJ10" i="2"/>
  <c r="BA10" i="2"/>
  <c r="AZ10" i="2"/>
  <c r="AQ10" i="2"/>
  <c r="AP10" i="2"/>
  <c r="W10" i="2"/>
  <c r="V10" i="2"/>
  <c r="P10" i="2"/>
  <c r="G46" i="2" s="1"/>
  <c r="BM32" i="1"/>
  <c r="BO32" i="1"/>
  <c r="BM33" i="1"/>
  <c r="BN33" i="1"/>
  <c r="BN31" i="1"/>
  <c r="BO31" i="1"/>
  <c r="BB11" i="1"/>
  <c r="BC11" i="1"/>
  <c r="BB12" i="1"/>
  <c r="BC12" i="1"/>
  <c r="BC10" i="1"/>
  <c r="BB10" i="1"/>
  <c r="AQ11" i="1"/>
  <c r="AS11" i="1"/>
  <c r="AQ12" i="1"/>
  <c r="AR12" i="1"/>
  <c r="AR10" i="1"/>
  <c r="AS10" i="1"/>
  <c r="W11" i="1"/>
  <c r="Y11" i="1"/>
  <c r="W12" i="1"/>
  <c r="X12" i="1"/>
  <c r="X10" i="1"/>
  <c r="Y10" i="1"/>
  <c r="R24" i="1"/>
  <c r="C52" i="1" s="1"/>
  <c r="G14" i="1"/>
  <c r="R12" i="1"/>
  <c r="E45" i="1" s="1"/>
  <c r="R11" i="1"/>
  <c r="E44" i="1" s="1"/>
  <c r="R10" i="1"/>
  <c r="E43" i="1" s="1"/>
  <c r="EH36" i="2"/>
  <c r="AO24" i="1"/>
  <c r="AQ12" i="2"/>
  <c r="W22" i="1"/>
  <c r="AO10" i="2"/>
  <c r="U21" i="2"/>
  <c r="AS12" i="1"/>
  <c r="AQ10" i="1"/>
  <c r="V22" i="2"/>
  <c r="AR11" i="1"/>
  <c r="AP11" i="2"/>
  <c r="EG35" i="2"/>
  <c r="G33" i="1" l="1"/>
  <c r="R10" i="2"/>
  <c r="G16" i="2"/>
  <c r="D59" i="2" s="1"/>
  <c r="H33" i="1"/>
  <c r="C50" i="1"/>
  <c r="I32" i="1"/>
  <c r="H32" i="1"/>
  <c r="T12" i="1"/>
  <c r="T11" i="1"/>
  <c r="T23" i="1"/>
  <c r="G32" i="1"/>
  <c r="I31" i="1"/>
  <c r="T10" i="1"/>
  <c r="G50" i="1" a="1"/>
  <c r="G50" i="1" s="1"/>
  <c r="H16" i="1"/>
  <c r="AS24" i="1"/>
  <c r="AM10" i="1" s="1" a="1"/>
  <c r="R27" i="2"/>
  <c r="C59" i="2" s="1"/>
  <c r="EB11" i="2"/>
  <c r="C46" i="2" a="1"/>
  <c r="C48" i="2" s="1"/>
  <c r="I48" i="2" s="1"/>
  <c r="H31" i="1"/>
  <c r="I33" i="1"/>
  <c r="R33" i="1" s="1"/>
  <c r="AS12" i="2" a="1"/>
  <c r="Y21" i="2" a="1"/>
  <c r="C47" i="2"/>
  <c r="I47" i="2" s="1"/>
  <c r="F59" i="2"/>
  <c r="R11" i="2"/>
  <c r="R12" i="2"/>
  <c r="G35" i="2"/>
  <c r="P35" i="2" s="1"/>
  <c r="E47" i="2" s="1"/>
  <c r="EB12" i="2"/>
  <c r="AK27" i="2"/>
  <c r="G34" i="2"/>
  <c r="CO10" i="2" a="1"/>
  <c r="U27" i="2"/>
  <c r="AU12" i="1" a="1"/>
  <c r="X11" i="1"/>
  <c r="U10" i="2"/>
  <c r="X23" i="1"/>
  <c r="AN23" i="1"/>
  <c r="V11" i="2"/>
  <c r="W12" i="2"/>
  <c r="W10" i="1"/>
  <c r="Y12" i="1"/>
  <c r="I35" i="1" l="1"/>
  <c r="R32" i="1"/>
  <c r="G52" i="1"/>
  <c r="C59" i="1"/>
  <c r="R31" i="1"/>
  <c r="C43" i="1" s="1"/>
  <c r="G43" i="1" s="1"/>
  <c r="H35" i="1"/>
  <c r="G51" i="1"/>
  <c r="D58" i="1" a="1"/>
  <c r="AM10" i="1"/>
  <c r="AO12" i="1"/>
  <c r="AN10" i="1"/>
  <c r="BF10" i="1" s="1"/>
  <c r="AO10" i="1"/>
  <c r="AM11" i="1"/>
  <c r="AO11" i="1"/>
  <c r="AM12" i="1"/>
  <c r="AN12" i="1"/>
  <c r="BF12" i="1" s="1"/>
  <c r="AN11" i="1"/>
  <c r="BF11" i="1" s="1"/>
  <c r="C46" i="2"/>
  <c r="AA22" i="1" a="1"/>
  <c r="Y27" i="2" a="1"/>
  <c r="AK34" i="2" a="1"/>
  <c r="CO12" i="2"/>
  <c r="CO11" i="2"/>
  <c r="CO10" i="2"/>
  <c r="P34" i="2"/>
  <c r="E46" i="2" s="1"/>
  <c r="I46" i="2" s="1"/>
  <c r="G38" i="2"/>
  <c r="E53" i="2" s="1"/>
  <c r="I53" i="2" s="1"/>
  <c r="AK10" i="2" a="1"/>
  <c r="CQ10" i="2" a="1"/>
  <c r="Y21" i="2"/>
  <c r="Y22" i="2"/>
  <c r="AA22" i="2"/>
  <c r="AA21" i="2"/>
  <c r="Z22" i="2"/>
  <c r="Z21" i="2"/>
  <c r="AC10" i="2" a="1"/>
  <c r="Y10" i="2" a="1"/>
  <c r="AT12" i="2"/>
  <c r="AS12" i="2"/>
  <c r="AU12" i="1"/>
  <c r="AV12" i="1"/>
  <c r="AM31" i="1" a="1"/>
  <c r="G35" i="1"/>
  <c r="C45" i="1"/>
  <c r="G45" i="1" s="1"/>
  <c r="G16" i="1"/>
  <c r="T24" i="1"/>
  <c r="Y24" i="1"/>
  <c r="AM22" i="1"/>
  <c r="E50" i="1" l="1" a="1"/>
  <c r="E50" i="1" s="1"/>
  <c r="I50" i="1" s="1"/>
  <c r="BG12" i="1"/>
  <c r="CB12" i="1"/>
  <c r="BG11" i="1"/>
  <c r="CB11" i="1"/>
  <c r="BG10" i="1"/>
  <c r="BG14" i="1" s="1"/>
  <c r="CB10" i="1"/>
  <c r="AA10" i="1" a="1"/>
  <c r="AE10" i="1" a="1"/>
  <c r="E52" i="1"/>
  <c r="I52" i="1" s="1"/>
  <c r="E51" i="1"/>
  <c r="I51" i="1" s="1"/>
  <c r="C60" i="1"/>
  <c r="BF14" i="1"/>
  <c r="D58" i="1"/>
  <c r="D60" i="1"/>
  <c r="D59" i="1"/>
  <c r="AO14" i="1"/>
  <c r="AN14" i="1"/>
  <c r="AB24" i="1"/>
  <c r="AC23" i="1"/>
  <c r="AA24" i="1"/>
  <c r="AA22" i="1"/>
  <c r="AC24" i="1"/>
  <c r="AB22" i="1"/>
  <c r="AC22" i="1"/>
  <c r="AA23" i="1"/>
  <c r="AB23" i="1"/>
  <c r="Y12" i="2"/>
  <c r="Y11" i="2"/>
  <c r="Y10" i="2"/>
  <c r="CQ11" i="2"/>
  <c r="CQ10" i="2"/>
  <c r="CQ12" i="2"/>
  <c r="AK36" i="2"/>
  <c r="AM36" i="2" s="1"/>
  <c r="AK34" i="2"/>
  <c r="AM34" i="2" s="1"/>
  <c r="AK35" i="2"/>
  <c r="AM35" i="2" s="1"/>
  <c r="AC11" i="2"/>
  <c r="AC10" i="2"/>
  <c r="AC12" i="2"/>
  <c r="AK12" i="2"/>
  <c r="BC12" i="2" s="1"/>
  <c r="AK11" i="2"/>
  <c r="BC11" i="2" s="1"/>
  <c r="AK10" i="2"/>
  <c r="Y27" i="2"/>
  <c r="AA27" i="2"/>
  <c r="Z27" i="2"/>
  <c r="AM31" i="1"/>
  <c r="AO31" i="1" s="1"/>
  <c r="AM32" i="1"/>
  <c r="AO32" i="1" s="1"/>
  <c r="AM33" i="1"/>
  <c r="AO33" i="1" s="1"/>
  <c r="C44" i="1"/>
  <c r="G44" i="1" s="1"/>
  <c r="F60" i="1" l="1"/>
  <c r="AG10" i="1"/>
  <c r="AG11" i="1"/>
  <c r="AF11" i="1"/>
  <c r="AE11" i="1"/>
  <c r="AF12" i="1"/>
  <c r="AE10" i="1"/>
  <c r="AF10" i="1"/>
  <c r="AE12" i="1"/>
  <c r="AG12" i="1"/>
  <c r="AC12" i="1"/>
  <c r="AB10" i="1"/>
  <c r="AC10" i="1"/>
  <c r="AB11" i="1"/>
  <c r="AC11" i="1"/>
  <c r="AB12" i="1"/>
  <c r="AA12" i="1"/>
  <c r="AA10" i="1"/>
  <c r="AA11" i="1"/>
  <c r="BE11" i="1"/>
  <c r="U34" i="2" a="1"/>
  <c r="AK14" i="2"/>
  <c r="BC10" i="2"/>
  <c r="W31" i="1" l="1" a="1"/>
  <c r="X33" i="1" s="1"/>
  <c r="BE12" i="1"/>
  <c r="BC14" i="2"/>
  <c r="BE10" i="2" a="1"/>
  <c r="BG10" i="2" a="1"/>
  <c r="W36" i="2"/>
  <c r="U34" i="2"/>
  <c r="W34" i="2"/>
  <c r="V36" i="2"/>
  <c r="U36" i="2"/>
  <c r="W35" i="2"/>
  <c r="V35" i="2"/>
  <c r="U35" i="2"/>
  <c r="V34" i="2"/>
  <c r="W31" i="1" l="1"/>
  <c r="W33" i="1"/>
  <c r="Y33" i="1"/>
  <c r="X31" i="1"/>
  <c r="Y32" i="1"/>
  <c r="Y31" i="1"/>
  <c r="W32" i="1"/>
  <c r="X32" i="1"/>
  <c r="BE10" i="1"/>
  <c r="BK10" i="1" s="1" a="1"/>
  <c r="AM14" i="1"/>
  <c r="BG11" i="2"/>
  <c r="BG12" i="2"/>
  <c r="BG10" i="2"/>
  <c r="BE10" i="2"/>
  <c r="BE12" i="2"/>
  <c r="BE11" i="2"/>
  <c r="Y34" i="2" a="1"/>
  <c r="BL10" i="1" l="1"/>
  <c r="BM10" i="1"/>
  <c r="BK11" i="1"/>
  <c r="BL11" i="1"/>
  <c r="BM11" i="1"/>
  <c r="BK12" i="1"/>
  <c r="BL12" i="1"/>
  <c r="BK10" i="1"/>
  <c r="BM12" i="1"/>
  <c r="BI10" i="1" a="1"/>
  <c r="BI10" i="1" s="1"/>
  <c r="BE14" i="1"/>
  <c r="Y36" i="2"/>
  <c r="AA36" i="2"/>
  <c r="Y34" i="2"/>
  <c r="AA35" i="2"/>
  <c r="Z35" i="2"/>
  <c r="Y35" i="2"/>
  <c r="Z34" i="2"/>
  <c r="Z36" i="2"/>
  <c r="AA34" i="2"/>
  <c r="CI10" i="1" l="1" a="1"/>
  <c r="CE14" i="1"/>
  <c r="CK10" i="1" a="1"/>
  <c r="BI12" i="1"/>
  <c r="BI11" i="1"/>
  <c r="AC34" i="2" a="1"/>
  <c r="AA31" i="1" a="1"/>
  <c r="AB33" i="1" s="1"/>
  <c r="CK11" i="1" l="1"/>
  <c r="CM10" i="1"/>
  <c r="CL11" i="1"/>
  <c r="CL10" i="1"/>
  <c r="CM12" i="1"/>
  <c r="CK10" i="1"/>
  <c r="CL12" i="1"/>
  <c r="CK12" i="1"/>
  <c r="CM11" i="1"/>
  <c r="CI12" i="1"/>
  <c r="CI10" i="1"/>
  <c r="CI11" i="1"/>
  <c r="AD35" i="2"/>
  <c r="AC36" i="2"/>
  <c r="AC35" i="2"/>
  <c r="AD36" i="2"/>
  <c r="AE34" i="2"/>
  <c r="AD34" i="2"/>
  <c r="AE36" i="2"/>
  <c r="AC34" i="2"/>
  <c r="AE35" i="2"/>
  <c r="AC33" i="1"/>
  <c r="AB32" i="1"/>
  <c r="AA33" i="1"/>
  <c r="AB31" i="1"/>
  <c r="AC31" i="1"/>
  <c r="AA31" i="1"/>
  <c r="AA32" i="1"/>
  <c r="AC32" i="1"/>
  <c r="BG34" i="2" l="1" a="1"/>
  <c r="CQ34" i="2" a="1"/>
  <c r="AH34" i="2" a="1"/>
  <c r="AC27" i="2" a="1"/>
  <c r="AE31" i="1" a="1"/>
  <c r="AE31" i="1" s="1"/>
  <c r="AE27" i="2" l="1"/>
  <c r="AD27" i="2"/>
  <c r="AC27" i="2"/>
  <c r="CQ35" i="2"/>
  <c r="CQ34" i="2"/>
  <c r="CQ36" i="2"/>
  <c r="AH36" i="2"/>
  <c r="AI36" i="2" s="1"/>
  <c r="AH35" i="2"/>
  <c r="AI35" i="2" s="1"/>
  <c r="AH34" i="2"/>
  <c r="AI34" i="2" s="1"/>
  <c r="BG34" i="2"/>
  <c r="BG36" i="2"/>
  <c r="BG35" i="2"/>
  <c r="AG33" i="1"/>
  <c r="AE32" i="1"/>
  <c r="AF32" i="1"/>
  <c r="AG32" i="1"/>
  <c r="AG31" i="1"/>
  <c r="AF33" i="1"/>
  <c r="AF31" i="1"/>
  <c r="AE33" i="1"/>
  <c r="CS34" i="2"/>
  <c r="BI34" i="2"/>
  <c r="CT35" i="2"/>
  <c r="CU36" i="2"/>
  <c r="BJ35" i="2"/>
  <c r="BK36" i="2"/>
  <c r="CK31" i="1" l="1" a="1"/>
  <c r="CK33" i="1" s="1"/>
  <c r="AE22" i="1" a="1"/>
  <c r="AF24" i="1" s="1"/>
  <c r="CV27" i="2" a="1"/>
  <c r="BL27" i="2" a="1"/>
  <c r="CQ27" i="2"/>
  <c r="CS27" i="2" s="1"/>
  <c r="CZ10" i="2" s="1" a="1"/>
  <c r="AH27" i="2" a="1"/>
  <c r="AH27" i="2" s="1"/>
  <c r="AI27" i="2" s="1"/>
  <c r="BG27" i="2"/>
  <c r="BI27" i="2" s="1"/>
  <c r="BP10" i="2" s="1" a="1"/>
  <c r="BK31" i="1" a="1"/>
  <c r="BK31" i="1" s="1"/>
  <c r="AJ31" i="1" a="1"/>
  <c r="AJ33" i="1" s="1"/>
  <c r="AK33" i="1" s="1"/>
  <c r="CO33" i="1"/>
  <c r="BM31" i="1"/>
  <c r="CK31" i="1" l="1"/>
  <c r="CK32" i="1"/>
  <c r="AG22" i="1"/>
  <c r="AE23" i="1"/>
  <c r="AG23" i="1"/>
  <c r="AF22" i="1"/>
  <c r="AG24" i="1"/>
  <c r="AE24" i="1"/>
  <c r="AE22" i="1"/>
  <c r="AF23" i="1"/>
  <c r="CZ12" i="2"/>
  <c r="CZ11" i="2"/>
  <c r="CZ10" i="2"/>
  <c r="BP10" i="2"/>
  <c r="BP12" i="2"/>
  <c r="BP11" i="2"/>
  <c r="BN27" i="2"/>
  <c r="BM27" i="2"/>
  <c r="BL27" i="2"/>
  <c r="CX27" i="2"/>
  <c r="CW27" i="2"/>
  <c r="CV27" i="2"/>
  <c r="BK33" i="1"/>
  <c r="BK32" i="1"/>
  <c r="AJ31" i="1"/>
  <c r="AK31" i="1" s="1"/>
  <c r="AJ32" i="1"/>
  <c r="AK32" i="1" s="1"/>
  <c r="CN32" i="1"/>
  <c r="CM31" i="1"/>
  <c r="CT22" i="1" l="1" a="1"/>
  <c r="CK22" i="1" a="1"/>
  <c r="BK22" i="1" a="1"/>
  <c r="AJ22" i="1" a="1"/>
  <c r="DW27" i="2"/>
  <c r="DZ12" i="2"/>
  <c r="DX27" i="2"/>
  <c r="CZ34" i="2" a="1"/>
  <c r="CZ36" i="2" s="1"/>
  <c r="DB36" i="2" s="1"/>
  <c r="DD36" i="2" s="1"/>
  <c r="DZ11" i="2"/>
  <c r="DZ10" i="2"/>
  <c r="DV27" i="2"/>
  <c r="BP34" i="2" a="1"/>
  <c r="BO33" i="1"/>
  <c r="DH36" i="2"/>
  <c r="BN32" i="1"/>
  <c r="CT23" i="1" l="1"/>
  <c r="CV23" i="1"/>
  <c r="CV22" i="1"/>
  <c r="CT24" i="1"/>
  <c r="CU23" i="1"/>
  <c r="CV24" i="1"/>
  <c r="CU22" i="1"/>
  <c r="CU24" i="1"/>
  <c r="CT22" i="1"/>
  <c r="CK24" i="1"/>
  <c r="CK23" i="1"/>
  <c r="CK22" i="1"/>
  <c r="BT22" i="1" a="1"/>
  <c r="BK22" i="1"/>
  <c r="BK23" i="1"/>
  <c r="BK24" i="1"/>
  <c r="AJ22" i="1"/>
  <c r="AK22" i="1" s="1"/>
  <c r="AJ23" i="1"/>
  <c r="AK23" i="1" s="1"/>
  <c r="AJ24" i="1"/>
  <c r="AK24" i="1" s="1"/>
  <c r="DZ34" i="2" a="1"/>
  <c r="DZ35" i="2" s="1"/>
  <c r="EB35" i="2" s="1"/>
  <c r="CZ34" i="2"/>
  <c r="DB34" i="2" s="1"/>
  <c r="DD34" i="2" s="1"/>
  <c r="CZ35" i="2"/>
  <c r="DB35" i="2" s="1"/>
  <c r="DD35" i="2" s="1"/>
  <c r="BP35" i="2"/>
  <c r="BR35" i="2" s="1"/>
  <c r="BT35" i="2" s="1"/>
  <c r="BP36" i="2"/>
  <c r="BR36" i="2" s="1"/>
  <c r="BT36" i="2" s="1"/>
  <c r="BP34" i="2"/>
  <c r="BR34" i="2" s="1"/>
  <c r="BT34" i="2" s="1"/>
  <c r="DG35" i="2"/>
  <c r="BX36" i="2"/>
  <c r="CM22" i="1"/>
  <c r="BV34" i="2"/>
  <c r="CO24" i="1"/>
  <c r="BW35" i="2"/>
  <c r="CN23" i="1"/>
  <c r="BO24" i="1"/>
  <c r="BN23" i="1"/>
  <c r="DF34" i="2"/>
  <c r="BM22" i="1"/>
  <c r="CT10" i="1" l="1" a="1"/>
  <c r="BT10" i="1" a="1"/>
  <c r="BT22" i="1"/>
  <c r="DD22" i="1" s="1"/>
  <c r="BV24" i="1"/>
  <c r="DF24" i="1" s="1"/>
  <c r="BU22" i="1"/>
  <c r="DE22" i="1" s="1"/>
  <c r="BV22" i="1"/>
  <c r="DF22" i="1" s="1"/>
  <c r="BU23" i="1"/>
  <c r="DE23" i="1" s="1"/>
  <c r="BV23" i="1"/>
  <c r="DF23" i="1" s="1"/>
  <c r="BT24" i="1"/>
  <c r="DD24" i="1" s="1"/>
  <c r="BT23" i="1"/>
  <c r="DD23" i="1" s="1"/>
  <c r="BU24" i="1"/>
  <c r="DE24" i="1" s="1"/>
  <c r="DZ36" i="2"/>
  <c r="EB36" i="2" s="1"/>
  <c r="DZ34" i="2"/>
  <c r="EB34" i="2" s="1"/>
  <c r="ED34" i="2" s="1"/>
  <c r="DL34" i="2" a="1"/>
  <c r="DL35" i="2" s="1"/>
  <c r="CB34" i="2" a="1"/>
  <c r="EF34" i="2"/>
  <c r="CU10" i="1" l="1"/>
  <c r="CT11" i="1"/>
  <c r="CT12" i="1"/>
  <c r="CU12" i="1"/>
  <c r="CV10" i="1"/>
  <c r="CV12" i="1"/>
  <c r="CU11" i="1"/>
  <c r="CT10" i="1"/>
  <c r="CV11" i="1"/>
  <c r="BT10" i="1"/>
  <c r="BV12" i="1"/>
  <c r="BU10" i="1"/>
  <c r="DI10" i="1" s="1"/>
  <c r="BT11" i="1"/>
  <c r="DH11" i="1" s="1"/>
  <c r="BU11" i="1"/>
  <c r="BU12" i="1"/>
  <c r="DI12" i="1" s="1"/>
  <c r="BV10" i="1"/>
  <c r="DJ10" i="1" s="1"/>
  <c r="BV11" i="1"/>
  <c r="DJ11" i="1" s="1"/>
  <c r="BT12" i="1"/>
  <c r="DV22" i="2" a="1"/>
  <c r="DW22" i="2" s="1"/>
  <c r="DM35" i="2"/>
  <c r="DM34" i="2"/>
  <c r="DN35" i="2"/>
  <c r="DL34" i="2"/>
  <c r="DN34" i="2"/>
  <c r="CB34" i="2"/>
  <c r="CB35" i="2"/>
  <c r="CD34" i="2"/>
  <c r="CC34" i="2"/>
  <c r="CD35" i="2"/>
  <c r="CC35" i="2"/>
  <c r="DH12" i="1" l="1"/>
  <c r="DI11" i="1"/>
  <c r="DJ12" i="1"/>
  <c r="DH10" i="1"/>
  <c r="DW23" i="2"/>
  <c r="DV23" i="2"/>
  <c r="DV22" i="2"/>
  <c r="DX23" i="2"/>
  <c r="DX2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Heun</author>
  </authors>
  <commentList>
    <comment ref="AM13" authorId="0" shapeId="0" xr:uid="{4AAA1990-8134-DB40-8AA2-D9FCB40D9C6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Gives fraction of total input to each industry (in columns) provided by each Product (in rows). Columns should sum to 1.</t>
        </r>
      </text>
    </comment>
    <comment ref="BE13" authorId="0" shapeId="0" xr:uid="{869FC01B-5A65-644A-A0B0-2308C852BE1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Gives fraction of total input to each industry (in columns) provided by each Product (in rows). Columns should sum to 1.</t>
        </r>
      </text>
    </comment>
    <comment ref="CE13" authorId="0" shapeId="0" xr:uid="{ED7B9754-E224-4B4F-A169-3BEB9D5AC80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Gives fraction of total input to each industry (in columns) provided by each Product (in rows). Columns should sum to 1.</t>
        </r>
      </text>
    </comment>
    <comment ref="G16" authorId="0" shapeId="0" xr:uid="{08D39F22-CF58-5344-A80E-8825B85605B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Works only if U_bar has only one entry per column. I.e., if inputs to each industry are unit-homogeneous.</t>
        </r>
      </text>
    </comment>
    <comment ref="AQ22" authorId="0" shapeId="0" xr:uid="{AA3DD361-8155-BB4E-B891-5B91F685BBF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 big number to avoid matrix inversion errors.</t>
        </r>
      </text>
    </comment>
    <comment ref="AR23" authorId="0" shapeId="0" xr:uid="{79592EDB-462C-6247-8386-718B188C5F4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 big number to avoid matrix inversion errors.</t>
        </r>
      </text>
    </comment>
    <comment ref="AM34" authorId="0" shapeId="0" xr:uid="{9CDEEF7F-3927-1E49-804D-776C774490E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Gives fraction of total production of products (in rows) consumed by each industry (in rows). Rows should sum to 1 or zero.</t>
        </r>
      </text>
    </comment>
    <comment ref="D58" authorId="0" shapeId="0" xr:uid="{22A70C69-F37A-1D4D-B205-50356F5AA53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Works only if columns of U_bar contain only one non-zero entry. I.e., if the incoming flow to a sector are unit-homogenous.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Heun</author>
  </authors>
  <commentList>
    <comment ref="AK13" authorId="0" shapeId="0" xr:uid="{AD73D96A-2F90-334A-9018-CC5752AFE10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Gives fraction of total input to each industry (in columns) provided by each Product (in rows). Columns should sum to 1.</t>
        </r>
      </text>
    </comment>
    <comment ref="BC13" authorId="0" shapeId="0" xr:uid="{CA1A0791-0041-A844-9354-6274776C13A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Gives fraction of total input to each industry (in columns) provided by each Product (in rows). Columns should sum to 1.</t>
        </r>
      </text>
    </comment>
    <comment ref="CM13" authorId="0" shapeId="0" xr:uid="{9EBC871A-1AFF-6341-810E-F6EF465CF1F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Gives fraction of total input to each industry (in columns) provided by each Product (in rows). Columns should sum to 1.</t>
        </r>
      </text>
    </comment>
    <comment ref="G16" authorId="0" shapeId="0" xr:uid="{0493C922-3379-C945-8C80-CEF59EE9FB7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Works only if U_bar has only one entry per column. I.e., if inputs to each industry are unit-homogeneous.</t>
        </r>
      </text>
    </comment>
    <comment ref="AK37" authorId="0" shapeId="0" xr:uid="{A8F6543E-79A8-FF4F-8923-E4C64680F9A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Gives fraction of total production of products (in rows) consumed by each industry (in rows). Rows should sum to 1 or zero.</t>
        </r>
      </text>
    </comment>
    <comment ref="D59" authorId="0" shapeId="0" xr:uid="{1035AA6D-A2A9-BB41-AB70-71027DB17F4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Works only if columns of U_bar contain only one non-zero entry. I.e., if the incoming flow to a sector are unit-homogenous.</t>
        </r>
      </text>
    </comment>
  </commentList>
</comments>
</file>

<file path=xl/sharedStrings.xml><?xml version="1.0" encoding="utf-8"?>
<sst xmlns="http://schemas.openxmlformats.org/spreadsheetml/2006/main" count="552" uniqueCount="113">
  <si>
    <t>Products</t>
  </si>
  <si>
    <t>Industries</t>
  </si>
  <si>
    <t>Sectors</t>
  </si>
  <si>
    <t>Rens</t>
  </si>
  <si>
    <t>FF</t>
  </si>
  <si>
    <t>Ren elec</t>
  </si>
  <si>
    <t>Solar and wind plants</t>
  </si>
  <si>
    <t>U</t>
  </si>
  <si>
    <t>Y</t>
  </si>
  <si>
    <t>y</t>
  </si>
  <si>
    <t>q</t>
  </si>
  <si>
    <t>Units</t>
  </si>
  <si>
    <t>quads</t>
  </si>
  <si>
    <r>
      <rPr>
        <b/>
        <sz val="12"/>
        <color theme="1"/>
        <rFont val="Calibri"/>
        <family val="2"/>
        <scheme val="minor"/>
      </rPr>
      <t>U_bar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 (Body)"/>
      </rPr>
      <t>T</t>
    </r>
    <r>
      <rPr>
        <vertAlign val="subscript"/>
        <sz val="12"/>
        <color theme="1"/>
        <rFont val="Calibri (Body)"/>
      </rPr>
      <t>units</t>
    </r>
    <r>
      <rPr>
        <sz val="12"/>
        <color theme="1"/>
        <rFont val="Calibri (Body)"/>
      </rPr>
      <t xml:space="preserve"> </t>
    </r>
    <r>
      <rPr>
        <b/>
        <sz val="12"/>
        <color theme="1"/>
        <rFont val="Calibri"/>
        <family val="2"/>
        <scheme val="minor"/>
      </rPr>
      <t>U</t>
    </r>
  </si>
  <si>
    <r>
      <t>f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= </t>
    </r>
    <r>
      <rPr>
        <b/>
        <sz val="12"/>
        <color theme="1"/>
        <rFont val="Calibri"/>
        <family val="2"/>
        <scheme val="minor"/>
      </rPr>
      <t>iU_bar</t>
    </r>
  </si>
  <si>
    <t>Inds</t>
  </si>
  <si>
    <t>R</t>
  </si>
  <si>
    <r>
      <t>R_bar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RS</t>
    </r>
    <r>
      <rPr>
        <vertAlign val="subscript"/>
        <sz val="12"/>
        <color theme="1"/>
        <rFont val="Calibri (Body)"/>
      </rPr>
      <t>units</t>
    </r>
  </si>
  <si>
    <t>r</t>
  </si>
  <si>
    <t>iR</t>
  </si>
  <si>
    <t>V</t>
  </si>
  <si>
    <r>
      <rPr>
        <b/>
        <sz val="12"/>
        <color theme="1"/>
        <rFont val="Calibri"/>
        <family val="2"/>
        <scheme val="minor"/>
      </rPr>
      <t>V_bar = VS</t>
    </r>
    <r>
      <rPr>
        <vertAlign val="subscript"/>
        <sz val="12"/>
        <color theme="1"/>
        <rFont val="Calibri (Body)"/>
      </rPr>
      <t>units</t>
    </r>
  </si>
  <si>
    <t>g</t>
  </si>
  <si>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V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U</t>
    </r>
  </si>
  <si>
    <t>Wi</t>
  </si>
  <si>
    <r>
      <rPr>
        <b/>
        <sz val="12"/>
        <color theme="1"/>
        <rFont val="Calibri"/>
        <family val="2"/>
        <scheme val="minor"/>
      </rPr>
      <t>W_bar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S</t>
    </r>
    <r>
      <rPr>
        <vertAlign val="superscript"/>
        <sz val="12"/>
        <color theme="1"/>
        <rFont val="Calibri (Body)"/>
      </rPr>
      <t>T</t>
    </r>
    <r>
      <rPr>
        <vertAlign val="subscript"/>
        <sz val="12"/>
        <color theme="1"/>
        <rFont val="Calibri (Body)"/>
      </rPr>
      <t>units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W</t>
    </r>
  </si>
  <si>
    <t>Energy balance calculations</t>
  </si>
  <si>
    <t>By Product</t>
  </si>
  <si>
    <t>+</t>
  </si>
  <si>
    <t>=</t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</si>
  <si>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)</t>
    </r>
    <r>
      <rPr>
        <vertAlign val="superscript"/>
        <sz val="12"/>
        <color theme="1"/>
        <rFont val="Calibri (Body)"/>
      </rPr>
      <t>T</t>
    </r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</si>
  <si>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)</t>
    </r>
    <r>
      <rPr>
        <vertAlign val="superscript"/>
        <sz val="12"/>
        <color theme="1"/>
        <rFont val="Calibri (Body)"/>
      </rPr>
      <t>T</t>
    </r>
    <r>
      <rPr>
        <b/>
        <sz val="12"/>
        <color theme="1"/>
        <rFont val="Calibri"/>
        <family val="2"/>
        <scheme val="minor"/>
      </rPr>
      <t xml:space="preserve"> + Wi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y</t>
    </r>
  </si>
  <si>
    <t>By Industry</t>
  </si>
  <si>
    <t>–</t>
  </si>
  <si>
    <t>V_bar</t>
  </si>
  <si>
    <r>
      <rPr>
        <b/>
        <sz val="12"/>
        <color theme="1"/>
        <rFont val="Calibri"/>
        <family val="2"/>
        <scheme val="minor"/>
      </rPr>
      <t>W_bar</t>
    </r>
    <r>
      <rPr>
        <vertAlign val="superscript"/>
        <sz val="12"/>
        <color theme="1"/>
        <rFont val="Calibri (Body)"/>
      </rPr>
      <t>T</t>
    </r>
  </si>
  <si>
    <r>
      <rPr>
        <b/>
        <sz val="12"/>
        <color theme="1"/>
        <rFont val="Calibri"/>
        <family val="2"/>
        <scheme val="minor"/>
      </rPr>
      <t>U_bar</t>
    </r>
    <r>
      <rPr>
        <vertAlign val="superscript"/>
        <sz val="12"/>
        <color theme="1"/>
        <rFont val="Calibri (Body)"/>
      </rPr>
      <t>T</t>
    </r>
  </si>
  <si>
    <r>
      <rPr>
        <b/>
        <sz val="12"/>
        <color theme="1"/>
        <rFont val="Calibri"/>
        <family val="2"/>
        <scheme val="minor"/>
      </rPr>
      <t>V_bar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W_bar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U_bar</t>
    </r>
    <r>
      <rPr>
        <vertAlign val="superscript"/>
        <sz val="12"/>
        <color theme="1"/>
        <rFont val="Calibri (Body)"/>
      </rPr>
      <t>T</t>
    </r>
  </si>
  <si>
    <t>ECC Industry Efficiencies</t>
  </si>
  <si>
    <t>f</t>
  </si>
  <si>
    <r>
      <rPr>
        <b/>
        <sz val="12"/>
        <color theme="1"/>
        <rFont val="Symbol"/>
        <charset val="2"/>
      </rPr>
      <t>h</t>
    </r>
    <r>
      <rPr>
        <vertAlign val="subscript"/>
        <sz val="12"/>
        <color theme="1"/>
        <rFont val="Calibri (Body)"/>
      </rPr>
      <t>E,</t>
    </r>
    <r>
      <rPr>
        <vertAlign val="subscript"/>
        <sz val="12"/>
        <color theme="1"/>
        <rFont val="Symbol"/>
        <charset val="2"/>
      </rPr>
      <t>g</t>
    </r>
  </si>
  <si>
    <t>R1p</t>
  </si>
  <si>
    <t>R2p</t>
  </si>
  <si>
    <t>Ip</t>
  </si>
  <si>
    <t>R1</t>
  </si>
  <si>
    <t>R2</t>
  </si>
  <si>
    <t>I</t>
  </si>
  <si>
    <t>Y1</t>
  </si>
  <si>
    <t>Y2</t>
  </si>
  <si>
    <t>Res</t>
  </si>
  <si>
    <t>q_hat</t>
  </si>
  <si>
    <t>Resources</t>
  </si>
  <si>
    <t>r_hat</t>
  </si>
  <si>
    <t>g_hat</t>
  </si>
  <si>
    <t>Z=U*g_hat_inv</t>
  </si>
  <si>
    <t>r_hat_inv * R</t>
  </si>
  <si>
    <t>D=V*q_hat_inv</t>
  </si>
  <si>
    <r>
      <t>A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Z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D</t>
    </r>
  </si>
  <si>
    <r>
      <t>I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A</t>
    </r>
  </si>
  <si>
    <r>
      <t>L_pxp</t>
    </r>
    <r>
      <rPr>
        <sz val="12"/>
        <color theme="1"/>
        <rFont val="Calibri"/>
        <family val="2"/>
        <scheme val="minor"/>
      </rPr>
      <t xml:space="preserve"> = (</t>
    </r>
    <r>
      <rPr>
        <b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 - </t>
    </r>
    <r>
      <rPr>
        <b/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)</t>
    </r>
    <r>
      <rPr>
        <vertAlign val="superscript"/>
        <sz val="12"/>
        <color theme="1"/>
        <rFont val="Calibri (Body)"/>
      </rPr>
      <t>-1</t>
    </r>
  </si>
  <si>
    <t>L_ixp = D*L_pxp</t>
  </si>
  <si>
    <r>
      <t>C=V</t>
    </r>
    <r>
      <rPr>
        <vertAlign val="superscript"/>
        <sz val="12"/>
        <color theme="1"/>
        <rFont val="Calibri (Body)"/>
      </rPr>
      <t>T</t>
    </r>
    <r>
      <rPr>
        <b/>
        <sz val="12"/>
        <color theme="1"/>
        <rFont val="Calibri"/>
        <family val="2"/>
        <scheme val="minor"/>
      </rPr>
      <t>*g_hat_inv</t>
    </r>
  </si>
  <si>
    <t>g2 = L_ixp * y</t>
  </si>
  <si>
    <r>
      <t>g2</t>
    </r>
    <r>
      <rPr>
        <sz val="12"/>
        <color theme="1"/>
        <rFont val="Calibri"/>
        <family val="2"/>
        <scheme val="minor"/>
      </rPr>
      <t xml:space="preserve"> - </t>
    </r>
    <r>
      <rPr>
        <b/>
        <sz val="12"/>
        <color theme="1"/>
        <rFont val="Calibri"/>
        <family val="2"/>
        <scheme val="minor"/>
      </rPr>
      <t>g</t>
    </r>
  </si>
  <si>
    <t>q2 = L_pxp * y</t>
  </si>
  <si>
    <r>
      <t>q2</t>
    </r>
    <r>
      <rPr>
        <sz val="12"/>
        <color theme="1"/>
        <rFont val="Calibri"/>
        <family val="2"/>
        <scheme val="minor"/>
      </rPr>
      <t xml:space="preserve"> - </t>
    </r>
    <r>
      <rPr>
        <b/>
        <sz val="12"/>
        <color theme="1"/>
        <rFont val="Calibri"/>
        <family val="2"/>
        <scheme val="minor"/>
      </rPr>
      <t>q</t>
    </r>
  </si>
  <si>
    <r>
      <t>K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f_hat_inv</t>
    </r>
  </si>
  <si>
    <t>f_hat</t>
  </si>
  <si>
    <r>
      <t>q_hat_inv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U</t>
    </r>
  </si>
  <si>
    <t>y_hat</t>
  </si>
  <si>
    <r>
      <t>y_hat_inv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Y</t>
    </r>
  </si>
  <si>
    <t>Upstream Swim 1</t>
  </si>
  <si>
    <r>
      <t>K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</si>
  <si>
    <r>
      <t>y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K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*  </t>
    </r>
    <r>
      <rPr>
        <b/>
        <sz val="12"/>
        <color theme="1"/>
        <rFont val="Calibri"/>
        <family val="2"/>
        <scheme val="minor"/>
      </rPr>
      <t>f</t>
    </r>
  </si>
  <si>
    <r>
      <t>K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*  </t>
    </r>
    <r>
      <rPr>
        <b/>
        <sz val="12"/>
        <color theme="1"/>
        <rFont val="Calibri"/>
        <family val="2"/>
        <scheme val="minor"/>
      </rPr>
      <t>f_hat</t>
    </r>
  </si>
  <si>
    <r>
      <t>g'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 xml:space="preserve"> = L_ixp * y'</t>
    </r>
    <r>
      <rPr>
        <vertAlign val="subscript"/>
        <sz val="12"/>
        <color theme="1"/>
        <rFont val="Calibri (Body)"/>
      </rPr>
      <t>1</t>
    </r>
  </si>
  <si>
    <r>
      <t>g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>_hat</t>
    </r>
  </si>
  <si>
    <r>
      <t>V</t>
    </r>
    <r>
      <rPr>
        <sz val="12"/>
        <color theme="1"/>
        <rFont val="Calibri (Body)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 xml:space="preserve"> = D * q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>_hat</t>
    </r>
  </si>
  <si>
    <r>
      <t>q'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 xml:space="preserve"> = L_pxp * y'</t>
    </r>
    <r>
      <rPr>
        <vertAlign val="subscript"/>
        <sz val="12"/>
        <color theme="1"/>
        <rFont val="Calibri (Body)"/>
      </rPr>
      <t>1</t>
    </r>
  </si>
  <si>
    <r>
      <t>q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>_hat</t>
    </r>
  </si>
  <si>
    <r>
      <t>U</t>
    </r>
    <r>
      <rPr>
        <sz val="12"/>
        <color theme="1"/>
        <rFont val="Calibri (Body)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 xml:space="preserve"> = Z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 xml:space="preserve">_hat </t>
    </r>
    <r>
      <rPr>
        <sz val="12"/>
        <color theme="1"/>
        <rFont val="Calibri"/>
        <family val="2"/>
        <scheme val="minor"/>
      </rPr>
      <t xml:space="preserve">+ </t>
    </r>
    <r>
      <rPr>
        <b/>
        <sz val="12"/>
        <color theme="1"/>
        <rFont val="Calibri"/>
        <family val="2"/>
        <scheme val="minor"/>
      </rPr>
      <t>K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f_hat</t>
    </r>
  </si>
  <si>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</si>
  <si>
    <r>
      <t>W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>i</t>
    </r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</si>
  <si>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 (Body)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)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=  – </t>
    </r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 o </t>
    </r>
    <r>
      <rPr>
        <b/>
        <sz val="12"/>
        <color theme="1"/>
        <rFont val="Calibri"/>
        <family val="2"/>
        <scheme val="minor"/>
      </rPr>
      <t>i</t>
    </r>
    <r>
      <rPr>
        <vertAlign val="subscript"/>
        <sz val="12"/>
        <color theme="1"/>
        <rFont val="Calibri (Body)"/>
      </rPr>
      <t>–</t>
    </r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</si>
  <si>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)'</t>
    </r>
    <r>
      <rPr>
        <b/>
        <sz val="12"/>
        <color theme="1"/>
        <rFont val="Calibri"/>
        <family val="2"/>
        <scheme val="minor"/>
      </rPr>
      <t>_hat</t>
    </r>
  </si>
  <si>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= (</t>
    </r>
    <r>
      <rPr>
        <b/>
        <sz val="12"/>
        <color theme="1"/>
        <rFont val="Calibri"/>
        <family val="2"/>
        <scheme val="minor"/>
      </rPr>
      <t>r_hat_inv</t>
    </r>
    <r>
      <rPr>
        <sz val="12"/>
        <color theme="1"/>
        <rFont val="Calibri"/>
        <family val="2"/>
        <scheme val="minor"/>
      </rPr>
      <t xml:space="preserve"> *</t>
    </r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) * (</t>
    </r>
    <r>
      <rPr>
        <b/>
        <sz val="12"/>
        <color theme="1"/>
        <rFont val="Calibri"/>
        <family val="2"/>
        <scheme val="minor"/>
      </rPr>
      <t>iR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>)'</t>
    </r>
    <r>
      <rPr>
        <b/>
        <sz val="12"/>
        <color theme="1"/>
        <rFont val="Calibri"/>
        <family val="2"/>
        <scheme val="minor"/>
      </rPr>
      <t>_hat</t>
    </r>
  </si>
  <si>
    <t>Upstream Swim 2</t>
  </si>
  <si>
    <r>
      <t>K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</si>
  <si>
    <r>
      <t>y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K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*  </t>
    </r>
    <r>
      <rPr>
        <b/>
        <sz val="12"/>
        <color theme="1"/>
        <rFont val="Calibri"/>
        <family val="2"/>
        <scheme val="minor"/>
      </rPr>
      <t>f</t>
    </r>
  </si>
  <si>
    <r>
      <t>K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*  </t>
    </r>
    <r>
      <rPr>
        <b/>
        <sz val="12"/>
        <color theme="1"/>
        <rFont val="Calibri"/>
        <family val="2"/>
        <scheme val="minor"/>
      </rPr>
      <t>f_hat</t>
    </r>
  </si>
  <si>
    <r>
      <t>U</t>
    </r>
    <r>
      <rPr>
        <sz val="12"/>
        <color theme="1"/>
        <rFont val="Calibri (Body)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 xml:space="preserve"> = Z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 xml:space="preserve">_hat </t>
    </r>
    <r>
      <rPr>
        <sz val="12"/>
        <color theme="1"/>
        <rFont val="Calibri"/>
        <family val="2"/>
        <scheme val="minor"/>
      </rPr>
      <t xml:space="preserve">+ </t>
    </r>
    <r>
      <rPr>
        <b/>
        <sz val="12"/>
        <color theme="1"/>
        <rFont val="Calibri"/>
        <family val="2"/>
        <scheme val="minor"/>
      </rPr>
      <t>K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* </t>
    </r>
    <r>
      <rPr>
        <b/>
        <sz val="12"/>
        <color theme="1"/>
        <rFont val="Calibri"/>
        <family val="2"/>
        <scheme val="minor"/>
      </rPr>
      <t>f_hat</t>
    </r>
  </si>
  <si>
    <r>
      <t>g'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 xml:space="preserve"> = L_ixp * y'</t>
    </r>
    <r>
      <rPr>
        <vertAlign val="subscript"/>
        <sz val="12"/>
        <color theme="1"/>
        <rFont val="Calibri (Body)"/>
      </rPr>
      <t>2</t>
    </r>
  </si>
  <si>
    <r>
      <t>g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_hat</t>
    </r>
  </si>
  <si>
    <r>
      <t>V</t>
    </r>
    <r>
      <rPr>
        <sz val="12"/>
        <color theme="1"/>
        <rFont val="Calibri (Body)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 xml:space="preserve"> = D * q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_hat</t>
    </r>
  </si>
  <si>
    <r>
      <t>q'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 xml:space="preserve"> = L_pxp * y'</t>
    </r>
    <r>
      <rPr>
        <vertAlign val="subscript"/>
        <sz val="12"/>
        <color theme="1"/>
        <rFont val="Calibri (Body)"/>
      </rPr>
      <t>2</t>
    </r>
  </si>
  <si>
    <r>
      <t>q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_hat</t>
    </r>
  </si>
  <si>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</si>
  <si>
    <r>
      <t>W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i</t>
    </r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</si>
  <si>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 (Body)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)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=  – </t>
    </r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 o </t>
    </r>
    <r>
      <rPr>
        <b/>
        <sz val="12"/>
        <color theme="1"/>
        <rFont val="Calibri"/>
        <family val="2"/>
        <scheme val="minor"/>
      </rPr>
      <t>i</t>
    </r>
    <r>
      <rPr>
        <vertAlign val="subscript"/>
        <sz val="12"/>
        <color theme="1"/>
        <rFont val="Calibri (Body)"/>
      </rPr>
      <t>–</t>
    </r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</si>
  <si>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)'</t>
    </r>
    <r>
      <rPr>
        <b/>
        <sz val="12"/>
        <color theme="1"/>
        <rFont val="Calibri"/>
        <family val="2"/>
        <scheme val="minor"/>
      </rPr>
      <t>_hat</t>
    </r>
  </si>
  <si>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= (</t>
    </r>
    <r>
      <rPr>
        <b/>
        <sz val="12"/>
        <color theme="1"/>
        <rFont val="Calibri"/>
        <family val="2"/>
        <scheme val="minor"/>
      </rPr>
      <t>r_hat_inv</t>
    </r>
    <r>
      <rPr>
        <sz val="12"/>
        <color theme="1"/>
        <rFont val="Calibri"/>
        <family val="2"/>
        <scheme val="minor"/>
      </rPr>
      <t xml:space="preserve"> *</t>
    </r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) * (</t>
    </r>
    <r>
      <rPr>
        <b/>
        <sz val="12"/>
        <color theme="1"/>
        <rFont val="Calibri"/>
        <family val="2"/>
        <scheme val="minor"/>
      </rPr>
      <t>iR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)'</t>
    </r>
    <r>
      <rPr>
        <b/>
        <sz val="12"/>
        <color theme="1"/>
        <rFont val="Calibri"/>
        <family val="2"/>
        <scheme val="minor"/>
      </rPr>
      <t>_hat</t>
    </r>
  </si>
  <si>
    <t>Upstream Swim (Complete)</t>
  </si>
  <si>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 xml:space="preserve">' = </t>
    </r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+ </t>
    </r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</si>
  <si>
    <r>
      <t>U</t>
    </r>
    <r>
      <rPr>
        <sz val="12"/>
        <color theme="1"/>
        <rFont val="Calibri"/>
        <family val="2"/>
        <scheme val="minor"/>
      </rPr>
      <t xml:space="preserve">' = 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 xml:space="preserve"> + U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</si>
  <si>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 xml:space="preserve">' = </t>
    </r>
    <r>
      <rPr>
        <b/>
        <sz val="12"/>
        <color theme="1"/>
        <rFont val="Calibri"/>
        <family val="2"/>
        <scheme val="minor"/>
      </rPr>
      <t>V</t>
    </r>
    <r>
      <rPr>
        <sz val="12"/>
        <color theme="1"/>
        <rFont val="Calibri"/>
        <family val="2"/>
        <scheme val="minor"/>
      </rPr>
      <t>'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>'</t>
    </r>
  </si>
  <si>
    <r>
      <t>W</t>
    </r>
    <r>
      <rPr>
        <sz val="12"/>
        <color theme="1"/>
        <rFont val="Calibri"/>
        <family val="2"/>
        <scheme val="minor"/>
      </rPr>
      <t>'</t>
    </r>
    <r>
      <rPr>
        <b/>
        <sz val="12"/>
        <color theme="1"/>
        <rFont val="Calibri"/>
        <family val="2"/>
        <scheme val="minor"/>
      </rPr>
      <t>i</t>
    </r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</si>
  <si>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')</t>
    </r>
    <r>
      <rPr>
        <vertAlign val="superscript"/>
        <sz val="12"/>
        <color theme="1"/>
        <rFont val="Calibri (Body)"/>
      </rPr>
      <t>T</t>
    </r>
    <r>
      <rPr>
        <sz val="12"/>
        <color theme="1"/>
        <rFont val="Calibri"/>
        <family val="2"/>
        <scheme val="minor"/>
      </rPr>
      <t xml:space="preserve"> =  – </t>
    </r>
    <r>
      <rPr>
        <b/>
        <sz val="12"/>
        <color theme="1"/>
        <rFont val="Calibri"/>
        <family val="2"/>
        <scheme val="minor"/>
      </rPr>
      <t>W</t>
    </r>
    <r>
      <rPr>
        <sz val="12"/>
        <color theme="1"/>
        <rFont val="Calibri"/>
        <family val="2"/>
        <scheme val="minor"/>
      </rPr>
      <t>'</t>
    </r>
    <r>
      <rPr>
        <b/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 xml:space="preserve"> o </t>
    </r>
    <r>
      <rPr>
        <b/>
        <sz val="12"/>
        <color theme="1"/>
        <rFont val="Calibri"/>
        <family val="2"/>
        <scheme val="minor"/>
      </rPr>
      <t>i</t>
    </r>
    <r>
      <rPr>
        <vertAlign val="subscript"/>
        <sz val="12"/>
        <color theme="1"/>
        <rFont val="Calibri (Body)"/>
      </rPr>
      <t>–</t>
    </r>
  </si>
  <si>
    <r>
      <t>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)'</t>
    </r>
    <r>
      <rPr>
        <b/>
        <sz val="12"/>
        <color theme="1"/>
        <rFont val="Calibri"/>
        <family val="2"/>
        <scheme val="minor"/>
      </rPr>
      <t>_hat</t>
    </r>
  </si>
  <si>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' = (</t>
    </r>
    <r>
      <rPr>
        <b/>
        <sz val="12"/>
        <color theme="1"/>
        <rFont val="Calibri"/>
        <family val="2"/>
        <scheme val="minor"/>
      </rPr>
      <t>r_hat_inv</t>
    </r>
    <r>
      <rPr>
        <sz val="12"/>
        <color theme="1"/>
        <rFont val="Calibri"/>
        <family val="2"/>
        <scheme val="minor"/>
      </rPr>
      <t xml:space="preserve"> *</t>
    </r>
    <r>
      <rPr>
        <b/>
        <sz val="12"/>
        <color theme="1"/>
        <rFont val="Calibri"/>
        <family val="2"/>
        <scheme val="minor"/>
      </rPr>
      <t>R</t>
    </r>
    <r>
      <rPr>
        <sz val="12"/>
        <color theme="1"/>
        <rFont val="Calibri"/>
        <family val="2"/>
        <scheme val="minor"/>
      </rPr>
      <t>) * (</t>
    </r>
    <r>
      <rPr>
        <b/>
        <sz val="12"/>
        <color theme="1"/>
        <rFont val="Calibri"/>
        <family val="2"/>
        <scheme val="minor"/>
      </rPr>
      <t>iR</t>
    </r>
    <r>
      <rPr>
        <sz val="12"/>
        <color theme="1"/>
        <rFont val="Calibri"/>
        <family val="2"/>
        <scheme val="minor"/>
      </rPr>
      <t>)'</t>
    </r>
    <r>
      <rPr>
        <b/>
        <sz val="12"/>
        <color theme="1"/>
        <rFont val="Calibri"/>
        <family val="2"/>
        <scheme val="minor"/>
      </rPr>
      <t>_hat</t>
    </r>
  </si>
  <si>
    <r>
      <rPr>
        <b/>
        <sz val="12"/>
        <color theme="1"/>
        <rFont val="Calibri"/>
        <family val="2"/>
        <scheme val="minor"/>
      </rPr>
      <t>Wi</t>
    </r>
    <r>
      <rPr>
        <sz val="12"/>
        <color theme="1"/>
        <rFont val="Calibri"/>
        <family val="2"/>
        <scheme val="minor"/>
      </rPr>
      <t xml:space="preserve"> – </t>
    </r>
    <r>
      <rPr>
        <b/>
        <sz val="12"/>
        <color theme="1"/>
        <rFont val="Calibri"/>
        <family val="2"/>
        <scheme val="minor"/>
      </rPr>
      <t>y</t>
    </r>
  </si>
  <si>
    <t>∞</t>
  </si>
  <si>
    <t>f_hat_inv</t>
  </si>
  <si>
    <r>
      <t>y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= </t>
    </r>
    <r>
      <rPr>
        <b/>
        <sz val="12"/>
        <color theme="1"/>
        <rFont val="Calibri"/>
        <family val="2"/>
        <scheme val="minor"/>
      </rPr>
      <t>K</t>
    </r>
    <r>
      <rPr>
        <sz val="12"/>
        <color theme="1"/>
        <rFont val="Calibri"/>
        <family val="2"/>
        <scheme val="minor"/>
      </rPr>
      <t>'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*  </t>
    </r>
    <r>
      <rPr>
        <b/>
        <sz val="12"/>
        <color theme="1"/>
        <rFont val="Calibri"/>
        <family val="2"/>
        <scheme val="minor"/>
      </rPr>
      <t>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</si>
</sst>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vertAlign val="subscript"/>
      <sz val="12"/>
      <color theme="1"/>
      <name val="Calibri (Body)"/>
    </font>
    <font>
      <sz val="12"/>
      <color theme="1"/>
      <name val="Calibri (Body)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36"/>
      <color theme="1"/>
      <name val="Calibri"/>
      <family val="2"/>
      <scheme val="minor"/>
    </font>
    <font>
      <sz val="12"/>
      <color theme="1"/>
      <name val="Calibri"/>
      <family val="2"/>
      <charset val="2"/>
    </font>
    <font>
      <b/>
      <sz val="12"/>
      <color theme="1"/>
      <name val="Symbol"/>
      <charset val="2"/>
    </font>
    <font>
      <vertAlign val="subscript"/>
      <sz val="12"/>
      <color theme="1"/>
      <name val="Symbol"/>
      <charset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12"/>
      <color theme="1"/>
      <name val="Calibri"/>
      <family val="2"/>
    </font>
    <font>
      <b/>
      <sz val="7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/>
    <xf numFmtId="0" fontId="0" fillId="0" borderId="0" xfId="0" applyAlignment="1">
      <alignment horizontal="center" textRotation="90"/>
    </xf>
    <xf numFmtId="0" fontId="0" fillId="0" borderId="0" xfId="0" applyFill="1" applyAlignment="1">
      <alignment horizontal="center" textRotation="90"/>
    </xf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ill="1" applyAlignment="1"/>
    <xf numFmtId="0" fontId="0" fillId="0" borderId="0" xfId="0" applyFill="1" applyAlignment="1">
      <alignment horizontal="center"/>
    </xf>
    <xf numFmtId="0" fontId="6" fillId="0" borderId="0" xfId="0" applyFont="1" applyAlignment="1">
      <alignment horizontal="center" textRotation="90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Alignment="1"/>
    <xf numFmtId="0" fontId="7" fillId="0" borderId="0" xfId="0" applyFont="1" applyAlignment="1"/>
    <xf numFmtId="0" fontId="0" fillId="5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right" vertical="center" textRotation="90"/>
    </xf>
    <xf numFmtId="0" fontId="1" fillId="0" borderId="0" xfId="0" applyFont="1" applyFill="1" applyAlignment="1"/>
    <xf numFmtId="0" fontId="5" fillId="0" borderId="0" xfId="0" applyFont="1" applyAlignment="1"/>
    <xf numFmtId="0" fontId="13" fillId="0" borderId="0" xfId="0" applyFont="1" applyAlignme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 applyAlignment="1">
      <alignment horizontal="right"/>
    </xf>
    <xf numFmtId="0" fontId="0" fillId="6" borderId="0" xfId="0" applyFill="1"/>
    <xf numFmtId="0" fontId="1" fillId="6" borderId="0" xfId="0" applyFont="1" applyFill="1" applyAlignment="1"/>
    <xf numFmtId="0" fontId="1" fillId="6" borderId="0" xfId="0" applyFont="1" applyFill="1" applyBorder="1" applyAlignment="1"/>
    <xf numFmtId="0" fontId="0" fillId="0" borderId="0" xfId="0" applyFill="1"/>
    <xf numFmtId="0" fontId="5" fillId="0" borderId="0" xfId="0" applyFont="1" applyFill="1" applyAlignment="1"/>
    <xf numFmtId="0" fontId="14" fillId="0" borderId="0" xfId="0" applyFont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0" fillId="7" borderId="0" xfId="0" applyFill="1" applyAlignment="1">
      <alignment horizontal="center"/>
    </xf>
    <xf numFmtId="0" fontId="0" fillId="0" borderId="0" xfId="0" applyFill="1" applyAlignment="1">
      <alignment horizontal="right"/>
    </xf>
    <xf numFmtId="0" fontId="1" fillId="0" borderId="0" xfId="0" applyFont="1" applyFill="1" applyAlignment="1">
      <alignment vertical="center" textRotation="90"/>
    </xf>
    <xf numFmtId="0" fontId="0" fillId="0" borderId="0" xfId="0" applyFont="1" applyBorder="1" applyAlignment="1"/>
    <xf numFmtId="0" fontId="0" fillId="4" borderId="0" xfId="0" applyNumberForma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right" vertical="center" textRotation="90"/>
    </xf>
    <xf numFmtId="0" fontId="1" fillId="0" borderId="0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 applyFill="1" applyAlignment="1">
      <alignment horizontal="right" vertical="center" textRotation="90"/>
    </xf>
    <xf numFmtId="0" fontId="1" fillId="0" borderId="0" xfId="0" applyFont="1" applyFill="1" applyAlignment="1">
      <alignment horizontal="center"/>
    </xf>
    <xf numFmtId="0" fontId="1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FD0E1-C555-F74C-9EDC-816FCB6637B8}">
  <dimension ref="A1:DP86"/>
  <sheetViews>
    <sheetView showGridLines="0" tabSelected="1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DI21" sqref="DI21"/>
    </sheetView>
  </sheetViews>
  <sheetFormatPr baseColWidth="10" defaultRowHeight="16"/>
  <cols>
    <col min="1" max="18" width="5.83203125" customWidth="1"/>
    <col min="19" max="19" width="5.83203125" style="31" customWidth="1"/>
    <col min="20" max="48" width="5.83203125" customWidth="1"/>
    <col min="49" max="49" width="5.33203125" style="31" customWidth="1"/>
    <col min="50" max="50" width="5.83203125" customWidth="1"/>
    <col min="51" max="51" width="5.33203125" style="28" customWidth="1"/>
    <col min="52" max="76" width="5.83203125" customWidth="1"/>
    <col min="77" max="77" width="5.33203125" style="28" customWidth="1"/>
    <col min="78" max="102" width="5.83203125" customWidth="1"/>
    <col min="103" max="103" width="5.33203125" style="28" customWidth="1"/>
    <col min="104" max="248" width="5.83203125" customWidth="1"/>
  </cols>
  <sheetData>
    <row r="1" spans="1:118" ht="92">
      <c r="S1"/>
      <c r="U1" s="31"/>
      <c r="BB1" s="33" t="s">
        <v>71</v>
      </c>
      <c r="CB1" s="33" t="s">
        <v>86</v>
      </c>
      <c r="DB1" s="33" t="s">
        <v>101</v>
      </c>
    </row>
    <row r="2" spans="1:118">
      <c r="S2"/>
      <c r="U2" s="31"/>
    </row>
    <row r="3" spans="1:118">
      <c r="S3"/>
      <c r="U3" s="31"/>
    </row>
    <row r="4" spans="1:118">
      <c r="S4"/>
      <c r="U4" s="31"/>
    </row>
    <row r="5" spans="1:118">
      <c r="S5"/>
      <c r="U5" s="31"/>
    </row>
    <row r="6" spans="1:118">
      <c r="S6"/>
      <c r="U6" s="31"/>
    </row>
    <row r="7" spans="1:118">
      <c r="S7"/>
      <c r="U7" s="31"/>
    </row>
    <row r="8" spans="1:118">
      <c r="C8" s="41" t="s">
        <v>0</v>
      </c>
      <c r="D8" s="41"/>
      <c r="E8" s="41"/>
      <c r="G8" s="41" t="s">
        <v>1</v>
      </c>
      <c r="H8" s="41"/>
      <c r="I8" s="41"/>
      <c r="O8" s="41" t="s">
        <v>2</v>
      </c>
      <c r="P8" s="41"/>
      <c r="Q8" s="1"/>
      <c r="R8" s="1"/>
      <c r="S8" s="1"/>
      <c r="T8" s="1"/>
      <c r="U8" s="22"/>
      <c r="V8" s="1"/>
      <c r="W8" s="41" t="s">
        <v>0</v>
      </c>
      <c r="X8" s="41"/>
      <c r="Y8" s="41"/>
      <c r="AA8" s="41" t="s">
        <v>1</v>
      </c>
      <c r="AB8" s="41"/>
      <c r="AC8" s="41"/>
      <c r="AE8" s="41" t="s">
        <v>1</v>
      </c>
      <c r="AF8" s="41"/>
      <c r="AG8" s="41"/>
      <c r="AM8" s="41" t="s">
        <v>1</v>
      </c>
      <c r="AN8" s="41"/>
      <c r="AO8" s="41"/>
      <c r="AQ8" s="41" t="s">
        <v>0</v>
      </c>
      <c r="AR8" s="41"/>
      <c r="AS8" s="41"/>
      <c r="AU8" s="41" t="s">
        <v>2</v>
      </c>
      <c r="AV8" s="41"/>
      <c r="BB8" s="41" t="s">
        <v>2</v>
      </c>
      <c r="BC8" s="41"/>
      <c r="BE8" s="41" t="s">
        <v>1</v>
      </c>
      <c r="BF8" s="41"/>
      <c r="BG8" s="41"/>
      <c r="BK8" s="41" t="s">
        <v>1</v>
      </c>
      <c r="BL8" s="41"/>
      <c r="BM8" s="41"/>
      <c r="BT8" s="41" t="s">
        <v>1</v>
      </c>
      <c r="BU8" s="41"/>
      <c r="BV8" s="41"/>
      <c r="CB8" s="41" t="s">
        <v>2</v>
      </c>
      <c r="CC8" s="41"/>
      <c r="CE8" s="41" t="s">
        <v>1</v>
      </c>
      <c r="CF8" s="41"/>
      <c r="CG8" s="41"/>
      <c r="CK8" s="41" t="s">
        <v>1</v>
      </c>
      <c r="CL8" s="41"/>
      <c r="CM8" s="41"/>
      <c r="CT8" s="41" t="s">
        <v>1</v>
      </c>
      <c r="CU8" s="41"/>
      <c r="CV8" s="41"/>
      <c r="DH8" s="41" t="s">
        <v>1</v>
      </c>
      <c r="DI8" s="41"/>
      <c r="DJ8" s="41"/>
    </row>
    <row r="9" spans="1:118" ht="26">
      <c r="C9" s="2" t="s">
        <v>41</v>
      </c>
      <c r="D9" s="2" t="s">
        <v>42</v>
      </c>
      <c r="E9" s="2" t="s">
        <v>43</v>
      </c>
      <c r="G9" s="14" t="s">
        <v>44</v>
      </c>
      <c r="H9" s="14" t="s">
        <v>45</v>
      </c>
      <c r="I9" s="14" t="s">
        <v>46</v>
      </c>
      <c r="N9" s="3"/>
      <c r="O9" s="14" t="s">
        <v>47</v>
      </c>
      <c r="P9" s="14" t="s">
        <v>48</v>
      </c>
      <c r="S9"/>
      <c r="U9" s="31"/>
      <c r="W9" s="2" t="s">
        <v>41</v>
      </c>
      <c r="X9" s="2" t="s">
        <v>42</v>
      </c>
      <c r="Y9" s="2" t="s">
        <v>43</v>
      </c>
      <c r="AA9" s="14" t="s">
        <v>44</v>
      </c>
      <c r="AB9" s="14" t="s">
        <v>45</v>
      </c>
      <c r="AC9" s="14" t="s">
        <v>46</v>
      </c>
      <c r="AE9" s="14" t="s">
        <v>44</v>
      </c>
      <c r="AF9" s="14" t="s">
        <v>45</v>
      </c>
      <c r="AG9" s="14" t="s">
        <v>46</v>
      </c>
      <c r="AM9" s="14" t="s">
        <v>44</v>
      </c>
      <c r="AN9" s="14" t="s">
        <v>45</v>
      </c>
      <c r="AO9" s="14" t="s">
        <v>46</v>
      </c>
      <c r="AQ9" s="2" t="s">
        <v>41</v>
      </c>
      <c r="AR9" s="2" t="s">
        <v>42</v>
      </c>
      <c r="AS9" s="2" t="s">
        <v>43</v>
      </c>
      <c r="AU9" s="14" t="s">
        <v>47</v>
      </c>
      <c r="AV9" s="14" t="s">
        <v>48</v>
      </c>
      <c r="BB9" s="14" t="s">
        <v>47</v>
      </c>
      <c r="BC9" s="14" t="s">
        <v>48</v>
      </c>
      <c r="BE9" s="14" t="s">
        <v>44</v>
      </c>
      <c r="BF9" s="14" t="s">
        <v>45</v>
      </c>
      <c r="BG9" s="14" t="s">
        <v>46</v>
      </c>
      <c r="BK9" s="14" t="s">
        <v>44</v>
      </c>
      <c r="BL9" s="14" t="s">
        <v>45</v>
      </c>
      <c r="BM9" s="14" t="s">
        <v>46</v>
      </c>
      <c r="BT9" s="14" t="s">
        <v>44</v>
      </c>
      <c r="BU9" s="14" t="s">
        <v>45</v>
      </c>
      <c r="BV9" s="14" t="s">
        <v>46</v>
      </c>
      <c r="CB9" s="14" t="s">
        <v>47</v>
      </c>
      <c r="CC9" s="14" t="s">
        <v>48</v>
      </c>
      <c r="CE9" s="14" t="s">
        <v>44</v>
      </c>
      <c r="CF9" s="14" t="s">
        <v>45</v>
      </c>
      <c r="CG9" s="14" t="s">
        <v>46</v>
      </c>
      <c r="CK9" s="14" t="s">
        <v>44</v>
      </c>
      <c r="CL9" s="14" t="s">
        <v>45</v>
      </c>
      <c r="CM9" s="14" t="s">
        <v>46</v>
      </c>
      <c r="CT9" s="14" t="s">
        <v>44</v>
      </c>
      <c r="CU9" s="14" t="s">
        <v>45</v>
      </c>
      <c r="CV9" s="14" t="s">
        <v>46</v>
      </c>
      <c r="DH9" s="14" t="s">
        <v>44</v>
      </c>
      <c r="DI9" s="14" t="s">
        <v>45</v>
      </c>
      <c r="DJ9" s="14" t="s">
        <v>46</v>
      </c>
      <c r="DN9" s="31"/>
    </row>
    <row r="10" spans="1:118" ht="16" customHeight="1">
      <c r="A10" s="43" t="s">
        <v>0</v>
      </c>
      <c r="B10" s="4" t="s">
        <v>41</v>
      </c>
      <c r="G10" s="5">
        <v>0</v>
      </c>
      <c r="H10" s="5">
        <v>0</v>
      </c>
      <c r="I10" s="5">
        <v>10</v>
      </c>
      <c r="M10" s="43" t="s">
        <v>0</v>
      </c>
      <c r="N10" s="4" t="s">
        <v>41</v>
      </c>
      <c r="O10" s="6">
        <v>0</v>
      </c>
      <c r="P10" s="6">
        <v>0</v>
      </c>
      <c r="R10" s="7">
        <f t="shared" ref="R10:R12" si="0">SUM(N10:P10)</f>
        <v>0</v>
      </c>
      <c r="S10"/>
      <c r="T10" s="7">
        <f>SUM(G10:I10) + R10</f>
        <v>10</v>
      </c>
      <c r="U10" s="11"/>
      <c r="W10" s="7">
        <f t="shared" ref="W10:Y12" ca="1" si="1">IF((ROW()-ROW($W$10))=(COLUMN()-COLUMN($W$10)),INDIRECT(ADDRESS(ROW($T10),COLUMN($T10))),0)</f>
        <v>10</v>
      </c>
      <c r="X10" s="7">
        <f t="shared" ca="1" si="1"/>
        <v>0</v>
      </c>
      <c r="Y10" s="7">
        <f t="shared" ca="1" si="1"/>
        <v>0</v>
      </c>
      <c r="AA10" s="7">
        <f t="array" aca="1" ref="AA10:AC12" ca="1">MMULT(G10:I12, MINVERSE(W22:Y24))</f>
        <v>0</v>
      </c>
      <c r="AB10" s="7">
        <f ca="1"/>
        <v>0</v>
      </c>
      <c r="AC10" s="7">
        <f ca="1"/>
        <v>2.5</v>
      </c>
      <c r="AE10" s="7">
        <f t="array" aca="1" ref="AE10:AG12" ca="1">MMULT(TRANSPOSE(C22:E24), MINVERSE(W22:Y24))</f>
        <v>1</v>
      </c>
      <c r="AF10" s="7">
        <f ca="1"/>
        <v>0</v>
      </c>
      <c r="AG10" s="7">
        <f ca="1"/>
        <v>0</v>
      </c>
      <c r="AM10" s="7">
        <f t="array" aca="1" ref="AM10:AO12" ca="1">MMULT(G10:I12, AQ22:AS24)</f>
        <v>0</v>
      </c>
      <c r="AN10" s="7">
        <f ca="1"/>
        <v>0</v>
      </c>
      <c r="AO10" s="7">
        <f ca="1"/>
        <v>0.5</v>
      </c>
      <c r="AQ10" s="11">
        <f t="shared" ref="AQ10:AS12" ca="1" si="2">IF((ROW()-ROW($AQ$10))=(COLUMN()-COLUMN($AQ$10)),INDIRECT(ADDRESS(ROW($R10),COLUMN($R10))),0)</f>
        <v>0</v>
      </c>
      <c r="AR10" s="11">
        <f t="shared" ca="1" si="2"/>
        <v>0</v>
      </c>
      <c r="AS10" s="11">
        <f t="shared" ca="1" si="2"/>
        <v>0</v>
      </c>
      <c r="AU10" s="14">
        <v>0</v>
      </c>
      <c r="AV10" s="14">
        <v>0</v>
      </c>
      <c r="BB10" s="7">
        <f>O10</f>
        <v>0</v>
      </c>
      <c r="BC10" s="7">
        <f>P10</f>
        <v>0</v>
      </c>
      <c r="BE10" s="7">
        <f ca="1">AM10</f>
        <v>0</v>
      </c>
      <c r="BF10" s="7">
        <f t="shared" ref="BF10:BG12" ca="1" si="3">AN10</f>
        <v>0</v>
      </c>
      <c r="BG10" s="7">
        <f t="shared" ca="1" si="3"/>
        <v>0.5</v>
      </c>
      <c r="BI10" s="7">
        <f t="array" aca="1" ref="BI10:BI12" ca="1">MMULT(BE10:BG12, TRANSPOSE($G$16:$I$16))</f>
        <v>10</v>
      </c>
      <c r="BK10" s="7">
        <f t="array" aca="1" ref="BK10:BM12" ca="1">MMULT(BE10:BG12, $AM$22:$AO$24)</f>
        <v>0</v>
      </c>
      <c r="BL10" s="7">
        <f ca="1"/>
        <v>0</v>
      </c>
      <c r="BM10" s="7">
        <f ca="1"/>
        <v>10</v>
      </c>
      <c r="BT10" s="7">
        <f t="array" aca="1" ref="BT10:BV12" ca="1">MMULT($AA$10:$AC$12, BM22:BO24) + BK10:BM12</f>
        <v>0</v>
      </c>
      <c r="BU10" s="7">
        <f ca="1"/>
        <v>0</v>
      </c>
      <c r="BV10" s="7">
        <f ca="1"/>
        <v>10</v>
      </c>
      <c r="CB10" s="7">
        <f ca="1">AO10</f>
        <v>0.5</v>
      </c>
      <c r="CC10" s="7">
        <f>AP10</f>
        <v>0</v>
      </c>
      <c r="CE10" s="7">
        <v>0</v>
      </c>
      <c r="CF10" s="7">
        <v>0</v>
      </c>
      <c r="CG10" s="36">
        <v>1</v>
      </c>
      <c r="CI10" s="7">
        <f t="array" ref="CI10:CI12">MMULT(CE10:CG12, TRANSPOSE($G$16:$I$16))</f>
        <v>20</v>
      </c>
      <c r="CK10" s="7">
        <f t="array" aca="1" ref="CK10:CM12" ca="1">MMULT(CE10:CG12, $AM$22:$AO$24)</f>
        <v>0</v>
      </c>
      <c r="CL10" s="7">
        <f ca="1"/>
        <v>0</v>
      </c>
      <c r="CM10" s="7">
        <f ca="1"/>
        <v>20</v>
      </c>
      <c r="CT10" s="7">
        <f t="array" aca="1" ref="CT10:CV12" ca="1">MMULT($AA$10:$AC$12, CM22:CO24) + CK10:CM12</f>
        <v>0</v>
      </c>
      <c r="CU10" s="7">
        <f ca="1"/>
        <v>0</v>
      </c>
      <c r="CV10" s="7">
        <f ca="1"/>
        <v>20</v>
      </c>
      <c r="DF10" s="43" t="s">
        <v>0</v>
      </c>
      <c r="DG10" s="4" t="s">
        <v>41</v>
      </c>
      <c r="DH10" s="7">
        <f ca="1">G10-BT10+CT10</f>
        <v>0</v>
      </c>
      <c r="DI10" s="7">
        <f t="shared" ref="DI10:DJ10" ca="1" si="4">H10-BU10+CU10</f>
        <v>0</v>
      </c>
      <c r="DJ10" s="7">
        <f t="shared" ca="1" si="4"/>
        <v>20</v>
      </c>
      <c r="DN10" s="11"/>
    </row>
    <row r="11" spans="1:118">
      <c r="A11" s="43"/>
      <c r="B11" s="4" t="s">
        <v>42</v>
      </c>
      <c r="G11" s="5">
        <v>0</v>
      </c>
      <c r="H11" s="5">
        <v>0</v>
      </c>
      <c r="I11" s="5">
        <v>10</v>
      </c>
      <c r="M11" s="43"/>
      <c r="N11" s="4" t="s">
        <v>42</v>
      </c>
      <c r="O11" s="6">
        <v>0</v>
      </c>
      <c r="P11" s="6">
        <v>0</v>
      </c>
      <c r="R11" s="7">
        <f t="shared" si="0"/>
        <v>0</v>
      </c>
      <c r="S11"/>
      <c r="T11" s="7">
        <f t="shared" ref="T11:T12" si="5">SUM(G11:I11) + R11</f>
        <v>10</v>
      </c>
      <c r="U11" s="11"/>
      <c r="W11" s="7">
        <f t="shared" ca="1" si="1"/>
        <v>0</v>
      </c>
      <c r="X11" s="7">
        <f t="shared" ca="1" si="1"/>
        <v>10</v>
      </c>
      <c r="Y11" s="7">
        <f t="shared" ca="1" si="1"/>
        <v>0</v>
      </c>
      <c r="AA11" s="7">
        <f ca="1"/>
        <v>0</v>
      </c>
      <c r="AB11" s="7">
        <f ca="1"/>
        <v>0</v>
      </c>
      <c r="AC11" s="7">
        <f ca="1"/>
        <v>2.5</v>
      </c>
      <c r="AE11" s="7">
        <f ca="1"/>
        <v>0</v>
      </c>
      <c r="AF11" s="7">
        <f ca="1"/>
        <v>1</v>
      </c>
      <c r="AG11" s="7">
        <f ca="1"/>
        <v>0</v>
      </c>
      <c r="AM11" s="7">
        <f ca="1"/>
        <v>0</v>
      </c>
      <c r="AN11" s="7">
        <f ca="1"/>
        <v>0</v>
      </c>
      <c r="AO11" s="7">
        <f ca="1"/>
        <v>0.5</v>
      </c>
      <c r="AQ11" s="11">
        <f t="shared" ca="1" si="2"/>
        <v>0</v>
      </c>
      <c r="AR11" s="11">
        <f t="shared" ca="1" si="2"/>
        <v>0</v>
      </c>
      <c r="AS11" s="11">
        <f t="shared" ca="1" si="2"/>
        <v>0</v>
      </c>
      <c r="AU11" s="14">
        <v>0</v>
      </c>
      <c r="AV11" s="14">
        <v>0</v>
      </c>
      <c r="BB11" s="7">
        <f t="shared" ref="BB11:BB12" si="6">O11</f>
        <v>0</v>
      </c>
      <c r="BC11" s="7">
        <f t="shared" ref="BC11:BC12" si="7">P11</f>
        <v>0</v>
      </c>
      <c r="BE11" s="7">
        <f t="shared" ref="BE11:BE12" ca="1" si="8">AM11</f>
        <v>0</v>
      </c>
      <c r="BF11" s="7">
        <f t="shared" ca="1" si="3"/>
        <v>0</v>
      </c>
      <c r="BG11" s="7">
        <f t="shared" ca="1" si="3"/>
        <v>0.5</v>
      </c>
      <c r="BI11" s="7">
        <f ca="1"/>
        <v>10</v>
      </c>
      <c r="BK11" s="7">
        <f ca="1"/>
        <v>0</v>
      </c>
      <c r="BL11" s="7">
        <f ca="1"/>
        <v>0</v>
      </c>
      <c r="BM11" s="7">
        <f ca="1"/>
        <v>10</v>
      </c>
      <c r="BT11" s="7">
        <f ca="1"/>
        <v>0</v>
      </c>
      <c r="BU11" s="7">
        <f ca="1"/>
        <v>0</v>
      </c>
      <c r="BV11" s="7">
        <f ca="1"/>
        <v>10</v>
      </c>
      <c r="CB11" s="7">
        <f t="shared" ref="CB11:CB12" ca="1" si="9">AO11</f>
        <v>0.5</v>
      </c>
      <c r="CC11" s="7">
        <f t="shared" ref="CC11:CC12" si="10">AP11</f>
        <v>0</v>
      </c>
      <c r="CE11" s="7">
        <v>0</v>
      </c>
      <c r="CF11" s="7">
        <v>0</v>
      </c>
      <c r="CG11" s="36">
        <v>0</v>
      </c>
      <c r="CI11" s="7">
        <v>0</v>
      </c>
      <c r="CK11" s="7">
        <f ca="1"/>
        <v>0</v>
      </c>
      <c r="CL11" s="7">
        <f ca="1"/>
        <v>0</v>
      </c>
      <c r="CM11" s="7">
        <f ca="1"/>
        <v>0</v>
      </c>
      <c r="CT11" s="7">
        <f ca="1"/>
        <v>0</v>
      </c>
      <c r="CU11" s="7">
        <f ca="1"/>
        <v>0</v>
      </c>
      <c r="CV11" s="7">
        <f ca="1"/>
        <v>0</v>
      </c>
      <c r="DF11" s="43"/>
      <c r="DG11" s="4" t="s">
        <v>42</v>
      </c>
      <c r="DH11" s="7">
        <f t="shared" ref="DH11:DH12" ca="1" si="11">G11-BT11+CT11</f>
        <v>0</v>
      </c>
      <c r="DI11" s="7">
        <f t="shared" ref="DI11:DI12" ca="1" si="12">H11-BU11+CU11</f>
        <v>0</v>
      </c>
      <c r="DJ11" s="7">
        <f t="shared" ref="DJ11:DJ12" ca="1" si="13">I11-BV11+CV11</f>
        <v>0</v>
      </c>
      <c r="DN11" s="11"/>
    </row>
    <row r="12" spans="1:118">
      <c r="A12" s="43"/>
      <c r="B12" s="4" t="s">
        <v>43</v>
      </c>
      <c r="G12" s="5">
        <v>0</v>
      </c>
      <c r="H12" s="5">
        <v>0</v>
      </c>
      <c r="I12" s="5">
        <v>0</v>
      </c>
      <c r="M12" s="43"/>
      <c r="N12" s="4" t="s">
        <v>43</v>
      </c>
      <c r="O12" s="6">
        <v>2</v>
      </c>
      <c r="P12" s="6">
        <v>2</v>
      </c>
      <c r="R12" s="7">
        <f t="shared" si="0"/>
        <v>4</v>
      </c>
      <c r="S12"/>
      <c r="T12" s="7">
        <f t="shared" si="5"/>
        <v>4</v>
      </c>
      <c r="U12" s="11"/>
      <c r="W12" s="7">
        <f t="shared" ca="1" si="1"/>
        <v>0</v>
      </c>
      <c r="X12" s="7">
        <f t="shared" ca="1" si="1"/>
        <v>0</v>
      </c>
      <c r="Y12" s="7">
        <f t="shared" ca="1" si="1"/>
        <v>4</v>
      </c>
      <c r="AA12" s="7">
        <f ca="1"/>
        <v>0</v>
      </c>
      <c r="AB12" s="7">
        <f ca="1"/>
        <v>0</v>
      </c>
      <c r="AC12" s="7">
        <f ca="1"/>
        <v>0</v>
      </c>
      <c r="AE12" s="7">
        <f ca="1"/>
        <v>0</v>
      </c>
      <c r="AF12" s="7">
        <f ca="1"/>
        <v>0</v>
      </c>
      <c r="AG12" s="7">
        <f ca="1"/>
        <v>1</v>
      </c>
      <c r="AM12" s="7">
        <f ca="1"/>
        <v>0</v>
      </c>
      <c r="AN12" s="7">
        <f ca="1"/>
        <v>0</v>
      </c>
      <c r="AO12" s="7">
        <f ca="1"/>
        <v>0</v>
      </c>
      <c r="AQ12" s="11">
        <f t="shared" ca="1" si="2"/>
        <v>0</v>
      </c>
      <c r="AR12" s="11">
        <f t="shared" ca="1" si="2"/>
        <v>0</v>
      </c>
      <c r="AS12" s="7">
        <f t="shared" ca="1" si="2"/>
        <v>4</v>
      </c>
      <c r="AU12" s="7">
        <f t="array" aca="1" ref="AU12:AV12" ca="1">MMULT(MINVERSE(AS12), O12:P12)</f>
        <v>0.5</v>
      </c>
      <c r="AV12" s="7">
        <f ca="1"/>
        <v>0.5</v>
      </c>
      <c r="BB12" s="7">
        <f t="shared" si="6"/>
        <v>2</v>
      </c>
      <c r="BC12" s="7">
        <f t="shared" si="7"/>
        <v>2</v>
      </c>
      <c r="BE12" s="7">
        <f t="shared" ca="1" si="8"/>
        <v>0</v>
      </c>
      <c r="BF12" s="7">
        <f t="shared" ca="1" si="3"/>
        <v>0</v>
      </c>
      <c r="BG12" s="7">
        <f t="shared" ca="1" si="3"/>
        <v>0</v>
      </c>
      <c r="BI12" s="7">
        <f ca="1"/>
        <v>0</v>
      </c>
      <c r="BK12" s="7">
        <f ca="1"/>
        <v>0</v>
      </c>
      <c r="BL12" s="7">
        <f ca="1"/>
        <v>0</v>
      </c>
      <c r="BM12" s="7">
        <f ca="1"/>
        <v>0</v>
      </c>
      <c r="BT12" s="7">
        <f ca="1"/>
        <v>0</v>
      </c>
      <c r="BU12" s="7">
        <f ca="1"/>
        <v>0</v>
      </c>
      <c r="BV12" s="7">
        <f ca="1"/>
        <v>0</v>
      </c>
      <c r="CB12" s="7">
        <f t="shared" ca="1" si="9"/>
        <v>0</v>
      </c>
      <c r="CC12" s="7">
        <f t="shared" si="10"/>
        <v>0</v>
      </c>
      <c r="CE12" s="7">
        <v>0</v>
      </c>
      <c r="CF12" s="7">
        <v>0</v>
      </c>
      <c r="CG12" s="36">
        <v>0</v>
      </c>
      <c r="CI12" s="7">
        <v>0</v>
      </c>
      <c r="CK12" s="7">
        <f ca="1"/>
        <v>0</v>
      </c>
      <c r="CL12" s="7">
        <f ca="1"/>
        <v>0</v>
      </c>
      <c r="CM12" s="7">
        <f ca="1"/>
        <v>0</v>
      </c>
      <c r="CT12" s="7">
        <f ca="1"/>
        <v>0</v>
      </c>
      <c r="CU12" s="7">
        <f ca="1"/>
        <v>0</v>
      </c>
      <c r="CV12" s="7">
        <f ca="1"/>
        <v>0</v>
      </c>
      <c r="DF12" s="43"/>
      <c r="DG12" s="4" t="s">
        <v>43</v>
      </c>
      <c r="DH12" s="7">
        <f t="shared" ca="1" si="11"/>
        <v>0</v>
      </c>
      <c r="DI12" s="7">
        <f t="shared" ca="1" si="12"/>
        <v>0</v>
      </c>
      <c r="DJ12" s="7">
        <f t="shared" ca="1" si="13"/>
        <v>0</v>
      </c>
      <c r="DN12" s="11"/>
    </row>
    <row r="13" spans="1:118" ht="20">
      <c r="B13" s="4"/>
      <c r="G13" s="41" t="s">
        <v>7</v>
      </c>
      <c r="H13" s="41"/>
      <c r="I13" s="41"/>
      <c r="O13" s="41" t="s">
        <v>8</v>
      </c>
      <c r="P13" s="41"/>
      <c r="R13" s="8" t="s">
        <v>9</v>
      </c>
      <c r="S13"/>
      <c r="T13" s="8" t="s">
        <v>10</v>
      </c>
      <c r="U13" s="13"/>
      <c r="W13" s="41" t="s">
        <v>50</v>
      </c>
      <c r="X13" s="41"/>
      <c r="Y13" s="41"/>
      <c r="AA13" s="41" t="s">
        <v>54</v>
      </c>
      <c r="AB13" s="41"/>
      <c r="AC13" s="41"/>
      <c r="AD13" s="1"/>
      <c r="AE13" s="41" t="s">
        <v>61</v>
      </c>
      <c r="AF13" s="41"/>
      <c r="AG13" s="41"/>
      <c r="AH13" s="1"/>
      <c r="AI13" s="1"/>
      <c r="AM13" s="44" t="s">
        <v>66</v>
      </c>
      <c r="AN13" s="44"/>
      <c r="AO13" s="44"/>
      <c r="AP13" s="25"/>
      <c r="AQ13" s="41" t="s">
        <v>69</v>
      </c>
      <c r="AR13" s="41"/>
      <c r="AS13" s="41"/>
      <c r="AT13" s="1"/>
      <c r="AU13" s="1" t="s">
        <v>70</v>
      </c>
      <c r="AV13" s="1"/>
      <c r="BB13" s="41" t="s">
        <v>8</v>
      </c>
      <c r="BC13" s="41"/>
      <c r="BE13" s="44" t="s">
        <v>72</v>
      </c>
      <c r="BF13" s="44"/>
      <c r="BG13" s="44"/>
      <c r="BH13" s="25"/>
      <c r="BI13" s="8" t="s">
        <v>73</v>
      </c>
      <c r="BJ13" s="25"/>
      <c r="BK13" s="41" t="s">
        <v>74</v>
      </c>
      <c r="BL13" s="41"/>
      <c r="BM13" s="41"/>
      <c r="BN13" s="8"/>
      <c r="BO13" s="8"/>
      <c r="BP13" s="8"/>
      <c r="BU13" s="34" t="s">
        <v>80</v>
      </c>
      <c r="BV13" s="35"/>
      <c r="BW13" s="34"/>
      <c r="BX13" s="34"/>
      <c r="CB13" s="41" t="s">
        <v>8</v>
      </c>
      <c r="CC13" s="41"/>
      <c r="CE13" s="44" t="s">
        <v>87</v>
      </c>
      <c r="CF13" s="44"/>
      <c r="CG13" s="44"/>
      <c r="CH13" s="25"/>
      <c r="CI13" s="8" t="s">
        <v>112</v>
      </c>
      <c r="CJ13" s="25"/>
      <c r="CK13" s="41" t="s">
        <v>89</v>
      </c>
      <c r="CL13" s="41"/>
      <c r="CM13" s="41"/>
      <c r="CN13" s="8"/>
      <c r="CO13" s="8"/>
      <c r="CP13" s="8"/>
      <c r="CU13" s="34" t="s">
        <v>90</v>
      </c>
      <c r="CV13" s="35"/>
      <c r="CW13" s="34"/>
      <c r="CX13" s="34"/>
      <c r="DH13" s="42" t="s">
        <v>103</v>
      </c>
      <c r="DI13" s="42"/>
      <c r="DJ13" s="42"/>
      <c r="DK13" s="34"/>
      <c r="DL13" s="34"/>
      <c r="DM13" s="34"/>
      <c r="DN13" s="34"/>
    </row>
    <row r="14" spans="1:118">
      <c r="B14" s="4"/>
      <c r="F14" s="4" t="s">
        <v>12</v>
      </c>
      <c r="G14" s="9">
        <f>SUM(G10:G12)</f>
        <v>0</v>
      </c>
      <c r="H14" s="9">
        <f t="shared" ref="H14:I14" si="14">SUM(H10:H12)</f>
        <v>0</v>
      </c>
      <c r="I14" s="9">
        <f t="shared" si="14"/>
        <v>20</v>
      </c>
      <c r="N14" s="8"/>
      <c r="O14" s="8"/>
      <c r="P14" s="8"/>
      <c r="R14" s="8"/>
      <c r="S14"/>
      <c r="T14" s="8"/>
      <c r="U14" s="13"/>
      <c r="AM14" s="18">
        <f ca="1">SUM(AM10:AM12)</f>
        <v>0</v>
      </c>
      <c r="AN14" s="18">
        <f t="shared" ref="AN14:AO14" ca="1" si="15">SUM(AN10:AN12)</f>
        <v>0</v>
      </c>
      <c r="AO14" s="18">
        <f t="shared" ca="1" si="15"/>
        <v>1</v>
      </c>
      <c r="BE14" s="18">
        <f ca="1">SUM(BE10:BE12)</f>
        <v>0</v>
      </c>
      <c r="BF14" s="18">
        <f t="shared" ref="BF14:BG14" ca="1" si="16">SUM(BF10:BF12)</f>
        <v>0</v>
      </c>
      <c r="BG14" s="18">
        <f t="shared" ca="1" si="16"/>
        <v>1</v>
      </c>
      <c r="CE14" s="18">
        <f>SUM(CE10:CE12)</f>
        <v>0</v>
      </c>
      <c r="CF14" s="18">
        <f t="shared" ref="CF14:CG14" si="17">SUM(CF10:CF12)</f>
        <v>0</v>
      </c>
      <c r="CG14" s="18">
        <f t="shared" si="17"/>
        <v>1</v>
      </c>
    </row>
    <row r="15" spans="1:118" ht="20">
      <c r="B15" s="4"/>
      <c r="G15" s="45" t="s">
        <v>13</v>
      </c>
      <c r="H15" s="45"/>
      <c r="I15" s="45"/>
      <c r="J15" s="10"/>
      <c r="K15" s="10"/>
      <c r="L15" s="10"/>
      <c r="M15" s="10"/>
      <c r="N15" s="10"/>
      <c r="O15" s="10"/>
      <c r="P15" s="10"/>
      <c r="Q15" s="10"/>
      <c r="R15" s="10"/>
      <c r="S15" s="10"/>
      <c r="U15" s="31"/>
    </row>
    <row r="16" spans="1:118">
      <c r="B16" s="4"/>
      <c r="G16" s="7">
        <f>SUM(G14:G14)</f>
        <v>0</v>
      </c>
      <c r="H16" s="7">
        <f t="shared" ref="H16:I16" si="18">SUM(H14:H14)</f>
        <v>0</v>
      </c>
      <c r="I16" s="7">
        <f t="shared" si="18"/>
        <v>20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U16" s="31"/>
    </row>
    <row r="17" spans="1:120" ht="19">
      <c r="B17" s="4"/>
      <c r="G17" s="41" t="s">
        <v>14</v>
      </c>
      <c r="H17" s="41"/>
      <c r="I17" s="41"/>
      <c r="J17" s="10"/>
      <c r="K17" s="10"/>
      <c r="L17" s="10"/>
      <c r="M17" s="10"/>
      <c r="N17" s="10"/>
      <c r="O17" s="10"/>
      <c r="P17" s="10"/>
      <c r="Q17" s="10"/>
      <c r="R17" s="10"/>
      <c r="S17" s="10"/>
      <c r="U17" s="31"/>
    </row>
    <row r="18" spans="1:120">
      <c r="B18" s="4"/>
      <c r="G18" s="11"/>
      <c r="H18" s="11"/>
      <c r="I18" s="11"/>
      <c r="J18" s="10"/>
      <c r="K18" s="10"/>
      <c r="L18" s="10"/>
      <c r="M18" s="10"/>
      <c r="N18" s="10"/>
      <c r="O18" s="10"/>
      <c r="P18" s="10"/>
      <c r="Q18" s="10"/>
      <c r="R18" s="10"/>
      <c r="S18" s="10"/>
      <c r="U18" s="31"/>
    </row>
    <row r="19" spans="1:120">
      <c r="B19" s="4"/>
      <c r="C19" s="11"/>
      <c r="D19" s="11"/>
      <c r="E19" s="11"/>
      <c r="G19" s="11"/>
      <c r="H19" s="11"/>
      <c r="I19" s="11"/>
      <c r="J19" s="10"/>
      <c r="K19" s="10"/>
      <c r="L19" s="10"/>
      <c r="M19" s="10"/>
      <c r="N19" s="10"/>
      <c r="O19" s="10"/>
      <c r="P19" s="10"/>
      <c r="Q19" s="10"/>
      <c r="R19" s="13"/>
      <c r="S19"/>
      <c r="U19" s="31"/>
      <c r="AE19" s="41"/>
      <c r="AF19" s="41"/>
      <c r="AG19" s="41"/>
      <c r="DD19" s="11"/>
      <c r="DE19" s="14"/>
      <c r="DF19" s="11"/>
    </row>
    <row r="20" spans="1:120">
      <c r="B20" s="4"/>
      <c r="C20" s="49"/>
      <c r="D20" s="49"/>
      <c r="E20" s="49"/>
      <c r="R20" s="23" t="s">
        <v>11</v>
      </c>
      <c r="S20"/>
      <c r="U20" s="31"/>
      <c r="W20" s="41" t="s">
        <v>1</v>
      </c>
      <c r="X20" s="41"/>
      <c r="Y20" s="41"/>
      <c r="AA20" s="41" t="s">
        <v>0</v>
      </c>
      <c r="AB20" s="41"/>
      <c r="AC20" s="41"/>
      <c r="AE20" s="41" t="s">
        <v>0</v>
      </c>
      <c r="AF20" s="41"/>
      <c r="AG20" s="41"/>
      <c r="AM20" s="41" t="s">
        <v>1</v>
      </c>
      <c r="AN20" s="41"/>
      <c r="AO20" s="41"/>
      <c r="AQ20" s="41" t="s">
        <v>1</v>
      </c>
      <c r="AR20" s="41"/>
      <c r="AS20" s="41"/>
      <c r="BM20" s="41" t="s">
        <v>1</v>
      </c>
      <c r="BN20" s="41"/>
      <c r="BO20" s="41"/>
      <c r="BT20" s="41" t="s">
        <v>0</v>
      </c>
      <c r="BU20" s="41"/>
      <c r="BV20" s="41"/>
      <c r="CM20" s="41" t="s">
        <v>1</v>
      </c>
      <c r="CN20" s="41"/>
      <c r="CO20" s="41"/>
      <c r="CT20" s="41" t="s">
        <v>0</v>
      </c>
      <c r="CU20" s="41"/>
      <c r="CV20" s="41"/>
      <c r="DD20" s="41" t="s">
        <v>0</v>
      </c>
      <c r="DE20" s="41"/>
      <c r="DF20" s="41"/>
    </row>
    <row r="21" spans="1:120" ht="28" customHeight="1">
      <c r="B21" s="4"/>
      <c r="N21" s="14"/>
      <c r="O21" s="14"/>
      <c r="R21" s="12" t="s">
        <v>12</v>
      </c>
      <c r="S21"/>
      <c r="U21" s="31"/>
      <c r="W21" s="14" t="s">
        <v>44</v>
      </c>
      <c r="X21" s="14" t="s">
        <v>45</v>
      </c>
      <c r="Y21" s="14" t="s">
        <v>46</v>
      </c>
      <c r="AA21" s="2" t="s">
        <v>41</v>
      </c>
      <c r="AB21" s="2" t="s">
        <v>42</v>
      </c>
      <c r="AC21" s="2" t="s">
        <v>43</v>
      </c>
      <c r="AE21" s="2" t="s">
        <v>41</v>
      </c>
      <c r="AF21" s="2" t="s">
        <v>42</v>
      </c>
      <c r="AG21" s="2" t="s">
        <v>43</v>
      </c>
      <c r="AM21" s="14" t="s">
        <v>44</v>
      </c>
      <c r="AN21" s="14" t="s">
        <v>45</v>
      </c>
      <c r="AO21" s="14" t="s">
        <v>46</v>
      </c>
      <c r="AQ21" s="14" t="s">
        <v>44</v>
      </c>
      <c r="AR21" s="14" t="s">
        <v>45</v>
      </c>
      <c r="AS21" s="14" t="s">
        <v>46</v>
      </c>
      <c r="BM21" s="14" t="s">
        <v>44</v>
      </c>
      <c r="BN21" s="14" t="s">
        <v>45</v>
      </c>
      <c r="BO21" s="14" t="s">
        <v>46</v>
      </c>
      <c r="BT21" s="2" t="s">
        <v>41</v>
      </c>
      <c r="BU21" s="2" t="s">
        <v>42</v>
      </c>
      <c r="BV21" s="2" t="s">
        <v>43</v>
      </c>
      <c r="CM21" s="14" t="s">
        <v>44</v>
      </c>
      <c r="CN21" s="14" t="s">
        <v>45</v>
      </c>
      <c r="CO21" s="14" t="s">
        <v>46</v>
      </c>
      <c r="CT21" s="2" t="s">
        <v>41</v>
      </c>
      <c r="CU21" s="2" t="s">
        <v>42</v>
      </c>
      <c r="CV21" s="2" t="s">
        <v>43</v>
      </c>
      <c r="DD21" s="2" t="s">
        <v>41</v>
      </c>
      <c r="DE21" s="2" t="s">
        <v>42</v>
      </c>
      <c r="DF21" s="2" t="s">
        <v>43</v>
      </c>
    </row>
    <row r="22" spans="1:120" ht="16" customHeight="1">
      <c r="A22" s="43" t="s">
        <v>15</v>
      </c>
      <c r="B22" s="4" t="s">
        <v>44</v>
      </c>
      <c r="C22" s="5">
        <v>10</v>
      </c>
      <c r="D22" s="5">
        <v>0</v>
      </c>
      <c r="E22" s="5">
        <v>0</v>
      </c>
      <c r="N22" s="14"/>
      <c r="O22" s="14"/>
      <c r="R22" s="7">
        <f t="shared" ref="R22:R23" si="19">SUM(C22:E22)</f>
        <v>10</v>
      </c>
      <c r="S22"/>
      <c r="T22" s="7">
        <f t="shared" ref="T22:T23" si="20">SUM(R22:R22)</f>
        <v>10</v>
      </c>
      <c r="U22" s="31"/>
      <c r="W22" s="7">
        <f ca="1">IF((ROW()-ROW($W$22))=(COLUMN()-COLUMN($W$22)),INDIRECT(ADDRESS(ROW($T22),COLUMN($T22))),0)</f>
        <v>10</v>
      </c>
      <c r="X22" s="7">
        <f t="shared" ref="X22:Y24" ca="1" si="21">IF((ROW()-ROW($W$22))=(COLUMN()-COLUMN($W$22)),INDIRECT(ADDRESS(ROW($T22),COLUMN($T22))),0)</f>
        <v>0</v>
      </c>
      <c r="Y22" s="7">
        <f t="shared" ca="1" si="21"/>
        <v>0</v>
      </c>
      <c r="AA22" s="7">
        <f t="array" aca="1" ref="AA22:AC24" ca="1">MMULT(C22:E24, MINVERSE(W10:Y12))</f>
        <v>1</v>
      </c>
      <c r="AB22" s="7">
        <f ca="1"/>
        <v>0</v>
      </c>
      <c r="AC22" s="7">
        <f ca="1"/>
        <v>0</v>
      </c>
      <c r="AE22" s="7">
        <f t="array" aca="1" ref="AE22:AG24" ca="1">MMULT(AA22:AC24, AE31:AG33)</f>
        <v>1</v>
      </c>
      <c r="AF22" s="7">
        <f ca="1"/>
        <v>0</v>
      </c>
      <c r="AG22" s="7">
        <f ca="1"/>
        <v>2.5</v>
      </c>
      <c r="AJ22" s="7">
        <f t="array" aca="1" ref="AJ22:AJ24" ca="1">MMULT(AE22:AG24, R10:R12)</f>
        <v>10</v>
      </c>
      <c r="AK22" s="18">
        <f t="shared" ref="AK22:AK23" ca="1" si="22">AJ22-T22</f>
        <v>0</v>
      </c>
      <c r="AM22" s="7">
        <f ca="1">IF((ROW()-ROW($AM$22))=(COLUMN()-COLUMN($AM$22)),INDIRECT(ADDRESS(ROW(G$16),COLUMN(G$16))),0)</f>
        <v>0</v>
      </c>
      <c r="AN22" s="7">
        <f t="shared" ref="AN22:AO22" ca="1" si="23">IF((ROW()-ROW($AM$22))=(COLUMN()-COLUMN($AM$22)),INDIRECT(ADDRESS(ROW(H$16),COLUMN(H$16))),0)</f>
        <v>0</v>
      </c>
      <c r="AO22" s="7">
        <f t="shared" ca="1" si="23"/>
        <v>0</v>
      </c>
      <c r="AQ22" s="40">
        <v>1000</v>
      </c>
      <c r="AR22" s="40">
        <v>0</v>
      </c>
      <c r="AS22" s="7">
        <v>0</v>
      </c>
      <c r="BI22" s="43" t="s">
        <v>15</v>
      </c>
      <c r="BJ22" s="4" t="s">
        <v>44</v>
      </c>
      <c r="BK22" s="7">
        <f t="array" aca="1" ref="BK22:BK24" ca="1">MMULT($AE$22:$AG$24, BI10:BI12)</f>
        <v>10</v>
      </c>
      <c r="BM22" s="7">
        <f ca="1">IF((ROW()-ROW($BM$22))=(COLUMN()-COLUMN($BM$22)),INDIRECT(ADDRESS(ROW($BK22),COLUMN($BK22))),0)</f>
        <v>10</v>
      </c>
      <c r="BN22" s="7">
        <f t="shared" ref="BN22:BO24" ca="1" si="24">IF((ROW()-ROW($BM$22))=(COLUMN()-COLUMN($BM$22)),INDIRECT(ADDRESS(ROW($BK22),COLUMN($BK22))),0)</f>
        <v>0</v>
      </c>
      <c r="BO22" s="7">
        <f t="shared" ca="1" si="24"/>
        <v>0</v>
      </c>
      <c r="BT22" s="7">
        <f t="array" aca="1" ref="BT22:BV24" ca="1">MMULT($AA$22:$AC$24, BM31:BO33)</f>
        <v>10</v>
      </c>
      <c r="BU22" s="7">
        <f ca="1"/>
        <v>0</v>
      </c>
      <c r="BV22" s="7">
        <f ca="1"/>
        <v>0</v>
      </c>
      <c r="CI22" s="43" t="s">
        <v>15</v>
      </c>
      <c r="CJ22" s="4" t="s">
        <v>44</v>
      </c>
      <c r="CK22" s="7">
        <f t="array" aca="1" ref="CK22:CK24" ca="1">MMULT($AE$22:$AG$24, CI10:CI12)</f>
        <v>20</v>
      </c>
      <c r="CM22" s="7">
        <f ca="1">IF((ROW()-ROW($CM$22))=(COLUMN()-COLUMN($CM$22)),INDIRECT(ADDRESS(ROW($CK22),COLUMN($CK22))),0)</f>
        <v>20</v>
      </c>
      <c r="CN22" s="7">
        <f t="shared" ref="CN22:CO24" ca="1" si="25">IF((ROW()-ROW($CM$22))=(COLUMN()-COLUMN($CM$22)),INDIRECT(ADDRESS(ROW($CK22),COLUMN($CK22))),0)</f>
        <v>0</v>
      </c>
      <c r="CO22" s="7">
        <f t="shared" ca="1" si="25"/>
        <v>0</v>
      </c>
      <c r="CT22" s="7">
        <f t="array" aca="1" ref="CT22:CV24" ca="1">MMULT($AA$22:$AC$24, CM31:CO33)</f>
        <v>20</v>
      </c>
      <c r="CU22" s="7">
        <f ca="1"/>
        <v>0</v>
      </c>
      <c r="CV22" s="7">
        <f ca="1"/>
        <v>0</v>
      </c>
      <c r="DB22" s="43" t="s">
        <v>15</v>
      </c>
      <c r="DC22" s="4" t="s">
        <v>44</v>
      </c>
      <c r="DD22" s="7">
        <f ca="1">C22-BT22+CT22</f>
        <v>20</v>
      </c>
      <c r="DE22" s="7">
        <f t="shared" ref="DE22:DF22" ca="1" si="26">D22-BU22+CU22</f>
        <v>0</v>
      </c>
      <c r="DF22" s="7">
        <f t="shared" ca="1" si="26"/>
        <v>0</v>
      </c>
    </row>
    <row r="23" spans="1:120" ht="16" customHeight="1">
      <c r="A23" s="43"/>
      <c r="B23" s="4" t="s">
        <v>45</v>
      </c>
      <c r="C23" s="5">
        <v>0</v>
      </c>
      <c r="D23" s="5">
        <v>10</v>
      </c>
      <c r="E23" s="5">
        <v>0</v>
      </c>
      <c r="N23" s="14"/>
      <c r="O23" s="14"/>
      <c r="R23" s="7">
        <f t="shared" si="19"/>
        <v>10</v>
      </c>
      <c r="S23"/>
      <c r="T23" s="7">
        <f t="shared" si="20"/>
        <v>10</v>
      </c>
      <c r="U23" s="31"/>
      <c r="W23" s="7">
        <f t="shared" ref="W23:W24" ca="1" si="27">IF((ROW()-ROW($W$22))=(COLUMN()-COLUMN($W$22)),INDIRECT(ADDRESS(ROW($T23),COLUMN($T23))),0)</f>
        <v>0</v>
      </c>
      <c r="X23" s="7">
        <f t="shared" ca="1" si="21"/>
        <v>10</v>
      </c>
      <c r="Y23" s="7">
        <f t="shared" ca="1" si="21"/>
        <v>0</v>
      </c>
      <c r="AA23" s="7">
        <f ca="1"/>
        <v>0</v>
      </c>
      <c r="AB23" s="7">
        <f ca="1"/>
        <v>1</v>
      </c>
      <c r="AC23" s="7">
        <f ca="1"/>
        <v>0</v>
      </c>
      <c r="AE23" s="7">
        <f ca="1"/>
        <v>0</v>
      </c>
      <c r="AF23" s="7">
        <f ca="1"/>
        <v>1</v>
      </c>
      <c r="AG23" s="7">
        <f ca="1"/>
        <v>2.5</v>
      </c>
      <c r="AJ23" s="7">
        <f ca="1"/>
        <v>10</v>
      </c>
      <c r="AK23" s="18">
        <f t="shared" ca="1" si="22"/>
        <v>0</v>
      </c>
      <c r="AM23" s="7">
        <f t="shared" ref="AM23:AM24" ca="1" si="28">IF((ROW()-ROW($AM$22))=(COLUMN()-COLUMN($AM$22)),INDIRECT(ADDRESS(ROW(G$16),COLUMN(G$16))),0)</f>
        <v>0</v>
      </c>
      <c r="AN23" s="7">
        <f t="shared" ref="AN23:AN24" ca="1" si="29">IF((ROW()-ROW($AM$22))=(COLUMN()-COLUMN($AM$22)),INDIRECT(ADDRESS(ROW(H$16),COLUMN(H$16))),0)</f>
        <v>0</v>
      </c>
      <c r="AO23" s="7">
        <f t="shared" ref="AO23:AO24" ca="1" si="30">IF((ROW()-ROW($AM$22))=(COLUMN()-COLUMN($AM$22)),INDIRECT(ADDRESS(ROW(I$16),COLUMN(I$16))),0)</f>
        <v>0</v>
      </c>
      <c r="AQ23" s="40">
        <v>0</v>
      </c>
      <c r="AR23" s="40">
        <v>1000</v>
      </c>
      <c r="AS23" s="7">
        <v>0</v>
      </c>
      <c r="BI23" s="43"/>
      <c r="BJ23" s="4" t="s">
        <v>45</v>
      </c>
      <c r="BK23" s="7">
        <f ca="1"/>
        <v>10</v>
      </c>
      <c r="BM23" s="7">
        <f t="shared" ref="BM23:BM24" ca="1" si="31">IF((ROW()-ROW($BM$22))=(COLUMN()-COLUMN($BM$22)),INDIRECT(ADDRESS(ROW($BK23),COLUMN($BK23))),0)</f>
        <v>0</v>
      </c>
      <c r="BN23" s="7">
        <f t="shared" ca="1" si="24"/>
        <v>10</v>
      </c>
      <c r="BO23" s="7">
        <f t="shared" ca="1" si="24"/>
        <v>0</v>
      </c>
      <c r="BT23" s="7">
        <f ca="1"/>
        <v>0</v>
      </c>
      <c r="BU23" s="7">
        <f ca="1"/>
        <v>10</v>
      </c>
      <c r="BV23" s="7">
        <f ca="1"/>
        <v>0</v>
      </c>
      <c r="CI23" s="43"/>
      <c r="CJ23" s="4" t="s">
        <v>45</v>
      </c>
      <c r="CK23" s="7">
        <f ca="1"/>
        <v>0</v>
      </c>
      <c r="CM23" s="7">
        <f t="shared" ref="CM23:CM24" ca="1" si="32">IF((ROW()-ROW($CM$22))=(COLUMN()-COLUMN($CM$22)),INDIRECT(ADDRESS(ROW($CK23),COLUMN($CK23))),0)</f>
        <v>0</v>
      </c>
      <c r="CN23" s="7">
        <f t="shared" ca="1" si="25"/>
        <v>0</v>
      </c>
      <c r="CO23" s="7">
        <f t="shared" ca="1" si="25"/>
        <v>0</v>
      </c>
      <c r="CT23" s="7">
        <f ca="1"/>
        <v>0</v>
      </c>
      <c r="CU23" s="7">
        <f ca="1"/>
        <v>0</v>
      </c>
      <c r="CV23" s="7">
        <f ca="1"/>
        <v>0</v>
      </c>
      <c r="DB23" s="43"/>
      <c r="DC23" s="4" t="s">
        <v>45</v>
      </c>
      <c r="DD23" s="7">
        <f t="shared" ref="DD23:DD24" ca="1" si="33">C23-BT23+CT23</f>
        <v>0</v>
      </c>
      <c r="DE23" s="7">
        <f t="shared" ref="DE23:DE24" ca="1" si="34">D23-BU23+CU23</f>
        <v>0</v>
      </c>
      <c r="DF23" s="7">
        <f t="shared" ref="DF23:DF24" ca="1" si="35">E23-BV23+CV23</f>
        <v>0</v>
      </c>
    </row>
    <row r="24" spans="1:120" ht="16" customHeight="1">
      <c r="A24" s="43"/>
      <c r="B24" s="4" t="s">
        <v>46</v>
      </c>
      <c r="C24" s="5">
        <v>0</v>
      </c>
      <c r="D24" s="5">
        <v>0</v>
      </c>
      <c r="E24" s="5">
        <v>4</v>
      </c>
      <c r="R24" s="7">
        <f>SUM(C24:E24)</f>
        <v>4</v>
      </c>
      <c r="S24"/>
      <c r="T24" s="7">
        <f>SUM(R24:R24)</f>
        <v>4</v>
      </c>
      <c r="U24" s="11"/>
      <c r="W24" s="7">
        <f t="shared" ca="1" si="27"/>
        <v>0</v>
      </c>
      <c r="X24" s="7">
        <f t="shared" ca="1" si="21"/>
        <v>0</v>
      </c>
      <c r="Y24" s="7">
        <f t="shared" ca="1" si="21"/>
        <v>4</v>
      </c>
      <c r="AA24" s="7">
        <f ca="1"/>
        <v>0</v>
      </c>
      <c r="AB24" s="7">
        <f ca="1"/>
        <v>0</v>
      </c>
      <c r="AC24" s="7">
        <f ca="1"/>
        <v>1</v>
      </c>
      <c r="AE24" s="7">
        <f ca="1"/>
        <v>0</v>
      </c>
      <c r="AF24" s="7">
        <f ca="1"/>
        <v>0</v>
      </c>
      <c r="AG24" s="7">
        <f ca="1"/>
        <v>1</v>
      </c>
      <c r="AJ24" s="7">
        <f ca="1"/>
        <v>4</v>
      </c>
      <c r="AK24" s="18">
        <f ca="1">AJ24-T24</f>
        <v>0</v>
      </c>
      <c r="AM24" s="7">
        <f t="shared" ca="1" si="28"/>
        <v>0</v>
      </c>
      <c r="AN24" s="7">
        <f t="shared" ca="1" si="29"/>
        <v>0</v>
      </c>
      <c r="AO24" s="7">
        <f t="shared" ca="1" si="30"/>
        <v>20</v>
      </c>
      <c r="AQ24" s="7">
        <v>0</v>
      </c>
      <c r="AR24" s="7">
        <v>0</v>
      </c>
      <c r="AS24" s="7">
        <f ca="1">1/AO24</f>
        <v>0.05</v>
      </c>
      <c r="BI24" s="43"/>
      <c r="BJ24" s="4" t="s">
        <v>46</v>
      </c>
      <c r="BK24" s="7">
        <f ca="1"/>
        <v>0</v>
      </c>
      <c r="BM24" s="7">
        <f t="shared" ca="1" si="31"/>
        <v>0</v>
      </c>
      <c r="BN24" s="7">
        <f t="shared" ca="1" si="24"/>
        <v>0</v>
      </c>
      <c r="BO24" s="7">
        <f t="shared" ca="1" si="24"/>
        <v>0</v>
      </c>
      <c r="BT24" s="7">
        <f ca="1"/>
        <v>0</v>
      </c>
      <c r="BU24" s="7">
        <f ca="1"/>
        <v>0</v>
      </c>
      <c r="BV24" s="7">
        <f ca="1"/>
        <v>0</v>
      </c>
      <c r="CI24" s="43"/>
      <c r="CJ24" s="4" t="s">
        <v>46</v>
      </c>
      <c r="CK24" s="7">
        <f ca="1"/>
        <v>0</v>
      </c>
      <c r="CM24" s="7">
        <f t="shared" ca="1" si="32"/>
        <v>0</v>
      </c>
      <c r="CN24" s="7">
        <f t="shared" ca="1" si="25"/>
        <v>0</v>
      </c>
      <c r="CO24" s="7">
        <f t="shared" ca="1" si="25"/>
        <v>0</v>
      </c>
      <c r="CT24" s="7">
        <f ca="1"/>
        <v>0</v>
      </c>
      <c r="CU24" s="7">
        <f ca="1"/>
        <v>0</v>
      </c>
      <c r="CV24" s="7">
        <f ca="1"/>
        <v>0</v>
      </c>
      <c r="DB24" s="43"/>
      <c r="DC24" s="4" t="s">
        <v>46</v>
      </c>
      <c r="DD24" s="7">
        <f t="shared" ca="1" si="33"/>
        <v>0</v>
      </c>
      <c r="DE24" s="7">
        <f t="shared" ca="1" si="34"/>
        <v>0</v>
      </c>
      <c r="DF24" s="7">
        <f t="shared" ca="1" si="35"/>
        <v>4</v>
      </c>
    </row>
    <row r="25" spans="1:120" ht="18">
      <c r="C25" s="41" t="s">
        <v>20</v>
      </c>
      <c r="D25" s="41"/>
      <c r="E25" s="41"/>
      <c r="P25" s="10"/>
      <c r="Q25" s="10"/>
      <c r="R25" s="11" t="s">
        <v>21</v>
      </c>
      <c r="S25" s="11"/>
      <c r="T25" s="8" t="s">
        <v>22</v>
      </c>
      <c r="U25" s="13"/>
      <c r="W25" s="41" t="s">
        <v>53</v>
      </c>
      <c r="X25" s="41"/>
      <c r="Y25" s="41"/>
      <c r="AA25" s="50" t="s">
        <v>56</v>
      </c>
      <c r="AB25" s="50"/>
      <c r="AC25" s="50"/>
      <c r="AD25" s="24"/>
      <c r="AE25" s="44" t="s">
        <v>60</v>
      </c>
      <c r="AF25" s="44"/>
      <c r="AG25" s="44"/>
      <c r="AJ25" s="27" t="s">
        <v>62</v>
      </c>
      <c r="AK25" s="26" t="s">
        <v>63</v>
      </c>
      <c r="AM25" s="41" t="s">
        <v>67</v>
      </c>
      <c r="AN25" s="41"/>
      <c r="AO25" s="41"/>
      <c r="AQ25" s="41" t="s">
        <v>111</v>
      </c>
      <c r="AR25" s="41"/>
      <c r="AS25" s="41"/>
      <c r="BK25" s="8" t="s">
        <v>75</v>
      </c>
      <c r="BM25" s="41" t="s">
        <v>76</v>
      </c>
      <c r="BN25" s="41"/>
      <c r="BO25" s="41"/>
      <c r="BS25" s="26"/>
      <c r="BT25" s="44" t="s">
        <v>77</v>
      </c>
      <c r="BU25" s="44"/>
      <c r="BV25" s="44"/>
      <c r="BW25" s="26"/>
      <c r="CK25" s="8" t="s">
        <v>91</v>
      </c>
      <c r="CM25" s="41" t="s">
        <v>92</v>
      </c>
      <c r="CN25" s="41"/>
      <c r="CO25" s="41"/>
      <c r="CS25" s="26"/>
      <c r="CT25" s="44" t="s">
        <v>93</v>
      </c>
      <c r="CU25" s="44"/>
      <c r="CV25" s="44"/>
      <c r="CW25" s="26"/>
      <c r="DC25" s="39"/>
      <c r="DD25" s="47" t="s">
        <v>102</v>
      </c>
      <c r="DE25" s="47"/>
      <c r="DF25" s="47"/>
    </row>
    <row r="26" spans="1:120">
      <c r="S26"/>
      <c r="U26" s="31"/>
      <c r="DG26" s="39"/>
      <c r="DH26" s="39"/>
      <c r="DI26" s="39"/>
    </row>
    <row r="27" spans="1:120">
      <c r="S27"/>
      <c r="U27" s="31"/>
    </row>
    <row r="28" spans="1:120">
      <c r="S28"/>
      <c r="U28" s="31"/>
      <c r="BT28" s="31"/>
      <c r="BU28" s="31"/>
      <c r="BV28" s="31"/>
      <c r="BW28" s="31"/>
      <c r="BX28" s="31"/>
      <c r="CT28" s="31"/>
      <c r="CU28" s="31"/>
      <c r="CV28" s="31"/>
      <c r="CW28" s="31"/>
      <c r="CX28" s="31"/>
    </row>
    <row r="29" spans="1:120">
      <c r="S29"/>
      <c r="U29" s="31"/>
      <c r="W29" s="41" t="s">
        <v>0</v>
      </c>
      <c r="X29" s="41"/>
      <c r="Y29" s="41"/>
      <c r="AA29" s="41" t="s">
        <v>0</v>
      </c>
      <c r="AB29" s="41"/>
      <c r="AC29" s="41"/>
      <c r="AE29" s="41" t="s">
        <v>0</v>
      </c>
      <c r="AF29" s="41"/>
      <c r="AG29" s="41"/>
      <c r="AM29" s="8" t="s">
        <v>1</v>
      </c>
      <c r="BM29" s="41" t="s">
        <v>0</v>
      </c>
      <c r="BN29" s="41"/>
      <c r="BO29" s="41"/>
      <c r="BT29" s="31"/>
      <c r="BU29" s="31"/>
      <c r="BV29" s="31"/>
      <c r="BW29" s="31"/>
      <c r="BX29" s="31"/>
      <c r="CM29" s="41" t="s">
        <v>0</v>
      </c>
      <c r="CN29" s="41"/>
      <c r="CO29" s="41"/>
      <c r="CT29" s="31"/>
      <c r="CU29" s="31"/>
      <c r="CV29" s="31"/>
      <c r="CW29" s="31"/>
      <c r="CX29" s="8"/>
      <c r="DF29" s="31"/>
      <c r="DG29" s="31"/>
      <c r="DH29" s="31"/>
      <c r="DI29" s="11"/>
      <c r="DJ29" s="11"/>
      <c r="DK29" s="11"/>
      <c r="DL29" s="11"/>
      <c r="DM29" s="11"/>
      <c r="DN29" s="49"/>
      <c r="DO29" s="49"/>
      <c r="DP29" s="49"/>
    </row>
    <row r="30" spans="1:120" ht="26">
      <c r="S30"/>
      <c r="U30" s="31"/>
      <c r="W30" s="2" t="s">
        <v>41</v>
      </c>
      <c r="X30" s="2" t="s">
        <v>42</v>
      </c>
      <c r="Y30" s="2" t="s">
        <v>43</v>
      </c>
      <c r="AA30" s="2" t="s">
        <v>41</v>
      </c>
      <c r="AB30" s="2" t="s">
        <v>42</v>
      </c>
      <c r="AC30" s="2" t="s">
        <v>43</v>
      </c>
      <c r="AE30" s="2" t="s">
        <v>41</v>
      </c>
      <c r="AF30" s="2" t="s">
        <v>42</v>
      </c>
      <c r="AG30" s="2" t="s">
        <v>43</v>
      </c>
      <c r="AM30" s="14" t="s">
        <v>46</v>
      </c>
      <c r="BM30" s="2" t="s">
        <v>41</v>
      </c>
      <c r="BN30" s="2" t="s">
        <v>42</v>
      </c>
      <c r="BO30" s="2" t="s">
        <v>43</v>
      </c>
      <c r="BT30" s="31"/>
      <c r="BU30" s="31"/>
      <c r="BV30" s="31"/>
      <c r="BW30" s="31"/>
      <c r="BX30" s="31"/>
      <c r="CM30" s="2" t="s">
        <v>41</v>
      </c>
      <c r="CN30" s="2" t="s">
        <v>42</v>
      </c>
      <c r="CO30" s="2" t="s">
        <v>43</v>
      </c>
      <c r="CT30" s="31"/>
      <c r="CU30" s="31"/>
      <c r="CV30" s="31"/>
      <c r="CW30" s="31"/>
      <c r="CX30" s="31"/>
      <c r="DF30" s="31"/>
      <c r="DG30" s="31"/>
      <c r="DH30" s="31"/>
      <c r="DI30" s="31"/>
      <c r="DJ30" s="31"/>
      <c r="DK30" s="31"/>
      <c r="DL30" s="31"/>
      <c r="DM30" s="31"/>
      <c r="DN30" s="3"/>
      <c r="DO30" s="3"/>
      <c r="DP30" s="3"/>
    </row>
    <row r="31" spans="1:120" ht="16" customHeight="1">
      <c r="A31" s="43" t="s">
        <v>0</v>
      </c>
      <c r="B31" s="4" t="s">
        <v>41</v>
      </c>
      <c r="G31" s="7">
        <f t="array" ref="G31:I33">TRANSPOSE(C22:E24) - G10:I12</f>
        <v>10</v>
      </c>
      <c r="H31" s="7">
        <v>0</v>
      </c>
      <c r="I31" s="7">
        <v>-10</v>
      </c>
      <c r="R31" s="7">
        <f>SUM(G31:I31)</f>
        <v>0</v>
      </c>
      <c r="S31"/>
      <c r="U31" s="31"/>
      <c r="W31" s="7">
        <f t="array" aca="1" ref="W31:Y33" ca="1">MMULT(AA10:AC12, AA22:AC24)</f>
        <v>0</v>
      </c>
      <c r="X31" s="7">
        <f ca="1"/>
        <v>0</v>
      </c>
      <c r="Y31" s="7">
        <f ca="1"/>
        <v>2.5</v>
      </c>
      <c r="AA31" s="7">
        <f t="array" aca="1" ref="AA31:AC33" ca="1">_xlfn.MUNIT(3) - W31:Y33</f>
        <v>1</v>
      </c>
      <c r="AB31" s="7">
        <f ca="1"/>
        <v>0</v>
      </c>
      <c r="AC31" s="7">
        <f ca="1"/>
        <v>-2.5</v>
      </c>
      <c r="AE31" s="7">
        <f t="array" aca="1" ref="AE31:AG33" ca="1">MINVERSE(AA31:AC33)</f>
        <v>1</v>
      </c>
      <c r="AF31" s="7">
        <f ca="1"/>
        <v>0</v>
      </c>
      <c r="AG31" s="7">
        <f ca="1"/>
        <v>2.5</v>
      </c>
      <c r="AJ31" s="7">
        <f t="array" aca="1" ref="AJ31:AJ33" ca="1">MMULT(AE31:AG33, R10:R12)</f>
        <v>10</v>
      </c>
      <c r="AK31" s="18">
        <f ca="1">AJ31-T10</f>
        <v>0</v>
      </c>
      <c r="AM31" s="7">
        <f t="array" aca="1" ref="AM31:AM33" ca="1">MMULT(MINVERSE(W10:Y12), G10:G12)</f>
        <v>0</v>
      </c>
      <c r="AO31" s="18">
        <f ca="1">SUM(AM31)</f>
        <v>0</v>
      </c>
      <c r="BI31" s="43" t="s">
        <v>0</v>
      </c>
      <c r="BJ31" s="4" t="s">
        <v>41</v>
      </c>
      <c r="BK31" s="7">
        <f t="array" aca="1" ref="BK31:BK33" ca="1">MMULT($AE$31:$AG$33, BI10:BI12)</f>
        <v>10</v>
      </c>
      <c r="BM31" s="7">
        <f t="shared" ref="BM31:BO33" ca="1" si="36">IF((ROW()-ROW($BM$31))=(COLUMN()-COLUMN($BM$31)),INDIRECT(ADDRESS(ROW($BK31),COLUMN($BK31))),0)</f>
        <v>10</v>
      </c>
      <c r="BN31" s="7">
        <f t="shared" ca="1" si="36"/>
        <v>0</v>
      </c>
      <c r="BO31" s="7">
        <f t="shared" ca="1" si="36"/>
        <v>0</v>
      </c>
      <c r="BT31" s="11"/>
      <c r="BU31" s="31"/>
      <c r="BV31" s="11"/>
      <c r="BW31" s="31"/>
      <c r="BX31" s="11"/>
      <c r="CI31" s="43" t="s">
        <v>0</v>
      </c>
      <c r="CJ31" s="4" t="s">
        <v>41</v>
      </c>
      <c r="CK31" s="7">
        <f t="array" aca="1" ref="CK31:CK33" ca="1">MMULT($AE$31:$AG$33, CI10:CI12)</f>
        <v>20</v>
      </c>
      <c r="CM31" s="7">
        <f ca="1">IF((ROW()-ROW($CM$31))=(COLUMN()-COLUMN($CM$31)),INDIRECT(ADDRESS(ROW($CK31),COLUMN($CK31))),0)</f>
        <v>20</v>
      </c>
      <c r="CN31" s="7">
        <f t="shared" ref="CN31:CO33" ca="1" si="37">IF((ROW()-ROW($CM$31))=(COLUMN()-COLUMN($CM$31)),INDIRECT(ADDRESS(ROW($CK31),COLUMN($CK31))),0)</f>
        <v>0</v>
      </c>
      <c r="CO31" s="7">
        <f t="shared" ca="1" si="37"/>
        <v>0</v>
      </c>
      <c r="CT31" s="11"/>
      <c r="CU31" s="31"/>
      <c r="CV31" s="11"/>
      <c r="CW31" s="31"/>
      <c r="CX31" s="11"/>
      <c r="DB31" s="38"/>
      <c r="DC31" s="37"/>
      <c r="DF31" s="48"/>
      <c r="DG31" s="37"/>
      <c r="DH31" s="11"/>
      <c r="DI31" s="31"/>
      <c r="DJ31" s="11"/>
      <c r="DK31" s="31"/>
      <c r="DL31" s="11"/>
      <c r="DM31" s="31"/>
      <c r="DN31" s="11"/>
      <c r="DO31" s="11"/>
      <c r="DP31" s="11"/>
    </row>
    <row r="32" spans="1:120">
      <c r="A32" s="43"/>
      <c r="B32" s="4" t="s">
        <v>42</v>
      </c>
      <c r="G32" s="7">
        <v>0</v>
      </c>
      <c r="H32" s="7">
        <v>10</v>
      </c>
      <c r="I32" s="7">
        <v>-10</v>
      </c>
      <c r="R32" s="7">
        <f t="shared" ref="R32:R33" si="38">SUM(G32:I32)</f>
        <v>0</v>
      </c>
      <c r="S32"/>
      <c r="U32" s="31"/>
      <c r="W32" s="7">
        <f ca="1"/>
        <v>0</v>
      </c>
      <c r="X32" s="7">
        <f ca="1"/>
        <v>0</v>
      </c>
      <c r="Y32" s="7">
        <f ca="1"/>
        <v>2.5</v>
      </c>
      <c r="AA32" s="7">
        <f ca="1"/>
        <v>0</v>
      </c>
      <c r="AB32" s="7">
        <f ca="1"/>
        <v>1</v>
      </c>
      <c r="AC32" s="7">
        <f ca="1"/>
        <v>-2.5</v>
      </c>
      <c r="AE32" s="7">
        <f ca="1"/>
        <v>0</v>
      </c>
      <c r="AF32" s="7">
        <f ca="1"/>
        <v>1</v>
      </c>
      <c r="AG32" s="7">
        <f ca="1"/>
        <v>2.5</v>
      </c>
      <c r="AJ32" s="7">
        <f ca="1"/>
        <v>10</v>
      </c>
      <c r="AK32" s="18">
        <f ca="1">AJ32-T11</f>
        <v>0</v>
      </c>
      <c r="AM32" s="7">
        <f ca="1"/>
        <v>0</v>
      </c>
      <c r="AO32" s="18">
        <f t="shared" ref="AO32:AO33" ca="1" si="39">SUM(AM32)</f>
        <v>0</v>
      </c>
      <c r="BI32" s="43"/>
      <c r="BJ32" s="4" t="s">
        <v>42</v>
      </c>
      <c r="BK32" s="7">
        <f ca="1"/>
        <v>10</v>
      </c>
      <c r="BM32" s="7">
        <f t="shared" ca="1" si="36"/>
        <v>0</v>
      </c>
      <c r="BN32" s="7">
        <f t="shared" ca="1" si="36"/>
        <v>10</v>
      </c>
      <c r="BO32" s="7">
        <f t="shared" ca="1" si="36"/>
        <v>0</v>
      </c>
      <c r="BT32" s="11"/>
      <c r="BU32" s="31"/>
      <c r="BV32" s="11"/>
      <c r="BW32" s="31"/>
      <c r="BX32" s="11"/>
      <c r="CI32" s="43"/>
      <c r="CJ32" s="4" t="s">
        <v>42</v>
      </c>
      <c r="CK32" s="7">
        <f ca="1"/>
        <v>0</v>
      </c>
      <c r="CM32" s="7">
        <f t="shared" ref="CM32:CM33" ca="1" si="40">IF((ROW()-ROW($CM$31))=(COLUMN()-COLUMN($CM$31)),INDIRECT(ADDRESS(ROW($CK32),COLUMN($CK32))),0)</f>
        <v>0</v>
      </c>
      <c r="CN32" s="7">
        <f t="shared" ca="1" si="37"/>
        <v>0</v>
      </c>
      <c r="CO32" s="7">
        <f t="shared" ca="1" si="37"/>
        <v>0</v>
      </c>
      <c r="CT32" s="11"/>
      <c r="CU32" s="31"/>
      <c r="CV32" s="11"/>
      <c r="CW32" s="31"/>
      <c r="CX32" s="11"/>
      <c r="DB32" s="38"/>
      <c r="DC32" s="37"/>
      <c r="DF32" s="48"/>
      <c r="DG32" s="37"/>
      <c r="DH32" s="11"/>
      <c r="DI32" s="31"/>
      <c r="DJ32" s="11"/>
      <c r="DK32" s="31"/>
      <c r="DL32" s="11"/>
      <c r="DM32" s="31"/>
      <c r="DN32" s="11"/>
      <c r="DO32" s="11"/>
      <c r="DP32" s="11"/>
    </row>
    <row r="33" spans="1:120">
      <c r="A33" s="43"/>
      <c r="B33" s="4" t="s">
        <v>43</v>
      </c>
      <c r="G33" s="7">
        <v>0</v>
      </c>
      <c r="H33" s="7">
        <v>0</v>
      </c>
      <c r="I33" s="7">
        <v>4</v>
      </c>
      <c r="R33" s="7">
        <f t="shared" si="38"/>
        <v>4</v>
      </c>
      <c r="S33"/>
      <c r="U33" s="31"/>
      <c r="W33" s="7">
        <f ca="1"/>
        <v>0</v>
      </c>
      <c r="X33" s="7">
        <f ca="1"/>
        <v>0</v>
      </c>
      <c r="Y33" s="7">
        <f ca="1"/>
        <v>0</v>
      </c>
      <c r="AA33" s="7">
        <f ca="1"/>
        <v>0</v>
      </c>
      <c r="AB33" s="7">
        <f ca="1"/>
        <v>0</v>
      </c>
      <c r="AC33" s="7">
        <f ca="1"/>
        <v>1</v>
      </c>
      <c r="AE33" s="7">
        <f ca="1"/>
        <v>0</v>
      </c>
      <c r="AF33" s="7">
        <f ca="1"/>
        <v>0</v>
      </c>
      <c r="AG33" s="7">
        <f ca="1"/>
        <v>1</v>
      </c>
      <c r="AJ33" s="7">
        <f ca="1"/>
        <v>4</v>
      </c>
      <c r="AK33" s="18">
        <f ca="1">AJ33-T12</f>
        <v>0</v>
      </c>
      <c r="AM33" s="7">
        <f ca="1"/>
        <v>0</v>
      </c>
      <c r="AO33" s="18">
        <f t="shared" ca="1" si="39"/>
        <v>0</v>
      </c>
      <c r="BI33" s="43"/>
      <c r="BJ33" s="4" t="s">
        <v>43</v>
      </c>
      <c r="BK33" s="7">
        <f ca="1"/>
        <v>0</v>
      </c>
      <c r="BM33" s="7">
        <f t="shared" ca="1" si="36"/>
        <v>0</v>
      </c>
      <c r="BN33" s="7">
        <f t="shared" ca="1" si="36"/>
        <v>0</v>
      </c>
      <c r="BO33" s="7">
        <f t="shared" ca="1" si="36"/>
        <v>0</v>
      </c>
      <c r="BT33" s="11"/>
      <c r="BU33" s="31"/>
      <c r="BV33" s="11"/>
      <c r="BW33" s="31"/>
      <c r="BX33" s="11"/>
      <c r="CI33" s="43"/>
      <c r="CJ33" s="4" t="s">
        <v>43</v>
      </c>
      <c r="CK33" s="7">
        <f ca="1"/>
        <v>0</v>
      </c>
      <c r="CM33" s="7">
        <f t="shared" ca="1" si="40"/>
        <v>0</v>
      </c>
      <c r="CN33" s="7">
        <f t="shared" ca="1" si="37"/>
        <v>0</v>
      </c>
      <c r="CO33" s="7">
        <f t="shared" ca="1" si="37"/>
        <v>0</v>
      </c>
      <c r="CT33" s="11"/>
      <c r="CU33" s="31"/>
      <c r="CV33" s="11"/>
      <c r="CW33" s="31"/>
      <c r="CX33" s="11"/>
      <c r="DB33" s="38"/>
      <c r="DC33" s="37"/>
      <c r="DF33" s="48"/>
      <c r="DG33" s="37"/>
      <c r="DH33" s="11"/>
      <c r="DI33" s="31"/>
      <c r="DJ33" s="11"/>
      <c r="DK33" s="31"/>
      <c r="DL33" s="11"/>
      <c r="DM33" s="31"/>
      <c r="DN33" s="11"/>
      <c r="DO33" s="11"/>
      <c r="DP33" s="11"/>
    </row>
    <row r="34" spans="1:120" ht="20">
      <c r="G34" s="46" t="s">
        <v>23</v>
      </c>
      <c r="H34" s="46"/>
      <c r="I34" s="46"/>
      <c r="R34" s="8" t="s">
        <v>24</v>
      </c>
      <c r="S34"/>
      <c r="U34" s="31"/>
      <c r="W34" s="41" t="s">
        <v>57</v>
      </c>
      <c r="X34" s="41"/>
      <c r="Y34" s="41"/>
      <c r="Z34" s="1"/>
      <c r="AA34" s="41" t="s">
        <v>58</v>
      </c>
      <c r="AB34" s="41"/>
      <c r="AC34" s="41"/>
      <c r="AE34" s="41" t="s">
        <v>59</v>
      </c>
      <c r="AF34" s="41"/>
      <c r="AG34" s="41"/>
      <c r="AH34" s="1"/>
      <c r="AI34" s="1"/>
      <c r="AJ34" s="27" t="s">
        <v>64</v>
      </c>
      <c r="AK34" s="1" t="s">
        <v>65</v>
      </c>
      <c r="AM34" s="25" t="s">
        <v>68</v>
      </c>
      <c r="AN34" s="25"/>
      <c r="AO34" s="25"/>
      <c r="AP34" s="26"/>
      <c r="BK34" s="8" t="s">
        <v>78</v>
      </c>
      <c r="BM34" s="41" t="s">
        <v>79</v>
      </c>
      <c r="BN34" s="41"/>
      <c r="BO34" s="41"/>
      <c r="BP34" s="1"/>
      <c r="BQ34" s="1"/>
      <c r="BR34" s="1"/>
      <c r="BS34" s="1"/>
      <c r="BT34" s="11"/>
      <c r="BU34" s="10"/>
      <c r="BV34" s="13"/>
      <c r="BW34" s="31"/>
      <c r="BX34" s="11"/>
      <c r="CK34" s="8" t="s">
        <v>94</v>
      </c>
      <c r="CM34" s="41" t="s">
        <v>95</v>
      </c>
      <c r="CN34" s="41"/>
      <c r="CO34" s="41"/>
      <c r="CP34" s="1"/>
      <c r="CQ34" s="1"/>
      <c r="CR34" s="1"/>
      <c r="CS34" s="1"/>
      <c r="CT34" s="11"/>
      <c r="CU34" s="10"/>
      <c r="CV34" s="13"/>
      <c r="CW34" s="31"/>
      <c r="CX34" s="14"/>
      <c r="DF34" s="31"/>
      <c r="DG34" s="31"/>
      <c r="DH34" s="11"/>
      <c r="DI34" s="31"/>
      <c r="DJ34" s="13"/>
      <c r="DK34" s="31"/>
      <c r="DL34" s="11"/>
      <c r="DM34" s="31"/>
      <c r="DN34" s="45"/>
      <c r="DO34" s="45"/>
      <c r="DP34" s="45"/>
    </row>
    <row r="35" spans="1:120">
      <c r="F35" s="4" t="s">
        <v>12</v>
      </c>
      <c r="G35" s="15">
        <f>SUM(G31:G33)</f>
        <v>10</v>
      </c>
      <c r="H35" s="15">
        <f t="shared" ref="H35:I35" si="41">SUM(H31:H33)</f>
        <v>10</v>
      </c>
      <c r="I35" s="15">
        <f t="shared" si="41"/>
        <v>-16</v>
      </c>
      <c r="S35"/>
      <c r="U35" s="31"/>
      <c r="BT35" s="31"/>
      <c r="BU35" s="31"/>
      <c r="BV35" s="31"/>
      <c r="BW35" s="31"/>
      <c r="BX35" s="31"/>
      <c r="CT35" s="31"/>
      <c r="CU35" s="31"/>
      <c r="CV35" s="31"/>
      <c r="CW35" s="31"/>
      <c r="CX35" s="31"/>
      <c r="DF35" s="31"/>
      <c r="DG35" s="31"/>
      <c r="DH35" s="31"/>
      <c r="DI35" s="31"/>
      <c r="DJ35" s="31"/>
      <c r="DK35" s="31"/>
      <c r="DL35" s="31"/>
      <c r="DM35" s="31"/>
      <c r="DN35" s="31"/>
      <c r="DO35" s="31"/>
      <c r="DP35" s="31"/>
    </row>
    <row r="36" spans="1:120" ht="20">
      <c r="G36" s="46" t="s">
        <v>25</v>
      </c>
      <c r="H36" s="46"/>
      <c r="I36" s="46"/>
      <c r="S36"/>
      <c r="U36" s="31"/>
      <c r="DF36" s="31"/>
      <c r="DG36" s="31"/>
      <c r="DH36" s="31"/>
      <c r="DI36" s="31"/>
      <c r="DJ36" s="31"/>
      <c r="DK36" s="31"/>
      <c r="DL36" s="31"/>
      <c r="DM36" s="31"/>
      <c r="DN36" s="31"/>
      <c r="DO36" s="31"/>
      <c r="DP36" s="31"/>
    </row>
    <row r="37" spans="1:120">
      <c r="S37"/>
      <c r="U37" s="31"/>
    </row>
    <row r="38" spans="1:120">
      <c r="S38"/>
      <c r="U38" s="31"/>
    </row>
    <row r="39" spans="1:120" ht="47">
      <c r="A39" s="17" t="s">
        <v>26</v>
      </c>
      <c r="B39" s="17"/>
      <c r="C39" s="17"/>
      <c r="D39" s="17"/>
      <c r="E39" s="17"/>
    </row>
    <row r="41" spans="1:120">
      <c r="A41" s="41" t="s">
        <v>27</v>
      </c>
      <c r="B41" s="41"/>
      <c r="C41" s="41"/>
      <c r="D41" s="41"/>
      <c r="E41" s="41"/>
    </row>
    <row r="42" spans="1:120">
      <c r="A42" s="8"/>
      <c r="B42" s="8"/>
      <c r="C42" s="8"/>
      <c r="D42" s="8"/>
      <c r="E42" s="8"/>
    </row>
    <row r="43" spans="1:120">
      <c r="A43" s="43" t="s">
        <v>0</v>
      </c>
      <c r="B43" s="4" t="s">
        <v>3</v>
      </c>
      <c r="C43" s="7">
        <f>R31</f>
        <v>0</v>
      </c>
      <c r="E43" s="6">
        <f>R10</f>
        <v>0</v>
      </c>
      <c r="G43" s="18">
        <f>C43-E43</f>
        <v>0</v>
      </c>
    </row>
    <row r="44" spans="1:120">
      <c r="A44" s="43"/>
      <c r="B44" s="4" t="s">
        <v>4</v>
      </c>
      <c r="C44" s="7">
        <f>R32</f>
        <v>0</v>
      </c>
      <c r="D44" s="8" t="s">
        <v>33</v>
      </c>
      <c r="E44" s="6">
        <f>R11</f>
        <v>0</v>
      </c>
      <c r="F44" s="8" t="s">
        <v>29</v>
      </c>
      <c r="G44" s="18">
        <f t="shared" ref="G44:G45" si="42">C44-E44</f>
        <v>0</v>
      </c>
    </row>
    <row r="45" spans="1:120">
      <c r="A45" s="43"/>
      <c r="B45" s="4" t="s">
        <v>5</v>
      </c>
      <c r="C45" s="7">
        <f>R33</f>
        <v>4</v>
      </c>
      <c r="E45" s="6">
        <f>R12</f>
        <v>4</v>
      </c>
      <c r="G45" s="18">
        <f t="shared" si="42"/>
        <v>0</v>
      </c>
    </row>
    <row r="46" spans="1:120">
      <c r="C46" s="8" t="s">
        <v>24</v>
      </c>
      <c r="E46" s="8" t="s">
        <v>9</v>
      </c>
      <c r="G46" s="19" t="s">
        <v>109</v>
      </c>
    </row>
    <row r="47" spans="1:120">
      <c r="AW47" s="22"/>
    </row>
    <row r="48" spans="1:120">
      <c r="A48" s="41" t="s">
        <v>32</v>
      </c>
      <c r="B48" s="41"/>
      <c r="C48" s="41"/>
      <c r="D48" s="41"/>
      <c r="E48" s="41"/>
    </row>
    <row r="49" spans="1:103" ht="36">
      <c r="C49" s="12" t="s">
        <v>12</v>
      </c>
      <c r="E49" s="12" t="s">
        <v>12</v>
      </c>
      <c r="G49" s="12" t="s">
        <v>12</v>
      </c>
    </row>
    <row r="50" spans="1:103" ht="16" customHeight="1">
      <c r="A50" s="43" t="s">
        <v>15</v>
      </c>
      <c r="B50" s="4" t="s">
        <v>44</v>
      </c>
      <c r="C50" s="7">
        <f>R22</f>
        <v>10</v>
      </c>
      <c r="E50" s="7">
        <f t="array" ref="E50:E52">TRANSPOSE(G35:I35)</f>
        <v>10</v>
      </c>
      <c r="G50" s="7">
        <f t="array" ref="G50:G52">TRANSPOSE(G14:I14)</f>
        <v>0</v>
      </c>
      <c r="I50" s="18">
        <f>C50-E50-G50</f>
        <v>0</v>
      </c>
      <c r="AY50" s="29"/>
      <c r="BY50" s="29"/>
      <c r="CY50" s="29"/>
    </row>
    <row r="51" spans="1:103" ht="16" customHeight="1">
      <c r="A51" s="43"/>
      <c r="B51" s="4" t="s">
        <v>45</v>
      </c>
      <c r="C51" s="7">
        <f t="shared" ref="C51:C52" si="43">R23</f>
        <v>10</v>
      </c>
      <c r="D51" s="8" t="s">
        <v>33</v>
      </c>
      <c r="E51" s="7">
        <v>10</v>
      </c>
      <c r="F51" s="8" t="s">
        <v>33</v>
      </c>
      <c r="G51" s="7">
        <v>0</v>
      </c>
      <c r="H51" s="8" t="s">
        <v>29</v>
      </c>
      <c r="I51" s="18">
        <f t="shared" ref="I51:I52" si="44">C51-E51-G51</f>
        <v>0</v>
      </c>
    </row>
    <row r="52" spans="1:103" ht="16" customHeight="1">
      <c r="A52" s="43"/>
      <c r="B52" s="4" t="s">
        <v>46</v>
      </c>
      <c r="C52" s="7">
        <f t="shared" si="43"/>
        <v>4</v>
      </c>
      <c r="D52" s="8"/>
      <c r="E52" s="7">
        <v>-16</v>
      </c>
      <c r="F52" s="8"/>
      <c r="G52" s="7">
        <v>20</v>
      </c>
      <c r="H52" s="8"/>
      <c r="I52" s="18">
        <f t="shared" si="44"/>
        <v>0</v>
      </c>
    </row>
    <row r="53" spans="1:103" ht="19">
      <c r="C53" s="1" t="s">
        <v>34</v>
      </c>
      <c r="D53" s="1"/>
      <c r="E53" s="14" t="s">
        <v>35</v>
      </c>
      <c r="F53" s="14"/>
      <c r="G53" s="14" t="s">
        <v>36</v>
      </c>
      <c r="I53" s="16" t="s">
        <v>37</v>
      </c>
      <c r="R53" s="8"/>
      <c r="S53" s="13"/>
    </row>
    <row r="55" spans="1:103">
      <c r="D55" s="8"/>
    </row>
    <row r="56" spans="1:103" ht="47">
      <c r="A56" s="17" t="s">
        <v>38</v>
      </c>
    </row>
    <row r="58" spans="1:103" ht="16" customHeight="1">
      <c r="A58" s="43" t="s">
        <v>15</v>
      </c>
      <c r="B58" s="4" t="s">
        <v>44</v>
      </c>
      <c r="C58" s="7">
        <f>T22</f>
        <v>10</v>
      </c>
      <c r="D58" s="7">
        <f t="array" ref="D58:D60">TRANSPOSE(G16:I16)</f>
        <v>0</v>
      </c>
      <c r="F58" s="7" t="s">
        <v>110</v>
      </c>
    </row>
    <row r="59" spans="1:103">
      <c r="A59" s="43"/>
      <c r="B59" s="4" t="s">
        <v>45</v>
      </c>
      <c r="C59" s="7">
        <f t="shared" ref="C59:C60" si="45">T23</f>
        <v>10</v>
      </c>
      <c r="D59" s="7">
        <v>0</v>
      </c>
      <c r="F59" s="7" t="s">
        <v>110</v>
      </c>
    </row>
    <row r="60" spans="1:103">
      <c r="A60" s="43"/>
      <c r="B60" s="4" t="s">
        <v>46</v>
      </c>
      <c r="C60" s="7">
        <f t="shared" si="45"/>
        <v>4</v>
      </c>
      <c r="D60" s="7">
        <v>20</v>
      </c>
      <c r="F60" s="7">
        <f>C60/D60</f>
        <v>0.2</v>
      </c>
    </row>
    <row r="61" spans="1:103" ht="18">
      <c r="C61" s="8" t="s">
        <v>22</v>
      </c>
      <c r="D61" s="8" t="s">
        <v>39</v>
      </c>
      <c r="F61" s="20" t="s">
        <v>40</v>
      </c>
    </row>
    <row r="71" spans="49:103">
      <c r="AW71" s="35"/>
    </row>
    <row r="72" spans="49:103">
      <c r="AY72" s="30"/>
      <c r="BY72" s="30"/>
      <c r="CY72" s="30"/>
    </row>
    <row r="85" spans="49:103">
      <c r="AW85" s="22"/>
    </row>
    <row r="86" spans="49:103">
      <c r="AY86" s="29"/>
      <c r="BY86" s="29"/>
      <c r="CY86" s="29"/>
    </row>
  </sheetData>
  <mergeCells count="87">
    <mergeCell ref="A50:A52"/>
    <mergeCell ref="C20:E20"/>
    <mergeCell ref="C25:E25"/>
    <mergeCell ref="W8:Y8"/>
    <mergeCell ref="W13:Y13"/>
    <mergeCell ref="G13:I13"/>
    <mergeCell ref="C8:E8"/>
    <mergeCell ref="O8:P8"/>
    <mergeCell ref="A10:A12"/>
    <mergeCell ref="M10:M12"/>
    <mergeCell ref="O13:P13"/>
    <mergeCell ref="W29:Y29"/>
    <mergeCell ref="W34:Y34"/>
    <mergeCell ref="AA34:AC34"/>
    <mergeCell ref="AA29:AC29"/>
    <mergeCell ref="A48:E48"/>
    <mergeCell ref="A41:E41"/>
    <mergeCell ref="A43:A45"/>
    <mergeCell ref="A31:A33"/>
    <mergeCell ref="AE34:AG34"/>
    <mergeCell ref="AE20:AG20"/>
    <mergeCell ref="AE19:AG19"/>
    <mergeCell ref="AE25:AG25"/>
    <mergeCell ref="AA20:AC20"/>
    <mergeCell ref="AA25:AC25"/>
    <mergeCell ref="BM29:BO29"/>
    <mergeCell ref="BT20:BV20"/>
    <mergeCell ref="BT25:BV25"/>
    <mergeCell ref="AQ8:AS8"/>
    <mergeCell ref="AQ13:AS13"/>
    <mergeCell ref="AU8:AV8"/>
    <mergeCell ref="BB8:BC8"/>
    <mergeCell ref="BB13:BC13"/>
    <mergeCell ref="DN34:DP34"/>
    <mergeCell ref="A22:A24"/>
    <mergeCell ref="AQ25:AS25"/>
    <mergeCell ref="BI22:BI24"/>
    <mergeCell ref="BM25:BO25"/>
    <mergeCell ref="CI22:CI24"/>
    <mergeCell ref="DD25:DF25"/>
    <mergeCell ref="DF31:DF33"/>
    <mergeCell ref="DN29:DP29"/>
    <mergeCell ref="CM29:CO29"/>
    <mergeCell ref="CI31:CI33"/>
    <mergeCell ref="CM34:CO34"/>
    <mergeCell ref="CM25:CO25"/>
    <mergeCell ref="CT25:CV25"/>
    <mergeCell ref="BI31:BI33"/>
    <mergeCell ref="BM34:BO34"/>
    <mergeCell ref="A58:A60"/>
    <mergeCell ref="AA8:AC8"/>
    <mergeCell ref="AA13:AC13"/>
    <mergeCell ref="AE13:AG13"/>
    <mergeCell ref="AM25:AO25"/>
    <mergeCell ref="AM20:AO20"/>
    <mergeCell ref="AM8:AO8"/>
    <mergeCell ref="AE8:AG8"/>
    <mergeCell ref="G15:I15"/>
    <mergeCell ref="G17:I17"/>
    <mergeCell ref="G8:I8"/>
    <mergeCell ref="G34:I34"/>
    <mergeCell ref="G36:I36"/>
    <mergeCell ref="W20:Y20"/>
    <mergeCell ref="W25:Y25"/>
    <mergeCell ref="AE29:AG29"/>
    <mergeCell ref="AQ20:AS20"/>
    <mergeCell ref="AM13:AO13"/>
    <mergeCell ref="BE8:BG8"/>
    <mergeCell ref="BE13:BG13"/>
    <mergeCell ref="BK8:BM8"/>
    <mergeCell ref="BK13:BM13"/>
    <mergeCell ref="BM20:BO20"/>
    <mergeCell ref="DH8:DJ8"/>
    <mergeCell ref="DH13:DJ13"/>
    <mergeCell ref="DB22:DB24"/>
    <mergeCell ref="DD20:DF20"/>
    <mergeCell ref="BT8:BV8"/>
    <mergeCell ref="CE8:CG8"/>
    <mergeCell ref="CK8:CM8"/>
    <mergeCell ref="CT8:CV8"/>
    <mergeCell ref="CE13:CG13"/>
    <mergeCell ref="CK13:CM13"/>
    <mergeCell ref="DF10:DF12"/>
    <mergeCell ref="CB8:CC8"/>
    <mergeCell ref="CB13:CC13"/>
    <mergeCell ref="CM20:CO20"/>
    <mergeCell ref="CT20:CV20"/>
  </mergeCells>
  <pageMargins left="0.7" right="0.7" top="0.75" bottom="0.75" header="0.3" footer="0.3"/>
  <pageSetup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0DFA2-2BD8-514C-98AD-3E8EB54ABE6F}">
  <dimension ref="A1:EH86"/>
  <sheetViews>
    <sheetView showGridLines="0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AL34" sqref="AL34:AL36"/>
    </sheetView>
  </sheetViews>
  <sheetFormatPr baseColWidth="10" defaultRowHeight="16"/>
  <cols>
    <col min="1" max="18" width="5.83203125" customWidth="1"/>
    <col min="19" max="19" width="5.83203125" style="31" customWidth="1"/>
    <col min="20" max="48" width="5.83203125" customWidth="1"/>
    <col min="49" max="49" width="5.33203125" style="28" customWidth="1"/>
    <col min="50" max="84" width="5.83203125" customWidth="1"/>
    <col min="85" max="85" width="5.33203125" style="28" customWidth="1"/>
    <col min="86" max="112" width="5.83203125" customWidth="1"/>
    <col min="113" max="115" width="5.83203125" style="31" customWidth="1"/>
    <col min="116" max="120" width="5.83203125" customWidth="1"/>
    <col min="121" max="121" width="5.33203125" style="28" customWidth="1"/>
    <col min="122" max="268" width="5.83203125" customWidth="1"/>
  </cols>
  <sheetData>
    <row r="1" spans="1:135" ht="92">
      <c r="AZ1" s="33" t="s">
        <v>71</v>
      </c>
      <c r="CJ1" s="33" t="s">
        <v>86</v>
      </c>
      <c r="DT1" s="33" t="s">
        <v>101</v>
      </c>
    </row>
    <row r="8" spans="1:135">
      <c r="C8" s="41" t="s">
        <v>0</v>
      </c>
      <c r="D8" s="41"/>
      <c r="E8" s="41"/>
      <c r="G8" s="8" t="s">
        <v>1</v>
      </c>
      <c r="M8" s="41" t="s">
        <v>2</v>
      </c>
      <c r="N8" s="41"/>
      <c r="O8" s="1"/>
      <c r="P8" s="1"/>
      <c r="Q8" s="1"/>
      <c r="R8" s="1"/>
      <c r="S8" s="22"/>
      <c r="T8" s="1"/>
      <c r="U8" s="41" t="s">
        <v>0</v>
      </c>
      <c r="V8" s="41"/>
      <c r="W8" s="41"/>
      <c r="Y8" s="8" t="s">
        <v>1</v>
      </c>
      <c r="Z8" s="1"/>
      <c r="AA8" s="1"/>
      <c r="AC8" s="8" t="s">
        <v>1</v>
      </c>
      <c r="AK8" s="8" t="s">
        <v>1</v>
      </c>
      <c r="AO8" s="41" t="s">
        <v>0</v>
      </c>
      <c r="AP8" s="41"/>
      <c r="AQ8" s="41"/>
      <c r="AS8" s="41" t="s">
        <v>2</v>
      </c>
      <c r="AT8" s="41"/>
      <c r="AZ8" s="41" t="s">
        <v>2</v>
      </c>
      <c r="BA8" s="41"/>
      <c r="BC8" s="8" t="s">
        <v>1</v>
      </c>
      <c r="BG8" s="8" t="s">
        <v>1</v>
      </c>
      <c r="BP8" s="8" t="s">
        <v>1</v>
      </c>
      <c r="CJ8" s="41" t="s">
        <v>2</v>
      </c>
      <c r="CK8" s="41"/>
      <c r="CM8" s="8" t="s">
        <v>1</v>
      </c>
      <c r="CQ8" s="8" t="s">
        <v>1</v>
      </c>
      <c r="CZ8" s="8" t="s">
        <v>1</v>
      </c>
      <c r="DZ8" s="8" t="s">
        <v>1</v>
      </c>
    </row>
    <row r="9" spans="1:135" ht="26">
      <c r="C9" s="2" t="s">
        <v>41</v>
      </c>
      <c r="D9" s="2" t="s">
        <v>42</v>
      </c>
      <c r="E9" s="2" t="s">
        <v>43</v>
      </c>
      <c r="G9" s="14" t="s">
        <v>46</v>
      </c>
      <c r="L9" s="3"/>
      <c r="M9" s="14" t="s">
        <v>47</v>
      </c>
      <c r="N9" s="14" t="s">
        <v>48</v>
      </c>
      <c r="U9" s="2" t="s">
        <v>41</v>
      </c>
      <c r="V9" s="2" t="s">
        <v>42</v>
      </c>
      <c r="W9" s="2" t="s">
        <v>43</v>
      </c>
      <c r="Y9" s="14" t="s">
        <v>46</v>
      </c>
      <c r="AC9" s="14" t="s">
        <v>46</v>
      </c>
      <c r="AK9" s="14" t="s">
        <v>46</v>
      </c>
      <c r="AO9" s="2" t="s">
        <v>41</v>
      </c>
      <c r="AP9" s="2" t="s">
        <v>42</v>
      </c>
      <c r="AQ9" s="2" t="s">
        <v>43</v>
      </c>
      <c r="AS9" s="14" t="s">
        <v>47</v>
      </c>
      <c r="AT9" s="14" t="s">
        <v>48</v>
      </c>
      <c r="AZ9" s="14" t="s">
        <v>47</v>
      </c>
      <c r="BA9" s="14" t="s">
        <v>48</v>
      </c>
      <c r="BC9" s="14" t="s">
        <v>46</v>
      </c>
      <c r="BG9" s="14" t="s">
        <v>46</v>
      </c>
      <c r="BP9" s="14" t="s">
        <v>46</v>
      </c>
      <c r="CJ9" s="14" t="s">
        <v>47</v>
      </c>
      <c r="CK9" s="14" t="s">
        <v>48</v>
      </c>
      <c r="CM9" s="14" t="s">
        <v>46</v>
      </c>
      <c r="CQ9" s="14" t="s">
        <v>46</v>
      </c>
      <c r="CZ9" s="14" t="s">
        <v>46</v>
      </c>
      <c r="DZ9" s="14" t="s">
        <v>46</v>
      </c>
    </row>
    <row r="10" spans="1:135" ht="16" customHeight="1">
      <c r="A10" s="43" t="s">
        <v>0</v>
      </c>
      <c r="B10" s="4" t="s">
        <v>41</v>
      </c>
      <c r="G10" s="5">
        <v>10</v>
      </c>
      <c r="K10" s="43" t="s">
        <v>0</v>
      </c>
      <c r="L10" s="4" t="s">
        <v>41</v>
      </c>
      <c r="M10" s="6">
        <v>0</v>
      </c>
      <c r="N10" s="6">
        <v>0</v>
      </c>
      <c r="P10" s="7">
        <f t="shared" ref="P10:P12" si="0">SUM(L10:N10)</f>
        <v>0</v>
      </c>
      <c r="R10" s="7">
        <f>SUM(G10:G10) + P10</f>
        <v>10</v>
      </c>
      <c r="S10" s="11"/>
      <c r="U10" s="7">
        <f t="shared" ref="U10:W12" ca="1" si="1">IF((ROW()-ROW($U$10))=(COLUMN()-COLUMN($U$10)),INDIRECT(ADDRESS(ROW($R10),COLUMN($R10))),0)</f>
        <v>10</v>
      </c>
      <c r="V10" s="7">
        <f t="shared" ca="1" si="1"/>
        <v>0</v>
      </c>
      <c r="W10" s="7">
        <f t="shared" ca="1" si="1"/>
        <v>0</v>
      </c>
      <c r="Y10" s="7">
        <f t="array" ref="Y10:Y12">MMULT(G10:G12, MINVERSE(U27))</f>
        <v>2.5</v>
      </c>
      <c r="AC10" s="7">
        <f t="array" ref="AC10:AC12">MMULT(TRANSPOSE(C27:E27), MINVERSE(U27))</f>
        <v>0</v>
      </c>
      <c r="AK10" s="7">
        <f t="array" ref="AK10:AK12">MMULT(G10:G12, MINVERSE(AK27))</f>
        <v>0.5</v>
      </c>
      <c r="AO10" s="11">
        <f t="shared" ref="AO10:AQ12" ca="1" si="2">IF((ROW()-ROW($AO$10))=(COLUMN()-COLUMN($AO$10)),INDIRECT(ADDRESS(ROW($P10),COLUMN($P10))),0)</f>
        <v>0</v>
      </c>
      <c r="AP10" s="11">
        <f t="shared" ca="1" si="2"/>
        <v>0</v>
      </c>
      <c r="AQ10" s="11">
        <f t="shared" ca="1" si="2"/>
        <v>0</v>
      </c>
      <c r="AS10" s="14">
        <v>0</v>
      </c>
      <c r="AT10" s="14">
        <v>0</v>
      </c>
      <c r="AZ10" s="7">
        <f>M10</f>
        <v>0</v>
      </c>
      <c r="BA10" s="7">
        <f>N10</f>
        <v>0</v>
      </c>
      <c r="BC10" s="7">
        <f>AK10</f>
        <v>0.5</v>
      </c>
      <c r="BE10" s="7">
        <f t="array" ref="BE10:BE12">MMULT(BC10:BC12, $G$16)</f>
        <v>10</v>
      </c>
      <c r="BG10" s="7">
        <f t="array" ref="BG10:BG12">MMULT(BC10:BC12, $AK$27)</f>
        <v>10</v>
      </c>
      <c r="BP10" s="7">
        <f t="array" aca="1" ref="BP10:BP12" ca="1">MMULT(Y10:Y12, BI27) + BG10:BG12</f>
        <v>10</v>
      </c>
      <c r="CJ10" s="7">
        <f>M10</f>
        <v>0</v>
      </c>
      <c r="CK10" s="7">
        <f>N10</f>
        <v>0</v>
      </c>
      <c r="CM10" s="36">
        <v>1</v>
      </c>
      <c r="CO10" s="7">
        <f t="array" ref="CO10:CO12">MMULT(CM10:CM12, $G$16)</f>
        <v>20</v>
      </c>
      <c r="CQ10" s="7">
        <f t="array" ref="CQ10:CQ12">MMULT(CM10:CM12, $AK$27)</f>
        <v>20</v>
      </c>
      <c r="CZ10" s="7">
        <f t="array" aca="1" ref="CZ10:CZ12" ca="1">MMULT(BG10:BG12, CS27) + CQ10:CQ12</f>
        <v>20</v>
      </c>
      <c r="DX10" s="43" t="s">
        <v>0</v>
      </c>
      <c r="DY10" s="4" t="s">
        <v>41</v>
      </c>
      <c r="DZ10" s="7">
        <f ca="1">G10-BP10+CZ10</f>
        <v>20</v>
      </c>
      <c r="EB10" s="6">
        <f>P10</f>
        <v>0</v>
      </c>
    </row>
    <row r="11" spans="1:135">
      <c r="A11" s="43"/>
      <c r="B11" s="4" t="s">
        <v>42</v>
      </c>
      <c r="G11" s="5">
        <v>10</v>
      </c>
      <c r="K11" s="43"/>
      <c r="L11" s="4" t="s">
        <v>42</v>
      </c>
      <c r="M11" s="6">
        <v>0</v>
      </c>
      <c r="N11" s="6">
        <v>0</v>
      </c>
      <c r="P11" s="7">
        <f t="shared" si="0"/>
        <v>0</v>
      </c>
      <c r="R11" s="7">
        <f>SUM(G11:G11) + P11</f>
        <v>10</v>
      </c>
      <c r="S11" s="11"/>
      <c r="U11" s="7">
        <f t="shared" ca="1" si="1"/>
        <v>0</v>
      </c>
      <c r="V11" s="7">
        <f t="shared" ca="1" si="1"/>
        <v>10</v>
      </c>
      <c r="W11" s="7">
        <f t="shared" ca="1" si="1"/>
        <v>0</v>
      </c>
      <c r="Y11" s="7">
        <v>2.5</v>
      </c>
      <c r="AC11" s="7">
        <v>0</v>
      </c>
      <c r="AK11" s="7">
        <v>0.5</v>
      </c>
      <c r="AO11" s="11">
        <f t="shared" ca="1" si="2"/>
        <v>0</v>
      </c>
      <c r="AP11" s="11">
        <f t="shared" ca="1" si="2"/>
        <v>0</v>
      </c>
      <c r="AQ11" s="11">
        <f t="shared" ca="1" si="2"/>
        <v>0</v>
      </c>
      <c r="AS11" s="14">
        <v>0</v>
      </c>
      <c r="AT11" s="14">
        <v>0</v>
      </c>
      <c r="AZ11" s="7">
        <f t="shared" ref="AZ11:BA12" si="3">M11</f>
        <v>0</v>
      </c>
      <c r="BA11" s="7">
        <f t="shared" si="3"/>
        <v>0</v>
      </c>
      <c r="BC11" s="7">
        <f t="shared" ref="BC11:BC12" si="4">AK11</f>
        <v>0.5</v>
      </c>
      <c r="BE11" s="7">
        <v>10</v>
      </c>
      <c r="BG11" s="7">
        <v>10</v>
      </c>
      <c r="BP11" s="7">
        <f ca="1"/>
        <v>10</v>
      </c>
      <c r="CJ11" s="7">
        <f t="shared" ref="CJ11:CK12" si="5">M11</f>
        <v>0</v>
      </c>
      <c r="CK11" s="7">
        <f t="shared" si="5"/>
        <v>0</v>
      </c>
      <c r="CM11" s="36">
        <f t="shared" ref="CM11:CM12" si="6">BS11</f>
        <v>0</v>
      </c>
      <c r="CO11" s="7">
        <v>0</v>
      </c>
      <c r="CQ11" s="7">
        <v>0</v>
      </c>
      <c r="CZ11" s="7">
        <f ca="1"/>
        <v>0</v>
      </c>
      <c r="DX11" s="43"/>
      <c r="DY11" s="4" t="s">
        <v>42</v>
      </c>
      <c r="DZ11" s="7">
        <f t="shared" ref="DZ11:DZ12" ca="1" si="7">G11-BP11+CZ11</f>
        <v>0</v>
      </c>
      <c r="EB11" s="6">
        <f t="shared" ref="EB11:EB12" si="8">P11</f>
        <v>0</v>
      </c>
    </row>
    <row r="12" spans="1:135">
      <c r="A12" s="43"/>
      <c r="B12" s="4" t="s">
        <v>43</v>
      </c>
      <c r="G12" s="5">
        <v>0</v>
      </c>
      <c r="K12" s="43"/>
      <c r="L12" s="4" t="s">
        <v>43</v>
      </c>
      <c r="M12" s="6">
        <v>2</v>
      </c>
      <c r="N12" s="6">
        <v>2</v>
      </c>
      <c r="P12" s="7">
        <f t="shared" si="0"/>
        <v>4</v>
      </c>
      <c r="R12" s="7">
        <f>SUM(G12:G12) + P12</f>
        <v>4</v>
      </c>
      <c r="S12" s="11"/>
      <c r="U12" s="7">
        <f t="shared" ca="1" si="1"/>
        <v>0</v>
      </c>
      <c r="V12" s="7">
        <f t="shared" ca="1" si="1"/>
        <v>0</v>
      </c>
      <c r="W12" s="7">
        <f t="shared" ca="1" si="1"/>
        <v>4</v>
      </c>
      <c r="Y12" s="7">
        <v>0</v>
      </c>
      <c r="AC12" s="7">
        <v>1</v>
      </c>
      <c r="AK12" s="7">
        <v>0</v>
      </c>
      <c r="AO12" s="11">
        <f t="shared" ca="1" si="2"/>
        <v>0</v>
      </c>
      <c r="AP12" s="11">
        <f t="shared" ca="1" si="2"/>
        <v>0</v>
      </c>
      <c r="AQ12" s="7">
        <f t="shared" ca="1" si="2"/>
        <v>4</v>
      </c>
      <c r="AS12" s="7">
        <f t="array" aca="1" ref="AS12:AT12" ca="1">MMULT(MINVERSE(AQ12), M12:N12)</f>
        <v>0.5</v>
      </c>
      <c r="AT12" s="7">
        <f ca="1"/>
        <v>0.5</v>
      </c>
      <c r="AZ12" s="7">
        <f t="shared" si="3"/>
        <v>2</v>
      </c>
      <c r="BA12" s="7">
        <f t="shared" si="3"/>
        <v>2</v>
      </c>
      <c r="BC12" s="7">
        <f t="shared" si="4"/>
        <v>0</v>
      </c>
      <c r="BE12" s="7">
        <v>0</v>
      </c>
      <c r="BG12" s="7">
        <v>0</v>
      </c>
      <c r="BP12" s="7">
        <f ca="1"/>
        <v>0</v>
      </c>
      <c r="CJ12" s="7">
        <f t="shared" si="5"/>
        <v>2</v>
      </c>
      <c r="CK12" s="7">
        <f t="shared" si="5"/>
        <v>2</v>
      </c>
      <c r="CM12" s="36">
        <f t="shared" si="6"/>
        <v>0</v>
      </c>
      <c r="CO12" s="7">
        <v>0</v>
      </c>
      <c r="CQ12" s="7">
        <v>0</v>
      </c>
      <c r="CZ12" s="7">
        <f ca="1"/>
        <v>0</v>
      </c>
      <c r="DX12" s="43"/>
      <c r="DY12" s="4" t="s">
        <v>43</v>
      </c>
      <c r="DZ12" s="7">
        <f t="shared" ca="1" si="7"/>
        <v>0</v>
      </c>
      <c r="EB12" s="6">
        <f t="shared" si="8"/>
        <v>4</v>
      </c>
    </row>
    <row r="13" spans="1:135" ht="20">
      <c r="B13" s="4"/>
      <c r="G13" s="8" t="s">
        <v>7</v>
      </c>
      <c r="M13" s="41" t="s">
        <v>8</v>
      </c>
      <c r="N13" s="41"/>
      <c r="P13" s="8" t="s">
        <v>9</v>
      </c>
      <c r="R13" s="8" t="s">
        <v>10</v>
      </c>
      <c r="S13" s="13"/>
      <c r="U13" s="41" t="s">
        <v>50</v>
      </c>
      <c r="V13" s="41"/>
      <c r="W13" s="41"/>
      <c r="Y13" s="8" t="s">
        <v>54</v>
      </c>
      <c r="Z13" s="1"/>
      <c r="AA13" s="1"/>
      <c r="AB13" s="1"/>
      <c r="AC13" s="8" t="s">
        <v>61</v>
      </c>
      <c r="AD13" s="1"/>
      <c r="AE13" s="1"/>
      <c r="AF13" s="1"/>
      <c r="AG13" s="1"/>
      <c r="AK13" s="25" t="s">
        <v>66</v>
      </c>
      <c r="AL13" s="25"/>
      <c r="AM13" s="25"/>
      <c r="AN13" s="25"/>
      <c r="AO13" s="41" t="s">
        <v>69</v>
      </c>
      <c r="AP13" s="41"/>
      <c r="AQ13" s="41"/>
      <c r="AR13" s="1"/>
      <c r="AS13" s="1" t="s">
        <v>70</v>
      </c>
      <c r="AT13" s="1"/>
      <c r="AZ13" s="41" t="s">
        <v>8</v>
      </c>
      <c r="BA13" s="41"/>
      <c r="BC13" s="25" t="s">
        <v>72</v>
      </c>
      <c r="BD13" s="25"/>
      <c r="BE13" s="8" t="s">
        <v>73</v>
      </c>
      <c r="BF13" s="25"/>
      <c r="BG13" s="8" t="s">
        <v>74</v>
      </c>
      <c r="BH13" s="8"/>
      <c r="BI13" s="8"/>
      <c r="BJ13" s="8"/>
      <c r="BK13" s="8"/>
      <c r="BL13" s="8"/>
      <c r="BP13" s="34" t="s">
        <v>80</v>
      </c>
      <c r="BQ13" s="34"/>
      <c r="BR13" s="34"/>
      <c r="BS13" s="34"/>
      <c r="BT13" s="34"/>
      <c r="BU13" s="34"/>
      <c r="CJ13" s="41" t="s">
        <v>8</v>
      </c>
      <c r="CK13" s="41"/>
      <c r="CM13" s="25" t="s">
        <v>87</v>
      </c>
      <c r="CN13" s="25"/>
      <c r="CO13" s="8" t="s">
        <v>88</v>
      </c>
      <c r="CP13" s="25"/>
      <c r="CQ13" s="8" t="s">
        <v>89</v>
      </c>
      <c r="CR13" s="8"/>
      <c r="CS13" s="8"/>
      <c r="CT13" s="8"/>
      <c r="CU13" s="8"/>
      <c r="CV13" s="8"/>
      <c r="CZ13" s="34" t="s">
        <v>90</v>
      </c>
      <c r="DA13" s="34"/>
      <c r="DB13" s="34"/>
      <c r="DC13" s="34"/>
      <c r="DD13" s="34"/>
      <c r="DE13" s="34"/>
      <c r="DZ13" s="34" t="s">
        <v>103</v>
      </c>
      <c r="EA13" s="34"/>
      <c r="EB13" s="34" t="s">
        <v>9</v>
      </c>
      <c r="EC13" s="34"/>
      <c r="ED13" s="34"/>
      <c r="EE13" s="34"/>
    </row>
    <row r="14" spans="1:135">
      <c r="B14" s="4"/>
      <c r="F14" s="4" t="s">
        <v>12</v>
      </c>
      <c r="G14" s="9">
        <f>SUM(G10:G12)</f>
        <v>20</v>
      </c>
      <c r="L14" s="8"/>
      <c r="M14" s="8"/>
      <c r="N14" s="8"/>
      <c r="P14" s="8"/>
      <c r="R14" s="8"/>
      <c r="S14" s="13"/>
      <c r="AK14" s="18">
        <f>SUM(AK10:AK12)</f>
        <v>1</v>
      </c>
      <c r="BC14" s="18">
        <f>SUM(BC10:BC12)</f>
        <v>1</v>
      </c>
      <c r="CM14" s="18">
        <f>SUM(CM10:CM12)</f>
        <v>1</v>
      </c>
    </row>
    <row r="15" spans="1:135" ht="20">
      <c r="B15" s="4"/>
      <c r="G15" s="11" t="s">
        <v>13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</row>
    <row r="16" spans="1:135">
      <c r="B16" s="4"/>
      <c r="G16" s="7">
        <f>SUM(G14:G14)</f>
        <v>20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38" ht="19">
      <c r="B17" s="4"/>
      <c r="G17" s="8" t="s">
        <v>14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</row>
    <row r="18" spans="1:138">
      <c r="B18" s="4"/>
      <c r="G18" s="11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spans="1:138">
      <c r="B19" s="4"/>
      <c r="G19" s="11"/>
      <c r="H19" s="10"/>
      <c r="I19" s="10"/>
      <c r="J19" s="10"/>
      <c r="K19" s="10"/>
      <c r="L19" s="10"/>
      <c r="M19" s="10"/>
      <c r="N19" s="10"/>
      <c r="O19" s="10"/>
      <c r="P19" s="23" t="s">
        <v>11</v>
      </c>
      <c r="Q19" s="23"/>
      <c r="R19" s="23"/>
      <c r="S19" s="32"/>
      <c r="U19" s="41" t="s">
        <v>51</v>
      </c>
      <c r="V19" s="41"/>
      <c r="Y19" s="41" t="s">
        <v>0</v>
      </c>
      <c r="Z19" s="41"/>
      <c r="AA19" s="41"/>
    </row>
    <row r="20" spans="1:138" ht="36">
      <c r="B20" s="4"/>
      <c r="G20" s="8"/>
      <c r="H20" s="10"/>
      <c r="I20" s="10"/>
      <c r="J20" s="10"/>
      <c r="K20" s="10"/>
      <c r="L20" s="10"/>
      <c r="M20" s="10"/>
      <c r="N20" s="10"/>
      <c r="O20" s="10"/>
      <c r="P20" s="12" t="s">
        <v>12</v>
      </c>
      <c r="U20" s="14" t="s">
        <v>44</v>
      </c>
      <c r="V20" s="14" t="s">
        <v>45</v>
      </c>
      <c r="Y20" s="2" t="s">
        <v>41</v>
      </c>
      <c r="Z20" s="2" t="s">
        <v>42</v>
      </c>
      <c r="AA20" s="2" t="s">
        <v>43</v>
      </c>
      <c r="DV20" s="41" t="s">
        <v>0</v>
      </c>
      <c r="DW20" s="41"/>
      <c r="DX20" s="41"/>
    </row>
    <row r="21" spans="1:138" ht="26">
      <c r="A21" s="43" t="s">
        <v>49</v>
      </c>
      <c r="B21" s="4" t="s">
        <v>44</v>
      </c>
      <c r="C21" s="6">
        <v>10</v>
      </c>
      <c r="D21" s="6">
        <v>0</v>
      </c>
      <c r="E21" s="6">
        <v>0</v>
      </c>
      <c r="G21" s="11"/>
      <c r="H21" s="10"/>
      <c r="I21" s="10"/>
      <c r="J21" s="10"/>
      <c r="K21" s="10"/>
      <c r="L21" s="10"/>
      <c r="M21" s="10"/>
      <c r="N21" s="10"/>
      <c r="O21" s="10"/>
      <c r="P21" s="7">
        <f>SUM(C21:E21)</f>
        <v>10</v>
      </c>
      <c r="R21" s="7">
        <f>SUM(P21:P21)</f>
        <v>10</v>
      </c>
      <c r="S21" s="11"/>
      <c r="U21" s="7">
        <f ca="1">IF((ROW()-ROW($U$21))=(COLUMN()-COLUMN($U$21)),INDIRECT(ADDRESS(ROW($R21),COLUMN($R21))),0)</f>
        <v>10</v>
      </c>
      <c r="V21" s="7">
        <f ca="1">IF((ROW()-ROW($U$21))=(COLUMN()-COLUMN($U$21)),INDIRECT(ADDRESS(ROW($R21),COLUMN($R21))),0)</f>
        <v>0</v>
      </c>
      <c r="Y21" s="7">
        <f t="array" aca="1" ref="Y21:AA22" ca="1">MMULT(MINVERSE(U21:V22), C21:E22)</f>
        <v>1</v>
      </c>
      <c r="Z21" s="7">
        <f ca="1"/>
        <v>0</v>
      </c>
      <c r="AA21" s="7">
        <f ca="1"/>
        <v>0</v>
      </c>
      <c r="DV21" s="2" t="s">
        <v>41</v>
      </c>
      <c r="DW21" s="2" t="s">
        <v>42</v>
      </c>
      <c r="DX21" s="2" t="s">
        <v>43</v>
      </c>
    </row>
    <row r="22" spans="1:138">
      <c r="A22" s="43"/>
      <c r="B22" s="4" t="s">
        <v>45</v>
      </c>
      <c r="C22" s="6">
        <v>0</v>
      </c>
      <c r="D22" s="6">
        <v>10</v>
      </c>
      <c r="E22" s="6">
        <v>0</v>
      </c>
      <c r="G22" s="11"/>
      <c r="H22" s="10"/>
      <c r="I22" s="10"/>
      <c r="J22" s="10"/>
      <c r="K22" s="10"/>
      <c r="L22" s="10"/>
      <c r="M22" s="10"/>
      <c r="N22" s="10"/>
      <c r="O22" s="10"/>
      <c r="P22" s="7">
        <f>SUM(C22:E22)</f>
        <v>10</v>
      </c>
      <c r="R22" s="7">
        <f>SUM(P22:P22)</f>
        <v>10</v>
      </c>
      <c r="S22" s="11"/>
      <c r="U22" s="7">
        <f ca="1">IF((ROW()-ROW($U$21))=(COLUMN()-COLUMN($U$21)),INDIRECT(ADDRESS(ROW($R22),COLUMN($R22))),0)</f>
        <v>0</v>
      </c>
      <c r="V22" s="7">
        <f ca="1">IF((ROW()-ROW($U$21))=(COLUMN()-COLUMN($U$21)),INDIRECT(ADDRESS(ROW($R22),COLUMN($R22))),0)</f>
        <v>10</v>
      </c>
      <c r="Y22" s="7">
        <f ca="1"/>
        <v>0</v>
      </c>
      <c r="Z22" s="7">
        <f ca="1"/>
        <v>1</v>
      </c>
      <c r="AA22" s="7">
        <f ca="1"/>
        <v>0</v>
      </c>
      <c r="AF22" s="26"/>
      <c r="AG22" s="26"/>
      <c r="AH22" s="26"/>
      <c r="AI22" s="26"/>
      <c r="DT22" s="43" t="s">
        <v>49</v>
      </c>
      <c r="DU22" s="4" t="s">
        <v>44</v>
      </c>
      <c r="DV22" s="7">
        <f t="array" aca="1" ref="DV22:DX23" ca="1">MMULT($Y$21:$AA$22, EF34:EH36)</f>
        <v>20</v>
      </c>
      <c r="DW22" s="7">
        <f ca="1"/>
        <v>0</v>
      </c>
      <c r="DX22" s="7">
        <f ca="1"/>
        <v>0</v>
      </c>
    </row>
    <row r="23" spans="1:138" ht="18">
      <c r="B23" s="4"/>
      <c r="C23" s="41" t="s">
        <v>16</v>
      </c>
      <c r="D23" s="41"/>
      <c r="E23" s="41"/>
      <c r="G23" s="11"/>
      <c r="H23" s="10"/>
      <c r="I23" s="10"/>
      <c r="J23" s="10"/>
      <c r="K23" s="10"/>
      <c r="L23" s="10"/>
      <c r="M23" s="10"/>
      <c r="N23" s="10"/>
      <c r="O23" s="10"/>
      <c r="P23" s="13" t="s">
        <v>17</v>
      </c>
      <c r="R23" s="8" t="s">
        <v>18</v>
      </c>
      <c r="S23" s="13"/>
      <c r="U23" s="41" t="s">
        <v>52</v>
      </c>
      <c r="V23" s="41"/>
      <c r="Y23" s="49" t="s">
        <v>55</v>
      </c>
      <c r="Z23" s="49"/>
      <c r="AA23" s="49"/>
      <c r="AB23" s="22"/>
      <c r="AC23" s="41"/>
      <c r="AD23" s="41"/>
      <c r="AE23" s="41"/>
      <c r="DT23" s="43"/>
      <c r="DU23" s="4" t="s">
        <v>45</v>
      </c>
      <c r="DV23" s="7">
        <f ca="1"/>
        <v>0</v>
      </c>
      <c r="DW23" s="7">
        <f ca="1"/>
        <v>0</v>
      </c>
      <c r="DX23" s="7">
        <f ca="1"/>
        <v>0</v>
      </c>
    </row>
    <row r="24" spans="1:138">
      <c r="B24" s="4"/>
      <c r="C24" s="7">
        <f>SUM(C21:C22)</f>
        <v>10</v>
      </c>
      <c r="D24" s="7">
        <f t="shared" ref="D24:E24" si="9">SUM(D21:D22)</f>
        <v>10</v>
      </c>
      <c r="E24" s="7">
        <f t="shared" si="9"/>
        <v>0</v>
      </c>
      <c r="G24" s="11"/>
      <c r="H24" s="10"/>
      <c r="I24" s="10"/>
      <c r="J24" s="10"/>
      <c r="K24" s="10"/>
      <c r="L24" s="10"/>
      <c r="M24" s="10"/>
      <c r="N24" s="10"/>
      <c r="O24" s="10"/>
      <c r="P24" s="13"/>
      <c r="AC24" s="41"/>
      <c r="AD24" s="41"/>
      <c r="AE24" s="41"/>
      <c r="DV24" s="11"/>
      <c r="DW24" s="14" t="s">
        <v>108</v>
      </c>
      <c r="DX24" s="11"/>
    </row>
    <row r="25" spans="1:138">
      <c r="B25" s="4"/>
      <c r="C25" s="41" t="s">
        <v>19</v>
      </c>
      <c r="D25" s="41"/>
      <c r="E25" s="41"/>
      <c r="P25" s="23" t="s">
        <v>11</v>
      </c>
      <c r="U25" s="8" t="s">
        <v>1</v>
      </c>
      <c r="Y25" s="41" t="s">
        <v>0</v>
      </c>
      <c r="Z25" s="41"/>
      <c r="AA25" s="41"/>
      <c r="AC25" s="41" t="s">
        <v>0</v>
      </c>
      <c r="AD25" s="41"/>
      <c r="AE25" s="41"/>
      <c r="AK25" s="8" t="s">
        <v>1</v>
      </c>
      <c r="BI25" s="8" t="s">
        <v>1</v>
      </c>
      <c r="BL25" s="41" t="s">
        <v>0</v>
      </c>
      <c r="BM25" s="41"/>
      <c r="BN25" s="41"/>
      <c r="CS25" s="8" t="s">
        <v>1</v>
      </c>
      <c r="CV25" s="41" t="s">
        <v>0</v>
      </c>
      <c r="CW25" s="41"/>
      <c r="CX25" s="41"/>
    </row>
    <row r="26" spans="1:138" ht="28" customHeight="1">
      <c r="B26" s="4"/>
      <c r="L26" s="14"/>
      <c r="M26" s="14"/>
      <c r="P26" s="12" t="s">
        <v>12</v>
      </c>
      <c r="U26" s="14" t="s">
        <v>46</v>
      </c>
      <c r="Y26" s="2" t="s">
        <v>41</v>
      </c>
      <c r="Z26" s="2" t="s">
        <v>42</v>
      </c>
      <c r="AA26" s="2" t="s">
        <v>43</v>
      </c>
      <c r="AC26" s="2" t="s">
        <v>41</v>
      </c>
      <c r="AD26" s="2" t="s">
        <v>42</v>
      </c>
      <c r="AE26" s="2" t="s">
        <v>43</v>
      </c>
      <c r="AK26" s="14" t="s">
        <v>46</v>
      </c>
      <c r="BI26" s="14" t="s">
        <v>46</v>
      </c>
      <c r="BL26" s="2" t="s">
        <v>41</v>
      </c>
      <c r="BM26" s="2" t="s">
        <v>42</v>
      </c>
      <c r="BN26" s="2" t="s">
        <v>43</v>
      </c>
      <c r="CS26" s="14" t="s">
        <v>46</v>
      </c>
      <c r="CV26" s="2" t="s">
        <v>41</v>
      </c>
      <c r="CW26" s="2" t="s">
        <v>42</v>
      </c>
      <c r="CX26" s="2" t="s">
        <v>43</v>
      </c>
    </row>
    <row r="27" spans="1:138" ht="16" customHeight="1">
      <c r="A27" s="21" t="s">
        <v>15</v>
      </c>
      <c r="B27" s="4" t="s">
        <v>46</v>
      </c>
      <c r="C27" s="5">
        <v>0</v>
      </c>
      <c r="D27" s="5">
        <v>0</v>
      </c>
      <c r="E27" s="5">
        <v>4</v>
      </c>
      <c r="P27" s="7">
        <f>SUM(C27:E27)</f>
        <v>4</v>
      </c>
      <c r="R27" s="7">
        <f>SUM(P27:P27)</f>
        <v>4</v>
      </c>
      <c r="S27" s="11"/>
      <c r="U27" s="7">
        <f>R27</f>
        <v>4</v>
      </c>
      <c r="Y27" s="7">
        <f t="array" aca="1" ref="Y27:AA27" ca="1">MMULT(C27:E27, MINVERSE(U10:W12))</f>
        <v>0</v>
      </c>
      <c r="Z27" s="7">
        <f ca="1"/>
        <v>0</v>
      </c>
      <c r="AA27" s="7">
        <f ca="1"/>
        <v>1</v>
      </c>
      <c r="AC27" s="7">
        <f t="array" aca="1" ref="AC27:AE27" ca="1">MMULT(Y27:AA27, AC34:AE36)</f>
        <v>0</v>
      </c>
      <c r="AD27" s="7">
        <f ca="1"/>
        <v>0</v>
      </c>
      <c r="AE27" s="7">
        <f ca="1"/>
        <v>1</v>
      </c>
      <c r="AH27" s="7">
        <f t="array" aca="1" ref="AH27" ca="1">MMULT(AC27:AE27, P10:P12)</f>
        <v>4</v>
      </c>
      <c r="AI27" s="18">
        <f ca="1">AH27-R27</f>
        <v>0</v>
      </c>
      <c r="AK27" s="7">
        <f>G16</f>
        <v>20</v>
      </c>
      <c r="BE27" s="21" t="s">
        <v>15</v>
      </c>
      <c r="BF27" s="4" t="s">
        <v>46</v>
      </c>
      <c r="BG27" s="7">
        <f ca="1">MMULT($AC$27:$AE$27, BE10:BE12)</f>
        <v>0</v>
      </c>
      <c r="BI27" s="7">
        <f ca="1">BG27</f>
        <v>0</v>
      </c>
      <c r="BL27" s="7">
        <f t="array" aca="1" ref="BL27:BN27" ca="1">MMULT($Y$27:$AA$27, BI34:BK36)</f>
        <v>0</v>
      </c>
      <c r="BM27" s="7">
        <f ca="1"/>
        <v>0</v>
      </c>
      <c r="BN27" s="7">
        <f ca="1"/>
        <v>0</v>
      </c>
      <c r="CO27" s="21" t="s">
        <v>15</v>
      </c>
      <c r="CP27" s="4" t="s">
        <v>46</v>
      </c>
      <c r="CQ27" s="7">
        <f ca="1">MMULT($AC$27:$AE$27, CO10:CO12)</f>
        <v>0</v>
      </c>
      <c r="CS27" s="7">
        <f ca="1">CQ27</f>
        <v>0</v>
      </c>
      <c r="CV27" s="7">
        <f t="array" aca="1" ref="CV27:CX27" ca="1">MMULT($Y$27:$AA$27, CS34:CU36)</f>
        <v>0</v>
      </c>
      <c r="CW27" s="7">
        <f ca="1"/>
        <v>0</v>
      </c>
      <c r="CX27" s="7">
        <f ca="1"/>
        <v>0</v>
      </c>
      <c r="DT27" s="21" t="s">
        <v>15</v>
      </c>
      <c r="DU27" s="4" t="s">
        <v>46</v>
      </c>
      <c r="DV27" s="7">
        <f ca="1">C27-BL27+CV27</f>
        <v>0</v>
      </c>
      <c r="DW27" s="7">
        <f ca="1">D27-BM27+CW27</f>
        <v>0</v>
      </c>
      <c r="DX27" s="7">
        <f ca="1">E27-BN27+CX27</f>
        <v>4</v>
      </c>
    </row>
    <row r="28" spans="1:138" ht="18">
      <c r="C28" s="41" t="s">
        <v>20</v>
      </c>
      <c r="D28" s="41"/>
      <c r="E28" s="41"/>
      <c r="N28" s="10"/>
      <c r="O28" s="10"/>
      <c r="P28" s="11" t="s">
        <v>21</v>
      </c>
      <c r="Q28" s="11"/>
      <c r="R28" s="8" t="s">
        <v>22</v>
      </c>
      <c r="S28" s="13"/>
      <c r="U28" s="8" t="s">
        <v>53</v>
      </c>
      <c r="Y28" s="50" t="s">
        <v>56</v>
      </c>
      <c r="Z28" s="50"/>
      <c r="AA28" s="50"/>
      <c r="AB28" s="24"/>
      <c r="AC28" s="44" t="s">
        <v>60</v>
      </c>
      <c r="AD28" s="44"/>
      <c r="AE28" s="44"/>
      <c r="AH28" s="27" t="s">
        <v>62</v>
      </c>
      <c r="AI28" s="26" t="s">
        <v>63</v>
      </c>
      <c r="AK28" s="8" t="s">
        <v>67</v>
      </c>
      <c r="BG28" s="8" t="s">
        <v>75</v>
      </c>
      <c r="BI28" s="8" t="s">
        <v>76</v>
      </c>
      <c r="BJ28" s="8"/>
      <c r="BK28" s="8"/>
      <c r="BL28" s="44" t="s">
        <v>77</v>
      </c>
      <c r="BM28" s="44"/>
      <c r="BN28" s="44"/>
      <c r="BO28" s="26"/>
      <c r="BP28" s="26"/>
      <c r="BQ28" s="26"/>
      <c r="BR28" s="26"/>
      <c r="BS28" s="26"/>
      <c r="CQ28" s="8" t="s">
        <v>91</v>
      </c>
      <c r="CS28" s="8" t="s">
        <v>92</v>
      </c>
      <c r="CT28" s="8"/>
      <c r="CU28" s="8"/>
      <c r="CV28" s="44" t="s">
        <v>93</v>
      </c>
      <c r="CW28" s="44"/>
      <c r="CX28" s="44"/>
      <c r="CY28" s="26"/>
      <c r="CZ28" s="26"/>
      <c r="DA28" s="26"/>
      <c r="DB28" s="26"/>
      <c r="DC28" s="26"/>
      <c r="DU28" s="39"/>
      <c r="DV28" s="47" t="s">
        <v>102</v>
      </c>
      <c r="DW28" s="47"/>
      <c r="DX28" s="47"/>
    </row>
    <row r="29" spans="1:138">
      <c r="DY29" s="39"/>
      <c r="DZ29" s="39"/>
      <c r="EA29" s="39"/>
    </row>
    <row r="32" spans="1:138">
      <c r="U32" s="41" t="s">
        <v>0</v>
      </c>
      <c r="V32" s="41"/>
      <c r="W32" s="41"/>
      <c r="Y32" s="41" t="s">
        <v>0</v>
      </c>
      <c r="Z32" s="41"/>
      <c r="AA32" s="41"/>
      <c r="AC32" s="41" t="s">
        <v>0</v>
      </c>
      <c r="AD32" s="41"/>
      <c r="AE32" s="41"/>
      <c r="AK32" s="8" t="s">
        <v>1</v>
      </c>
      <c r="BI32" s="41" t="s">
        <v>0</v>
      </c>
      <c r="BJ32" s="41"/>
      <c r="BK32" s="41"/>
      <c r="BV32" s="41" t="s">
        <v>0</v>
      </c>
      <c r="BW32" s="41"/>
      <c r="BX32" s="41"/>
      <c r="CB32" s="41" t="s">
        <v>0</v>
      </c>
      <c r="CC32" s="41"/>
      <c r="CD32" s="41"/>
      <c r="CS32" s="41" t="s">
        <v>0</v>
      </c>
      <c r="CT32" s="41"/>
      <c r="CU32" s="41"/>
      <c r="DF32" s="41" t="s">
        <v>0</v>
      </c>
      <c r="DG32" s="41"/>
      <c r="DH32" s="41"/>
      <c r="DI32" s="13"/>
      <c r="DJ32" s="13"/>
      <c r="DL32" s="41" t="s">
        <v>0</v>
      </c>
      <c r="DM32" s="41"/>
      <c r="DN32" s="41"/>
      <c r="EA32" s="14"/>
      <c r="EB32" s="14"/>
      <c r="EC32" s="14"/>
      <c r="ED32" s="14"/>
      <c r="EE32" s="14"/>
      <c r="EF32" s="41" t="s">
        <v>0</v>
      </c>
      <c r="EG32" s="41"/>
      <c r="EH32" s="41"/>
    </row>
    <row r="33" spans="1:138" ht="26">
      <c r="U33" s="2" t="s">
        <v>41</v>
      </c>
      <c r="V33" s="2" t="s">
        <v>42</v>
      </c>
      <c r="W33" s="2" t="s">
        <v>43</v>
      </c>
      <c r="Y33" s="2" t="s">
        <v>41</v>
      </c>
      <c r="Z33" s="2" t="s">
        <v>42</v>
      </c>
      <c r="AA33" s="2" t="s">
        <v>43</v>
      </c>
      <c r="AC33" s="2" t="s">
        <v>41</v>
      </c>
      <c r="AD33" s="2" t="s">
        <v>42</v>
      </c>
      <c r="AE33" s="2" t="s">
        <v>43</v>
      </c>
      <c r="AK33" s="14" t="s">
        <v>46</v>
      </c>
      <c r="BI33" s="2" t="s">
        <v>41</v>
      </c>
      <c r="BJ33" s="2" t="s">
        <v>42</v>
      </c>
      <c r="BK33" s="2" t="s">
        <v>43</v>
      </c>
      <c r="BV33" s="2" t="s">
        <v>41</v>
      </c>
      <c r="BW33" s="2" t="s">
        <v>42</v>
      </c>
      <c r="BX33" s="2" t="s">
        <v>43</v>
      </c>
      <c r="CB33" s="2" t="s">
        <v>41</v>
      </c>
      <c r="CC33" s="2" t="s">
        <v>42</v>
      </c>
      <c r="CD33" s="2" t="s">
        <v>43</v>
      </c>
      <c r="CS33" s="2" t="s">
        <v>41</v>
      </c>
      <c r="CT33" s="2" t="s">
        <v>42</v>
      </c>
      <c r="CU33" s="2" t="s">
        <v>43</v>
      </c>
      <c r="DF33" s="2" t="s">
        <v>41</v>
      </c>
      <c r="DG33" s="2" t="s">
        <v>42</v>
      </c>
      <c r="DH33" s="2" t="s">
        <v>43</v>
      </c>
      <c r="DI33" s="3"/>
      <c r="DJ33" s="3"/>
      <c r="DL33" s="2" t="s">
        <v>41</v>
      </c>
      <c r="DM33" s="2" t="s">
        <v>42</v>
      </c>
      <c r="DN33" s="2" t="s">
        <v>43</v>
      </c>
      <c r="EF33" s="2" t="s">
        <v>41</v>
      </c>
      <c r="EG33" s="2" t="s">
        <v>42</v>
      </c>
      <c r="EH33" s="2" t="s">
        <v>43</v>
      </c>
    </row>
    <row r="34" spans="1:138" ht="16" customHeight="1">
      <c r="A34" s="43" t="s">
        <v>0</v>
      </c>
      <c r="B34" s="4" t="s">
        <v>41</v>
      </c>
      <c r="G34" s="7">
        <f t="array" ref="G34:G36">TRANSPOSE(C27:E27) - G10:G12</f>
        <v>-10</v>
      </c>
      <c r="P34" s="7">
        <f>SUM(G34:G34)</f>
        <v>-10</v>
      </c>
      <c r="U34" s="7">
        <f t="array" aca="1" ref="U34:W36" ca="1">MMULT(Y10:Y12, Y27:AA27)</f>
        <v>0</v>
      </c>
      <c r="V34" s="7">
        <f ca="1"/>
        <v>0</v>
      </c>
      <c r="W34" s="7">
        <f ca="1"/>
        <v>2.5</v>
      </c>
      <c r="Y34" s="7">
        <f t="array" aca="1" ref="Y34:AA36" ca="1">_xlfn.MUNIT(3) - U34:W36</f>
        <v>1</v>
      </c>
      <c r="Z34" s="7">
        <f ca="1"/>
        <v>0</v>
      </c>
      <c r="AA34" s="7">
        <f ca="1"/>
        <v>-2.5</v>
      </c>
      <c r="AC34" s="7">
        <f t="array" aca="1" ref="AC34:AE36" ca="1">MINVERSE(Y34:AA36)</f>
        <v>1</v>
      </c>
      <c r="AD34" s="7">
        <f ca="1"/>
        <v>0</v>
      </c>
      <c r="AE34" s="7">
        <f ca="1"/>
        <v>2.5</v>
      </c>
      <c r="AH34" s="7">
        <f t="array" aca="1" ref="AH34:AH36" ca="1">MMULT(AC34:AE36, P10:P12)</f>
        <v>10</v>
      </c>
      <c r="AI34" s="18">
        <f ca="1">AH34-R10</f>
        <v>0</v>
      </c>
      <c r="AK34" s="7">
        <f t="array" aca="1" ref="AK34:AK36" ca="1">MMULT(MINVERSE(U10:W12), G10:G12)</f>
        <v>1</v>
      </c>
      <c r="AM34" s="18">
        <f ca="1">SUM(AK34)</f>
        <v>1</v>
      </c>
      <c r="BE34" s="43" t="s">
        <v>0</v>
      </c>
      <c r="BF34" s="4" t="s">
        <v>41</v>
      </c>
      <c r="BG34" s="7">
        <f t="array" aca="1" ref="BG34:BG36" ca="1">MMULT($AC$34:$AE$36, BE10:BE12)</f>
        <v>10</v>
      </c>
      <c r="BI34" s="7">
        <f ca="1">IF((ROW()-ROW($BI$34))=(COLUMN()-COLUMN($BI$34)),INDIRECT(ADDRESS(ROW($BG34),COLUMN($BG34))),0)</f>
        <v>10</v>
      </c>
      <c r="BJ34" s="7">
        <f t="shared" ref="BJ34:BK36" ca="1" si="10">IF((ROW()-ROW($BI$34))=(COLUMN()-COLUMN($BI$34)),INDIRECT(ADDRESS(ROW($BG34),COLUMN($BG34))),0)</f>
        <v>0</v>
      </c>
      <c r="BK34" s="7">
        <f t="shared" ca="1" si="10"/>
        <v>0</v>
      </c>
      <c r="BP34" s="7">
        <f t="array" aca="1" ref="BP34:BP36" ca="1">TRANSPOSE(BL27:BN27) - BP10:BP12</f>
        <v>-10</v>
      </c>
      <c r="BR34" s="7">
        <f ca="1">SUM(BP34)</f>
        <v>-10</v>
      </c>
      <c r="BT34" s="7">
        <f ca="1">-BR34</f>
        <v>10</v>
      </c>
      <c r="BV34" s="7">
        <f ca="1">IF((ROW()-ROW($BV$34))=(COLUMN()-COLUMN($BV$34)),INDIRECT(ADDRESS(ROW($BT34),COLUMN($BT34))),0)</f>
        <v>10</v>
      </c>
      <c r="BW34" s="7">
        <f t="shared" ref="BW34:BX36" ca="1" si="11">IF((ROW()-ROW($BV$34))=(COLUMN()-COLUMN($BV$34)),INDIRECT(ADDRESS(ROW($BT34),COLUMN($BT34))),0)</f>
        <v>0</v>
      </c>
      <c r="BX34" s="7">
        <f t="shared" ca="1" si="11"/>
        <v>0</v>
      </c>
      <c r="BZ34" s="43" t="s">
        <v>49</v>
      </c>
      <c r="CA34" s="4" t="s">
        <v>44</v>
      </c>
      <c r="CB34" s="7">
        <f t="array" aca="1" ref="CB34:CD35" ca="1">MMULT($Y$21:$AA$22, BV34:BX36)</f>
        <v>10</v>
      </c>
      <c r="CC34" s="7">
        <f ca="1"/>
        <v>0</v>
      </c>
      <c r="CD34" s="7">
        <f ca="1"/>
        <v>0</v>
      </c>
      <c r="CO34" s="43" t="s">
        <v>0</v>
      </c>
      <c r="CP34" s="4" t="s">
        <v>41</v>
      </c>
      <c r="CQ34" s="7">
        <f t="array" aca="1" ref="CQ34:CQ36" ca="1">MMULT($AC$34:$AE$36, CO10:CO12)</f>
        <v>20</v>
      </c>
      <c r="CS34" s="7">
        <f ca="1">IF((ROW()-ROW($CS$34))=(COLUMN()-COLUMN($CS$34)),INDIRECT(ADDRESS(ROW($CQ34),COLUMN($CQ34))),0)</f>
        <v>20</v>
      </c>
      <c r="CT34" s="7">
        <f t="shared" ref="CT34:CU36" ca="1" si="12">IF((ROW()-ROW($CS$34))=(COLUMN()-COLUMN($CS$34)),INDIRECT(ADDRESS(ROW($CQ34),COLUMN($CQ34))),0)</f>
        <v>0</v>
      </c>
      <c r="CU34" s="7">
        <f t="shared" ca="1" si="12"/>
        <v>0</v>
      </c>
      <c r="CZ34" s="7">
        <f t="array" aca="1" ref="CZ34:CZ36" ca="1">TRANSPOSE(CV27:CX27) - CZ10:CZ12</f>
        <v>-20</v>
      </c>
      <c r="DB34" s="7">
        <f ca="1">SUM(CZ34)</f>
        <v>-20</v>
      </c>
      <c r="DD34" s="7">
        <f ca="1">-DB34</f>
        <v>20</v>
      </c>
      <c r="DF34" s="7">
        <f ca="1">IF((ROW()-ROW($DF$34))=(COLUMN()-COLUMN($DF$34)),INDIRECT(ADDRESS(ROW($DD34),COLUMN($DD34))),0)</f>
        <v>20</v>
      </c>
      <c r="DG34" s="7">
        <f t="shared" ref="DG34:DH36" ca="1" si="13">IF((ROW()-ROW($DF$34))=(COLUMN()-COLUMN($DF$34)),INDIRECT(ADDRESS(ROW($DD34),COLUMN($DD34))),0)</f>
        <v>0</v>
      </c>
      <c r="DH34" s="7">
        <f t="shared" ca="1" si="13"/>
        <v>0</v>
      </c>
      <c r="DI34" s="11"/>
      <c r="DJ34" s="43" t="s">
        <v>49</v>
      </c>
      <c r="DK34" s="4" t="s">
        <v>44</v>
      </c>
      <c r="DL34" s="7">
        <f t="array" aca="1" ref="DL34:DN35" ca="1">MMULT($Y$21:$AA$22, DF34:DH36)</f>
        <v>20</v>
      </c>
      <c r="DM34" s="7">
        <f ca="1"/>
        <v>0</v>
      </c>
      <c r="DN34" s="7">
        <f ca="1"/>
        <v>0</v>
      </c>
      <c r="DT34" s="38"/>
      <c r="DU34" s="37"/>
      <c r="DX34" s="43" t="s">
        <v>0</v>
      </c>
      <c r="DY34" s="4" t="s">
        <v>41</v>
      </c>
      <c r="DZ34" s="7">
        <f t="array" aca="1" ref="DZ34:DZ36" ca="1">TRANSPOSE(DV27:DX27) - DZ10:DZ12</f>
        <v>-20</v>
      </c>
      <c r="EB34" s="7">
        <f ca="1">SUM(DZ34)</f>
        <v>-20</v>
      </c>
      <c r="ED34" s="7">
        <f ca="1">-EB34</f>
        <v>20</v>
      </c>
      <c r="EF34" s="7">
        <f ca="1">IF((ROW()-ROW($EF$34))=(COLUMN()-COLUMN($EF$34)),INDIRECT(ADDRESS(ROW($ED34),COLUMN($ED34))),0)</f>
        <v>20</v>
      </c>
      <c r="EG34" s="7">
        <f t="shared" ref="EG34:EH36" ca="1" si="14">IF((ROW()-ROW($EF$34))=(COLUMN()-COLUMN($EF$34)),INDIRECT(ADDRESS(ROW($ED34),COLUMN($ED34))),0)</f>
        <v>0</v>
      </c>
      <c r="EH34" s="7">
        <f t="shared" ca="1" si="14"/>
        <v>0</v>
      </c>
    </row>
    <row r="35" spans="1:138">
      <c r="A35" s="43"/>
      <c r="B35" s="4" t="s">
        <v>42</v>
      </c>
      <c r="G35" s="7">
        <v>-10</v>
      </c>
      <c r="P35" s="7">
        <f>SUM(G35:G35)</f>
        <v>-10</v>
      </c>
      <c r="U35" s="7">
        <f ca="1"/>
        <v>0</v>
      </c>
      <c r="V35" s="7">
        <f ca="1"/>
        <v>0</v>
      </c>
      <c r="W35" s="7">
        <f ca="1"/>
        <v>2.5</v>
      </c>
      <c r="Y35" s="7">
        <f ca="1"/>
        <v>0</v>
      </c>
      <c r="Z35" s="7">
        <f ca="1"/>
        <v>1</v>
      </c>
      <c r="AA35" s="7">
        <f ca="1"/>
        <v>-2.5</v>
      </c>
      <c r="AC35" s="7">
        <f ca="1"/>
        <v>0</v>
      </c>
      <c r="AD35" s="7">
        <f ca="1"/>
        <v>1</v>
      </c>
      <c r="AE35" s="7">
        <f ca="1"/>
        <v>2.5</v>
      </c>
      <c r="AH35" s="7">
        <f ca="1"/>
        <v>10</v>
      </c>
      <c r="AI35" s="18">
        <f ca="1">AH35-R11</f>
        <v>0</v>
      </c>
      <c r="AK35" s="7">
        <f ca="1"/>
        <v>1</v>
      </c>
      <c r="AM35" s="18">
        <f ca="1">SUM(AK35)</f>
        <v>1</v>
      </c>
      <c r="BE35" s="43"/>
      <c r="BF35" s="4" t="s">
        <v>42</v>
      </c>
      <c r="BG35" s="7">
        <f ca="1"/>
        <v>10</v>
      </c>
      <c r="BI35" s="7">
        <f t="shared" ref="BI35:BI36" ca="1" si="15">IF((ROW()-ROW($BI$34))=(COLUMN()-COLUMN($BI$34)),INDIRECT(ADDRESS(ROW($BG35),COLUMN($BG35))),0)</f>
        <v>0</v>
      </c>
      <c r="BJ35" s="7">
        <f t="shared" ca="1" si="10"/>
        <v>10</v>
      </c>
      <c r="BK35" s="7">
        <f t="shared" ca="1" si="10"/>
        <v>0</v>
      </c>
      <c r="BP35" s="7">
        <f ca="1"/>
        <v>-10</v>
      </c>
      <c r="BR35" s="7">
        <f t="shared" ref="BR35:BR36" ca="1" si="16">SUM(BP35)</f>
        <v>-10</v>
      </c>
      <c r="BT35" s="7">
        <f ca="1">-BR35</f>
        <v>10</v>
      </c>
      <c r="BV35" s="7">
        <f t="shared" ref="BV35:BV36" ca="1" si="17">IF((ROW()-ROW($BV$34))=(COLUMN()-COLUMN($BV$34)),INDIRECT(ADDRESS(ROW($BT35),COLUMN($BT35))),0)</f>
        <v>0</v>
      </c>
      <c r="BW35" s="7">
        <f t="shared" ca="1" si="11"/>
        <v>10</v>
      </c>
      <c r="BX35" s="7">
        <f t="shared" ca="1" si="11"/>
        <v>0</v>
      </c>
      <c r="BZ35" s="43"/>
      <c r="CA35" s="4" t="s">
        <v>45</v>
      </c>
      <c r="CB35" s="7">
        <f ca="1"/>
        <v>0</v>
      </c>
      <c r="CC35" s="7">
        <f ca="1"/>
        <v>10</v>
      </c>
      <c r="CD35" s="7">
        <f ca="1"/>
        <v>0</v>
      </c>
      <c r="CO35" s="43"/>
      <c r="CP35" s="4" t="s">
        <v>42</v>
      </c>
      <c r="CQ35" s="7">
        <f ca="1"/>
        <v>0</v>
      </c>
      <c r="CS35" s="7">
        <f t="shared" ref="CS35:CS36" ca="1" si="18">IF((ROW()-ROW($CS$34))=(COLUMN()-COLUMN($CS$34)),INDIRECT(ADDRESS(ROW($CQ35),COLUMN($CQ35))),0)</f>
        <v>0</v>
      </c>
      <c r="CT35" s="7">
        <f t="shared" ca="1" si="12"/>
        <v>0</v>
      </c>
      <c r="CU35" s="7">
        <f t="shared" ca="1" si="12"/>
        <v>0</v>
      </c>
      <c r="CZ35" s="7">
        <f ca="1"/>
        <v>0</v>
      </c>
      <c r="DB35" s="7">
        <f t="shared" ref="DB35:DB36" ca="1" si="19">SUM(CZ35)</f>
        <v>0</v>
      </c>
      <c r="DD35" s="7">
        <f ca="1">-DB35</f>
        <v>0</v>
      </c>
      <c r="DF35" s="7">
        <f t="shared" ref="DF35:DF36" ca="1" si="20">IF((ROW()-ROW($DF$34))=(COLUMN()-COLUMN($DF$34)),INDIRECT(ADDRESS(ROW($DD35),COLUMN($DD35))),0)</f>
        <v>0</v>
      </c>
      <c r="DG35" s="7">
        <f t="shared" ca="1" si="13"/>
        <v>0</v>
      </c>
      <c r="DH35" s="7">
        <f t="shared" ca="1" si="13"/>
        <v>0</v>
      </c>
      <c r="DI35" s="11"/>
      <c r="DJ35" s="43"/>
      <c r="DK35" s="4" t="s">
        <v>45</v>
      </c>
      <c r="DL35" s="7">
        <f ca="1"/>
        <v>0</v>
      </c>
      <c r="DM35" s="7">
        <f ca="1"/>
        <v>0</v>
      </c>
      <c r="DN35" s="7">
        <f ca="1"/>
        <v>0</v>
      </c>
      <c r="DT35" s="38"/>
      <c r="DU35" s="37"/>
      <c r="DX35" s="43"/>
      <c r="DY35" s="4" t="s">
        <v>42</v>
      </c>
      <c r="DZ35" s="7">
        <f ca="1"/>
        <v>0</v>
      </c>
      <c r="EB35" s="7">
        <f t="shared" ref="EB35:EB36" ca="1" si="21">SUM(DZ35)</f>
        <v>0</v>
      </c>
      <c r="ED35" s="7">
        <v>0</v>
      </c>
      <c r="EF35" s="7">
        <f t="shared" ref="EF35:EF36" ca="1" si="22">IF((ROW()-ROW($EF$34))=(COLUMN()-COLUMN($EF$34)),INDIRECT(ADDRESS(ROW($ED35),COLUMN($ED35))),0)</f>
        <v>0</v>
      </c>
      <c r="EG35" s="7">
        <f t="shared" ca="1" si="14"/>
        <v>0</v>
      </c>
      <c r="EH35" s="7">
        <f t="shared" ca="1" si="14"/>
        <v>0</v>
      </c>
    </row>
    <row r="36" spans="1:138" ht="18">
      <c r="A36" s="43"/>
      <c r="B36" s="4" t="s">
        <v>43</v>
      </c>
      <c r="G36" s="7">
        <v>4</v>
      </c>
      <c r="P36" s="7">
        <f>SUM(G36:G36)</f>
        <v>4</v>
      </c>
      <c r="U36" s="7">
        <f ca="1"/>
        <v>0</v>
      </c>
      <c r="V36" s="7">
        <f ca="1"/>
        <v>0</v>
      </c>
      <c r="W36" s="7">
        <f ca="1"/>
        <v>0</v>
      </c>
      <c r="Y36" s="7">
        <f ca="1"/>
        <v>0</v>
      </c>
      <c r="Z36" s="7">
        <f ca="1"/>
        <v>0</v>
      </c>
      <c r="AA36" s="7">
        <f ca="1"/>
        <v>1</v>
      </c>
      <c r="AC36" s="7">
        <f ca="1"/>
        <v>0</v>
      </c>
      <c r="AD36" s="7">
        <f ca="1"/>
        <v>0</v>
      </c>
      <c r="AE36" s="7">
        <f ca="1"/>
        <v>1</v>
      </c>
      <c r="AH36" s="7">
        <f ca="1"/>
        <v>4</v>
      </c>
      <c r="AI36" s="18">
        <f ca="1">AH36-R12</f>
        <v>0</v>
      </c>
      <c r="AK36" s="7">
        <f ca="1"/>
        <v>0</v>
      </c>
      <c r="AM36" s="18">
        <f ca="1">SUM(AK36)</f>
        <v>0</v>
      </c>
      <c r="BE36" s="43"/>
      <c r="BF36" s="4" t="s">
        <v>43</v>
      </c>
      <c r="BG36" s="7">
        <f ca="1"/>
        <v>0</v>
      </c>
      <c r="BI36" s="7">
        <f t="shared" ca="1" si="15"/>
        <v>0</v>
      </c>
      <c r="BJ36" s="7">
        <f t="shared" ca="1" si="10"/>
        <v>0</v>
      </c>
      <c r="BK36" s="7">
        <f t="shared" ca="1" si="10"/>
        <v>0</v>
      </c>
      <c r="BP36" s="7">
        <f ca="1"/>
        <v>0</v>
      </c>
      <c r="BR36" s="7">
        <f t="shared" ca="1" si="16"/>
        <v>0</v>
      </c>
      <c r="BT36" s="7">
        <f ca="1">BR36</f>
        <v>0</v>
      </c>
      <c r="BV36" s="7">
        <f t="shared" ca="1" si="17"/>
        <v>0</v>
      </c>
      <c r="BW36" s="7">
        <f t="shared" ca="1" si="11"/>
        <v>0</v>
      </c>
      <c r="BX36" s="7">
        <f t="shared" ca="1" si="11"/>
        <v>0</v>
      </c>
      <c r="CB36" s="11"/>
      <c r="CC36" s="14" t="s">
        <v>85</v>
      </c>
      <c r="CD36" s="11"/>
      <c r="CO36" s="43"/>
      <c r="CP36" s="4" t="s">
        <v>43</v>
      </c>
      <c r="CQ36" s="7">
        <f ca="1"/>
        <v>0</v>
      </c>
      <c r="CS36" s="7">
        <f t="shared" ca="1" si="18"/>
        <v>0</v>
      </c>
      <c r="CT36" s="7">
        <f t="shared" ca="1" si="12"/>
        <v>0</v>
      </c>
      <c r="CU36" s="7">
        <f t="shared" ca="1" si="12"/>
        <v>0</v>
      </c>
      <c r="CZ36" s="7">
        <f ca="1"/>
        <v>0</v>
      </c>
      <c r="DB36" s="7">
        <f t="shared" ca="1" si="19"/>
        <v>0</v>
      </c>
      <c r="DD36" s="7">
        <f ca="1">DB36</f>
        <v>0</v>
      </c>
      <c r="DF36" s="7">
        <f t="shared" ca="1" si="20"/>
        <v>0</v>
      </c>
      <c r="DG36" s="7">
        <f t="shared" ca="1" si="13"/>
        <v>0</v>
      </c>
      <c r="DH36" s="7">
        <f t="shared" ca="1" si="13"/>
        <v>0</v>
      </c>
      <c r="DI36" s="11"/>
      <c r="DJ36" s="11"/>
      <c r="DL36" s="11"/>
      <c r="DM36" s="14" t="s">
        <v>100</v>
      </c>
      <c r="DN36" s="11"/>
      <c r="DT36" s="38"/>
      <c r="DU36" s="37"/>
      <c r="DX36" s="43"/>
      <c r="DY36" s="4" t="s">
        <v>43</v>
      </c>
      <c r="DZ36" s="7">
        <f ca="1"/>
        <v>4</v>
      </c>
      <c r="EB36" s="7">
        <f t="shared" ca="1" si="21"/>
        <v>4</v>
      </c>
      <c r="ED36" s="7">
        <v>0</v>
      </c>
      <c r="EF36" s="7">
        <f t="shared" ca="1" si="22"/>
        <v>0</v>
      </c>
      <c r="EG36" s="7">
        <f t="shared" ca="1" si="14"/>
        <v>0</v>
      </c>
      <c r="EH36" s="7">
        <f t="shared" ca="1" si="14"/>
        <v>0</v>
      </c>
    </row>
    <row r="37" spans="1:138" ht="20">
      <c r="G37" s="14" t="s">
        <v>23</v>
      </c>
      <c r="P37" s="8" t="s">
        <v>24</v>
      </c>
      <c r="U37" s="41" t="s">
        <v>57</v>
      </c>
      <c r="V37" s="41"/>
      <c r="W37" s="41"/>
      <c r="X37" s="1"/>
      <c r="Y37" s="41" t="s">
        <v>58</v>
      </c>
      <c r="Z37" s="41"/>
      <c r="AA37" s="41"/>
      <c r="AC37" s="41" t="s">
        <v>59</v>
      </c>
      <c r="AD37" s="41"/>
      <c r="AE37" s="41"/>
      <c r="AF37" s="1"/>
      <c r="AG37" s="1"/>
      <c r="AH37" s="27" t="s">
        <v>64</v>
      </c>
      <c r="AI37" s="1" t="s">
        <v>65</v>
      </c>
      <c r="AK37" s="25" t="s">
        <v>68</v>
      </c>
      <c r="AL37" s="25"/>
      <c r="AM37" s="25"/>
      <c r="AN37" s="26"/>
      <c r="BG37" s="8" t="s">
        <v>78</v>
      </c>
      <c r="BI37" s="41" t="s">
        <v>79</v>
      </c>
      <c r="BJ37" s="41"/>
      <c r="BK37" s="41"/>
      <c r="BL37" s="1"/>
      <c r="BM37" s="1"/>
      <c r="BN37" s="1"/>
      <c r="BO37" s="1"/>
      <c r="BP37" s="14" t="s">
        <v>81</v>
      </c>
      <c r="BQ37" s="16"/>
      <c r="BR37" s="8" t="s">
        <v>82</v>
      </c>
      <c r="BT37" s="14" t="s">
        <v>83</v>
      </c>
      <c r="BU37" s="16"/>
      <c r="BV37" s="46" t="s">
        <v>84</v>
      </c>
      <c r="BW37" s="46"/>
      <c r="BX37" s="46"/>
      <c r="BY37" s="16"/>
      <c r="BZ37" s="16"/>
      <c r="CA37" s="16"/>
      <c r="CD37" s="14"/>
      <c r="CE37" s="14"/>
      <c r="CF37" s="16"/>
      <c r="CQ37" s="8" t="s">
        <v>94</v>
      </c>
      <c r="CS37" s="41" t="s">
        <v>95</v>
      </c>
      <c r="CT37" s="41"/>
      <c r="CU37" s="41"/>
      <c r="CV37" s="1"/>
      <c r="CW37" s="1"/>
      <c r="CX37" s="1"/>
      <c r="CY37" s="1"/>
      <c r="CZ37" s="14" t="s">
        <v>96</v>
      </c>
      <c r="DA37" s="16"/>
      <c r="DB37" s="8" t="s">
        <v>97</v>
      </c>
      <c r="DD37" s="14" t="s">
        <v>98</v>
      </c>
      <c r="DE37" s="16"/>
      <c r="DF37" s="46" t="s">
        <v>99</v>
      </c>
      <c r="DG37" s="46"/>
      <c r="DH37" s="46"/>
      <c r="DI37" s="11"/>
      <c r="DJ37" s="11"/>
      <c r="DK37" s="10"/>
      <c r="DN37" s="14"/>
      <c r="DO37" s="14"/>
      <c r="DP37" s="16"/>
      <c r="DZ37" s="14" t="s">
        <v>104</v>
      </c>
      <c r="EB37" s="8" t="s">
        <v>105</v>
      </c>
      <c r="ED37" s="14" t="s">
        <v>106</v>
      </c>
      <c r="EF37" s="46" t="s">
        <v>107</v>
      </c>
      <c r="EG37" s="46"/>
      <c r="EH37" s="46"/>
    </row>
    <row r="38" spans="1:138">
      <c r="F38" s="4" t="s">
        <v>12</v>
      </c>
      <c r="G38" s="15">
        <f>SUM(G34:G36)</f>
        <v>-16</v>
      </c>
    </row>
    <row r="39" spans="1:138" ht="20">
      <c r="G39" s="14" t="s">
        <v>25</v>
      </c>
    </row>
    <row r="42" spans="1:138" ht="47">
      <c r="A42" s="17" t="s">
        <v>26</v>
      </c>
      <c r="B42" s="17"/>
      <c r="C42" s="17"/>
      <c r="D42" s="17"/>
      <c r="E42" s="17"/>
    </row>
    <row r="44" spans="1:138">
      <c r="A44" s="41" t="s">
        <v>27</v>
      </c>
      <c r="B44" s="41"/>
      <c r="C44" s="41"/>
      <c r="D44" s="41"/>
      <c r="E44" s="41"/>
    </row>
    <row r="45" spans="1:138">
      <c r="A45" s="8"/>
      <c r="B45" s="8"/>
      <c r="C45" s="8"/>
      <c r="D45" s="8"/>
      <c r="E45" s="8"/>
    </row>
    <row r="46" spans="1:138">
      <c r="A46" s="43" t="s">
        <v>0</v>
      </c>
      <c r="B46" s="4" t="s">
        <v>3</v>
      </c>
      <c r="C46" s="7">
        <f t="array" ref="C46:C48">TRANSPOSE(C24:E24)</f>
        <v>10</v>
      </c>
      <c r="E46" s="7">
        <f>P34</f>
        <v>-10</v>
      </c>
      <c r="G46" s="6">
        <f>P10</f>
        <v>0</v>
      </c>
      <c r="I46" s="18">
        <f>C46+E46-G46</f>
        <v>0</v>
      </c>
    </row>
    <row r="47" spans="1:138">
      <c r="A47" s="43"/>
      <c r="B47" s="4" t="s">
        <v>4</v>
      </c>
      <c r="C47" s="7">
        <v>10</v>
      </c>
      <c r="D47" s="8" t="s">
        <v>28</v>
      </c>
      <c r="E47" s="7">
        <f>P35</f>
        <v>-10</v>
      </c>
      <c r="F47" s="8" t="s">
        <v>33</v>
      </c>
      <c r="G47" s="6">
        <f t="shared" ref="G47:G48" si="23">P11</f>
        <v>0</v>
      </c>
      <c r="H47" s="8" t="s">
        <v>29</v>
      </c>
      <c r="I47" s="18">
        <f t="shared" ref="I47:I48" si="24">C47+E47-G47</f>
        <v>0</v>
      </c>
    </row>
    <row r="48" spans="1:138">
      <c r="A48" s="43"/>
      <c r="B48" s="4" t="s">
        <v>5</v>
      </c>
      <c r="C48" s="7">
        <v>0</v>
      </c>
      <c r="E48" s="7">
        <f>P36</f>
        <v>4</v>
      </c>
      <c r="G48" s="6">
        <f t="shared" si="23"/>
        <v>4</v>
      </c>
      <c r="I48" s="18">
        <f t="shared" si="24"/>
        <v>0</v>
      </c>
    </row>
    <row r="49" spans="1:121" ht="19">
      <c r="C49" s="14" t="s">
        <v>30</v>
      </c>
      <c r="E49" s="8" t="s">
        <v>24</v>
      </c>
      <c r="G49" s="8" t="s">
        <v>9</v>
      </c>
      <c r="I49" s="19" t="s">
        <v>31</v>
      </c>
    </row>
    <row r="50" spans="1:121">
      <c r="AW50" s="29"/>
      <c r="CG50" s="29"/>
      <c r="DQ50" s="29"/>
    </row>
    <row r="51" spans="1:121">
      <c r="A51" s="41" t="s">
        <v>32</v>
      </c>
      <c r="B51" s="41"/>
      <c r="C51" s="41"/>
      <c r="D51" s="41"/>
      <c r="E51" s="41"/>
    </row>
    <row r="52" spans="1:121" ht="36">
      <c r="C52" s="12" t="s">
        <v>12</v>
      </c>
      <c r="E52" s="12" t="s">
        <v>12</v>
      </c>
      <c r="G52" s="12" t="s">
        <v>12</v>
      </c>
    </row>
    <row r="53" spans="1:121" ht="16" customHeight="1">
      <c r="A53" s="21" t="s">
        <v>15</v>
      </c>
      <c r="B53" s="4" t="s">
        <v>46</v>
      </c>
      <c r="C53" s="7">
        <f>P27</f>
        <v>4</v>
      </c>
      <c r="D53" s="8" t="s">
        <v>33</v>
      </c>
      <c r="E53" s="7">
        <f>G38</f>
        <v>-16</v>
      </c>
      <c r="F53" s="8" t="s">
        <v>33</v>
      </c>
      <c r="G53" s="7">
        <f>G14</f>
        <v>20</v>
      </c>
      <c r="H53" s="8" t="s">
        <v>29</v>
      </c>
      <c r="I53" s="18">
        <f>C53-E53-G53</f>
        <v>0</v>
      </c>
    </row>
    <row r="54" spans="1:121" ht="19">
      <c r="C54" s="1" t="s">
        <v>34</v>
      </c>
      <c r="D54" s="1"/>
      <c r="E54" s="14" t="s">
        <v>35</v>
      </c>
      <c r="F54" s="14"/>
      <c r="G54" s="14" t="s">
        <v>36</v>
      </c>
      <c r="I54" s="16" t="s">
        <v>37</v>
      </c>
      <c r="R54" s="8"/>
      <c r="S54" s="13"/>
    </row>
    <row r="56" spans="1:121">
      <c r="D56" s="8"/>
    </row>
    <row r="57" spans="1:121" ht="47">
      <c r="A57" s="17" t="s">
        <v>38</v>
      </c>
    </row>
    <row r="59" spans="1:121" ht="16" customHeight="1">
      <c r="A59" s="21" t="s">
        <v>15</v>
      </c>
      <c r="B59" s="4" t="s">
        <v>6</v>
      </c>
      <c r="C59" s="7">
        <f>R27</f>
        <v>4</v>
      </c>
      <c r="D59" s="7">
        <f>G16</f>
        <v>20</v>
      </c>
      <c r="F59" s="7">
        <f>C59/D59</f>
        <v>0.2</v>
      </c>
    </row>
    <row r="60" spans="1:121" ht="18">
      <c r="C60" s="8" t="s">
        <v>22</v>
      </c>
      <c r="D60" s="8" t="s">
        <v>39</v>
      </c>
      <c r="F60" s="20" t="s">
        <v>40</v>
      </c>
    </row>
    <row r="72" spans="49:121">
      <c r="AW72" s="30"/>
      <c r="CG72" s="30"/>
      <c r="DQ72" s="30"/>
    </row>
    <row r="86" spans="49:121">
      <c r="AW86" s="29"/>
      <c r="CG86" s="29"/>
      <c r="DQ86" s="29"/>
    </row>
  </sheetData>
  <mergeCells count="63">
    <mergeCell ref="CJ8:CK8"/>
    <mergeCell ref="A10:A12"/>
    <mergeCell ref="K10:K12"/>
    <mergeCell ref="DX10:DX12"/>
    <mergeCell ref="M13:N13"/>
    <mergeCell ref="U13:W13"/>
    <mergeCell ref="AO13:AQ13"/>
    <mergeCell ref="AZ13:BA13"/>
    <mergeCell ref="CJ13:CK13"/>
    <mergeCell ref="C8:E8"/>
    <mergeCell ref="M8:N8"/>
    <mergeCell ref="U8:W8"/>
    <mergeCell ref="AO8:AQ8"/>
    <mergeCell ref="AS8:AT8"/>
    <mergeCell ref="AZ8:BA8"/>
    <mergeCell ref="U19:V19"/>
    <mergeCell ref="Y19:AA19"/>
    <mergeCell ref="DV20:DX20"/>
    <mergeCell ref="A21:A22"/>
    <mergeCell ref="DT22:DT23"/>
    <mergeCell ref="C23:E23"/>
    <mergeCell ref="U23:V23"/>
    <mergeCell ref="Y23:AA23"/>
    <mergeCell ref="AC23:AE23"/>
    <mergeCell ref="DV28:DX28"/>
    <mergeCell ref="AC24:AE24"/>
    <mergeCell ref="C25:E25"/>
    <mergeCell ref="Y25:AA25"/>
    <mergeCell ref="AC25:AE25"/>
    <mergeCell ref="BL25:BN25"/>
    <mergeCell ref="CV25:CX25"/>
    <mergeCell ref="C28:E28"/>
    <mergeCell ref="Y28:AA28"/>
    <mergeCell ref="AC28:AE28"/>
    <mergeCell ref="BL28:BN28"/>
    <mergeCell ref="CV28:CX28"/>
    <mergeCell ref="CS32:CU32"/>
    <mergeCell ref="DF32:DH32"/>
    <mergeCell ref="DL32:DN32"/>
    <mergeCell ref="EF32:EH32"/>
    <mergeCell ref="A34:A36"/>
    <mergeCell ref="BE34:BE36"/>
    <mergeCell ref="BZ34:BZ35"/>
    <mergeCell ref="CO34:CO36"/>
    <mergeCell ref="DJ34:DJ35"/>
    <mergeCell ref="DX34:DX36"/>
    <mergeCell ref="U32:W32"/>
    <mergeCell ref="Y32:AA32"/>
    <mergeCell ref="AC32:AE32"/>
    <mergeCell ref="BI32:BK32"/>
    <mergeCell ref="BV32:BX32"/>
    <mergeCell ref="CB32:CD32"/>
    <mergeCell ref="DF37:DH37"/>
    <mergeCell ref="EF37:EH37"/>
    <mergeCell ref="A44:E44"/>
    <mergeCell ref="A46:A48"/>
    <mergeCell ref="A51:E51"/>
    <mergeCell ref="U37:W37"/>
    <mergeCell ref="Y37:AA37"/>
    <mergeCell ref="AC37:AE37"/>
    <mergeCell ref="BI37:BK37"/>
    <mergeCell ref="BV37:BX37"/>
    <mergeCell ref="CS37:CU37"/>
  </mergeCells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without R</vt:lpstr>
      <vt:lpstr>with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2018-11-29T16:00:54Z</dcterms:created>
  <dcterms:modified xsi:type="dcterms:W3CDTF">2018-11-29T22:30:03Z</dcterms:modified>
</cp:coreProperties>
</file>