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cca/inst/extdata/PerfectSubstitutionraw/"/>
    </mc:Choice>
  </mc:AlternateContent>
  <xr:revisionPtr revIDLastSave="0" documentId="13_ncr:1_{386DAC91-4A8A-C349-A07F-63D9231C127A}" xr6:coauthVersionLast="36" xr6:coauthVersionMax="38" xr10:uidLastSave="{00000000-0000-0000-0000-000000000000}"/>
  <bookViews>
    <workbookView xWindow="2600" yWindow="440" windowWidth="26200" windowHeight="17560" activeTab="2" xr2:uid="{00000000-000D-0000-FFFF-FFFF00000000}"/>
  </bookViews>
  <sheets>
    <sheet name="Meta" sheetId="10" r:id="rId1"/>
    <sheet name="PSUT" sheetId="8" r:id="rId2"/>
    <sheet name="Perfect substitution" sheetId="9" r:id="rId3"/>
    <sheet name="PerfectSubstitutionRaw" sheetId="11" r:id="rId4"/>
  </sheets>
  <calcPr calcId="162913"/>
</workbook>
</file>

<file path=xl/calcChain.xml><?xml version="1.0" encoding="utf-8"?>
<calcChain xmlns="http://schemas.openxmlformats.org/spreadsheetml/2006/main">
  <c r="I21" i="11" l="1"/>
  <c r="I20" i="11"/>
  <c r="I19" i="11"/>
  <c r="I18" i="11"/>
  <c r="I17" i="11"/>
  <c r="I16" i="11"/>
  <c r="I15" i="11"/>
  <c r="I14" i="11"/>
  <c r="I12" i="11"/>
  <c r="I11" i="11"/>
  <c r="I10" i="11"/>
  <c r="I9" i="11"/>
  <c r="I5" i="11"/>
  <c r="I8" i="11"/>
  <c r="I7" i="11"/>
  <c r="I4" i="11"/>
  <c r="I3" i="11"/>
  <c r="I2" i="11"/>
  <c r="K5" i="9" l="1"/>
  <c r="I6" i="11" s="1"/>
  <c r="KV82" i="9"/>
  <c r="KX82" i="9"/>
  <c r="KY82" i="9"/>
  <c r="KZ82" i="9"/>
  <c r="LA82" i="9"/>
  <c r="LB82" i="9"/>
  <c r="LC82" i="9"/>
  <c r="KV83" i="9"/>
  <c r="KW83" i="9"/>
  <c r="KY83" i="9"/>
  <c r="KZ83" i="9"/>
  <c r="LA83" i="9"/>
  <c r="LB83" i="9"/>
  <c r="LC83" i="9"/>
  <c r="KV84" i="9"/>
  <c r="KW84" i="9"/>
  <c r="KX84" i="9"/>
  <c r="KZ84" i="9"/>
  <c r="LA84" i="9"/>
  <c r="LB84" i="9"/>
  <c r="LC84" i="9"/>
  <c r="KV85" i="9"/>
  <c r="KW85" i="9"/>
  <c r="KX85" i="9"/>
  <c r="KY85" i="9"/>
  <c r="LA85" i="9"/>
  <c r="LB85" i="9"/>
  <c r="LC85" i="9"/>
  <c r="KV86" i="9"/>
  <c r="KW86" i="9"/>
  <c r="KX86" i="9"/>
  <c r="KY86" i="9"/>
  <c r="KZ86" i="9"/>
  <c r="LB86" i="9"/>
  <c r="LC86" i="9"/>
  <c r="KV87" i="9"/>
  <c r="KW87" i="9"/>
  <c r="KX87" i="9"/>
  <c r="KY87" i="9"/>
  <c r="KZ87" i="9"/>
  <c r="LA87" i="9"/>
  <c r="LC87" i="9"/>
  <c r="KV88" i="9"/>
  <c r="KW88" i="9"/>
  <c r="KX88" i="9"/>
  <c r="KY88" i="9"/>
  <c r="KZ88" i="9"/>
  <c r="LA88" i="9"/>
  <c r="LB88" i="9"/>
  <c r="KW81" i="9"/>
  <c r="KX81" i="9"/>
  <c r="KY81" i="9"/>
  <c r="KZ81" i="9"/>
  <c r="LA81" i="9"/>
  <c r="LB81" i="9"/>
  <c r="LC81" i="9"/>
  <c r="HT82" i="9"/>
  <c r="HV82" i="9"/>
  <c r="HW82" i="9"/>
  <c r="HX82" i="9"/>
  <c r="HY82" i="9"/>
  <c r="HZ82" i="9"/>
  <c r="IA82" i="9"/>
  <c r="HT83" i="9"/>
  <c r="HU83" i="9"/>
  <c r="HW83" i="9"/>
  <c r="HX83" i="9"/>
  <c r="HY83" i="9"/>
  <c r="HZ83" i="9"/>
  <c r="IA83" i="9"/>
  <c r="HT84" i="9"/>
  <c r="HU84" i="9"/>
  <c r="HV84" i="9"/>
  <c r="HX84" i="9"/>
  <c r="HY84" i="9"/>
  <c r="HZ84" i="9"/>
  <c r="IA84" i="9"/>
  <c r="HT85" i="9"/>
  <c r="HU85" i="9"/>
  <c r="HV85" i="9"/>
  <c r="HW85" i="9"/>
  <c r="HY85" i="9"/>
  <c r="HZ85" i="9"/>
  <c r="IA85" i="9"/>
  <c r="HT86" i="9"/>
  <c r="HU86" i="9"/>
  <c r="HV86" i="9"/>
  <c r="HW86" i="9"/>
  <c r="HX86" i="9"/>
  <c r="HZ86" i="9"/>
  <c r="IA86" i="9"/>
  <c r="HT87" i="9"/>
  <c r="HU87" i="9"/>
  <c r="HV87" i="9"/>
  <c r="HW87" i="9"/>
  <c r="HX87" i="9"/>
  <c r="HY87" i="9"/>
  <c r="IA87" i="9"/>
  <c r="HT88" i="9"/>
  <c r="HU88" i="9"/>
  <c r="HV88" i="9"/>
  <c r="HW88" i="9"/>
  <c r="HX88" i="9"/>
  <c r="HY88" i="9"/>
  <c r="HZ88" i="9"/>
  <c r="HU81" i="9"/>
  <c r="HV81" i="9"/>
  <c r="HW81" i="9"/>
  <c r="HX81" i="9"/>
  <c r="HY81" i="9"/>
  <c r="HZ81" i="9"/>
  <c r="IA81" i="9"/>
  <c r="GM82" i="9"/>
  <c r="GO82" i="9"/>
  <c r="GP82" i="9"/>
  <c r="GQ82" i="9"/>
  <c r="GR82" i="9"/>
  <c r="GS82" i="9"/>
  <c r="GT82" i="9"/>
  <c r="GM83" i="9"/>
  <c r="GN83" i="9"/>
  <c r="GP83" i="9"/>
  <c r="GQ83" i="9"/>
  <c r="GR83" i="9"/>
  <c r="GS83" i="9"/>
  <c r="GT83" i="9"/>
  <c r="GM84" i="9"/>
  <c r="GN84" i="9"/>
  <c r="GO84" i="9"/>
  <c r="GQ84" i="9"/>
  <c r="GR84" i="9"/>
  <c r="GS84" i="9"/>
  <c r="GT84" i="9"/>
  <c r="GM85" i="9"/>
  <c r="GN85" i="9"/>
  <c r="GO85" i="9"/>
  <c r="GP85" i="9"/>
  <c r="GR85" i="9"/>
  <c r="GS85" i="9"/>
  <c r="GT85" i="9"/>
  <c r="GM86" i="9"/>
  <c r="GN86" i="9"/>
  <c r="GO86" i="9"/>
  <c r="GP86" i="9"/>
  <c r="GQ86" i="9"/>
  <c r="GS86" i="9"/>
  <c r="GT86" i="9"/>
  <c r="GM87" i="9"/>
  <c r="GN87" i="9"/>
  <c r="GO87" i="9"/>
  <c r="GP87" i="9"/>
  <c r="GQ87" i="9"/>
  <c r="GR87" i="9"/>
  <c r="GT87" i="9"/>
  <c r="GM88" i="9"/>
  <c r="GN88" i="9"/>
  <c r="GO88" i="9"/>
  <c r="GP88" i="9"/>
  <c r="GQ88" i="9"/>
  <c r="GR88" i="9"/>
  <c r="GS88" i="9"/>
  <c r="GN81" i="9"/>
  <c r="GO81" i="9"/>
  <c r="GP81" i="9"/>
  <c r="GQ81" i="9"/>
  <c r="GR81" i="9"/>
  <c r="GS81" i="9"/>
  <c r="GT81" i="9"/>
  <c r="GM62" i="9"/>
  <c r="GO62" i="9"/>
  <c r="GP62" i="9"/>
  <c r="GQ62" i="9"/>
  <c r="GR62" i="9"/>
  <c r="GM63" i="9"/>
  <c r="GN63" i="9"/>
  <c r="GP63" i="9"/>
  <c r="GQ63" i="9"/>
  <c r="GR63" i="9"/>
  <c r="GM64" i="9"/>
  <c r="GN64" i="9"/>
  <c r="GO64" i="9"/>
  <c r="GQ64" i="9"/>
  <c r="GR64" i="9"/>
  <c r="GM65" i="9"/>
  <c r="GN65" i="9"/>
  <c r="GO65" i="9"/>
  <c r="GP65" i="9"/>
  <c r="GR65" i="9"/>
  <c r="GM66" i="9"/>
  <c r="GN66" i="9"/>
  <c r="GO66" i="9"/>
  <c r="GP66" i="9"/>
  <c r="GQ66" i="9"/>
  <c r="GN61" i="9"/>
  <c r="GO61" i="9"/>
  <c r="GP61" i="9"/>
  <c r="GQ61" i="9"/>
  <c r="GR61" i="9"/>
  <c r="GC51" i="9"/>
  <c r="GA51" i="9"/>
  <c r="FZ51" i="9"/>
  <c r="FY51" i="9"/>
  <c r="FX51" i="9"/>
  <c r="GB49" i="9"/>
  <c r="GB48" i="9"/>
  <c r="GB47" i="9"/>
  <c r="GB45" i="9"/>
  <c r="GB43" i="9"/>
  <c r="GB42" i="9"/>
  <c r="BZ43" i="9"/>
  <c r="CB43" i="9"/>
  <c r="CC43" i="9"/>
  <c r="CD43" i="9"/>
  <c r="CE43" i="9"/>
  <c r="CF43" i="9"/>
  <c r="CG43" i="9"/>
  <c r="BZ44" i="9"/>
  <c r="CA44" i="9"/>
  <c r="CC44" i="9"/>
  <c r="CD44" i="9"/>
  <c r="CE44" i="9"/>
  <c r="CF44" i="9"/>
  <c r="CG44" i="9"/>
  <c r="BZ45" i="9"/>
  <c r="CA45" i="9"/>
  <c r="CB45" i="9"/>
  <c r="CD45" i="9"/>
  <c r="CE45" i="9"/>
  <c r="CF45" i="9"/>
  <c r="CG45" i="9"/>
  <c r="BZ46" i="9"/>
  <c r="CA46" i="9"/>
  <c r="CB46" i="9"/>
  <c r="CC46" i="9"/>
  <c r="CE46" i="9"/>
  <c r="CF46" i="9"/>
  <c r="CG46" i="9"/>
  <c r="BZ47" i="9"/>
  <c r="CA47" i="9"/>
  <c r="CB47" i="9"/>
  <c r="CC47" i="9"/>
  <c r="CD47" i="9"/>
  <c r="CF47" i="9"/>
  <c r="CG47" i="9"/>
  <c r="BZ48" i="9"/>
  <c r="CA48" i="9"/>
  <c r="CB48" i="9"/>
  <c r="CC48" i="9"/>
  <c r="CD48" i="9"/>
  <c r="CE48" i="9"/>
  <c r="CG48" i="9"/>
  <c r="BZ49" i="9"/>
  <c r="CA49" i="9"/>
  <c r="CB49" i="9"/>
  <c r="CC49" i="9"/>
  <c r="CD49" i="9"/>
  <c r="CE49" i="9"/>
  <c r="CF49" i="9"/>
  <c r="CA42" i="9"/>
  <c r="CB42" i="9"/>
  <c r="CC42" i="9"/>
  <c r="CD42" i="9"/>
  <c r="CE42" i="9"/>
  <c r="CF42" i="9"/>
  <c r="CG42" i="9"/>
  <c r="BS62" i="9"/>
  <c r="BU62" i="9"/>
  <c r="BV62" i="9"/>
  <c r="BW62" i="9"/>
  <c r="BX62" i="9"/>
  <c r="BS63" i="9"/>
  <c r="BT63" i="9"/>
  <c r="BV63" i="9"/>
  <c r="BW63" i="9"/>
  <c r="BX63" i="9"/>
  <c r="BS64" i="9"/>
  <c r="BT64" i="9"/>
  <c r="BU64" i="9"/>
  <c r="BW64" i="9"/>
  <c r="BX64" i="9"/>
  <c r="BS65" i="9"/>
  <c r="BT65" i="9"/>
  <c r="BU65" i="9"/>
  <c r="BV65" i="9"/>
  <c r="BX65" i="9"/>
  <c r="BS66" i="9"/>
  <c r="BT66" i="9"/>
  <c r="BU66" i="9"/>
  <c r="BV66" i="9"/>
  <c r="BW66" i="9"/>
  <c r="BT61" i="9"/>
  <c r="BU61" i="9"/>
  <c r="BV61" i="9"/>
  <c r="BW61" i="9"/>
  <c r="BX61" i="9"/>
  <c r="CJ46" i="9"/>
  <c r="CI46" i="9"/>
  <c r="CJ45" i="9"/>
  <c r="CI45" i="9"/>
  <c r="CJ44" i="9"/>
  <c r="CI44" i="9"/>
  <c r="CJ43" i="9"/>
  <c r="CI43" i="9"/>
  <c r="CJ42" i="9"/>
  <c r="CI42" i="9"/>
  <c r="KZ85" i="9"/>
  <c r="HX85" i="9"/>
  <c r="KX83" i="9"/>
  <c r="HY86" i="9"/>
  <c r="HZ87" i="9"/>
  <c r="HV83" i="9"/>
  <c r="HW84" i="9"/>
  <c r="KY84" i="9"/>
  <c r="IA88" i="9"/>
  <c r="LB87" i="9"/>
  <c r="LC88" i="9"/>
  <c r="LA86" i="9"/>
  <c r="GB51" i="9" l="1"/>
  <c r="CW51" i="9"/>
  <c r="CY51" i="9"/>
  <c r="DA51" i="9"/>
  <c r="CX51" i="9"/>
  <c r="CV51" i="9"/>
  <c r="EX88" i="9"/>
  <c r="EW88" i="9"/>
  <c r="EV88" i="9"/>
  <c r="EU88" i="9"/>
  <c r="ET88" i="9"/>
  <c r="ES88" i="9"/>
  <c r="ER88" i="9"/>
  <c r="DQ88" i="9"/>
  <c r="DP88" i="9"/>
  <c r="DO88" i="9"/>
  <c r="DN88" i="9"/>
  <c r="DM88" i="9"/>
  <c r="DL88" i="9"/>
  <c r="DK88" i="9"/>
  <c r="EY87" i="9"/>
  <c r="EW87" i="9"/>
  <c r="EV87" i="9"/>
  <c r="EU87" i="9"/>
  <c r="ET87" i="9"/>
  <c r="ES87" i="9"/>
  <c r="ER87" i="9"/>
  <c r="DR87" i="9"/>
  <c r="DP87" i="9"/>
  <c r="DO87" i="9"/>
  <c r="DN87" i="9"/>
  <c r="DM87" i="9"/>
  <c r="DL87" i="9"/>
  <c r="DK87" i="9"/>
  <c r="EY86" i="9"/>
  <c r="EX86" i="9"/>
  <c r="EV86" i="9"/>
  <c r="EU86" i="9"/>
  <c r="ET86" i="9"/>
  <c r="ES86" i="9"/>
  <c r="ER86" i="9"/>
  <c r="DR86" i="9"/>
  <c r="DQ86" i="9"/>
  <c r="DO86" i="9"/>
  <c r="DN86" i="9"/>
  <c r="DM86" i="9"/>
  <c r="DL86" i="9"/>
  <c r="DK86" i="9"/>
  <c r="EY85" i="9"/>
  <c r="EX85" i="9"/>
  <c r="EW85" i="9"/>
  <c r="EU85" i="9"/>
  <c r="ET85" i="9"/>
  <c r="ES85" i="9"/>
  <c r="ER85" i="9"/>
  <c r="DR85" i="9"/>
  <c r="DQ85" i="9"/>
  <c r="DP85" i="9"/>
  <c r="DN85" i="9"/>
  <c r="DM85" i="9"/>
  <c r="DL85" i="9"/>
  <c r="DK85" i="9"/>
  <c r="EY84" i="9"/>
  <c r="EX84" i="9"/>
  <c r="EW84" i="9"/>
  <c r="EV84" i="9"/>
  <c r="ET84" i="9"/>
  <c r="ES84" i="9"/>
  <c r="ER84" i="9"/>
  <c r="DR84" i="9"/>
  <c r="DQ84" i="9"/>
  <c r="DP84" i="9"/>
  <c r="DO84" i="9"/>
  <c r="DM84" i="9"/>
  <c r="DL84" i="9"/>
  <c r="DK84" i="9"/>
  <c r="EY83" i="9"/>
  <c r="EX83" i="9"/>
  <c r="EW83" i="9"/>
  <c r="EV83" i="9"/>
  <c r="EU83" i="9"/>
  <c r="ES83" i="9"/>
  <c r="ER83" i="9"/>
  <c r="DR83" i="9"/>
  <c r="DQ83" i="9"/>
  <c r="DP83" i="9"/>
  <c r="DO83" i="9"/>
  <c r="DN83" i="9"/>
  <c r="DL83" i="9"/>
  <c r="DK83" i="9"/>
  <c r="EY82" i="9"/>
  <c r="EX82" i="9"/>
  <c r="EW82" i="9"/>
  <c r="EV82" i="9"/>
  <c r="EU82" i="9"/>
  <c r="ET82" i="9"/>
  <c r="ER82" i="9"/>
  <c r="DR82" i="9"/>
  <c r="DQ82" i="9"/>
  <c r="DP82" i="9"/>
  <c r="DO82" i="9"/>
  <c r="DN82" i="9"/>
  <c r="DM82" i="9"/>
  <c r="DK82" i="9"/>
  <c r="EY81" i="9"/>
  <c r="EX81" i="9"/>
  <c r="EW81" i="9"/>
  <c r="EV81" i="9"/>
  <c r="EU81" i="9"/>
  <c r="ET81" i="9"/>
  <c r="ES81" i="9"/>
  <c r="DR81" i="9"/>
  <c r="DQ81" i="9"/>
  <c r="DP81" i="9"/>
  <c r="DO81" i="9"/>
  <c r="DN81" i="9"/>
  <c r="DM81" i="9"/>
  <c r="DL81" i="9"/>
  <c r="DO66" i="9"/>
  <c r="DN66" i="9"/>
  <c r="DM66" i="9"/>
  <c r="DL66" i="9"/>
  <c r="DK66" i="9"/>
  <c r="AL66" i="9"/>
  <c r="AK66" i="9"/>
  <c r="AJ66" i="9"/>
  <c r="AI66" i="9"/>
  <c r="AH66" i="9"/>
  <c r="J66" i="9"/>
  <c r="DP65" i="9"/>
  <c r="DN65" i="9"/>
  <c r="DM65" i="9"/>
  <c r="DL65" i="9"/>
  <c r="DK65" i="9"/>
  <c r="AM65" i="9"/>
  <c r="AK65" i="9"/>
  <c r="AJ65" i="9"/>
  <c r="AI65" i="9"/>
  <c r="AH65" i="9"/>
  <c r="I65" i="9"/>
  <c r="DP64" i="9"/>
  <c r="DO64" i="9"/>
  <c r="DM64" i="9"/>
  <c r="DL64" i="9"/>
  <c r="DK64" i="9"/>
  <c r="AM64" i="9"/>
  <c r="AL64" i="9"/>
  <c r="AJ64" i="9"/>
  <c r="AI64" i="9"/>
  <c r="AH64" i="9"/>
  <c r="H64" i="9"/>
  <c r="DP63" i="9"/>
  <c r="DO63" i="9"/>
  <c r="DN63" i="9"/>
  <c r="DL63" i="9"/>
  <c r="DK63" i="9"/>
  <c r="AM63" i="9"/>
  <c r="AL63" i="9"/>
  <c r="AK63" i="9"/>
  <c r="AI63" i="9"/>
  <c r="AH63" i="9"/>
  <c r="G63" i="9"/>
  <c r="DP62" i="9"/>
  <c r="DO62" i="9"/>
  <c r="DN62" i="9"/>
  <c r="DM62" i="9"/>
  <c r="DK62" i="9"/>
  <c r="AM62" i="9"/>
  <c r="AL62" i="9"/>
  <c r="AK62" i="9"/>
  <c r="AJ62" i="9"/>
  <c r="AH62" i="9"/>
  <c r="F62" i="9"/>
  <c r="DP61" i="9"/>
  <c r="DO61" i="9"/>
  <c r="DN61" i="9"/>
  <c r="DM61" i="9"/>
  <c r="DL61" i="9"/>
  <c r="AM61" i="9"/>
  <c r="AL61" i="9"/>
  <c r="AK61" i="9"/>
  <c r="AJ61" i="9"/>
  <c r="AI61" i="9"/>
  <c r="J75" i="9"/>
  <c r="I75" i="9"/>
  <c r="H75" i="9"/>
  <c r="G75" i="9"/>
  <c r="F75" i="9"/>
  <c r="E75" i="9"/>
  <c r="AH73" i="9"/>
  <c r="D73" i="9"/>
  <c r="D75" i="9" s="1"/>
  <c r="AI72" i="9"/>
  <c r="C72" i="9"/>
  <c r="C75" i="9" s="1"/>
  <c r="AN49" i="9"/>
  <c r="AM49" i="9"/>
  <c r="AL49" i="9"/>
  <c r="AK49" i="9"/>
  <c r="AJ49" i="9"/>
  <c r="AI49" i="9"/>
  <c r="AH49" i="9"/>
  <c r="W49" i="9"/>
  <c r="Z49" i="9" s="1"/>
  <c r="KP49" i="9" s="1"/>
  <c r="KC107" i="9" s="1"/>
  <c r="AO48" i="9"/>
  <c r="AM48" i="9"/>
  <c r="AL48" i="9"/>
  <c r="AK48" i="9"/>
  <c r="AJ48" i="9"/>
  <c r="AI48" i="9"/>
  <c r="AH48" i="9"/>
  <c r="W48" i="9"/>
  <c r="Z48" i="9" s="1"/>
  <c r="KP48" i="9" s="1"/>
  <c r="KC106" i="9" s="1"/>
  <c r="AO47" i="9"/>
  <c r="AN47" i="9"/>
  <c r="AL47" i="9"/>
  <c r="AK47" i="9"/>
  <c r="AJ47" i="9"/>
  <c r="AI47" i="9"/>
  <c r="AH47" i="9"/>
  <c r="X47" i="9"/>
  <c r="FU42" i="9" s="1" a="1"/>
  <c r="FU43" i="9" s="1"/>
  <c r="AO46" i="9"/>
  <c r="AN46" i="9"/>
  <c r="AM46" i="9"/>
  <c r="AK46" i="9"/>
  <c r="AJ46" i="9"/>
  <c r="AI46" i="9"/>
  <c r="AH46" i="9"/>
  <c r="Z46" i="9"/>
  <c r="KP46" i="9" s="1"/>
  <c r="KC104" i="9" s="1"/>
  <c r="P46" i="9"/>
  <c r="O46" i="9"/>
  <c r="AO45" i="9"/>
  <c r="AN45" i="9"/>
  <c r="AM45" i="9"/>
  <c r="AL45" i="9"/>
  <c r="AJ45" i="9"/>
  <c r="AI45" i="9"/>
  <c r="AH45" i="9"/>
  <c r="Z45" i="9"/>
  <c r="KP45" i="9" s="1"/>
  <c r="KC103" i="9" s="1"/>
  <c r="Q45" i="9"/>
  <c r="O45" i="9"/>
  <c r="N45" i="9"/>
  <c r="AO44" i="9"/>
  <c r="AN44" i="9"/>
  <c r="AM44" i="9"/>
  <c r="AL44" i="9"/>
  <c r="AK44" i="9"/>
  <c r="AI44" i="9"/>
  <c r="AH44" i="9"/>
  <c r="Z44" i="9"/>
  <c r="KP44" i="9" s="1"/>
  <c r="KC102" i="9" s="1"/>
  <c r="P44" i="9"/>
  <c r="L44" i="9"/>
  <c r="AO43" i="9"/>
  <c r="AN43" i="9"/>
  <c r="AM43" i="9"/>
  <c r="AL43" i="9"/>
  <c r="AK43" i="9"/>
  <c r="AJ43" i="9"/>
  <c r="AH43" i="9"/>
  <c r="Z43" i="9"/>
  <c r="KP43" i="9" s="1"/>
  <c r="KC101" i="9" s="1"/>
  <c r="M43" i="9"/>
  <c r="AO42" i="9"/>
  <c r="AN42" i="9"/>
  <c r="AM42" i="9"/>
  <c r="AL42" i="9"/>
  <c r="AK42" i="9"/>
  <c r="AJ42" i="9"/>
  <c r="AI42" i="9"/>
  <c r="Z42" i="9"/>
  <c r="KP42" i="9" s="1"/>
  <c r="KC100" i="9" s="1"/>
  <c r="L42" i="9"/>
  <c r="T9" i="9"/>
  <c r="I13" i="11" s="1"/>
  <c r="E61" i="9"/>
  <c r="BZ42" i="9"/>
  <c r="CG49" i="9"/>
  <c r="CC45" i="9"/>
  <c r="CF48" i="9"/>
  <c r="CA43" i="9"/>
  <c r="CB44" i="9"/>
  <c r="EX87" i="9"/>
  <c r="CD46" i="9"/>
  <c r="FV45" i="9" l="1"/>
  <c r="AB43" i="9"/>
  <c r="FU45" i="9"/>
  <c r="FV44" i="9"/>
  <c r="FV47" i="9"/>
  <c r="FV49" i="9"/>
  <c r="FU49" i="9"/>
  <c r="FU48" i="9"/>
  <c r="FV48" i="9"/>
  <c r="FU47" i="9"/>
  <c r="FU46" i="9"/>
  <c r="FU44" i="9"/>
  <c r="FV42" i="9"/>
  <c r="FV43" i="9"/>
  <c r="FV46" i="9"/>
  <c r="FU42" i="9"/>
  <c r="CS42" i="9" a="1"/>
  <c r="CS42" i="9" s="1"/>
  <c r="Z61" i="9" a="1"/>
  <c r="AA66" i="9" s="1"/>
  <c r="D117" i="9" s="1"/>
  <c r="L81" i="9" a="1"/>
  <c r="P84" i="9" s="1"/>
  <c r="G100" i="9"/>
  <c r="G103" i="9"/>
  <c r="G101" i="9"/>
  <c r="G104" i="9"/>
  <c r="AB44" i="9"/>
  <c r="C100" i="9" a="1"/>
  <c r="C103" i="9" s="1"/>
  <c r="AB48" i="9"/>
  <c r="G106" i="9"/>
  <c r="AB49" i="9"/>
  <c r="G107" i="9"/>
  <c r="AB42" i="9"/>
  <c r="Z47" i="9"/>
  <c r="KP47" i="9" s="1"/>
  <c r="KC105" i="9" s="1"/>
  <c r="L51" i="9" a="1"/>
  <c r="Z72" i="9" a="1"/>
  <c r="AB46" i="9"/>
  <c r="G102" i="9"/>
  <c r="AB45" i="9"/>
  <c r="AI43" i="9"/>
  <c r="AN48" i="9"/>
  <c r="EY88" i="9"/>
  <c r="AH42" i="9"/>
  <c r="ET83" i="9"/>
  <c r="AO49" i="9"/>
  <c r="CE47" i="9"/>
  <c r="EV85" i="9"/>
  <c r="AL46" i="9"/>
  <c r="AJ44" i="9"/>
  <c r="AK45" i="9"/>
  <c r="EU84" i="9"/>
  <c r="EW86" i="9"/>
  <c r="CT42" i="9" l="1"/>
  <c r="CT49" i="9"/>
  <c r="CS49" i="9"/>
  <c r="CT48" i="9"/>
  <c r="CS48" i="9"/>
  <c r="CT47" i="9"/>
  <c r="CS47" i="9"/>
  <c r="CT46" i="9"/>
  <c r="CS46" i="9"/>
  <c r="CT45" i="9"/>
  <c r="CS45" i="9"/>
  <c r="CT44" i="9"/>
  <c r="Z62" i="9"/>
  <c r="C113" i="9" s="1"/>
  <c r="CS44" i="9"/>
  <c r="Z63" i="9"/>
  <c r="AB62" i="9"/>
  <c r="E113" i="9" s="1"/>
  <c r="AA64" i="9"/>
  <c r="D115" i="9" s="1"/>
  <c r="AA63" i="9"/>
  <c r="D114" i="9" s="1"/>
  <c r="AB63" i="9"/>
  <c r="E114" i="9" s="1"/>
  <c r="CT43" i="9"/>
  <c r="AA62" i="9"/>
  <c r="D113" i="9" s="1"/>
  <c r="AB64" i="9"/>
  <c r="E115" i="9" s="1"/>
  <c r="Z65" i="9"/>
  <c r="Z64" i="9"/>
  <c r="C115" i="9" s="1"/>
  <c r="AA65" i="9"/>
  <c r="D116" i="9" s="1"/>
  <c r="CS43" i="9"/>
  <c r="Z66" i="9"/>
  <c r="AB66" i="9"/>
  <c r="E117" i="9" s="1"/>
  <c r="Z61" i="9"/>
  <c r="AB65" i="9"/>
  <c r="E116" i="9" s="1"/>
  <c r="AA61" i="9"/>
  <c r="D112" i="9" s="1"/>
  <c r="AB61" i="9"/>
  <c r="E112" i="9" s="1"/>
  <c r="L88" i="9"/>
  <c r="Q81" i="9"/>
  <c r="P83" i="9"/>
  <c r="O81" i="9"/>
  <c r="Q88" i="9"/>
  <c r="Q84" i="9"/>
  <c r="M82" i="9"/>
  <c r="O82" i="9"/>
  <c r="O85" i="9"/>
  <c r="N87" i="9"/>
  <c r="P82" i="9"/>
  <c r="L86" i="9"/>
  <c r="P86" i="9"/>
  <c r="N82" i="9"/>
  <c r="L84" i="9"/>
  <c r="N83" i="9"/>
  <c r="M84" i="9"/>
  <c r="M86" i="9"/>
  <c r="L81" i="9"/>
  <c r="L83" i="9"/>
  <c r="L87" i="9"/>
  <c r="M88" i="9"/>
  <c r="Q83" i="9"/>
  <c r="P85" i="9"/>
  <c r="L85" i="9"/>
  <c r="N88" i="9"/>
  <c r="Q85" i="9"/>
  <c r="Q82" i="9"/>
  <c r="O87" i="9"/>
  <c r="O88" i="9"/>
  <c r="N84" i="9"/>
  <c r="P87" i="9"/>
  <c r="N86" i="9"/>
  <c r="M81" i="9"/>
  <c r="L82" i="9"/>
  <c r="N85" i="9"/>
  <c r="P81" i="9"/>
  <c r="M83" i="9"/>
  <c r="O86" i="9"/>
  <c r="Q87" i="9"/>
  <c r="O83" i="9"/>
  <c r="N81" i="9"/>
  <c r="P88" i="9"/>
  <c r="M87" i="9"/>
  <c r="O84" i="9"/>
  <c r="M85" i="9"/>
  <c r="Q86" i="9"/>
  <c r="CI47" i="9" a="1"/>
  <c r="C105" i="9"/>
  <c r="C107" i="9"/>
  <c r="C106" i="9"/>
  <c r="C102" i="9"/>
  <c r="C100" i="9"/>
  <c r="C104" i="9"/>
  <c r="C101" i="9"/>
  <c r="G105" i="9"/>
  <c r="AB47" i="9"/>
  <c r="Z73" i="9"/>
  <c r="AB73" i="9"/>
  <c r="AA73" i="9"/>
  <c r="AB72" i="9"/>
  <c r="AA72" i="9"/>
  <c r="Z72" i="9"/>
  <c r="AD72" i="9" s="1"/>
  <c r="C114" i="9"/>
  <c r="M53" i="9"/>
  <c r="L53" i="9"/>
  <c r="Q52" i="9"/>
  <c r="P52" i="9"/>
  <c r="O52" i="9"/>
  <c r="N52" i="9"/>
  <c r="M52" i="9"/>
  <c r="P51" i="9"/>
  <c r="L52" i="9"/>
  <c r="O51" i="9"/>
  <c r="Q51" i="9"/>
  <c r="P53" i="9"/>
  <c r="N53" i="9"/>
  <c r="N51" i="9"/>
  <c r="M51" i="9"/>
  <c r="L51" i="9"/>
  <c r="Q53" i="9"/>
  <c r="O53" i="9"/>
  <c r="AH72" i="9"/>
  <c r="AM47" i="9"/>
  <c r="AD63" i="9" l="1"/>
  <c r="C125" i="9" s="1"/>
  <c r="AD64" i="9"/>
  <c r="C126" i="9" s="1"/>
  <c r="AD66" i="9"/>
  <c r="C128" i="9" s="1"/>
  <c r="C117" i="9"/>
  <c r="AD61" i="9"/>
  <c r="C123" i="9" s="1"/>
  <c r="AD65" i="9"/>
  <c r="C127" i="9" s="1"/>
  <c r="C112" i="9"/>
  <c r="AD62" i="9"/>
  <c r="C124" i="9" s="1"/>
  <c r="C116" i="9"/>
  <c r="Z86" i="9"/>
  <c r="E105" i="9" s="1"/>
  <c r="I105" i="9" s="1"/>
  <c r="Z82" i="9"/>
  <c r="E101" i="9" s="1"/>
  <c r="I101" i="9" s="1"/>
  <c r="Z84" i="9"/>
  <c r="E103" i="9" s="1"/>
  <c r="I103" i="9" s="1"/>
  <c r="Z85" i="9"/>
  <c r="E104" i="9" s="1"/>
  <c r="I104" i="9" s="1"/>
  <c r="L90" i="9" a="1"/>
  <c r="M92" i="9" s="1"/>
  <c r="Q55" i="9"/>
  <c r="O55" i="9"/>
  <c r="Z87" i="9"/>
  <c r="E106" i="9" s="1"/>
  <c r="I106" i="9" s="1"/>
  <c r="Z83" i="9"/>
  <c r="E102" i="9" s="1"/>
  <c r="I102" i="9" s="1"/>
  <c r="P55" i="9"/>
  <c r="Z81" i="9"/>
  <c r="E100" i="9" s="1"/>
  <c r="I100" i="9" s="1"/>
  <c r="L55" i="9"/>
  <c r="M55" i="9"/>
  <c r="N55" i="9"/>
  <c r="AD73" i="9"/>
  <c r="Z88" i="9"/>
  <c r="E107" i="9" s="1"/>
  <c r="I107" i="9" s="1"/>
  <c r="BS81" i="9" a="1"/>
  <c r="CI47" i="9"/>
  <c r="CJ47" i="9"/>
  <c r="CI49" i="9"/>
  <c r="CI48" i="9"/>
  <c r="CJ48" i="9"/>
  <c r="CJ49" i="9"/>
  <c r="AS61" i="9" a="1"/>
  <c r="K112" i="9" a="1"/>
  <c r="D123" i="9" a="1"/>
  <c r="BT62" i="9"/>
  <c r="BX66" i="9"/>
  <c r="AL65" i="9"/>
  <c r="AI73" i="9"/>
  <c r="AK64" i="9"/>
  <c r="AI62" i="9"/>
  <c r="AJ63" i="9"/>
  <c r="AH61" i="9"/>
  <c r="BW65" i="9"/>
  <c r="BU63" i="9"/>
  <c r="BV64" i="9"/>
  <c r="BS61" i="9"/>
  <c r="AM66" i="9"/>
  <c r="GE42" i="9" l="1" a="1"/>
  <c r="GJ42" i="9" a="1"/>
  <c r="L92" i="9"/>
  <c r="M90" i="9"/>
  <c r="J13" i="9" s="1"/>
  <c r="N90" i="9"/>
  <c r="P13" i="9" s="1"/>
  <c r="L90" i="9"/>
  <c r="AS42" i="9" a="1"/>
  <c r="AX46" i="9" s="1"/>
  <c r="BD42" i="9" a="1"/>
  <c r="BE45" i="9" s="1"/>
  <c r="P92" i="9"/>
  <c r="Q92" i="9"/>
  <c r="O90" i="9"/>
  <c r="W18" i="9" s="1"/>
  <c r="P90" i="9"/>
  <c r="V12" i="9" s="1"/>
  <c r="L91" i="9"/>
  <c r="M91" i="9"/>
  <c r="N91" i="9"/>
  <c r="N92" i="9"/>
  <c r="O92" i="9"/>
  <c r="O91" i="9"/>
  <c r="P91" i="9"/>
  <c r="Q91" i="9"/>
  <c r="Q90" i="9"/>
  <c r="U6" i="9" s="1"/>
  <c r="AS72" i="9" a="1"/>
  <c r="AY72" i="9" s="1"/>
  <c r="BS42" i="9" a="1"/>
  <c r="BT84" i="9"/>
  <c r="BV87" i="9"/>
  <c r="BS83" i="9"/>
  <c r="BU83" i="9"/>
  <c r="BW86" i="9"/>
  <c r="BS81" i="9"/>
  <c r="BU84" i="9"/>
  <c r="BW87" i="9"/>
  <c r="BT81" i="9"/>
  <c r="BV84" i="9"/>
  <c r="BX87" i="9"/>
  <c r="BU81" i="9"/>
  <c r="BW84" i="9"/>
  <c r="BS88" i="9"/>
  <c r="BV81" i="9"/>
  <c r="BX84" i="9"/>
  <c r="BT88" i="9"/>
  <c r="BT86" i="9"/>
  <c r="BT83" i="9"/>
  <c r="BX83" i="9"/>
  <c r="BW81" i="9"/>
  <c r="BS85" i="9"/>
  <c r="BU88" i="9"/>
  <c r="BX81" i="9"/>
  <c r="BT85" i="9"/>
  <c r="BV88" i="9"/>
  <c r="BV82" i="9"/>
  <c r="BX86" i="9"/>
  <c r="BS82" i="9"/>
  <c r="BU85" i="9"/>
  <c r="BW88" i="9"/>
  <c r="BS86" i="9"/>
  <c r="BS84" i="9"/>
  <c r="BT82" i="9"/>
  <c r="BV85" i="9"/>
  <c r="BX88" i="9"/>
  <c r="BW82" i="9"/>
  <c r="BU86" i="9"/>
  <c r="BV86" i="9"/>
  <c r="BS87" i="9"/>
  <c r="BU82" i="9"/>
  <c r="BW85" i="9"/>
  <c r="BX85" i="9"/>
  <c r="BX82" i="9"/>
  <c r="BV83" i="9"/>
  <c r="BU87" i="9"/>
  <c r="BT87" i="9"/>
  <c r="BW83" i="9"/>
  <c r="I7" i="9"/>
  <c r="D128" i="9"/>
  <c r="F128" i="9" s="1"/>
  <c r="D127" i="9"/>
  <c r="F127" i="9" s="1"/>
  <c r="D126" i="9"/>
  <c r="F126" i="9" s="1"/>
  <c r="D125" i="9"/>
  <c r="F125" i="9" s="1"/>
  <c r="D124" i="9"/>
  <c r="F124" i="9" s="1"/>
  <c r="D123" i="9"/>
  <c r="F123" i="9" s="1"/>
  <c r="K115" i="9"/>
  <c r="M114" i="9"/>
  <c r="L114" i="9"/>
  <c r="K114" i="9"/>
  <c r="M113" i="9"/>
  <c r="L113" i="9"/>
  <c r="K113" i="9"/>
  <c r="M112" i="9"/>
  <c r="L112" i="9"/>
  <c r="K112" i="9"/>
  <c r="K116" i="9"/>
  <c r="M117" i="9"/>
  <c r="L117" i="9"/>
  <c r="K117" i="9"/>
  <c r="M116" i="9"/>
  <c r="L116" i="9"/>
  <c r="M115" i="9"/>
  <c r="L115" i="9"/>
  <c r="AZ66" i="9"/>
  <c r="AV64" i="9"/>
  <c r="AZ61" i="9"/>
  <c r="AX65" i="9"/>
  <c r="AY66" i="9"/>
  <c r="AU64" i="9"/>
  <c r="AY61" i="9"/>
  <c r="AV63" i="9"/>
  <c r="AS62" i="9"/>
  <c r="AX66" i="9"/>
  <c r="AT64" i="9"/>
  <c r="AX61" i="9"/>
  <c r="AW66" i="9"/>
  <c r="AS64" i="9"/>
  <c r="AW61" i="9"/>
  <c r="AV66" i="9"/>
  <c r="AZ63" i="9"/>
  <c r="AV61" i="9"/>
  <c r="AU66" i="9"/>
  <c r="AY63" i="9"/>
  <c r="AU61" i="9"/>
  <c r="AY64" i="9"/>
  <c r="AT66" i="9"/>
  <c r="AX63" i="9"/>
  <c r="AT61" i="9"/>
  <c r="AS66" i="9"/>
  <c r="AW63" i="9"/>
  <c r="AS61" i="9"/>
  <c r="AZ65" i="9"/>
  <c r="AT63" i="9"/>
  <c r="AY65" i="9"/>
  <c r="AU63" i="9"/>
  <c r="AW65" i="9"/>
  <c r="AS63" i="9"/>
  <c r="AV65" i="9"/>
  <c r="AZ62" i="9"/>
  <c r="AU62" i="9"/>
  <c r="AU65" i="9"/>
  <c r="AY62" i="9"/>
  <c r="AT65" i="9"/>
  <c r="AX62" i="9"/>
  <c r="AS65" i="9"/>
  <c r="AW62" i="9"/>
  <c r="AZ64" i="9"/>
  <c r="AV62" i="9"/>
  <c r="AX64" i="9"/>
  <c r="AT62" i="9"/>
  <c r="AW64" i="9"/>
  <c r="AA21" i="9" l="1"/>
  <c r="GE49" i="9"/>
  <c r="GE42" i="9"/>
  <c r="GE43" i="9"/>
  <c r="GE44" i="9"/>
  <c r="GE45" i="9"/>
  <c r="GE46" i="9"/>
  <c r="GE47" i="9"/>
  <c r="GE48" i="9"/>
  <c r="GO49" i="9"/>
  <c r="GM46" i="9"/>
  <c r="GK43" i="9"/>
  <c r="GN49" i="9"/>
  <c r="GL46" i="9"/>
  <c r="GJ43" i="9"/>
  <c r="GK42" i="9"/>
  <c r="GO43" i="9"/>
  <c r="GM49" i="9"/>
  <c r="GK46" i="9"/>
  <c r="GO42" i="9"/>
  <c r="GO48" i="9"/>
  <c r="GM44" i="9"/>
  <c r="GJ44" i="9"/>
  <c r="GJ47" i="9"/>
  <c r="GL49" i="9"/>
  <c r="GJ46" i="9"/>
  <c r="GN42" i="9"/>
  <c r="GK49" i="9"/>
  <c r="GO45" i="9"/>
  <c r="GM42" i="9"/>
  <c r="GM45" i="9"/>
  <c r="GK47" i="9"/>
  <c r="GJ49" i="9"/>
  <c r="GN45" i="9"/>
  <c r="GL42" i="9"/>
  <c r="GN48" i="9"/>
  <c r="GL45" i="9"/>
  <c r="GJ42" i="9"/>
  <c r="GL47" i="9"/>
  <c r="GM48" i="9"/>
  <c r="GK45" i="9"/>
  <c r="GL48" i="9"/>
  <c r="GJ45" i="9"/>
  <c r="GO47" i="9"/>
  <c r="GN43" i="9"/>
  <c r="GK48" i="9"/>
  <c r="GO44" i="9"/>
  <c r="GJ48" i="9"/>
  <c r="GN44" i="9"/>
  <c r="GL43" i="9"/>
  <c r="GM43" i="9"/>
  <c r="GN47" i="9"/>
  <c r="GL44" i="9"/>
  <c r="GM47" i="9"/>
  <c r="GK44" i="9"/>
  <c r="GN46" i="9"/>
  <c r="GO46" i="9"/>
  <c r="AS42" i="9"/>
  <c r="AV46" i="9"/>
  <c r="AX49" i="9"/>
  <c r="AS46" i="9"/>
  <c r="AU43" i="9"/>
  <c r="AW46" i="9"/>
  <c r="BD42" i="9"/>
  <c r="BE42" i="9"/>
  <c r="BI45" i="9"/>
  <c r="BG45" i="9"/>
  <c r="BE46" i="9"/>
  <c r="BH48" i="9"/>
  <c r="BF46" i="9"/>
  <c r="AS44" i="9"/>
  <c r="AX47" i="9"/>
  <c r="BI42" i="9"/>
  <c r="AT47" i="9"/>
  <c r="AW44" i="9"/>
  <c r="AT44" i="9"/>
  <c r="AU44" i="9"/>
  <c r="AV47" i="9"/>
  <c r="AS48" i="9"/>
  <c r="AU47" i="9"/>
  <c r="AV45" i="9"/>
  <c r="BD47" i="9"/>
  <c r="BD44" i="9"/>
  <c r="BH42" i="9"/>
  <c r="AU42" i="9"/>
  <c r="BF47" i="9"/>
  <c r="AW45" i="9"/>
  <c r="AV42" i="9"/>
  <c r="BH45" i="9"/>
  <c r="BG43" i="9"/>
  <c r="BG47" i="9"/>
  <c r="AS49" i="9"/>
  <c r="BF44" i="9"/>
  <c r="AT49" i="9"/>
  <c r="BH47" i="9"/>
  <c r="AX45" i="9"/>
  <c r="BI47" i="9"/>
  <c r="AW43" i="9"/>
  <c r="AS45" i="9"/>
  <c r="AX48" i="9"/>
  <c r="AS47" i="9"/>
  <c r="AW42" i="9"/>
  <c r="AW47" i="9"/>
  <c r="AS43" i="9"/>
  <c r="BG46" i="9"/>
  <c r="AX44" i="9"/>
  <c r="AU46" i="9"/>
  <c r="BG49" i="9"/>
  <c r="AV44" i="9"/>
  <c r="BI44" i="9"/>
  <c r="BF49" i="9"/>
  <c r="BE48" i="9"/>
  <c r="AT45" i="9"/>
  <c r="AV48" i="9"/>
  <c r="BE47" i="9"/>
  <c r="AX43" i="9"/>
  <c r="AX42" i="9"/>
  <c r="AU48" i="9"/>
  <c r="BD43" i="9"/>
  <c r="BH49" i="9"/>
  <c r="BD48" i="9"/>
  <c r="AU45" i="9"/>
  <c r="AT46" i="9"/>
  <c r="BD49" i="9"/>
  <c r="AU49" i="9"/>
  <c r="BE43" i="9"/>
  <c r="BH44" i="9"/>
  <c r="BI49" i="9"/>
  <c r="AT48" i="9"/>
  <c r="BF43" i="9"/>
  <c r="BG44" i="9"/>
  <c r="AT42" i="9"/>
  <c r="AV49" i="9"/>
  <c r="BD46" i="9"/>
  <c r="BH43" i="9"/>
  <c r="BH46" i="9"/>
  <c r="BG48" i="9"/>
  <c r="AW48" i="9"/>
  <c r="AT43" i="9"/>
  <c r="BI46" i="9"/>
  <c r="BD45" i="9"/>
  <c r="BI48" i="9"/>
  <c r="BI43" i="9"/>
  <c r="BF48" i="9"/>
  <c r="AW49" i="9"/>
  <c r="BG42" i="9"/>
  <c r="BF42" i="9"/>
  <c r="BF45" i="9"/>
  <c r="AV43" i="9"/>
  <c r="BE49" i="9"/>
  <c r="BE44" i="9"/>
  <c r="G112" i="9" a="1"/>
  <c r="G112" i="9" s="1"/>
  <c r="O112" i="9" s="1"/>
  <c r="AX72" i="9"/>
  <c r="AT73" i="9"/>
  <c r="AZ72" i="9"/>
  <c r="AU73" i="9"/>
  <c r="AS73" i="9"/>
  <c r="AV73" i="9"/>
  <c r="AY73" i="9"/>
  <c r="AW73" i="9"/>
  <c r="AZ73" i="9"/>
  <c r="AX73" i="9"/>
  <c r="AV72" i="9"/>
  <c r="AT72" i="9"/>
  <c r="BZ82" i="9"/>
  <c r="AS72" i="9"/>
  <c r="AU72" i="9"/>
  <c r="AW72" i="9"/>
  <c r="BZ85" i="9"/>
  <c r="BV46" i="9"/>
  <c r="BS49" i="9"/>
  <c r="BW47" i="9"/>
  <c r="CZ47" i="9" s="1"/>
  <c r="BT48" i="9"/>
  <c r="BT47" i="9"/>
  <c r="BV48" i="9"/>
  <c r="BW45" i="9"/>
  <c r="CZ45" i="9" s="1"/>
  <c r="BX43" i="9"/>
  <c r="BX49" i="9"/>
  <c r="BX44" i="9"/>
  <c r="BV42" i="9"/>
  <c r="BX45" i="9"/>
  <c r="BT42" i="9"/>
  <c r="BW43" i="9"/>
  <c r="CZ43" i="9" s="1"/>
  <c r="BV44" i="9"/>
  <c r="BS45" i="9"/>
  <c r="BS44" i="9"/>
  <c r="BV47" i="9"/>
  <c r="BW48" i="9"/>
  <c r="CZ48" i="9" s="1"/>
  <c r="BT49" i="9"/>
  <c r="BW42" i="9"/>
  <c r="CZ42" i="9" s="1"/>
  <c r="BS43" i="9"/>
  <c r="BU46" i="9"/>
  <c r="BU43" i="9"/>
  <c r="BS46" i="9"/>
  <c r="BW49" i="9"/>
  <c r="CZ49" i="9" s="1"/>
  <c r="BU47" i="9"/>
  <c r="BT43" i="9"/>
  <c r="BV43" i="9"/>
  <c r="BT44" i="9"/>
  <c r="BX47" i="9"/>
  <c r="BU42" i="9"/>
  <c r="BS42" i="9"/>
  <c r="BX42" i="9"/>
  <c r="BU45" i="9"/>
  <c r="BS47" i="9"/>
  <c r="BV45" i="9"/>
  <c r="BT45" i="9"/>
  <c r="BU49" i="9"/>
  <c r="BW46" i="9"/>
  <c r="CZ46" i="9" s="1"/>
  <c r="BT46" i="9"/>
  <c r="BV49" i="9"/>
  <c r="BX46" i="9"/>
  <c r="BU44" i="9"/>
  <c r="BW44" i="9"/>
  <c r="CZ44" i="9" s="1"/>
  <c r="BX48" i="9"/>
  <c r="BS48" i="9"/>
  <c r="BU48" i="9"/>
  <c r="BZ87" i="9"/>
  <c r="BZ84" i="9"/>
  <c r="BZ86" i="9"/>
  <c r="BZ88" i="9"/>
  <c r="BZ83" i="9"/>
  <c r="BZ81" i="9"/>
  <c r="DH42" i="9" l="1" a="1"/>
  <c r="DC42" i="9" a="1"/>
  <c r="CZ51" i="9"/>
  <c r="AH81" i="9" a="1"/>
  <c r="AM85" i="9" s="1"/>
  <c r="I112" i="9"/>
  <c r="Q112" i="9" s="1"/>
  <c r="H112" i="9"/>
  <c r="P112" i="9" s="1"/>
  <c r="G115" i="9"/>
  <c r="O115" i="9" s="1"/>
  <c r="G116" i="9"/>
  <c r="O116" i="9" s="1"/>
  <c r="G113" i="9"/>
  <c r="O113" i="9" s="1"/>
  <c r="G114" i="9"/>
  <c r="O114" i="9" s="1"/>
  <c r="H114" i="9"/>
  <c r="P114" i="9" s="1"/>
  <c r="I114" i="9"/>
  <c r="Q114" i="9" s="1"/>
  <c r="H115" i="9"/>
  <c r="P115" i="9" s="1"/>
  <c r="H113" i="9"/>
  <c r="P113" i="9" s="1"/>
  <c r="I113" i="9"/>
  <c r="Q113" i="9" s="1"/>
  <c r="H116" i="9"/>
  <c r="P116" i="9" s="1"/>
  <c r="I115" i="9"/>
  <c r="Q115" i="9" s="1"/>
  <c r="I116" i="9"/>
  <c r="Q116" i="9" s="1"/>
  <c r="G117" i="9"/>
  <c r="O117" i="9" s="1"/>
  <c r="H117" i="9"/>
  <c r="P117" i="9" s="1"/>
  <c r="I117" i="9"/>
  <c r="Q117" i="9" s="1"/>
  <c r="BU51" i="9"/>
  <c r="BT51" i="9"/>
  <c r="BV51" i="9"/>
  <c r="BW51" i="9"/>
  <c r="BS51" i="9"/>
  <c r="BX51" i="9"/>
  <c r="DI45" i="9" l="1"/>
  <c r="DK48" i="9"/>
  <c r="DH42" i="9"/>
  <c r="DJ45" i="9"/>
  <c r="DL48" i="9"/>
  <c r="DK44" i="9"/>
  <c r="DI42" i="9"/>
  <c r="DK45" i="9"/>
  <c r="DM48" i="9"/>
  <c r="DJ42" i="9"/>
  <c r="DL45" i="9"/>
  <c r="DH49" i="9"/>
  <c r="DM47" i="9"/>
  <c r="DM44" i="9"/>
  <c r="DK42" i="9"/>
  <c r="DM45" i="9"/>
  <c r="DI49" i="9"/>
  <c r="DL42" i="9"/>
  <c r="DH46" i="9"/>
  <c r="DJ49" i="9"/>
  <c r="DJ48" i="9"/>
  <c r="DM42" i="9"/>
  <c r="DI46" i="9"/>
  <c r="DK49" i="9"/>
  <c r="DH43" i="9"/>
  <c r="DJ46" i="9"/>
  <c r="DL49" i="9"/>
  <c r="DI43" i="9"/>
  <c r="DK46" i="9"/>
  <c r="DM49" i="9"/>
  <c r="DJ43" i="9"/>
  <c r="DL46" i="9"/>
  <c r="DK43" i="9"/>
  <c r="DM46" i="9"/>
  <c r="DL43" i="9"/>
  <c r="DH47" i="9"/>
  <c r="DJ47" i="9"/>
  <c r="DM43" i="9"/>
  <c r="DI47" i="9"/>
  <c r="DL44" i="9"/>
  <c r="DH44" i="9"/>
  <c r="DH48" i="9"/>
  <c r="DI44" i="9"/>
  <c r="DK47" i="9"/>
  <c r="DJ44" i="9"/>
  <c r="DL47" i="9"/>
  <c r="DI48" i="9"/>
  <c r="DH45" i="9"/>
  <c r="DC42" i="9"/>
  <c r="DC43" i="9"/>
  <c r="DC44" i="9"/>
  <c r="DC45" i="9"/>
  <c r="DC46" i="9"/>
  <c r="DC47" i="9"/>
  <c r="DC48" i="9"/>
  <c r="DC49" i="9"/>
  <c r="AH86" i="9"/>
  <c r="AI81" i="9"/>
  <c r="AL88" i="9"/>
  <c r="AO81" i="9"/>
  <c r="AJ82" i="9"/>
  <c r="AN84" i="9"/>
  <c r="AJ87" i="9"/>
  <c r="AK82" i="9"/>
  <c r="AK88" i="9"/>
  <c r="AI84" i="9"/>
  <c r="AK84" i="9"/>
  <c r="AO84" i="9"/>
  <c r="AJ88" i="9"/>
  <c r="AL82" i="9"/>
  <c r="AK83" i="9"/>
  <c r="AO85" i="9"/>
  <c r="AL87" i="9"/>
  <c r="AO86" i="9"/>
  <c r="AH82" i="9"/>
  <c r="AK87" i="9"/>
  <c r="AH85" i="9"/>
  <c r="AH81" i="9"/>
  <c r="AL83" i="9"/>
  <c r="AK86" i="9"/>
  <c r="AM83" i="9"/>
  <c r="AN81" i="9"/>
  <c r="AM82" i="9"/>
  <c r="AI85" i="9"/>
  <c r="AO87" i="9"/>
  <c r="AI86" i="9"/>
  <c r="AO88" i="9"/>
  <c r="AM81" i="9"/>
  <c r="AM87" i="9"/>
  <c r="AM86" i="9"/>
  <c r="AO82" i="9"/>
  <c r="AL86" i="9"/>
  <c r="AJ83" i="9"/>
  <c r="AN86" i="9"/>
  <c r="AN85" i="9"/>
  <c r="AH84" i="9"/>
  <c r="AH87" i="9"/>
  <c r="AN87" i="9"/>
  <c r="AL84" i="9"/>
  <c r="AN82" i="9"/>
  <c r="AH83" i="9"/>
  <c r="AL81" i="9"/>
  <c r="AH88" i="9"/>
  <c r="AJ84" i="9"/>
  <c r="AK85" i="9"/>
  <c r="AJ81" i="9"/>
  <c r="AL85" i="9"/>
  <c r="AI82" i="9"/>
  <c r="AI87" i="9"/>
  <c r="AM88" i="9"/>
  <c r="AN83" i="9"/>
  <c r="AJ85" i="9"/>
  <c r="AJ86" i="9"/>
  <c r="AN88" i="9"/>
  <c r="AM84" i="9"/>
  <c r="AI83" i="9"/>
  <c r="AK81" i="9"/>
  <c r="AI88" i="9"/>
  <c r="AO83" i="9"/>
  <c r="AS81" i="9" l="1" a="1"/>
  <c r="AT87" i="9" s="1"/>
  <c r="AY84" i="9" l="1"/>
  <c r="AV82" i="9"/>
  <c r="AT88" i="9"/>
  <c r="AU82" i="9"/>
  <c r="AY85" i="9"/>
  <c r="AW83" i="9"/>
  <c r="AS86" i="9"/>
  <c r="AW88" i="9"/>
  <c r="AT81" i="9"/>
  <c r="AX83" i="9"/>
  <c r="AT86" i="9"/>
  <c r="AZ84" i="9"/>
  <c r="AZ83" i="9"/>
  <c r="AS85" i="9"/>
  <c r="AS84" i="9"/>
  <c r="AX87" i="9"/>
  <c r="AT84" i="9"/>
  <c r="AS88" i="9"/>
  <c r="AY81" i="9"/>
  <c r="AV81" i="9"/>
  <c r="AW82" i="9"/>
  <c r="AZ88" i="9"/>
  <c r="AX82" i="9"/>
  <c r="AW81" i="9"/>
  <c r="AT85" i="9"/>
  <c r="AW86" i="9"/>
  <c r="AY82" i="9"/>
  <c r="AX81" i="9"/>
  <c r="AU85" i="9"/>
  <c r="AW85" i="9"/>
  <c r="AX86" i="9"/>
  <c r="AT83" i="9"/>
  <c r="AU84" i="9"/>
  <c r="AZ81" i="9"/>
  <c r="AY86" i="9"/>
  <c r="AU88" i="9"/>
  <c r="AS81" i="9"/>
  <c r="AV84" i="9"/>
  <c r="AX88" i="9"/>
  <c r="AY87" i="9"/>
  <c r="AZ86" i="9"/>
  <c r="AW87" i="9"/>
  <c r="AV88" i="9"/>
  <c r="AS82" i="9"/>
  <c r="AZ82" i="9"/>
  <c r="AU81" i="9"/>
  <c r="AW84" i="9"/>
  <c r="AV85" i="9"/>
  <c r="AY83" i="9"/>
  <c r="AS87" i="9"/>
  <c r="AZ87" i="9"/>
  <c r="AU86" i="9"/>
  <c r="AU87" i="9"/>
  <c r="AS83" i="9"/>
  <c r="AY88" i="9"/>
  <c r="AZ85" i="9"/>
  <c r="AT82" i="9"/>
  <c r="AX85" i="9"/>
  <c r="AV86" i="9"/>
  <c r="AX84" i="9"/>
  <c r="AV87" i="9"/>
  <c r="AU83" i="9"/>
  <c r="AV83" i="9"/>
  <c r="BD81" i="9" l="1" a="1"/>
  <c r="BH86" i="9" s="1"/>
  <c r="BH85" i="9" l="1"/>
  <c r="BK86" i="9"/>
  <c r="BH88" i="9"/>
  <c r="BD83" i="9"/>
  <c r="BI81" i="9"/>
  <c r="BD88" i="9"/>
  <c r="BD82" i="9"/>
  <c r="BE83" i="9"/>
  <c r="BH84" i="9"/>
  <c r="BI85" i="9"/>
  <c r="BD87" i="9"/>
  <c r="BE88" i="9"/>
  <c r="BE84" i="9"/>
  <c r="BK81" i="9"/>
  <c r="BE82" i="9"/>
  <c r="BH83" i="9"/>
  <c r="BI84" i="9"/>
  <c r="BD86" i="9"/>
  <c r="BE87" i="9"/>
  <c r="BF82" i="9"/>
  <c r="BJ87" i="9"/>
  <c r="BJ84" i="9"/>
  <c r="BE81" i="9"/>
  <c r="BF87" i="9"/>
  <c r="BI83" i="9"/>
  <c r="BG82" i="9"/>
  <c r="BE86" i="9"/>
  <c r="BK84" i="9"/>
  <c r="BI88" i="9"/>
  <c r="BJ82" i="9"/>
  <c r="BF81" i="9"/>
  <c r="BK82" i="9"/>
  <c r="BJ83" i="9"/>
  <c r="BG85" i="9"/>
  <c r="BF86" i="9"/>
  <c r="BK87" i="9"/>
  <c r="BJ88" i="9"/>
  <c r="BJ85" i="9"/>
  <c r="BF83" i="9"/>
  <c r="BG81" i="9"/>
  <c r="BF88" i="9"/>
  <c r="BD85" i="9"/>
  <c r="BF85" i="9"/>
  <c r="BE85" i="9"/>
  <c r="BD84" i="9"/>
  <c r="BI86" i="9"/>
  <c r="BG87" i="9"/>
  <c r="BH82" i="9"/>
  <c r="BK83" i="9"/>
  <c r="BG86" i="9"/>
  <c r="BJ81" i="9"/>
  <c r="BH87" i="9"/>
  <c r="BG83" i="9"/>
  <c r="BK88" i="9"/>
  <c r="BF84" i="9"/>
  <c r="BI82" i="9"/>
  <c r="BK85" i="9"/>
  <c r="BH81" i="9"/>
  <c r="BJ86" i="9"/>
  <c r="BG88" i="9"/>
  <c r="BG84" i="9"/>
  <c r="BI87" i="9"/>
  <c r="BD81" i="9"/>
  <c r="GJ81" i="9" l="1" a="1"/>
  <c r="DH81" i="9" a="1"/>
  <c r="BD61" i="9" a="1"/>
  <c r="BH64" i="9" s="1"/>
  <c r="BN81" i="9" a="1"/>
  <c r="BN88" i="9" s="1"/>
  <c r="BO88" i="9" s="1"/>
  <c r="GJ88" i="9" l="1"/>
  <c r="GJ87" i="9"/>
  <c r="GJ86" i="9"/>
  <c r="GJ85" i="9"/>
  <c r="GJ84" i="9"/>
  <c r="GJ83" i="9"/>
  <c r="GJ82" i="9"/>
  <c r="GJ81" i="9"/>
  <c r="DH81" i="9"/>
  <c r="DH82" i="9"/>
  <c r="DH83" i="9"/>
  <c r="DH84" i="9"/>
  <c r="DH85" i="9"/>
  <c r="DH86" i="9"/>
  <c r="DH87" i="9"/>
  <c r="DH88" i="9"/>
  <c r="BH63" i="9"/>
  <c r="BD66" i="9"/>
  <c r="BG63" i="9"/>
  <c r="BE61" i="9"/>
  <c r="BF61" i="9"/>
  <c r="BG61" i="9"/>
  <c r="BE62" i="9"/>
  <c r="BI64" i="9"/>
  <c r="BJ64" i="9"/>
  <c r="BG62" i="9"/>
  <c r="BK64" i="9"/>
  <c r="BF62" i="9"/>
  <c r="BH62" i="9"/>
  <c r="BG66" i="9"/>
  <c r="BD65" i="9"/>
  <c r="BH61" i="9"/>
  <c r="BI62" i="9"/>
  <c r="BD64" i="9"/>
  <c r="BE66" i="9"/>
  <c r="BI63" i="9"/>
  <c r="BF65" i="9"/>
  <c r="BK62" i="9"/>
  <c r="BD63" i="9"/>
  <c r="BF64" i="9"/>
  <c r="BN82" i="9"/>
  <c r="BO82" i="9" s="1"/>
  <c r="BJ66" i="9"/>
  <c r="BN83" i="9"/>
  <c r="BO83" i="9" s="1"/>
  <c r="BK61" i="9"/>
  <c r="BE63" i="9"/>
  <c r="BK63" i="9"/>
  <c r="BE65" i="9"/>
  <c r="BH66" i="9"/>
  <c r="BJ62" i="9"/>
  <c r="BI61" i="9"/>
  <c r="BE64" i="9"/>
  <c r="BI66" i="9"/>
  <c r="BJ61" i="9"/>
  <c r="BN81" i="9"/>
  <c r="BO81" i="9" s="1"/>
  <c r="BH65" i="9"/>
  <c r="BG65" i="9"/>
  <c r="BD61" i="9"/>
  <c r="BG64" i="9"/>
  <c r="BI65" i="9"/>
  <c r="BK66" i="9"/>
  <c r="BD62" i="9"/>
  <c r="BF63" i="9"/>
  <c r="BJ63" i="9"/>
  <c r="BF66" i="9"/>
  <c r="BK65" i="9"/>
  <c r="BJ65" i="9"/>
  <c r="BN85" i="9"/>
  <c r="BO85" i="9" s="1"/>
  <c r="BN84" i="9"/>
  <c r="BO84" i="9" s="1"/>
  <c r="BN86" i="9"/>
  <c r="BO86" i="9" s="1"/>
  <c r="BN87" i="9"/>
  <c r="BO87" i="9" s="1"/>
  <c r="GQ85" i="9"/>
  <c r="GP84" i="9"/>
  <c r="GN82" i="9"/>
  <c r="GT88" i="9"/>
  <c r="GO83" i="9"/>
  <c r="GS87" i="9"/>
  <c r="GM81" i="9"/>
  <c r="GR86" i="9"/>
  <c r="GV61" i="9" l="1" a="1"/>
  <c r="GJ61" i="9" a="1"/>
  <c r="DH61" i="9" a="1"/>
  <c r="BN61" i="9" a="1"/>
  <c r="BN61" i="9" s="1"/>
  <c r="BO61" i="9" s="1"/>
  <c r="HC66" i="9" l="1"/>
  <c r="GX61" i="9"/>
  <c r="HC62" i="9"/>
  <c r="HC65" i="9"/>
  <c r="GX65" i="9"/>
  <c r="HC61" i="9"/>
  <c r="HB64" i="9"/>
  <c r="HB62" i="9"/>
  <c r="GW63" i="9"/>
  <c r="GW62" i="9"/>
  <c r="GX62" i="9"/>
  <c r="HB66" i="9"/>
  <c r="GW66" i="9"/>
  <c r="GX64" i="9"/>
  <c r="HA62" i="9"/>
  <c r="HB61" i="9"/>
  <c r="GZ64" i="9"/>
  <c r="GV66" i="9"/>
  <c r="GV61" i="9"/>
  <c r="GY64" i="9"/>
  <c r="GW65" i="9"/>
  <c r="HA63" i="9"/>
  <c r="GW61" i="9"/>
  <c r="GY63" i="9"/>
  <c r="HA64" i="9"/>
  <c r="HA66" i="9"/>
  <c r="GY61" i="9"/>
  <c r="GZ65" i="9"/>
  <c r="HB63" i="9"/>
  <c r="HC64" i="9"/>
  <c r="GW64" i="9"/>
  <c r="GZ63" i="9"/>
  <c r="GZ66" i="9"/>
  <c r="GZ62" i="9"/>
  <c r="GV64" i="9"/>
  <c r="HB65" i="9"/>
  <c r="GX63" i="9"/>
  <c r="GY66" i="9"/>
  <c r="GV62" i="9"/>
  <c r="GY62" i="9"/>
  <c r="GX66" i="9"/>
  <c r="HA61" i="9"/>
  <c r="GZ61" i="9"/>
  <c r="HC63" i="9"/>
  <c r="HA65" i="9"/>
  <c r="GV63" i="9"/>
  <c r="GY65" i="9"/>
  <c r="GV65" i="9"/>
  <c r="GJ66" i="9"/>
  <c r="GJ65" i="9"/>
  <c r="GJ64" i="9"/>
  <c r="GJ63" i="9"/>
  <c r="GJ62" i="9"/>
  <c r="GJ61" i="9"/>
  <c r="DH61" i="9"/>
  <c r="DH62" i="9"/>
  <c r="DH63" i="9"/>
  <c r="DH64" i="9"/>
  <c r="DH65" i="9"/>
  <c r="DH66" i="9"/>
  <c r="BN62" i="9"/>
  <c r="BO62" i="9" s="1"/>
  <c r="BN63" i="9"/>
  <c r="BO63" i="9" s="1"/>
  <c r="BN64" i="9"/>
  <c r="BO64" i="9" s="1"/>
  <c r="BN65" i="9"/>
  <c r="BO65" i="9" s="1"/>
  <c r="BN66" i="9"/>
  <c r="BO66" i="9" s="1"/>
  <c r="L42" i="8"/>
  <c r="T9" i="8"/>
  <c r="K5" i="8"/>
  <c r="GQ65" i="9"/>
  <c r="GN62" i="9"/>
  <c r="GM61" i="9"/>
  <c r="GR66" i="9"/>
  <c r="GO63" i="9"/>
  <c r="GP64" i="9"/>
  <c r="HG42" i="9" l="1" a="1"/>
  <c r="G142" i="8"/>
  <c r="F142" i="8"/>
  <c r="E142" i="8"/>
  <c r="D142" i="8"/>
  <c r="C142" i="8"/>
  <c r="H141" i="8"/>
  <c r="F141" i="8"/>
  <c r="E141" i="8"/>
  <c r="D141" i="8"/>
  <c r="C141" i="8"/>
  <c r="H140" i="8"/>
  <c r="G140" i="8"/>
  <c r="E140" i="8"/>
  <c r="D140" i="8"/>
  <c r="C140" i="8"/>
  <c r="H139" i="8"/>
  <c r="G139" i="8"/>
  <c r="F139" i="8"/>
  <c r="D139" i="8"/>
  <c r="C139" i="8"/>
  <c r="H138" i="8"/>
  <c r="G138" i="8"/>
  <c r="F138" i="8"/>
  <c r="E138" i="8"/>
  <c r="C138" i="8"/>
  <c r="H137" i="8"/>
  <c r="G137" i="8"/>
  <c r="F137" i="8"/>
  <c r="E137" i="8"/>
  <c r="D137" i="8"/>
  <c r="G106" i="8"/>
  <c r="J78" i="8"/>
  <c r="I78" i="8"/>
  <c r="H78" i="8"/>
  <c r="G78" i="8"/>
  <c r="G80" i="8" s="1"/>
  <c r="F78" i="8"/>
  <c r="E78" i="8"/>
  <c r="E80" i="8" s="1"/>
  <c r="C78" i="8"/>
  <c r="C80" i="8" s="1"/>
  <c r="AI76" i="8"/>
  <c r="D76" i="8"/>
  <c r="AJ75" i="8"/>
  <c r="C75" i="8"/>
  <c r="D69" i="8"/>
  <c r="C69" i="8"/>
  <c r="BX67" i="8"/>
  <c r="BW67" i="8"/>
  <c r="BV67" i="8"/>
  <c r="BU67" i="8"/>
  <c r="BT67" i="8"/>
  <c r="AM67" i="8"/>
  <c r="AL67" i="8"/>
  <c r="AK67" i="8"/>
  <c r="AJ67" i="8"/>
  <c r="AI67" i="8"/>
  <c r="J67" i="8"/>
  <c r="J69" i="8" s="1"/>
  <c r="BY66" i="8"/>
  <c r="BW66" i="8"/>
  <c r="BV66" i="8"/>
  <c r="BU66" i="8"/>
  <c r="BT66" i="8"/>
  <c r="AN66" i="8"/>
  <c r="AL66" i="8"/>
  <c r="AK66" i="8"/>
  <c r="AJ66" i="8"/>
  <c r="AI66" i="8"/>
  <c r="I66" i="8"/>
  <c r="I69" i="8" s="1"/>
  <c r="BY65" i="8"/>
  <c r="BX65" i="8"/>
  <c r="BV65" i="8"/>
  <c r="BU65" i="8"/>
  <c r="BT65" i="8"/>
  <c r="AN65" i="8"/>
  <c r="AM65" i="8"/>
  <c r="AK65" i="8"/>
  <c r="AJ65" i="8"/>
  <c r="AI65" i="8"/>
  <c r="H65" i="8"/>
  <c r="H69" i="8" s="1"/>
  <c r="BY64" i="8"/>
  <c r="BX64" i="8"/>
  <c r="BW64" i="8"/>
  <c r="BU64" i="8"/>
  <c r="BT64" i="8"/>
  <c r="AN64" i="8"/>
  <c r="AM64" i="8"/>
  <c r="AL64" i="8"/>
  <c r="AJ64" i="8"/>
  <c r="AI64" i="8"/>
  <c r="G64" i="8"/>
  <c r="G69" i="8" s="1"/>
  <c r="BY63" i="8"/>
  <c r="BX63" i="8"/>
  <c r="BW63" i="8"/>
  <c r="BV63" i="8"/>
  <c r="BT63" i="8"/>
  <c r="AN63" i="8"/>
  <c r="AM63" i="8"/>
  <c r="AL63" i="8"/>
  <c r="AK63" i="8"/>
  <c r="AI63" i="8"/>
  <c r="F63" i="8"/>
  <c r="F69" i="8" s="1"/>
  <c r="BY62" i="8"/>
  <c r="BX62" i="8"/>
  <c r="BW62" i="8"/>
  <c r="BV62" i="8"/>
  <c r="BU62" i="8"/>
  <c r="AN62" i="8"/>
  <c r="AM62" i="8"/>
  <c r="AL62" i="8"/>
  <c r="AK62" i="8"/>
  <c r="AJ62" i="8"/>
  <c r="CG49" i="8"/>
  <c r="CF49" i="8"/>
  <c r="CE49" i="8"/>
  <c r="CD49" i="8"/>
  <c r="CC49" i="8"/>
  <c r="CB49" i="8"/>
  <c r="CA49" i="8"/>
  <c r="AO49" i="8"/>
  <c r="AN49" i="8"/>
  <c r="AM49" i="8"/>
  <c r="AL49" i="8"/>
  <c r="AK49" i="8"/>
  <c r="AJ49" i="8"/>
  <c r="AI49" i="8"/>
  <c r="W49" i="8"/>
  <c r="Z49" i="8" s="1"/>
  <c r="G109" i="8" s="1"/>
  <c r="CH48" i="8"/>
  <c r="CF48" i="8"/>
  <c r="CE48" i="8"/>
  <c r="CD48" i="8"/>
  <c r="CC48" i="8"/>
  <c r="CB48" i="8"/>
  <c r="CA48" i="8"/>
  <c r="AP48" i="8"/>
  <c r="AN48" i="8"/>
  <c r="AM48" i="8"/>
  <c r="AL48" i="8"/>
  <c r="AK48" i="8"/>
  <c r="AJ48" i="8"/>
  <c r="AI48" i="8"/>
  <c r="W48" i="8"/>
  <c r="Z48" i="8" s="1"/>
  <c r="G108" i="8" s="1"/>
  <c r="CH47" i="8"/>
  <c r="CG47" i="8"/>
  <c r="CE47" i="8"/>
  <c r="CD47" i="8"/>
  <c r="CC47" i="8"/>
  <c r="CB47" i="8"/>
  <c r="CA47" i="8"/>
  <c r="AP47" i="8"/>
  <c r="AO47" i="8"/>
  <c r="AM47" i="8"/>
  <c r="AL47" i="8"/>
  <c r="AK47" i="8"/>
  <c r="AJ47" i="8"/>
  <c r="AI47" i="8"/>
  <c r="X47" i="8"/>
  <c r="Z47" i="8" s="1"/>
  <c r="CK46" i="8"/>
  <c r="CJ46" i="8"/>
  <c r="CH46" i="8"/>
  <c r="CG46" i="8"/>
  <c r="CF46" i="8"/>
  <c r="CD46" i="8"/>
  <c r="CC46" i="8"/>
  <c r="CB46" i="8"/>
  <c r="CA46" i="8"/>
  <c r="AP46" i="8"/>
  <c r="AO46" i="8"/>
  <c r="AN46" i="8"/>
  <c r="AL46" i="8"/>
  <c r="AK46" i="8"/>
  <c r="AJ46" i="8"/>
  <c r="AI46" i="8"/>
  <c r="Z46" i="8"/>
  <c r="P46" i="8"/>
  <c r="O46" i="8"/>
  <c r="AB46" i="8" s="1"/>
  <c r="CK45" i="8"/>
  <c r="CJ45" i="8"/>
  <c r="CH45" i="8"/>
  <c r="CG45" i="8"/>
  <c r="CF45" i="8"/>
  <c r="CE45" i="8"/>
  <c r="CC45" i="8"/>
  <c r="CB45" i="8"/>
  <c r="CA45" i="8"/>
  <c r="AP45" i="8"/>
  <c r="AO45" i="8"/>
  <c r="AN45" i="8"/>
  <c r="AM45" i="8"/>
  <c r="AK45" i="8"/>
  <c r="AJ45" i="8"/>
  <c r="AI45" i="8"/>
  <c r="Z45" i="8"/>
  <c r="G105" i="8" s="1"/>
  <c r="Q45" i="8"/>
  <c r="O45" i="8"/>
  <c r="N45" i="8"/>
  <c r="CK44" i="8"/>
  <c r="CJ44" i="8"/>
  <c r="CH44" i="8"/>
  <c r="CG44" i="8"/>
  <c r="CF44" i="8"/>
  <c r="CE44" i="8"/>
  <c r="CD44" i="8"/>
  <c r="CB44" i="8"/>
  <c r="CA44" i="8"/>
  <c r="AP44" i="8"/>
  <c r="AO44" i="8"/>
  <c r="AN44" i="8"/>
  <c r="AM44" i="8"/>
  <c r="AL44" i="8"/>
  <c r="AJ44" i="8"/>
  <c r="AI44" i="8"/>
  <c r="Z44" i="8"/>
  <c r="P44" i="8"/>
  <c r="L44" i="8"/>
  <c r="CK43" i="8"/>
  <c r="CJ43" i="8"/>
  <c r="CH43" i="8"/>
  <c r="CG43" i="8"/>
  <c r="CF43" i="8"/>
  <c r="CE43" i="8"/>
  <c r="CD43" i="8"/>
  <c r="CC43" i="8"/>
  <c r="CA43" i="8"/>
  <c r="AP43" i="8"/>
  <c r="AO43" i="8"/>
  <c r="AN43" i="8"/>
  <c r="AM43" i="8"/>
  <c r="AL43" i="8"/>
  <c r="AK43" i="8"/>
  <c r="AI43" i="8"/>
  <c r="Z43" i="8"/>
  <c r="G103" i="8" s="1"/>
  <c r="M43" i="8"/>
  <c r="AB43" i="8" s="1"/>
  <c r="CK42" i="8"/>
  <c r="CJ42" i="8"/>
  <c r="CH42" i="8"/>
  <c r="CG42" i="8"/>
  <c r="CF42" i="8"/>
  <c r="CE42" i="8"/>
  <c r="CD42" i="8"/>
  <c r="CC42" i="8"/>
  <c r="CB42" i="8"/>
  <c r="AP42" i="8"/>
  <c r="AO42" i="8"/>
  <c r="AN42" i="8"/>
  <c r="AM42" i="8"/>
  <c r="AL42" i="8"/>
  <c r="AK42" i="8"/>
  <c r="AJ42" i="8"/>
  <c r="Z42" i="8"/>
  <c r="G102" i="8" s="1"/>
  <c r="E62" i="8"/>
  <c r="CA42" i="8"/>
  <c r="I80" i="8" l="1"/>
  <c r="HH45" i="9"/>
  <c r="HJ48" i="9"/>
  <c r="HG42" i="9"/>
  <c r="HI45" i="9"/>
  <c r="GB11" i="9" s="1"/>
  <c r="HK48" i="9"/>
  <c r="HJ44" i="9"/>
  <c r="HH42" i="9"/>
  <c r="HJ45" i="9"/>
  <c r="GI17" i="9" s="1"/>
  <c r="HL48" i="9"/>
  <c r="HI42" i="9"/>
  <c r="HK45" i="9"/>
  <c r="HG49" i="9"/>
  <c r="HJ42" i="9"/>
  <c r="HL45" i="9"/>
  <c r="GH4" i="9" s="1"/>
  <c r="HH49" i="9"/>
  <c r="HK42" i="9"/>
  <c r="HG46" i="9"/>
  <c r="HI49" i="9"/>
  <c r="HL47" i="9"/>
  <c r="HL42" i="9"/>
  <c r="HH46" i="9"/>
  <c r="HJ49" i="9"/>
  <c r="HG43" i="9"/>
  <c r="HI46" i="9"/>
  <c r="HK49" i="9"/>
  <c r="HH43" i="9"/>
  <c r="HJ46" i="9"/>
  <c r="GI15" i="9" s="1"/>
  <c r="HL49" i="9"/>
  <c r="HI43" i="9"/>
  <c r="HK46" i="9"/>
  <c r="GI11" i="9" s="1"/>
  <c r="HG48" i="9"/>
  <c r="HI48" i="9"/>
  <c r="HJ43" i="9"/>
  <c r="HL46" i="9"/>
  <c r="HK43" i="9"/>
  <c r="HG47" i="9"/>
  <c r="HL43" i="9"/>
  <c r="HH47" i="9"/>
  <c r="HG44" i="9"/>
  <c r="FY2" i="9" s="1"/>
  <c r="HI47" i="9"/>
  <c r="HH44" i="9"/>
  <c r="HJ47" i="9"/>
  <c r="HI44" i="9"/>
  <c r="HK47" i="9"/>
  <c r="HK44" i="9"/>
  <c r="HL44" i="9"/>
  <c r="HH48" i="9"/>
  <c r="HG45" i="9"/>
  <c r="F80" i="8"/>
  <c r="H80" i="8"/>
  <c r="AB45" i="8"/>
  <c r="J80" i="8"/>
  <c r="L51" i="8" a="1"/>
  <c r="P52" i="8" s="1"/>
  <c r="AB44" i="8"/>
  <c r="Z75" i="8" a="1"/>
  <c r="AA76" i="8" s="1"/>
  <c r="AB47" i="8"/>
  <c r="G107" i="8"/>
  <c r="Z62" i="8" a="1"/>
  <c r="E69" i="8"/>
  <c r="L83" i="8" a="1"/>
  <c r="G104" i="8"/>
  <c r="AB48" i="8"/>
  <c r="AB49" i="8"/>
  <c r="D78" i="8"/>
  <c r="C102" i="8" a="1"/>
  <c r="AB42" i="8"/>
  <c r="AL45" i="8"/>
  <c r="AI42" i="8"/>
  <c r="AO48" i="8"/>
  <c r="AP49" i="8"/>
  <c r="CD45" i="8"/>
  <c r="CC44" i="8"/>
  <c r="CF47" i="8"/>
  <c r="CB43" i="8"/>
  <c r="AM46" i="8"/>
  <c r="CG48" i="8"/>
  <c r="AJ43" i="8"/>
  <c r="CH49" i="8"/>
  <c r="AK44" i="8"/>
  <c r="AN47" i="8"/>
  <c r="CE46" i="8"/>
  <c r="CJ47" i="8" l="1" a="1"/>
  <c r="CJ49" i="8" s="1"/>
  <c r="L52" i="8"/>
  <c r="M53" i="8"/>
  <c r="Q53" i="8"/>
  <c r="P53" i="8"/>
  <c r="AA75" i="8"/>
  <c r="Z75" i="8"/>
  <c r="AC75" i="8" s="1"/>
  <c r="Z76" i="8"/>
  <c r="AC76" i="8" s="1"/>
  <c r="L53" i="8"/>
  <c r="O53" i="8"/>
  <c r="N53" i="8"/>
  <c r="Q52" i="8"/>
  <c r="O51" i="8"/>
  <c r="L51" i="8"/>
  <c r="O52" i="8"/>
  <c r="O55" i="8" s="1"/>
  <c r="P51" i="8"/>
  <c r="M52" i="8"/>
  <c r="M51" i="8"/>
  <c r="M55" i="8" s="1"/>
  <c r="N51" i="8"/>
  <c r="Q51" i="8"/>
  <c r="N52" i="8"/>
  <c r="AT62" i="8" a="1"/>
  <c r="BT83" i="8" a="1"/>
  <c r="N89" i="8"/>
  <c r="L86" i="8"/>
  <c r="Q88" i="8"/>
  <c r="O89" i="8"/>
  <c r="M89" i="8"/>
  <c r="Q85" i="8"/>
  <c r="O85" i="8"/>
  <c r="L89" i="8"/>
  <c r="P85" i="8"/>
  <c r="P88" i="8"/>
  <c r="N85" i="8"/>
  <c r="O88" i="8"/>
  <c r="M85" i="8"/>
  <c r="N88" i="8"/>
  <c r="L85" i="8"/>
  <c r="M88" i="8"/>
  <c r="Q84" i="8"/>
  <c r="L88" i="8"/>
  <c r="P84" i="8"/>
  <c r="Q87" i="8"/>
  <c r="O84" i="8"/>
  <c r="P87" i="8"/>
  <c r="N84" i="8"/>
  <c r="Q90" i="8"/>
  <c r="O87" i="8"/>
  <c r="M84" i="8"/>
  <c r="P90" i="8"/>
  <c r="N87" i="8"/>
  <c r="L84" i="8"/>
  <c r="O90" i="8"/>
  <c r="M87" i="8"/>
  <c r="Q83" i="8"/>
  <c r="N90" i="8"/>
  <c r="L87" i="8"/>
  <c r="P83" i="8"/>
  <c r="M90" i="8"/>
  <c r="Q86" i="8"/>
  <c r="O83" i="8"/>
  <c r="L90" i="8"/>
  <c r="P86" i="8"/>
  <c r="N83" i="8"/>
  <c r="Q89" i="8"/>
  <c r="O86" i="8"/>
  <c r="M83" i="8"/>
  <c r="P89" i="8"/>
  <c r="N86" i="8"/>
  <c r="L83" i="8"/>
  <c r="M86" i="8"/>
  <c r="AB63" i="8"/>
  <c r="E115" i="8" s="1"/>
  <c r="Z66" i="8"/>
  <c r="AA63" i="8"/>
  <c r="D115" i="8" s="1"/>
  <c r="Z62" i="8"/>
  <c r="Z63" i="8"/>
  <c r="AB62" i="8"/>
  <c r="E114" i="8" s="1"/>
  <c r="AA62" i="8"/>
  <c r="D114" i="8" s="1"/>
  <c r="AB66" i="8"/>
  <c r="E118" i="8" s="1"/>
  <c r="Z64" i="8"/>
  <c r="AB67" i="8"/>
  <c r="E119" i="8" s="1"/>
  <c r="AA67" i="8"/>
  <c r="D119" i="8" s="1"/>
  <c r="Z67" i="8"/>
  <c r="AA66" i="8"/>
  <c r="D118" i="8" s="1"/>
  <c r="AB65" i="8"/>
  <c r="E117" i="8" s="1"/>
  <c r="AA65" i="8"/>
  <c r="D117" i="8" s="1"/>
  <c r="Z65" i="8"/>
  <c r="AB64" i="8"/>
  <c r="E116" i="8" s="1"/>
  <c r="AA64" i="8"/>
  <c r="D116" i="8" s="1"/>
  <c r="AD42" i="8" a="1"/>
  <c r="D80" i="8"/>
  <c r="C109" i="8"/>
  <c r="C108" i="8"/>
  <c r="C107" i="8"/>
  <c r="C106" i="8"/>
  <c r="C105" i="8"/>
  <c r="C104" i="8"/>
  <c r="C103" i="8"/>
  <c r="C102" i="8"/>
  <c r="AJ76" i="8"/>
  <c r="AI75" i="8"/>
  <c r="L55" i="8" l="1"/>
  <c r="N55" i="8"/>
  <c r="P55" i="8"/>
  <c r="CK49" i="8"/>
  <c r="CJ47" i="8"/>
  <c r="CJ48" i="8"/>
  <c r="CK47" i="8"/>
  <c r="CK48" i="8"/>
  <c r="Q55" i="8"/>
  <c r="K114" i="8" a="1"/>
  <c r="K118" i="8" s="1"/>
  <c r="D125" i="8" a="1"/>
  <c r="D125" i="8" s="1"/>
  <c r="AT75" i="8" a="1"/>
  <c r="AV75" i="8" s="1"/>
  <c r="Z85" i="8"/>
  <c r="E104" i="8" s="1"/>
  <c r="I104" i="8" s="1"/>
  <c r="Z87" i="8"/>
  <c r="E106" i="8" s="1"/>
  <c r="I106" i="8" s="1"/>
  <c r="Z84" i="8"/>
  <c r="E103" i="8" s="1"/>
  <c r="I103" i="8" s="1"/>
  <c r="Z89" i="8"/>
  <c r="E108" i="8" s="1"/>
  <c r="I108" i="8" s="1"/>
  <c r="AD63" i="8"/>
  <c r="C115" i="8"/>
  <c r="C114" i="8"/>
  <c r="AD62" i="8"/>
  <c r="Z83" i="8"/>
  <c r="E102" i="8" s="1"/>
  <c r="I102" i="8" s="1"/>
  <c r="L92" i="8" a="1"/>
  <c r="M119" i="8"/>
  <c r="L119" i="8"/>
  <c r="L118" i="8"/>
  <c r="M117" i="8"/>
  <c r="M116" i="8"/>
  <c r="L116" i="8"/>
  <c r="K116" i="8"/>
  <c r="M115" i="8"/>
  <c r="M114" i="8"/>
  <c r="L114" i="8"/>
  <c r="K114" i="8"/>
  <c r="C117" i="8"/>
  <c r="AD65" i="8"/>
  <c r="D130" i="8"/>
  <c r="D127" i="8"/>
  <c r="Z86" i="8"/>
  <c r="E105" i="8" s="1"/>
  <c r="I105" i="8" s="1"/>
  <c r="AD67" i="8"/>
  <c r="C119" i="8"/>
  <c r="AD66" i="8"/>
  <c r="C118" i="8"/>
  <c r="Z90" i="8"/>
  <c r="E109" i="8" s="1"/>
  <c r="I109" i="8" s="1"/>
  <c r="C116" i="8"/>
  <c r="AD64" i="8"/>
  <c r="Z88" i="8"/>
  <c r="E107" i="8" s="1"/>
  <c r="I107" i="8" s="1"/>
  <c r="BU90" i="8"/>
  <c r="BY86" i="8"/>
  <c r="BW83" i="8"/>
  <c r="BT90" i="8"/>
  <c r="BX86" i="8"/>
  <c r="BV83" i="8"/>
  <c r="BY89" i="8"/>
  <c r="BW86" i="8"/>
  <c r="BU83" i="8"/>
  <c r="BX89" i="8"/>
  <c r="BV86" i="8"/>
  <c r="BT83" i="8"/>
  <c r="BW89" i="8"/>
  <c r="BU86" i="8"/>
  <c r="BV89" i="8"/>
  <c r="BT86" i="8"/>
  <c r="BU89" i="8"/>
  <c r="BY85" i="8"/>
  <c r="BT89" i="8"/>
  <c r="BX85" i="8"/>
  <c r="BY88" i="8"/>
  <c r="BW85" i="8"/>
  <c r="BX88" i="8"/>
  <c r="BV85" i="8"/>
  <c r="BW88" i="8"/>
  <c r="BU85" i="8"/>
  <c r="BV88" i="8"/>
  <c r="BT85" i="8"/>
  <c r="BU88" i="8"/>
  <c r="BY84" i="8"/>
  <c r="BT88" i="8"/>
  <c r="BX84" i="8"/>
  <c r="BY87" i="8"/>
  <c r="BW84" i="8"/>
  <c r="BX87" i="8"/>
  <c r="BV84" i="8"/>
  <c r="BY90" i="8"/>
  <c r="BW87" i="8"/>
  <c r="BU84" i="8"/>
  <c r="BX90" i="8"/>
  <c r="BV87" i="8"/>
  <c r="BT84" i="8"/>
  <c r="BW90" i="8"/>
  <c r="BU87" i="8"/>
  <c r="BY83" i="8"/>
  <c r="BV90" i="8"/>
  <c r="BT87" i="8"/>
  <c r="BX83" i="8"/>
  <c r="AD49" i="8"/>
  <c r="AE49" i="8" s="1"/>
  <c r="AD48" i="8"/>
  <c r="AE48" i="8" s="1"/>
  <c r="AD43" i="8"/>
  <c r="AE43" i="8" s="1"/>
  <c r="AD47" i="8"/>
  <c r="AE47" i="8" s="1"/>
  <c r="AD46" i="8"/>
  <c r="AE46" i="8" s="1"/>
  <c r="AD45" i="8"/>
  <c r="AE45" i="8" s="1"/>
  <c r="AD44" i="8"/>
  <c r="AE44" i="8" s="1"/>
  <c r="AD42" i="8"/>
  <c r="AE42" i="8" s="1"/>
  <c r="BA66" i="8"/>
  <c r="AW64" i="8"/>
  <c r="AZ66" i="8"/>
  <c r="AV64" i="8"/>
  <c r="AT64" i="8"/>
  <c r="AY66" i="8"/>
  <c r="AU64" i="8"/>
  <c r="AX66" i="8"/>
  <c r="AT67" i="8"/>
  <c r="AW66" i="8"/>
  <c r="BA63" i="8"/>
  <c r="AZ62" i="8"/>
  <c r="AV66" i="8"/>
  <c r="AZ63" i="8"/>
  <c r="AU66" i="8"/>
  <c r="AY63" i="8"/>
  <c r="AT63" i="8"/>
  <c r="AT66" i="8"/>
  <c r="AX63" i="8"/>
  <c r="BA65" i="8"/>
  <c r="AW63" i="8"/>
  <c r="AX65" i="8"/>
  <c r="AT62" i="8"/>
  <c r="AZ65" i="8"/>
  <c r="AV63" i="8"/>
  <c r="AY65" i="8"/>
  <c r="AU63" i="8"/>
  <c r="AZ67" i="8"/>
  <c r="AX64" i="8"/>
  <c r="BA67" i="8"/>
  <c r="AW65" i="8"/>
  <c r="BA62" i="8"/>
  <c r="AV65" i="8"/>
  <c r="AY67" i="8"/>
  <c r="AU65" i="8"/>
  <c r="AY62" i="8"/>
  <c r="AX67" i="8"/>
  <c r="AT65" i="8"/>
  <c r="AX62" i="8"/>
  <c r="AW67" i="8"/>
  <c r="BA64" i="8"/>
  <c r="AW62" i="8"/>
  <c r="AV67" i="8"/>
  <c r="AZ64" i="8"/>
  <c r="AV62" i="8"/>
  <c r="AU67" i="8"/>
  <c r="AY64" i="8"/>
  <c r="AU62" i="8"/>
  <c r="AI62" i="8"/>
  <c r="BU63" i="8"/>
  <c r="BW65" i="8"/>
  <c r="BY67" i="8"/>
  <c r="D138" i="8"/>
  <c r="AK64" i="8"/>
  <c r="AN67" i="8"/>
  <c r="BT62" i="8"/>
  <c r="H142" i="8"/>
  <c r="AM66" i="8"/>
  <c r="BV64" i="8"/>
  <c r="E139" i="8"/>
  <c r="BX66" i="8"/>
  <c r="G141" i="8"/>
  <c r="C137" i="8"/>
  <c r="AL65" i="8"/>
  <c r="F140" i="8"/>
  <c r="AJ63" i="8"/>
  <c r="D126" i="8" l="1"/>
  <c r="D128" i="8"/>
  <c r="K115" i="8"/>
  <c r="M118" i="8"/>
  <c r="D129" i="8"/>
  <c r="L115" i="8"/>
  <c r="K119" i="8"/>
  <c r="AY75" i="8"/>
  <c r="AX75" i="8"/>
  <c r="AT76" i="8"/>
  <c r="AU76" i="8"/>
  <c r="AZ75" i="8"/>
  <c r="BA75" i="8"/>
  <c r="AW76" i="8"/>
  <c r="AV76" i="8"/>
  <c r="AX76" i="8"/>
  <c r="BA76" i="8"/>
  <c r="AY76" i="8"/>
  <c r="AZ76" i="8"/>
  <c r="K117" i="8"/>
  <c r="L117" i="8"/>
  <c r="BT42" i="8" a="1"/>
  <c r="BU47" i="8" s="1"/>
  <c r="AT75" i="8"/>
  <c r="AW75" i="8"/>
  <c r="AU75" i="8"/>
  <c r="CA89" i="8"/>
  <c r="CA90" i="8"/>
  <c r="CA84" i="8"/>
  <c r="BE42" i="8" a="1"/>
  <c r="AT42" i="8" a="1"/>
  <c r="L94" i="8"/>
  <c r="Q93" i="8"/>
  <c r="P93" i="8"/>
  <c r="O93" i="8"/>
  <c r="N93" i="8"/>
  <c r="M93" i="8"/>
  <c r="L93" i="8"/>
  <c r="Q92" i="8"/>
  <c r="U6" i="8" s="1"/>
  <c r="P92" i="8"/>
  <c r="V12" i="8" s="1"/>
  <c r="O92" i="8"/>
  <c r="W18" i="8" s="1"/>
  <c r="N92" i="8"/>
  <c r="P13" i="8" s="1"/>
  <c r="M92" i="8"/>
  <c r="J13" i="8" s="1"/>
  <c r="L92" i="8"/>
  <c r="I7" i="8" s="1"/>
  <c r="Q94" i="8"/>
  <c r="P94" i="8"/>
  <c r="O94" i="8"/>
  <c r="N94" i="8"/>
  <c r="M94" i="8"/>
  <c r="C127" i="8"/>
  <c r="F127" i="8" s="1"/>
  <c r="C125" i="8"/>
  <c r="F125" i="8" s="1"/>
  <c r="C129" i="8"/>
  <c r="F129" i="8" s="1"/>
  <c r="CA86" i="8"/>
  <c r="C130" i="8"/>
  <c r="F130" i="8" s="1"/>
  <c r="CA88" i="8"/>
  <c r="CA85" i="8"/>
  <c r="C126" i="8"/>
  <c r="F126" i="8" s="1"/>
  <c r="C128" i="8"/>
  <c r="F128" i="8" s="1"/>
  <c r="CA83" i="8"/>
  <c r="CA87" i="8"/>
  <c r="BY49" i="8" l="1"/>
  <c r="BY45" i="8"/>
  <c r="BX44" i="8"/>
  <c r="BV45" i="8"/>
  <c r="BW46" i="8"/>
  <c r="BT46" i="8"/>
  <c r="BV48" i="8"/>
  <c r="BX43" i="8"/>
  <c r="BW45" i="8"/>
  <c r="BV49" i="8"/>
  <c r="BW47" i="8"/>
  <c r="BY46" i="8"/>
  <c r="BU42" i="8"/>
  <c r="BY48" i="8"/>
  <c r="BY43" i="8"/>
  <c r="Y21" i="8"/>
  <c r="BV42" i="8"/>
  <c r="BT47" i="8"/>
  <c r="BT42" i="8"/>
  <c r="BV46" i="8"/>
  <c r="BV47" i="8"/>
  <c r="BX49" i="8"/>
  <c r="BU44" i="8"/>
  <c r="BT45" i="8"/>
  <c r="BY42" i="8"/>
  <c r="BT44" i="8"/>
  <c r="BT43" i="8"/>
  <c r="BW44" i="8"/>
  <c r="BU49" i="8"/>
  <c r="BT48" i="8"/>
  <c r="BT49" i="8"/>
  <c r="BU43" i="8"/>
  <c r="BY47" i="8"/>
  <c r="BW42" i="8"/>
  <c r="BW48" i="8"/>
  <c r="BX46" i="8"/>
  <c r="BX42" i="8"/>
  <c r="BV44" i="8"/>
  <c r="BU45" i="8"/>
  <c r="BY44" i="8"/>
  <c r="BX45" i="8"/>
  <c r="BW49" i="8"/>
  <c r="BU48" i="8"/>
  <c r="BU46" i="8"/>
  <c r="BX47" i="8"/>
  <c r="BV43" i="8"/>
  <c r="BX48" i="8"/>
  <c r="BW43" i="8"/>
  <c r="G114" i="8" a="1"/>
  <c r="J137" i="8" a="1"/>
  <c r="AW47" i="8"/>
  <c r="AU44" i="8"/>
  <c r="AV42" i="8"/>
  <c r="AY44" i="8"/>
  <c r="AV47" i="8"/>
  <c r="AT44" i="8"/>
  <c r="AY43" i="8"/>
  <c r="AT47" i="8"/>
  <c r="AX46" i="8"/>
  <c r="AV43" i="8"/>
  <c r="AW42" i="8"/>
  <c r="AX45" i="8"/>
  <c r="AT42" i="8"/>
  <c r="AU47" i="8"/>
  <c r="AX43" i="8"/>
  <c r="AY46" i="8"/>
  <c r="AW43" i="8"/>
  <c r="AY45" i="8"/>
  <c r="AW45" i="8"/>
  <c r="AT49" i="8"/>
  <c r="AU45" i="8"/>
  <c r="AT48" i="8"/>
  <c r="AY49" i="8"/>
  <c r="AW46" i="8"/>
  <c r="AU43" i="8"/>
  <c r="AV44" i="8"/>
  <c r="AX49" i="8"/>
  <c r="AV46" i="8"/>
  <c r="AT43" i="8"/>
  <c r="AV45" i="8"/>
  <c r="AX44" i="8"/>
  <c r="AY47" i="8"/>
  <c r="AW49" i="8"/>
  <c r="AU46" i="8"/>
  <c r="AY42" i="8"/>
  <c r="AT46" i="8"/>
  <c r="AV49" i="8"/>
  <c r="AX42" i="8"/>
  <c r="AU49" i="8"/>
  <c r="AW48" i="8"/>
  <c r="AX47" i="8"/>
  <c r="AU42" i="8"/>
  <c r="AT45" i="8"/>
  <c r="AW44" i="8"/>
  <c r="AY48" i="8"/>
  <c r="AX48" i="8"/>
  <c r="AV48" i="8"/>
  <c r="AU48" i="8"/>
  <c r="BG49" i="8"/>
  <c r="BE46" i="8"/>
  <c r="BI42" i="8"/>
  <c r="BG44" i="8"/>
  <c r="BE47" i="8"/>
  <c r="BH43" i="8"/>
  <c r="BF49" i="8"/>
  <c r="BJ45" i="8"/>
  <c r="BH42" i="8"/>
  <c r="BG42" i="8"/>
  <c r="BH45" i="8"/>
  <c r="BH48" i="8"/>
  <c r="BF45" i="8"/>
  <c r="BI47" i="8"/>
  <c r="BE44" i="8"/>
  <c r="BE43" i="8"/>
  <c r="BE49" i="8"/>
  <c r="BI45" i="8"/>
  <c r="BJ48" i="8"/>
  <c r="BF42" i="8"/>
  <c r="BI48" i="8"/>
  <c r="BG45" i="8"/>
  <c r="BE42" i="8"/>
  <c r="BJ49" i="8"/>
  <c r="BF46" i="8"/>
  <c r="BG46" i="8"/>
  <c r="BG48" i="8"/>
  <c r="BE45" i="8"/>
  <c r="BI49" i="8"/>
  <c r="BF48" i="8"/>
  <c r="BJ44" i="8"/>
  <c r="BG43" i="8"/>
  <c r="BE48" i="8"/>
  <c r="BI44" i="8"/>
  <c r="BH44" i="8"/>
  <c r="BJ47" i="8"/>
  <c r="BH47" i="8"/>
  <c r="BG47" i="8"/>
  <c r="BJ43" i="8"/>
  <c r="BF47" i="8"/>
  <c r="BF44" i="8"/>
  <c r="BH49" i="8"/>
  <c r="BI43" i="8"/>
  <c r="BF43" i="8"/>
  <c r="BJ46" i="8"/>
  <c r="BI46" i="8"/>
  <c r="BH46" i="8"/>
  <c r="BJ42" i="8"/>
  <c r="BX51" i="8" l="1"/>
  <c r="BW51" i="8"/>
  <c r="BT51" i="8"/>
  <c r="BV51" i="8"/>
  <c r="BY51" i="8"/>
  <c r="BU51" i="8"/>
  <c r="J138" i="8"/>
  <c r="L138" i="8" s="1"/>
  <c r="J137" i="8"/>
  <c r="L137" i="8" s="1"/>
  <c r="J142" i="8"/>
  <c r="L142" i="8" s="1"/>
  <c r="J141" i="8"/>
  <c r="L141" i="8" s="1"/>
  <c r="J140" i="8"/>
  <c r="L140" i="8" s="1"/>
  <c r="J139" i="8"/>
  <c r="L139" i="8" s="1"/>
  <c r="AI83" i="8" a="1"/>
  <c r="I119" i="8"/>
  <c r="Q119" i="8" s="1"/>
  <c r="H119" i="8"/>
  <c r="P119" i="8" s="1"/>
  <c r="G119" i="8"/>
  <c r="O119" i="8" s="1"/>
  <c r="I118" i="8"/>
  <c r="Q118" i="8" s="1"/>
  <c r="H118" i="8"/>
  <c r="P118" i="8" s="1"/>
  <c r="G118" i="8"/>
  <c r="O118" i="8" s="1"/>
  <c r="I117" i="8"/>
  <c r="Q117" i="8" s="1"/>
  <c r="H117" i="8"/>
  <c r="P117" i="8" s="1"/>
  <c r="G117" i="8"/>
  <c r="O117" i="8" s="1"/>
  <c r="I116" i="8"/>
  <c r="Q116" i="8" s="1"/>
  <c r="H116" i="8"/>
  <c r="P116" i="8" s="1"/>
  <c r="G116" i="8"/>
  <c r="O116" i="8" s="1"/>
  <c r="I115" i="8"/>
  <c r="Q115" i="8" s="1"/>
  <c r="H115" i="8"/>
  <c r="P115" i="8" s="1"/>
  <c r="G115" i="8"/>
  <c r="O115" i="8" s="1"/>
  <c r="I114" i="8"/>
  <c r="Q114" i="8" s="1"/>
  <c r="H114" i="8"/>
  <c r="P114" i="8" s="1"/>
  <c r="G114" i="8"/>
  <c r="O114" i="8" s="1"/>
  <c r="AI89" i="8" l="1"/>
  <c r="AM86" i="8"/>
  <c r="AI84" i="8"/>
  <c r="AP88" i="8"/>
  <c r="AL86" i="8"/>
  <c r="AP83" i="8"/>
  <c r="AJ86" i="8"/>
  <c r="AO88" i="8"/>
  <c r="AK86" i="8"/>
  <c r="AO83" i="8"/>
  <c r="AN83" i="8"/>
  <c r="AN88" i="8"/>
  <c r="AM88" i="8"/>
  <c r="AI86" i="8"/>
  <c r="AM83" i="8"/>
  <c r="AP90" i="8"/>
  <c r="AL88" i="8"/>
  <c r="AP85" i="8"/>
  <c r="AL83" i="8"/>
  <c r="AO90" i="8"/>
  <c r="AK88" i="8"/>
  <c r="AO85" i="8"/>
  <c r="AK83" i="8"/>
  <c r="AN90" i="8"/>
  <c r="AJ88" i="8"/>
  <c r="AN85" i="8"/>
  <c r="AJ83" i="8"/>
  <c r="AM90" i="8"/>
  <c r="AI88" i="8"/>
  <c r="AM85" i="8"/>
  <c r="AI83" i="8"/>
  <c r="AL90" i="8"/>
  <c r="AP87" i="8"/>
  <c r="AL85" i="8"/>
  <c r="AK90" i="8"/>
  <c r="AO87" i="8"/>
  <c r="AK85" i="8"/>
  <c r="AJ90" i="8"/>
  <c r="AN87" i="8"/>
  <c r="AJ85" i="8"/>
  <c r="AI90" i="8"/>
  <c r="AM87" i="8"/>
  <c r="AI85" i="8"/>
  <c r="AP89" i="8"/>
  <c r="AL87" i="8"/>
  <c r="AP84" i="8"/>
  <c r="AO89" i="8"/>
  <c r="AK87" i="8"/>
  <c r="AO84" i="8"/>
  <c r="AN89" i="8"/>
  <c r="AJ87" i="8"/>
  <c r="AN84" i="8"/>
  <c r="AM89" i="8"/>
  <c r="AI87" i="8"/>
  <c r="AM84" i="8"/>
  <c r="AN86" i="8"/>
  <c r="AL89" i="8"/>
  <c r="AP86" i="8"/>
  <c r="AL84" i="8"/>
  <c r="AK89" i="8"/>
  <c r="AO86" i="8"/>
  <c r="AK84" i="8"/>
  <c r="AJ89" i="8"/>
  <c r="AJ84" i="8"/>
  <c r="AT83" i="8" l="1" a="1"/>
  <c r="BA90" i="8" l="1"/>
  <c r="AW88" i="8"/>
  <c r="BA85" i="8"/>
  <c r="AW83" i="8"/>
  <c r="AZ90" i="8"/>
  <c r="AV88" i="8"/>
  <c r="AZ85" i="8"/>
  <c r="AV83" i="8"/>
  <c r="AY90" i="8"/>
  <c r="AU88" i="8"/>
  <c r="AY85" i="8"/>
  <c r="AU83" i="8"/>
  <c r="AX90" i="8"/>
  <c r="AT88" i="8"/>
  <c r="AX85" i="8"/>
  <c r="AT83" i="8"/>
  <c r="AW90" i="8"/>
  <c r="BA87" i="8"/>
  <c r="AW85" i="8"/>
  <c r="AV90" i="8"/>
  <c r="AZ87" i="8"/>
  <c r="AV85" i="8"/>
  <c r="AU90" i="8"/>
  <c r="AY87" i="8"/>
  <c r="AU85" i="8"/>
  <c r="AT90" i="8"/>
  <c r="AX87" i="8"/>
  <c r="AT85" i="8"/>
  <c r="BA89" i="8"/>
  <c r="AW87" i="8"/>
  <c r="BA84" i="8"/>
  <c r="AZ89" i="8"/>
  <c r="AV87" i="8"/>
  <c r="AZ84" i="8"/>
  <c r="AY89" i="8"/>
  <c r="AU87" i="8"/>
  <c r="AY84" i="8"/>
  <c r="AX89" i="8"/>
  <c r="AT87" i="8"/>
  <c r="AX84" i="8"/>
  <c r="AW89" i="8"/>
  <c r="BA86" i="8"/>
  <c r="AW84" i="8"/>
  <c r="AV89" i="8"/>
  <c r="AZ86" i="8"/>
  <c r="AV84" i="8"/>
  <c r="AU89" i="8"/>
  <c r="AY86" i="8"/>
  <c r="AU84" i="8"/>
  <c r="AT89" i="8"/>
  <c r="AX86" i="8"/>
  <c r="AT84" i="8"/>
  <c r="BA88" i="8"/>
  <c r="AW86" i="8"/>
  <c r="BA83" i="8"/>
  <c r="AZ88" i="8"/>
  <c r="AV86" i="8"/>
  <c r="AZ83" i="8"/>
  <c r="AT86" i="8"/>
  <c r="AY88" i="8"/>
  <c r="AU86" i="8"/>
  <c r="AY83" i="8"/>
  <c r="AX88" i="8"/>
  <c r="AX83" i="8"/>
  <c r="BE83" i="8" l="1" a="1"/>
  <c r="BG90" i="8" l="1"/>
  <c r="BK87" i="8"/>
  <c r="BG85" i="8"/>
  <c r="BF90" i="8"/>
  <c r="BJ87" i="8"/>
  <c r="BF85" i="8"/>
  <c r="BE90" i="8"/>
  <c r="BI87" i="8"/>
  <c r="BE85" i="8"/>
  <c r="BL89" i="8"/>
  <c r="BH87" i="8"/>
  <c r="BL84" i="8"/>
  <c r="BK89" i="8"/>
  <c r="BG87" i="8"/>
  <c r="BK84" i="8"/>
  <c r="BJ89" i="8"/>
  <c r="BF87" i="8"/>
  <c r="BJ84" i="8"/>
  <c r="BI89" i="8"/>
  <c r="BE87" i="8"/>
  <c r="BI84" i="8"/>
  <c r="BH89" i="8"/>
  <c r="BL86" i="8"/>
  <c r="BH84" i="8"/>
  <c r="BG89" i="8"/>
  <c r="BK86" i="8"/>
  <c r="BG84" i="8"/>
  <c r="BF89" i="8"/>
  <c r="BJ86" i="8"/>
  <c r="BF84" i="8"/>
  <c r="BE89" i="8"/>
  <c r="BI86" i="8"/>
  <c r="BE84" i="8"/>
  <c r="BL88" i="8"/>
  <c r="BH86" i="8"/>
  <c r="BL83" i="8"/>
  <c r="BK88" i="8"/>
  <c r="BG86" i="8"/>
  <c r="BK83" i="8"/>
  <c r="BJ88" i="8"/>
  <c r="BF86" i="8"/>
  <c r="BJ83" i="8"/>
  <c r="BI88" i="8"/>
  <c r="BE86" i="8"/>
  <c r="BI83" i="8"/>
  <c r="BL90" i="8"/>
  <c r="BH88" i="8"/>
  <c r="BL85" i="8"/>
  <c r="BH83" i="8"/>
  <c r="BK90" i="8"/>
  <c r="BG88" i="8"/>
  <c r="BK85" i="8"/>
  <c r="BG83" i="8"/>
  <c r="BJ90" i="8"/>
  <c r="BF88" i="8"/>
  <c r="BJ85" i="8"/>
  <c r="BF83" i="8"/>
  <c r="BI90" i="8"/>
  <c r="BE88" i="8"/>
  <c r="BI85" i="8"/>
  <c r="BE83" i="8"/>
  <c r="BH90" i="8"/>
  <c r="BL87" i="8"/>
  <c r="BH85" i="8"/>
  <c r="BO83" i="8" l="1" a="1"/>
  <c r="BE62" i="8" a="1"/>
  <c r="BK65" i="8" l="1"/>
  <c r="BG63" i="8"/>
  <c r="BH65" i="8"/>
  <c r="BH64" i="8"/>
  <c r="BJ65" i="8"/>
  <c r="BF63" i="8"/>
  <c r="BL67" i="8"/>
  <c r="BL62" i="8"/>
  <c r="BF65" i="8"/>
  <c r="BI65" i="8"/>
  <c r="BE63" i="8"/>
  <c r="BF64" i="8"/>
  <c r="BK67" i="8"/>
  <c r="BG65" i="8"/>
  <c r="BK62" i="8"/>
  <c r="BJ67" i="8"/>
  <c r="BH63" i="8"/>
  <c r="BJ62" i="8"/>
  <c r="BI67" i="8"/>
  <c r="BE65" i="8"/>
  <c r="BI62" i="8"/>
  <c r="BH67" i="8"/>
  <c r="BL64" i="8"/>
  <c r="BH62" i="8"/>
  <c r="BE67" i="8"/>
  <c r="BG67" i="8"/>
  <c r="BK64" i="8"/>
  <c r="BG62" i="8"/>
  <c r="BF67" i="8"/>
  <c r="BJ64" i="8"/>
  <c r="BF62" i="8"/>
  <c r="BI64" i="8"/>
  <c r="BE62" i="8"/>
  <c r="BL66" i="8"/>
  <c r="BJ66" i="8"/>
  <c r="BK66" i="8"/>
  <c r="BG64" i="8"/>
  <c r="BI66" i="8"/>
  <c r="BE64" i="8"/>
  <c r="BL65" i="8"/>
  <c r="BH66" i="8"/>
  <c r="BL63" i="8"/>
  <c r="BG66" i="8"/>
  <c r="BK63" i="8"/>
  <c r="BF66" i="8"/>
  <c r="BJ63" i="8"/>
  <c r="BE66" i="8"/>
  <c r="BI63" i="8"/>
  <c r="BO90" i="8"/>
  <c r="BP90" i="8" s="1"/>
  <c r="BO89" i="8"/>
  <c r="BP89" i="8" s="1"/>
  <c r="BO88" i="8"/>
  <c r="BP88" i="8" s="1"/>
  <c r="BO87" i="8"/>
  <c r="BP87" i="8" s="1"/>
  <c r="BO86" i="8"/>
  <c r="BP86" i="8" s="1"/>
  <c r="BO85" i="8"/>
  <c r="BP85" i="8" s="1"/>
  <c r="BO84" i="8"/>
  <c r="BP84" i="8" s="1"/>
  <c r="BO83" i="8"/>
  <c r="BP83" i="8" s="1"/>
  <c r="BO62" i="8" l="1" a="1"/>
  <c r="BO63" i="8" l="1"/>
  <c r="BP63" i="8" s="1"/>
  <c r="BO62" i="8"/>
  <c r="BP62" i="8" s="1"/>
  <c r="BO64" i="8"/>
  <c r="BP64" i="8" s="1"/>
  <c r="BO67" i="8"/>
  <c r="BP67" i="8" s="1"/>
  <c r="BO66" i="8"/>
  <c r="BP66" i="8" s="1"/>
  <c r="BO65" i="8"/>
  <c r="BP65" i="8" s="1"/>
  <c r="DN84" i="9"/>
  <c r="DK81" i="9"/>
  <c r="DL82" i="9"/>
  <c r="DK61" i="9"/>
  <c r="DQ87" i="9"/>
  <c r="DN64" i="9"/>
  <c r="DL62" i="9"/>
  <c r="DR88" i="9"/>
  <c r="DO85" i="9"/>
  <c r="DM63" i="9"/>
  <c r="DP66" i="9"/>
  <c r="DO65" i="9"/>
  <c r="DM83" i="9"/>
  <c r="DP86" i="9"/>
  <c r="EE42" i="9" l="1" a="1"/>
  <c r="DT61" i="9" a="1"/>
  <c r="EF45" i="9" l="1"/>
  <c r="EH48" i="9"/>
  <c r="EE42" i="9"/>
  <c r="EG45" i="9"/>
  <c r="CZ11" i="9" s="1"/>
  <c r="EI48" i="9"/>
  <c r="EH46" i="9"/>
  <c r="DG15" i="9" s="1"/>
  <c r="EF42" i="9"/>
  <c r="EH45" i="9"/>
  <c r="DG17" i="9" s="1"/>
  <c r="EJ48" i="9"/>
  <c r="EG42" i="9"/>
  <c r="EI45" i="9"/>
  <c r="EE49" i="9"/>
  <c r="EH42" i="9"/>
  <c r="EJ45" i="9"/>
  <c r="DF4" i="9" s="1"/>
  <c r="EF49" i="9"/>
  <c r="EF43" i="9"/>
  <c r="EI42" i="9"/>
  <c r="EE46" i="9"/>
  <c r="EG49" i="9"/>
  <c r="EJ49" i="9"/>
  <c r="EJ42" i="9"/>
  <c r="EF46" i="9"/>
  <c r="EH49" i="9"/>
  <c r="EE43" i="9"/>
  <c r="EG46" i="9"/>
  <c r="EI49" i="9"/>
  <c r="EH47" i="9"/>
  <c r="EF44" i="9"/>
  <c r="EG43" i="9"/>
  <c r="EI46" i="9"/>
  <c r="DG11" i="9" s="1"/>
  <c r="EH43" i="9"/>
  <c r="EJ46" i="9"/>
  <c r="EI43" i="9"/>
  <c r="EE47" i="9"/>
  <c r="EJ43" i="9"/>
  <c r="EF47" i="9"/>
  <c r="EE44" i="9"/>
  <c r="CW2" i="9" s="1"/>
  <c r="EG47" i="9"/>
  <c r="EG44" i="9"/>
  <c r="EI47" i="9"/>
  <c r="EH44" i="9"/>
  <c r="EJ47" i="9"/>
  <c r="EI44" i="9"/>
  <c r="EE48" i="9"/>
  <c r="EJ44" i="9"/>
  <c r="EF48" i="9"/>
  <c r="EE45" i="9"/>
  <c r="EG48" i="9"/>
  <c r="DW63" i="9"/>
  <c r="EA65" i="9"/>
  <c r="DT65" i="9"/>
  <c r="DT61" i="9"/>
  <c r="DX63" i="9"/>
  <c r="DE11" i="9" s="1"/>
  <c r="DT66" i="9"/>
  <c r="DU65" i="9"/>
  <c r="DU63" i="9"/>
  <c r="DU61" i="9"/>
  <c r="DY63" i="9"/>
  <c r="DU66" i="9"/>
  <c r="EA62" i="9"/>
  <c r="DT63" i="9"/>
  <c r="DZ65" i="9"/>
  <c r="DK10" i="9" s="1"/>
  <c r="DV61" i="9"/>
  <c r="CX5" i="9" s="1"/>
  <c r="DZ63" i="9"/>
  <c r="DV66" i="9"/>
  <c r="DW65" i="9"/>
  <c r="DW61" i="9"/>
  <c r="EA63" i="9"/>
  <c r="DW66" i="9"/>
  <c r="DX61" i="9"/>
  <c r="DT64" i="9"/>
  <c r="DX66" i="9"/>
  <c r="DY61" i="9"/>
  <c r="DU64" i="9"/>
  <c r="DY66" i="9"/>
  <c r="DV63" i="9"/>
  <c r="DZ61" i="9"/>
  <c r="DV64" i="9"/>
  <c r="DZ66" i="9"/>
  <c r="DY62" i="9"/>
  <c r="EA61" i="9"/>
  <c r="DW64" i="9"/>
  <c r="EA66" i="9"/>
  <c r="DK4" i="9" s="1"/>
  <c r="DY65" i="9"/>
  <c r="DT62" i="9"/>
  <c r="DX64" i="9"/>
  <c r="DU62" i="9"/>
  <c r="DY64" i="9"/>
  <c r="DL16" i="9" s="1"/>
  <c r="DV65" i="9"/>
  <c r="DV62" i="9"/>
  <c r="DZ64" i="9"/>
  <c r="DX62" i="9"/>
  <c r="DW62" i="9"/>
  <c r="CX11" i="9" s="1"/>
  <c r="EA64" i="9"/>
  <c r="DZ62" i="9"/>
  <c r="DX65" i="9"/>
  <c r="JX61" i="9" l="1" a="1"/>
  <c r="KI42" i="9" a="1"/>
  <c r="DA5" i="9"/>
  <c r="DG9" i="9" s="1"/>
  <c r="GM4" i="9"/>
  <c r="FZ11" i="9"/>
  <c r="FZ5" i="9"/>
  <c r="GC5" i="9" s="1"/>
  <c r="GI9" i="9" s="1"/>
  <c r="GG11" i="9"/>
  <c r="GM10" i="9"/>
  <c r="EE81" i="9" a="1"/>
  <c r="EG86" i="9" s="1"/>
  <c r="KA63" i="9" l="1"/>
  <c r="KE65" i="9"/>
  <c r="JX61" i="9"/>
  <c r="KB63" i="9"/>
  <c r="JI11" i="9" s="1"/>
  <c r="JX66" i="9"/>
  <c r="JY61" i="9"/>
  <c r="KC63" i="9"/>
  <c r="JY66" i="9"/>
  <c r="KC65" i="9"/>
  <c r="JZ61" i="9"/>
  <c r="JB5" i="9" s="1"/>
  <c r="KD63" i="9"/>
  <c r="JZ66" i="9"/>
  <c r="KA61" i="9"/>
  <c r="KE63" i="9"/>
  <c r="KA66" i="9"/>
  <c r="KB61" i="9"/>
  <c r="JX64" i="9"/>
  <c r="KB66" i="9"/>
  <c r="KC61" i="9"/>
  <c r="JY64" i="9"/>
  <c r="KC66" i="9"/>
  <c r="KD61" i="9"/>
  <c r="JZ64" i="9"/>
  <c r="KD66" i="9"/>
  <c r="KE61" i="9"/>
  <c r="KA64" i="9"/>
  <c r="KE66" i="9"/>
  <c r="JO4" i="9" s="1"/>
  <c r="JX62" i="9"/>
  <c r="KB64" i="9"/>
  <c r="KD65" i="9"/>
  <c r="JO10" i="9" s="1"/>
  <c r="JY62" i="9"/>
  <c r="KC64" i="9"/>
  <c r="JP16" i="9" s="1"/>
  <c r="JZ62" i="9"/>
  <c r="KD64" i="9"/>
  <c r="JY63" i="9"/>
  <c r="KA62" i="9"/>
  <c r="JB11" i="9" s="1"/>
  <c r="KE64" i="9"/>
  <c r="KB62" i="9"/>
  <c r="JX65" i="9"/>
  <c r="KC62" i="9"/>
  <c r="JY65" i="9"/>
  <c r="KD62" i="9"/>
  <c r="JZ65" i="9"/>
  <c r="JZ63" i="9"/>
  <c r="KE62" i="9"/>
  <c r="KA65" i="9"/>
  <c r="JX63" i="9"/>
  <c r="KB65" i="9"/>
  <c r="KJ45" i="9"/>
  <c r="KL48" i="9"/>
  <c r="KK48" i="9"/>
  <c r="KI42" i="9"/>
  <c r="KK45" i="9"/>
  <c r="JD11" i="9" s="1"/>
  <c r="KM48" i="9"/>
  <c r="KJ42" i="9"/>
  <c r="KL45" i="9"/>
  <c r="JK17" i="9" s="1"/>
  <c r="KN48" i="9"/>
  <c r="KK42" i="9"/>
  <c r="KM45" i="9"/>
  <c r="KI49" i="9"/>
  <c r="KL42" i="9"/>
  <c r="KN45" i="9"/>
  <c r="JJ4" i="9" s="1"/>
  <c r="KJ49" i="9"/>
  <c r="KM42" i="9"/>
  <c r="KI46" i="9"/>
  <c r="KK49" i="9"/>
  <c r="KN42" i="9"/>
  <c r="KJ46" i="9"/>
  <c r="KL49" i="9"/>
  <c r="KI43" i="9"/>
  <c r="KK46" i="9"/>
  <c r="KM49" i="9"/>
  <c r="KJ43" i="9"/>
  <c r="KL46" i="9"/>
  <c r="JK15" i="9" s="1"/>
  <c r="KN49" i="9"/>
  <c r="KK43" i="9"/>
  <c r="KM46" i="9"/>
  <c r="JK11" i="9" s="1"/>
  <c r="KL43" i="9"/>
  <c r="KN46" i="9"/>
  <c r="KI45" i="9"/>
  <c r="KM43" i="9"/>
  <c r="KI47" i="9"/>
  <c r="KN43" i="9"/>
  <c r="KJ47" i="9"/>
  <c r="KI44" i="9"/>
  <c r="JA2" i="9" s="1"/>
  <c r="KK47" i="9"/>
  <c r="KJ44" i="9"/>
  <c r="KL47" i="9"/>
  <c r="KK44" i="9"/>
  <c r="KM47" i="9"/>
  <c r="KL44" i="9"/>
  <c r="KN47" i="9"/>
  <c r="KM44" i="9"/>
  <c r="KI48" i="9"/>
  <c r="KN44" i="9"/>
  <c r="KJ48" i="9"/>
  <c r="GN16" i="9"/>
  <c r="HG81" i="9" a="1"/>
  <c r="HL85" i="9" s="1"/>
  <c r="EG81" i="9"/>
  <c r="EE84" i="9"/>
  <c r="EI83" i="9"/>
  <c r="EI88" i="9"/>
  <c r="EI81" i="9"/>
  <c r="EE87" i="9"/>
  <c r="EH83" i="9"/>
  <c r="EH87" i="9"/>
  <c r="EI84" i="9"/>
  <c r="EG84" i="9"/>
  <c r="EJ86" i="9"/>
  <c r="EJ84" i="9"/>
  <c r="EF86" i="9"/>
  <c r="EI85" i="9"/>
  <c r="EG83" i="9"/>
  <c r="EF84" i="9"/>
  <c r="EH82" i="9"/>
  <c r="EI82" i="9"/>
  <c r="EJ87" i="9"/>
  <c r="EE83" i="9"/>
  <c r="EI87" i="9"/>
  <c r="EF81" i="9"/>
  <c r="EJ88" i="9"/>
  <c r="EG87" i="9"/>
  <c r="EE86" i="9"/>
  <c r="EH86" i="9"/>
  <c r="EJ81" i="9"/>
  <c r="EE82" i="9"/>
  <c r="EH84" i="9"/>
  <c r="EH81" i="9"/>
  <c r="EE88" i="9"/>
  <c r="EJ85" i="9"/>
  <c r="EI86" i="9"/>
  <c r="EH88" i="9"/>
  <c r="EF88" i="9"/>
  <c r="EH85" i="9"/>
  <c r="EF85" i="9"/>
  <c r="EE81" i="9"/>
  <c r="EE85" i="9"/>
  <c r="EJ83" i="9"/>
  <c r="EJ82" i="9"/>
  <c r="EG88" i="9"/>
  <c r="EG82" i="9"/>
  <c r="EF87" i="9"/>
  <c r="EF82" i="9"/>
  <c r="EF83" i="9"/>
  <c r="EG85" i="9"/>
  <c r="KI51" i="9" l="1" a="1"/>
  <c r="KP61" i="9" a="1"/>
  <c r="JE5" i="9"/>
  <c r="JK9" i="9" s="1"/>
  <c r="EE90" i="9" a="1"/>
  <c r="EE90" i="9" s="1"/>
  <c r="KI81" i="9" a="1"/>
  <c r="HH85" i="9"/>
  <c r="HL81" i="9"/>
  <c r="HK87" i="9"/>
  <c r="HK82" i="9"/>
  <c r="HG82" i="9"/>
  <c r="HG86" i="9"/>
  <c r="HI84" i="9"/>
  <c r="HJ88" i="9"/>
  <c r="HH84" i="9"/>
  <c r="HJ87" i="9"/>
  <c r="HL83" i="9"/>
  <c r="HK88" i="9"/>
  <c r="HK86" i="9"/>
  <c r="HH86" i="9"/>
  <c r="HG84" i="9"/>
  <c r="HH82" i="9"/>
  <c r="HI86" i="9"/>
  <c r="HI81" i="9"/>
  <c r="HJ85" i="9"/>
  <c r="HJ86" i="9"/>
  <c r="HK85" i="9"/>
  <c r="HJ82" i="9"/>
  <c r="HJ83" i="9"/>
  <c r="HG87" i="9"/>
  <c r="HI85" i="9"/>
  <c r="HH87" i="9"/>
  <c r="HL82" i="9"/>
  <c r="HI87" i="9"/>
  <c r="HK83" i="9"/>
  <c r="HG83" i="9"/>
  <c r="HJ84" i="9"/>
  <c r="HH83" i="9"/>
  <c r="HK84" i="9"/>
  <c r="HL88" i="9"/>
  <c r="HG88" i="9"/>
  <c r="HI82" i="9"/>
  <c r="HH81" i="9"/>
  <c r="HJ81" i="9"/>
  <c r="HI83" i="9"/>
  <c r="HL84" i="9"/>
  <c r="HL86" i="9"/>
  <c r="HH88" i="9"/>
  <c r="HL87" i="9"/>
  <c r="HG81" i="9"/>
  <c r="HG85" i="9"/>
  <c r="HK81" i="9"/>
  <c r="HI88" i="9"/>
  <c r="EM84" i="9"/>
  <c r="EM85" i="9"/>
  <c r="EM86" i="9"/>
  <c r="EM83" i="9"/>
  <c r="EM88" i="9"/>
  <c r="EM87" i="9"/>
  <c r="EM82" i="9"/>
  <c r="EO82" i="9" s="1"/>
  <c r="EM81" i="9"/>
  <c r="EO81" i="9" s="1"/>
  <c r="ES82" i="9"/>
  <c r="ER81" i="9"/>
  <c r="KN53" i="9" l="1"/>
  <c r="KI51" i="9"/>
  <c r="KJ51" i="9"/>
  <c r="KK51" i="9"/>
  <c r="KL51" i="9"/>
  <c r="KM51" i="9"/>
  <c r="KM53" i="9"/>
  <c r="KN51" i="9"/>
  <c r="KI52" i="9"/>
  <c r="KJ52" i="9"/>
  <c r="KK52" i="9"/>
  <c r="KL52" i="9"/>
  <c r="KL53" i="9"/>
  <c r="KM52" i="9"/>
  <c r="KK53" i="9"/>
  <c r="KN52" i="9"/>
  <c r="KI53" i="9"/>
  <c r="KJ53" i="9"/>
  <c r="KP65" i="9"/>
  <c r="KP61" i="9"/>
  <c r="KQ61" i="9"/>
  <c r="JZ112" i="9" s="1"/>
  <c r="KQ64" i="9"/>
  <c r="JZ115" i="9" s="1"/>
  <c r="KR61" i="9"/>
  <c r="KA112" i="9" s="1"/>
  <c r="KP62" i="9"/>
  <c r="KQ62" i="9"/>
  <c r="JZ113" i="9" s="1"/>
  <c r="KR62" i="9"/>
  <c r="KA113" i="9" s="1"/>
  <c r="KP63" i="9"/>
  <c r="KQ63" i="9"/>
  <c r="JZ114" i="9" s="1"/>
  <c r="KR66" i="9"/>
  <c r="KA117" i="9" s="1"/>
  <c r="KR63" i="9"/>
  <c r="KA114" i="9" s="1"/>
  <c r="KP64" i="9"/>
  <c r="KR64" i="9"/>
  <c r="KA115" i="9" s="1"/>
  <c r="KQ65" i="9"/>
  <c r="JZ116" i="9" s="1"/>
  <c r="KR65" i="9"/>
  <c r="KA116" i="9" s="1"/>
  <c r="KP66" i="9"/>
  <c r="KQ66" i="9"/>
  <c r="JZ117" i="9" s="1"/>
  <c r="EF92" i="9"/>
  <c r="EJ91" i="9"/>
  <c r="EI91" i="9"/>
  <c r="EH91" i="9"/>
  <c r="EJ90" i="9"/>
  <c r="EG91" i="9"/>
  <c r="EF91" i="9"/>
  <c r="EE91" i="9"/>
  <c r="EI92" i="9"/>
  <c r="EI90" i="9"/>
  <c r="DI12" i="9" s="1"/>
  <c r="EJ92" i="9"/>
  <c r="EH92" i="9"/>
  <c r="EH90" i="9"/>
  <c r="DJ18" i="9" s="1"/>
  <c r="EG90" i="9"/>
  <c r="DC13" i="9" s="1"/>
  <c r="EG92" i="9"/>
  <c r="EE92" i="9"/>
  <c r="EF90" i="9"/>
  <c r="CW13" i="9" s="1"/>
  <c r="KL86" i="9"/>
  <c r="KI85" i="9"/>
  <c r="KL81" i="9"/>
  <c r="KL87" i="9"/>
  <c r="KM81" i="9"/>
  <c r="KN84" i="9"/>
  <c r="KM87" i="9"/>
  <c r="KN81" i="9"/>
  <c r="KI86" i="9"/>
  <c r="KK81" i="9"/>
  <c r="KJ85" i="9"/>
  <c r="KL85" i="9"/>
  <c r="KI87" i="9"/>
  <c r="KM84" i="9"/>
  <c r="KK88" i="9"/>
  <c r="KN88" i="9"/>
  <c r="KN86" i="9"/>
  <c r="KJ86" i="9"/>
  <c r="KJ83" i="9"/>
  <c r="KI82" i="9"/>
  <c r="KJ87" i="9"/>
  <c r="KM86" i="9"/>
  <c r="KI84" i="9"/>
  <c r="KM82" i="9"/>
  <c r="KJ82" i="9"/>
  <c r="KJ88" i="9"/>
  <c r="KL84" i="9"/>
  <c r="KK83" i="9"/>
  <c r="KL83" i="9"/>
  <c r="KN82" i="9"/>
  <c r="KL88" i="9"/>
  <c r="KK84" i="9"/>
  <c r="KK82" i="9"/>
  <c r="KN85" i="9"/>
  <c r="KI81" i="9"/>
  <c r="KN87" i="9"/>
  <c r="KM83" i="9"/>
  <c r="KJ81" i="9"/>
  <c r="KI88" i="9"/>
  <c r="KK86" i="9"/>
  <c r="KM85" i="9"/>
  <c r="KN83" i="9"/>
  <c r="KI83" i="9"/>
  <c r="KL82" i="9"/>
  <c r="KJ84" i="9"/>
  <c r="KK87" i="9"/>
  <c r="KM88" i="9"/>
  <c r="KK85" i="9"/>
  <c r="FD81" i="9" a="1"/>
  <c r="HG90" i="9" a="1"/>
  <c r="HO88" i="9"/>
  <c r="HO83" i="9"/>
  <c r="HO85" i="9"/>
  <c r="HO84" i="9"/>
  <c r="HO86" i="9"/>
  <c r="HO82" i="9"/>
  <c r="HQ82" i="9" s="1"/>
  <c r="HO81" i="9"/>
  <c r="HQ81" i="9" s="1"/>
  <c r="HO87" i="9"/>
  <c r="CV7" i="9"/>
  <c r="DH6" i="9"/>
  <c r="HU82" i="9"/>
  <c r="HT81" i="9"/>
  <c r="KN55" i="9" l="1"/>
  <c r="KK55" i="9"/>
  <c r="KJ55" i="9"/>
  <c r="KM55" i="9"/>
  <c r="KL55" i="9"/>
  <c r="KI55" i="9"/>
  <c r="JY116" i="9"/>
  <c r="KT65" i="9"/>
  <c r="JY127" i="9" s="1"/>
  <c r="JY115" i="9"/>
  <c r="KT64" i="9"/>
  <c r="JY126" i="9" s="1"/>
  <c r="JY117" i="9"/>
  <c r="KT66" i="9"/>
  <c r="JY128" i="9" s="1"/>
  <c r="JY114" i="9"/>
  <c r="KT63" i="9"/>
  <c r="JY125" i="9" s="1"/>
  <c r="JY113" i="9"/>
  <c r="KT62" i="9"/>
  <c r="JY124" i="9" s="1"/>
  <c r="JY112" i="9"/>
  <c r="KT61" i="9"/>
  <c r="JY123" i="9" s="1"/>
  <c r="KG112" i="9" a="1"/>
  <c r="EM92" i="9"/>
  <c r="EM91" i="9"/>
  <c r="EM90" i="9"/>
  <c r="DN21" i="9" s="1"/>
  <c r="KQ88" i="9"/>
  <c r="KA107" i="9" s="1"/>
  <c r="KQ86" i="9"/>
  <c r="KA105" i="9" s="1"/>
  <c r="KQ82" i="9"/>
  <c r="KI90" i="9" a="1"/>
  <c r="KQ81" i="9"/>
  <c r="KQ85" i="9"/>
  <c r="KA104" i="9" s="1"/>
  <c r="KQ84" i="9"/>
  <c r="KA103" i="9" s="1"/>
  <c r="KQ83" i="9"/>
  <c r="KA102" i="9" s="1"/>
  <c r="KQ87" i="9"/>
  <c r="KA106" i="9" s="1"/>
  <c r="IF81" i="9" a="1"/>
  <c r="FD81" i="9"/>
  <c r="CS5" i="9" s="1"/>
  <c r="FE81" i="9"/>
  <c r="FF81" i="9"/>
  <c r="FG81" i="9"/>
  <c r="FD82" i="9"/>
  <c r="FH81" i="9"/>
  <c r="FI81" i="9"/>
  <c r="FJ81" i="9"/>
  <c r="FK81" i="9"/>
  <c r="FE82" i="9"/>
  <c r="CS11" i="9" s="1"/>
  <c r="FF82" i="9"/>
  <c r="FG82" i="9"/>
  <c r="FH82" i="9"/>
  <c r="FI82" i="9"/>
  <c r="FJ82" i="9"/>
  <c r="FK82" i="9"/>
  <c r="HL92" i="9"/>
  <c r="HG91" i="9"/>
  <c r="HH90" i="9"/>
  <c r="FY13" i="9" s="1"/>
  <c r="HK92" i="9"/>
  <c r="HJ92" i="9"/>
  <c r="HI92" i="9"/>
  <c r="HH92" i="9"/>
  <c r="HG92" i="9"/>
  <c r="HL91" i="9"/>
  <c r="HH91" i="9"/>
  <c r="HK91" i="9"/>
  <c r="HJ91" i="9"/>
  <c r="HI91" i="9"/>
  <c r="HL90" i="9"/>
  <c r="GJ6" i="9" s="1"/>
  <c r="HK90" i="9"/>
  <c r="GK12" i="9" s="1"/>
  <c r="HI90" i="9"/>
  <c r="GE13" i="9" s="1"/>
  <c r="HJ90" i="9"/>
  <c r="GL18" i="9" s="1"/>
  <c r="HG90" i="9"/>
  <c r="JZ123" i="9" l="1" a="1"/>
  <c r="JZ123" i="9" s="1"/>
  <c r="KB123" i="9" s="1"/>
  <c r="KD123" i="9" s="1"/>
  <c r="KG112" i="9"/>
  <c r="KH112" i="9"/>
  <c r="KI112" i="9"/>
  <c r="KG113" i="9"/>
  <c r="KH117" i="9"/>
  <c r="KH113" i="9"/>
  <c r="KI113" i="9"/>
  <c r="KG114" i="9"/>
  <c r="KG116" i="9"/>
  <c r="KH114" i="9"/>
  <c r="KI114" i="9"/>
  <c r="KG115" i="9"/>
  <c r="KH115" i="9"/>
  <c r="KI115" i="9"/>
  <c r="KI117" i="9"/>
  <c r="KH116" i="9"/>
  <c r="KI116" i="9"/>
  <c r="KG117" i="9"/>
  <c r="HO92" i="9"/>
  <c r="KS82" i="9"/>
  <c r="KA101" i="9"/>
  <c r="KS81" i="9"/>
  <c r="KA100" i="9"/>
  <c r="HO91" i="9"/>
  <c r="FX7" i="9"/>
  <c r="HO90" i="9"/>
  <c r="GP21" i="9" s="1"/>
  <c r="KJ90" i="9"/>
  <c r="JA13" i="9" s="1"/>
  <c r="KM90" i="9"/>
  <c r="JM12" i="9" s="1"/>
  <c r="KN90" i="9"/>
  <c r="JL6" i="9" s="1"/>
  <c r="KI91" i="9"/>
  <c r="KJ91" i="9"/>
  <c r="KK91" i="9"/>
  <c r="KL91" i="9"/>
  <c r="KI90" i="9"/>
  <c r="KN92" i="9"/>
  <c r="KM92" i="9"/>
  <c r="KI92" i="9"/>
  <c r="KM91" i="9"/>
  <c r="KN91" i="9"/>
  <c r="KJ92" i="9"/>
  <c r="KL92" i="9"/>
  <c r="KK92" i="9"/>
  <c r="KL90" i="9"/>
  <c r="JN18" i="9" s="1"/>
  <c r="KK90" i="9"/>
  <c r="JG13" i="9" s="1"/>
  <c r="IM82" i="9"/>
  <c r="IL82" i="9"/>
  <c r="IK82" i="9"/>
  <c r="IK81" i="9"/>
  <c r="IJ82" i="9"/>
  <c r="II82" i="9"/>
  <c r="IH82" i="9"/>
  <c r="IF81" i="9"/>
  <c r="FU5" i="9" s="1"/>
  <c r="IF82" i="9"/>
  <c r="IM81" i="9"/>
  <c r="IL81" i="9"/>
  <c r="IJ81" i="9"/>
  <c r="II81" i="9"/>
  <c r="IH81" i="9"/>
  <c r="IG82" i="9"/>
  <c r="FU11" i="9" s="1"/>
  <c r="IG81" i="9"/>
  <c r="KW82" i="9"/>
  <c r="KV81" i="9"/>
  <c r="JZ128" i="9" l="1"/>
  <c r="KB128" i="9" s="1"/>
  <c r="KD128" i="9" s="1"/>
  <c r="JZ127" i="9"/>
  <c r="KB127" i="9" s="1"/>
  <c r="KD127" i="9" s="1"/>
  <c r="JZ126" i="9"/>
  <c r="KB126" i="9" s="1"/>
  <c r="KD126" i="9" s="1"/>
  <c r="JZ125" i="9"/>
  <c r="KB125" i="9" s="1"/>
  <c r="KD125" i="9" s="1"/>
  <c r="JZ124" i="9"/>
  <c r="KB124" i="9" s="1"/>
  <c r="KD124" i="9" s="1"/>
  <c r="KC112" i="9" a="1"/>
  <c r="KC112" i="9" s="1"/>
  <c r="LH81" i="9" a="1"/>
  <c r="LN82" i="9" s="1"/>
  <c r="IZ7" i="9"/>
  <c r="JR21" i="9" s="1"/>
  <c r="KD117" i="9" l="1"/>
  <c r="KC117" i="9"/>
  <c r="KK117" i="9" s="1"/>
  <c r="KE116" i="9"/>
  <c r="KM116" i="9" s="1"/>
  <c r="KD116" i="9"/>
  <c r="KL116" i="9" s="1"/>
  <c r="KC116" i="9"/>
  <c r="KK116" i="9" s="1"/>
  <c r="KE115" i="9"/>
  <c r="KM115" i="9" s="1"/>
  <c r="KD115" i="9"/>
  <c r="KL115" i="9" s="1"/>
  <c r="KC115" i="9"/>
  <c r="KK115" i="9" s="1"/>
  <c r="KE114" i="9"/>
  <c r="KD114" i="9"/>
  <c r="KC114" i="9"/>
  <c r="KE113" i="9"/>
  <c r="KD113" i="9"/>
  <c r="KC113" i="9"/>
  <c r="KK113" i="9" s="1"/>
  <c r="KE117" i="9"/>
  <c r="KM117" i="9" s="1"/>
  <c r="KE112" i="9"/>
  <c r="KM112" i="9" s="1"/>
  <c r="KD112" i="9"/>
  <c r="KL112" i="9" s="1"/>
  <c r="LK81" i="9"/>
  <c r="LN81" i="9"/>
  <c r="LN84" i="9" s="1"/>
  <c r="LO82" i="9"/>
  <c r="LI81" i="9"/>
  <c r="LH82" i="9"/>
  <c r="LJ81" i="9"/>
  <c r="LM81" i="9"/>
  <c r="LO81" i="9"/>
  <c r="LM82" i="9"/>
  <c r="LH81" i="9"/>
  <c r="LL81" i="9"/>
  <c r="LI82" i="9"/>
  <c r="IW11" i="9" s="1"/>
  <c r="LJ82" i="9"/>
  <c r="LK82" i="9"/>
  <c r="LL82" i="9"/>
  <c r="KM114" i="9"/>
  <c r="KL114" i="9"/>
  <c r="KK114" i="9"/>
  <c r="KM113" i="9"/>
  <c r="KL113" i="9"/>
  <c r="KK112" i="9"/>
  <c r="KL117" i="9"/>
  <c r="LK84" i="9" l="1"/>
  <c r="LO84" i="9"/>
  <c r="LI84" i="9"/>
  <c r="LH84" i="9"/>
  <c r="LL84" i="9"/>
  <c r="IW5" i="9"/>
  <c r="LJ84" i="9"/>
  <c r="LM84" i="9"/>
  <c r="JY100" i="9" l="1" a="1"/>
  <c r="JY100" i="9" s="1"/>
  <c r="KE100" i="9" s="1"/>
  <c r="JY101" i="9" l="1"/>
  <c r="KE101" i="9" s="1"/>
  <c r="JY102" i="9"/>
  <c r="KE102" i="9" s="1"/>
  <c r="JY103" i="9"/>
  <c r="KE103" i="9" s="1"/>
  <c r="JY104" i="9"/>
  <c r="KE104" i="9" s="1"/>
  <c r="JY105" i="9"/>
  <c r="KE105" i="9" s="1"/>
  <c r="JY106" i="9"/>
  <c r="KE106" i="9" s="1"/>
  <c r="JY107" i="9"/>
  <c r="KE107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E50" authorId="0" shapeId="0" xr:uid="{85DEBA73-F8DC-BB4D-AE0A-A67B1E0F805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output from each Industry (in columns) provided by each Product (in rows). Columns should sum to 1.</t>
        </r>
      </text>
    </comment>
    <comment ref="BT50" authorId="0" shapeId="0" xr:uid="{AE2FD1A3-F6A4-084B-947A-2DBD9B12A14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L55" authorId="0" shapeId="0" xr:uid="{E0680DC6-4107-7E48-9C34-BD85C96C1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D62" authorId="0" shapeId="0" xr:uid="{3C9B5F0B-40C4-9A4E-B6AF-45E7FA02C5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works only if there is only one non-zero entry in each row of V_bar. I.e., if the output of each industry is unit-homogeneous.</t>
        </r>
      </text>
    </comment>
    <comment ref="BT91" authorId="0" shapeId="0" xr:uid="{069B59E7-1163-A74A-9F9B-5BC46834D5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5" authorId="0" shapeId="0" xr:uid="{CF5C7F43-7E84-024B-8E5C-209351E84C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143" authorId="0" shapeId="0" xr:uid="{ADF375D4-B300-8C42-93BC-A713E741B8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when all inputs to industries are unit-homogeneous.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S50" authorId="0" shapeId="0" xr:uid="{4F697E5E-DE0A-1547-A8EA-A814D4D90F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V50" authorId="0" shapeId="0" xr:uid="{B1C1C615-78D7-F246-85B0-ABFD13F3AF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FX50" authorId="0" shapeId="0" xr:uid="{6EDB600F-9375-7942-8B4C-EB475C7228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KP50" authorId="0" shapeId="0" xr:uid="{758065B2-CA4A-5B41-9D6C-2ACE9EC81E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original </t>
        </r>
        <r>
          <rPr>
            <b/>
            <sz val="10"/>
            <color rgb="FF000000"/>
            <rFont val="Tahoma"/>
            <family val="2"/>
          </rPr>
          <t>y</t>
        </r>
      </text>
    </comment>
    <comment ref="L55" authorId="0" shapeId="0" xr:uid="{78776888-F140-9B48-8B25-540FCF486F7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KI55" authorId="0" shapeId="0" xr:uid="{5E0F084A-ECFB-4D40-A4CF-81F455E66E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BS89" authorId="0" shapeId="0" xr:uid="{3DEE78DE-513D-2446-BB6F-15458DFBF6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3" authorId="0" shapeId="0" xr:uid="{EA49B541-0CE5-1B4A-AA08-A835F59E88D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Z123" authorId="0" shapeId="0" xr:uid="{7E33A2C8-D7F2-8E43-86B2-42D85AE7ABB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<sst xmlns="http://schemas.openxmlformats.org/spreadsheetml/2006/main" count="1282" uniqueCount="194">
  <si>
    <t>Buildings</t>
  </si>
  <si>
    <t>FF</t>
  </si>
  <si>
    <t>U</t>
  </si>
  <si>
    <t>Industries</t>
  </si>
  <si>
    <t>Products</t>
  </si>
  <si>
    <t>V</t>
  </si>
  <si>
    <t>Y</t>
  </si>
  <si>
    <t>Energy balance calculations</t>
  </si>
  <si>
    <t>By Product</t>
  </si>
  <si>
    <t>—</t>
  </si>
  <si>
    <t>=</t>
  </si>
  <si>
    <t>Wi</t>
  </si>
  <si>
    <t>y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</si>
  <si>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</si>
  <si>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q</t>
  </si>
  <si>
    <t>Electric transport</t>
  </si>
  <si>
    <t>Fossil transport</t>
  </si>
  <si>
    <t>Elec miles</t>
  </si>
  <si>
    <t>Fossil miles</t>
  </si>
  <si>
    <t>Bldg services</t>
  </si>
  <si>
    <t>Resources - NFF</t>
  </si>
  <si>
    <t>Resources - FF</t>
  </si>
  <si>
    <t>Solar and wind plants</t>
  </si>
  <si>
    <t>Rens</t>
  </si>
  <si>
    <t>FF extraction</t>
  </si>
  <si>
    <t>FF plants</t>
  </si>
  <si>
    <t>Refined FF</t>
  </si>
  <si>
    <t>Ren elec</t>
  </si>
  <si>
    <t>Sectors</t>
  </si>
  <si>
    <t>FF elec</t>
  </si>
  <si>
    <t>Units</t>
  </si>
  <si>
    <r>
      <t>S</t>
    </r>
    <r>
      <rPr>
        <vertAlign val="subscript"/>
        <sz val="12"/>
        <color rgb="FF000000"/>
        <rFont val="Calibri (Body)"/>
      </rPr>
      <t>units</t>
    </r>
  </si>
  <si>
    <t>quads</t>
  </si>
  <si>
    <t>miles</t>
  </si>
  <si>
    <t>g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</si>
  <si>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</si>
  <si>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</si>
  <si>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</si>
  <si>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</si>
  <si>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</si>
  <si>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</si>
  <si>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</si>
  <si>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</si>
  <si>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t>q_hat</t>
  </si>
  <si>
    <t>g_hat</t>
  </si>
  <si>
    <t>Z=U*g_hat_inv</t>
  </si>
  <si>
    <t>D=V*q_hat_inv</t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</si>
  <si>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</si>
  <si>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</si>
  <si>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r>
      <t>L_pxp = (I - A)</t>
    </r>
    <r>
      <rPr>
        <b/>
        <vertAlign val="superscript"/>
        <sz val="12"/>
        <color theme="1"/>
        <rFont val="Calibri (Body)"/>
      </rPr>
      <t>-1</t>
    </r>
  </si>
  <si>
    <t>L_ixp = D*L_pxp</t>
  </si>
  <si>
    <t>R</t>
  </si>
  <si>
    <t>Inds</t>
  </si>
  <si>
    <t>r</t>
  </si>
  <si>
    <t>iR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</si>
  <si>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</si>
  <si>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t>+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</si>
  <si>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</si>
  <si>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CPS</t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</si>
  <si>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</si>
  <si>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</si>
  <si>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</si>
  <si>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</si>
  <si>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</si>
  <si>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t>r_hat</t>
  </si>
  <si>
    <t>r_hat_inv * R</t>
  </si>
  <si>
    <t>ECC Industry Efficiencies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</si>
  <si>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</si>
  <si>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</si>
  <si>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V_bar = 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</si>
  <si>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</si>
  <si>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g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V_bar i</t>
    </r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</si>
  <si>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</si>
  <si>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iV</t>
  </si>
  <si>
    <r>
      <t>(</t>
    </r>
    <r>
      <rPr>
        <b/>
        <sz val="8"/>
        <color theme="1"/>
        <rFont val="Calibri"/>
        <family val="2"/>
        <scheme val="minor"/>
      </rPr>
      <t>iR</t>
    </r>
    <r>
      <rPr>
        <sz val="8"/>
        <color theme="1"/>
        <rFont val="Calibri"/>
        <family val="2"/>
        <scheme val="minor"/>
      </rPr>
      <t xml:space="preserve"> + </t>
    </r>
    <r>
      <rPr>
        <b/>
        <sz val="8"/>
        <color theme="1"/>
        <rFont val="Calibri"/>
        <family val="2"/>
        <scheme val="minor"/>
      </rPr>
      <t>iV</t>
    </r>
    <r>
      <rPr>
        <sz val="8"/>
        <color theme="1"/>
        <rFont val="Calibri"/>
        <family val="2"/>
        <scheme val="minor"/>
      </rPr>
      <t>)</t>
    </r>
    <r>
      <rPr>
        <vertAlign val="superscript"/>
        <sz val="8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</si>
  <si>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– </t>
    </r>
    <r>
      <rPr>
        <b/>
        <sz val="12"/>
        <color theme="1"/>
        <rFont val="Calibri"/>
        <family val="2"/>
        <scheme val="minor"/>
      </rPr>
      <t>q</t>
    </r>
  </si>
  <si>
    <t>Production</t>
  </si>
  <si>
    <t>iU_bar_hat</t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</si>
  <si>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g</t>
    </r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</si>
  <si>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iU_bar_hat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</si>
  <si>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t>Gm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-K</t>
    </r>
  </si>
  <si>
    <r>
      <t>Gm</t>
    </r>
    <r>
      <rPr>
        <vertAlign val="super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-K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</si>
  <si>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</si>
  <si>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</si>
  <si>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Res</t>
  </si>
  <si>
    <r>
      <rPr>
        <b/>
        <sz val="12"/>
        <color theme="1"/>
        <rFont val="Calibri"/>
        <family val="2"/>
        <scheme val="minor"/>
      </rPr>
      <t>q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iR</t>
    </r>
  </si>
  <si>
    <t>For perfect substitution, inputs to an industry are rearranged such that:</t>
  </si>
  <si>
    <t>* Sum of all inputs to the industry remains constant.</t>
  </si>
  <si>
    <t>* Outputs from the industry are assumed to remain constant.</t>
  </si>
  <si>
    <t>* As inputs change, effects are propagated upstream.</t>
  </si>
  <si>
    <t>because Electric transport produces Elec miles from Ren elec and FF elec.</t>
  </si>
  <si>
    <r>
      <t>f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</t>
    </r>
  </si>
  <si>
    <t>f_hat</t>
  </si>
  <si>
    <t>We can change the proportion of Ren elec and FF elec consumed by Electric transport without changing the number of Elec miles produced.</t>
  </si>
  <si>
    <r>
      <t xml:space="preserve">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gives the proportion of inputs provided by each product into each industry.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</si>
  <si>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</si>
  <si>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</si>
  <si>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</si>
  <si>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</si>
  <si>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</si>
  <si>
    <t>This tab gives the standard PSUT framework calculations give the ECC at left.</t>
  </si>
  <si>
    <r>
      <t>Note that we're using the Resources (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matrix formulation of the PSUT framework.</t>
    </r>
  </si>
  <si>
    <t>This workbook investigates perfect substitution at a point in the ECC.</t>
  </si>
  <si>
    <t>This simple ECC shown herein opportunity to test the calculation chain for perfect substitution,</t>
  </si>
  <si>
    <r>
      <t>B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</si>
  <si>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Upstream Swim 1</t>
  </si>
  <si>
    <t>Upstream Swim 2</t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</si>
  <si>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</si>
  <si>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using new amounts of Ren elec and FF elec consumed by Electric transport</t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</si>
  <si>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</si>
  <si>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</si>
  <si>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</si>
  <si>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</si>
  <si>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</si>
  <si>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</si>
  <si>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</si>
  <si>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</si>
  <si>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</si>
  <si>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</si>
  <si>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</si>
  <si>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</si>
  <si>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</si>
  <si>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</si>
  <si>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</si>
  <si>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</si>
  <si>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</si>
  <si>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</si>
  <si>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</si>
  <si>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</si>
  <si>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</si>
  <si>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</si>
  <si>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t>Complete new ECC with updated new amounts of Ren elec and FF elec consumed by Electric transport</t>
  </si>
  <si>
    <t>Upstream Swim (Complete)</t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</si>
  <si>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</si>
  <si>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</si>
  <si>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</si>
  <si>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</si>
  <si>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</si>
  <si>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</si>
  <si>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</si>
  <si>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</si>
  <si>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</si>
  <si>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 = 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</si>
  <si>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</si>
  <si>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</si>
  <si>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g</t>
    </r>
    <r>
      <rPr>
        <sz val="12"/>
        <color theme="1"/>
        <rFont val="Calibri"/>
        <family val="2"/>
        <scheme val="minor"/>
      </rPr>
      <t>'</t>
    </r>
  </si>
  <si>
    <t>f</t>
  </si>
  <si>
    <r>
      <t>f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</si>
  <si>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</si>
  <si>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</si>
  <si>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</si>
  <si>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f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</si>
  <si>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</si>
  <si>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  <r>
      <rPr>
        <sz val="12"/>
        <color theme="1"/>
        <rFont val="Calibri"/>
        <family val="2"/>
        <charset val="2"/>
      </rPr>
      <t xml:space="preserve"> - </t>
    </r>
    <r>
      <rPr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"/>
        <family val="2"/>
      </rPr>
      <t>E,</t>
    </r>
    <r>
      <rPr>
        <vertAlign val="subscript"/>
        <sz val="12"/>
        <color theme="1"/>
        <rFont val="Symbol"/>
        <charset val="2"/>
      </rPr>
      <t>g</t>
    </r>
  </si>
  <si>
    <t>using the existing fractions of Ren elec and FF elec consumed by Electric transport</t>
  </si>
  <si>
    <r>
      <t xml:space="preserve">and zeroes in all other columns of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matrix.</t>
    </r>
  </si>
  <si>
    <r>
      <t xml:space="preserve">represented by different fractions in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column for Electric transport</t>
    </r>
  </si>
  <si>
    <t>This tab investigates ECC changes under conditions of perfect substitution of inputs to an industry.</t>
  </si>
  <si>
    <t>The first step is to characterize the ECC using the PSUT framework.</t>
  </si>
  <si>
    <t>This step is the same as assuming a new final demand for electricity by Electric transport.</t>
  </si>
  <si>
    <t>This step is the same as assuming that Electric transport is the only final demand sector in the entire ECC.</t>
  </si>
  <si>
    <t>We do this by subtracting the first upstream swim from and adding the second upstream swim to the base ECC</t>
  </si>
  <si>
    <t>Country</t>
  </si>
  <si>
    <t>Year</t>
  </si>
  <si>
    <t>Ledger.side</t>
  </si>
  <si>
    <t>Flow.aggregation.point</t>
  </si>
  <si>
    <t>Energy.type</t>
  </si>
  <si>
    <t>Last.stage</t>
  </si>
  <si>
    <t>Flow</t>
  </si>
  <si>
    <t>Product</t>
  </si>
  <si>
    <t>EX.ktoe</t>
  </si>
  <si>
    <t>Unit</t>
  </si>
  <si>
    <t>Supply</t>
  </si>
  <si>
    <t>Total primary energy supply</t>
  </si>
  <si>
    <t>E.ktoe</t>
  </si>
  <si>
    <t>Resources - Rens</t>
  </si>
  <si>
    <t>ktoe</t>
  </si>
  <si>
    <t>Transformation processes</t>
  </si>
  <si>
    <t>Gm3-K</t>
  </si>
  <si>
    <t>Energy industry own use</t>
  </si>
  <si>
    <t>Consumption</t>
  </si>
  <si>
    <t>services</t>
  </si>
  <si>
    <t>Commercial and public services</t>
  </si>
  <si>
    <t>Transport</t>
  </si>
  <si>
    <t>Example</t>
  </si>
  <si>
    <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</si>
  <si>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</si>
  <si>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</si>
  <si>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</si>
  <si>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</si>
  <si>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</si>
  <si>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</si>
  <si>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 + 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</si>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</sst>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vertAlign val="subscript"/>
      <sz val="12"/>
      <color theme="1"/>
      <name val="Symbol"/>
      <charset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 (Body)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b/>
      <sz val="7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textRotation="90"/>
    </xf>
    <xf numFmtId="0" fontId="20" fillId="37" borderId="0" xfId="0" applyFont="1" applyFill="1" applyAlignment="1">
      <alignment horizontal="center"/>
    </xf>
    <xf numFmtId="0" fontId="0" fillId="0" borderId="0" xfId="0" applyFont="1" applyFill="1" applyAlignment="1">
      <alignment horizontal="center" textRotation="90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20" fillId="35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16" fillId="0" borderId="0" xfId="0" quotePrefix="1" applyFont="1" applyAlignment="1">
      <alignment horizontal="center"/>
    </xf>
    <xf numFmtId="0" fontId="0" fillId="35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Alignment="1"/>
    <xf numFmtId="0" fontId="16" fillId="0" borderId="0" xfId="0" applyFont="1" applyBorder="1" applyAlignment="1"/>
    <xf numFmtId="0" fontId="18" fillId="0" borderId="0" xfId="0" applyFont="1" applyAlignment="1"/>
    <xf numFmtId="0" fontId="0" fillId="0" borderId="0" xfId="0" applyFill="1" applyAlignment="1">
      <alignment horizontal="center" textRotation="90"/>
    </xf>
    <xf numFmtId="0" fontId="16" fillId="0" borderId="0" xfId="0" applyFont="1" applyFill="1" applyAlignment="1"/>
    <xf numFmtId="0" fontId="16" fillId="0" borderId="0" xfId="0" applyFont="1" applyAlignment="1">
      <alignment horizontal="right"/>
    </xf>
    <xf numFmtId="0" fontId="0" fillId="0" borderId="0" xfId="0" applyFill="1"/>
    <xf numFmtId="0" fontId="3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38" borderId="0" xfId="0" applyFill="1"/>
    <xf numFmtId="0" fontId="16" fillId="38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6" fillId="38" borderId="0" xfId="0" applyFont="1" applyFill="1" applyBorder="1" applyAlignment="1"/>
    <xf numFmtId="0" fontId="39" fillId="0" borderId="0" xfId="0" applyFont="1"/>
    <xf numFmtId="0" fontId="0" fillId="3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9" borderId="0" xfId="0" applyFill="1"/>
    <xf numFmtId="0" fontId="0" fillId="35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 textRotation="90"/>
    </xf>
    <xf numFmtId="0" fontId="0" fillId="39" borderId="0" xfId="0" applyFill="1" applyAlignment="1">
      <alignment horizontal="left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right" vertical="center" textRotation="90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right" vertical="center" textRotation="90"/>
    </xf>
    <xf numFmtId="0" fontId="0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3586DD0F-C1A1-444F-8E1A-5562F5F22293}"/>
            </a:ext>
          </a:extLst>
        </xdr:cNvPr>
        <xdr:cNvCxnSpPr>
          <a:stCxn id="84" idx="2"/>
          <a:endCxn id="76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A56E40F0-ED0A-B146-BF91-BCB3854973AA}"/>
            </a:ext>
          </a:extLst>
        </xdr:cNvPr>
        <xdr:cNvCxnSpPr>
          <a:stCxn id="79" idx="2"/>
          <a:endCxn id="76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27047E09-2D99-CE44-9D7C-3D5AB74A78C4}"/>
            </a:ext>
          </a:extLst>
        </xdr:cNvPr>
        <xdr:cNvCxnSpPr>
          <a:stCxn id="80" idx="2"/>
          <a:endCxn id="76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C7D290F9-9A14-9844-916F-7BFD4EBFB372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6D94D560-F6B4-2F47-8E49-5D0A29C511C1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848D9C1D-94C4-DA49-A13E-C45A3F216E45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1A5FA4B-932A-3946-BBDF-0DC78B6B9482}"/>
            </a:ext>
          </a:extLst>
        </xdr:cNvPr>
        <xdr:cNvCxnSpPr>
          <a:stCxn id="54" idx="3"/>
          <a:endCxn id="51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8A38AFD-D466-6E41-A9F9-FAD64AC3DB21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1C566AF-C661-0D46-9178-50024E706458}"/>
            </a:ext>
          </a:extLst>
        </xdr:cNvPr>
        <xdr:cNvCxnSpPr>
          <a:stCxn id="50" idx="3"/>
          <a:endCxn id="52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D64CEAEA-6F5D-DC4D-80D4-46C70413320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4D360BD7-9EAA-1344-A2B9-571EA1DFF7F7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F35AE2F3-548B-E048-A4B6-1C94897C2A82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732A84A8-5A50-5A4B-81CB-0FD94E831B7B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F26EFA7B-75CB-4D4C-B1D6-6D340FA5A070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7FA67C0B-75F1-4A47-B483-AAB713D37BFE}"/>
            </a:ext>
          </a:extLst>
        </xdr:cNvPr>
        <xdr:cNvCxnSpPr>
          <a:stCxn id="56" idx="3"/>
          <a:endCxn id="74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D84D3F0-687B-D941-977D-1089103221B6}"/>
            </a:ext>
          </a:extLst>
        </xdr:cNvPr>
        <xdr:cNvCxnSpPr>
          <a:stCxn id="57" idx="3"/>
          <a:endCxn id="59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B618087-B006-F647-91B2-F2B42AAC7B6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45BF90E8-969A-5747-9D85-4D0E300916A7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DA39C91-14C2-8C4E-B160-79A16793DBD3}"/>
            </a:ext>
          </a:extLst>
        </xdr:cNvPr>
        <xdr:cNvCxnSpPr>
          <a:stCxn id="52" idx="3"/>
          <a:endCxn id="64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2D398659-923A-C641-895B-A8A1B2464891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5B19D7CA-F3D1-7F45-B481-F2AAED034436}"/>
            </a:ext>
          </a:extLst>
        </xdr:cNvPr>
        <xdr:cNvCxnSpPr>
          <a:stCxn id="64" idx="3"/>
          <a:endCxn id="68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11842395-DFAF-8B40-B4D8-6794AB90DBF2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25D0FEE-F7E3-3041-9572-6DFFEC9A42EB}"/>
            </a:ext>
          </a:extLst>
        </xdr:cNvPr>
        <xdr:cNvCxnSpPr>
          <a:stCxn id="52" idx="3"/>
          <a:endCxn id="70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6AF6845F-63F3-5A4B-90F8-1701CA1C6674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55B9276B-EE3E-DE48-AC46-1BB18E4564CA}"/>
            </a:ext>
          </a:extLst>
        </xdr:cNvPr>
        <xdr:cNvCxnSpPr>
          <a:stCxn id="51" idx="3"/>
          <a:endCxn id="72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68E88D8-AEF2-7744-8E4B-30B7715EF492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4AF354D-FD1D-0E4F-BCF8-D8B74B699ADA}"/>
            </a:ext>
          </a:extLst>
        </xdr:cNvPr>
        <xdr:cNvCxnSpPr>
          <a:stCxn id="64" idx="3"/>
          <a:endCxn id="66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A486784B-33C7-6846-B243-B2CEFDE23789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1BDC475-4B6B-F14A-B1F0-257D81C95F8B}"/>
            </a:ext>
          </a:extLst>
        </xdr:cNvPr>
        <xdr:cNvCxnSpPr>
          <a:stCxn id="52" idx="3"/>
          <a:endCxn id="57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9B018276-F5BE-4C4B-9F28-C9B70657F1B6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D04F73E0-2A5D-C243-9845-BA29A89EF0EA}"/>
            </a:ext>
          </a:extLst>
        </xdr:cNvPr>
        <xdr:cNvCxnSpPr>
          <a:stCxn id="78" idx="2"/>
          <a:endCxn id="76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1D0D2EEC-A382-AA42-9EF2-48052CC6B0E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79" name="Rounded Rectangle 78">
          <a:extLst>
            <a:ext uri="{FF2B5EF4-FFF2-40B4-BE49-F238E27FC236}">
              <a16:creationId xmlns:a16="http://schemas.microsoft.com/office/drawing/2014/main" id="{3FC1D31A-C9AC-E74B-BF8F-5717FC1BFF79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549EC079-C63B-6B42-9CDA-8DE651E5065C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E0440D9-7EFA-5E4C-8533-472A82AB63BB}"/>
            </a:ext>
          </a:extLst>
        </xdr:cNvPr>
        <xdr:cNvCxnSpPr>
          <a:stCxn id="64" idx="2"/>
          <a:endCxn id="76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D92D6427-5D51-4A4A-A110-C1A6F7A83AB4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9A46B921-7E60-C345-85AE-D7FBA67F23D9}"/>
            </a:ext>
          </a:extLst>
        </xdr:cNvPr>
        <xdr:cNvCxnSpPr>
          <a:stCxn id="82" idx="2"/>
          <a:endCxn id="76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3AF00447-1D39-4B4D-80E5-FA29B859089D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D9ECA0E0-019F-A94D-9325-A0E7A7504149}"/>
            </a:ext>
          </a:extLst>
        </xdr:cNvPr>
        <xdr:cNvCxnSpPr>
          <a:stCxn id="51" idx="3"/>
          <a:endCxn id="51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866254E3-CEB1-9940-9424-63F45FE6C1D6}"/>
            </a:ext>
          </a:extLst>
        </xdr:cNvPr>
        <xdr:cNvCxnSpPr>
          <a:stCxn id="39" idx="2"/>
          <a:endCxn id="31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1C2A4F92-A391-2448-9947-8F02BB16D1A6}"/>
            </a:ext>
          </a:extLst>
        </xdr:cNvPr>
        <xdr:cNvCxnSpPr>
          <a:stCxn id="34" idx="2"/>
          <a:endCxn id="31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CE21C61-BC3E-BF48-9D57-C6FF9D381EB2}"/>
            </a:ext>
          </a:extLst>
        </xdr:cNvPr>
        <xdr:cNvCxnSpPr>
          <a:stCxn id="35" idx="2"/>
          <a:endCxn id="31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87F90569-EEB4-5140-A18F-5F2074114680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4F2BC89-CBE1-F74B-BA65-6C94B9141547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31022D4-E6A2-9A45-8908-612355A0386E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48F9FD5-104A-C64C-82DB-8BA944744B48}"/>
            </a:ext>
          </a:extLst>
        </xdr:cNvPr>
        <xdr:cNvCxnSpPr>
          <a:stCxn id="9" idx="3"/>
          <a:endCxn id="6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16681E6A-C14B-B24D-AA64-6BBD812DD7EA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8D67D1-6E63-A14F-A7DF-4FB6540B423B}"/>
            </a:ext>
          </a:extLst>
        </xdr:cNvPr>
        <xdr:cNvCxnSpPr>
          <a:stCxn id="5" idx="3"/>
          <a:endCxn id="7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908110B5-D441-DC4A-94AA-0EF865E2003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9BB620E1-B26E-F348-B93D-DF6B2C484DB8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76359C11-62EB-5E49-AE60-24B2238EBE73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50B006FC-E963-2B40-977C-CDA2D996B60A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EBC8E0A-06FC-7147-93B3-EF4E1DBEC8B8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0642DFF-508E-B04E-AF11-C9279801BC1B}"/>
            </a:ext>
          </a:extLst>
        </xdr:cNvPr>
        <xdr:cNvCxnSpPr>
          <a:stCxn id="11" idx="3"/>
          <a:endCxn id="29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AD5C8517-0E0C-804F-B226-9845725DDD63}"/>
            </a:ext>
          </a:extLst>
        </xdr:cNvPr>
        <xdr:cNvCxnSpPr>
          <a:stCxn id="12" idx="3"/>
          <a:endCxn id="14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82CEDE-3B45-EF4F-96BC-A3E21B1DE1AA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C273449-3622-4E42-9A83-B049D750CCDF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818E48-CEBE-1B48-8893-D98D1CDD9632}"/>
            </a:ext>
          </a:extLst>
        </xdr:cNvPr>
        <xdr:cNvCxnSpPr>
          <a:stCxn id="7" idx="3"/>
          <a:endCxn id="19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EA74D202-69B2-B142-A58A-1979C45A6632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1C8D16E8-38FB-EC42-9BEB-B207646A3D0F}"/>
            </a:ext>
          </a:extLst>
        </xdr:cNvPr>
        <xdr:cNvCxnSpPr>
          <a:stCxn id="19" idx="3"/>
          <a:endCxn id="23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302DF9BE-0F7F-1643-828C-FEDDADD0D461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FBF1E629-4D4E-A140-912E-9A34A02434FE}"/>
            </a:ext>
          </a:extLst>
        </xdr:cNvPr>
        <xdr:cNvCxnSpPr>
          <a:stCxn id="7" idx="3"/>
          <a:endCxn id="25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59F5372C-9132-6140-A50C-44F644ADF5A5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A6E4B4CE-2E94-CF43-8AD4-816A56AB4750}"/>
            </a:ext>
          </a:extLst>
        </xdr:cNvPr>
        <xdr:cNvCxnSpPr>
          <a:stCxn id="6" idx="3"/>
          <a:endCxn id="27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EDFA96CA-5D5B-924D-AAB9-4FF8B62D5446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AC838B4-71B0-C14E-A835-1BBA0A29E56D}"/>
            </a:ext>
          </a:extLst>
        </xdr:cNvPr>
        <xdr:cNvCxnSpPr>
          <a:stCxn id="19" idx="3"/>
          <a:endCxn id="21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0E1D4D9-3EB2-3345-862E-FE003DCCB6AF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821C45F-F689-AB47-9E2C-1BC578627036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738E5E-5DB9-C748-A2F6-DB774E560FAE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16392C17-72A1-DC4E-BD19-6104312A3377}"/>
            </a:ext>
          </a:extLst>
        </xdr:cNvPr>
        <xdr:cNvCxnSpPr>
          <a:stCxn id="33" idx="2"/>
          <a:endCxn id="31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7BFE5BF6-A4CB-354A-AFDA-5729FB0B316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3411E4DB-C1A7-604E-8847-94C102E4A90A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BD3C2EFD-BB26-714C-9169-D08AC55D4471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A0BE5382-7147-604B-A4D5-7023B9D7284B}"/>
            </a:ext>
          </a:extLst>
        </xdr:cNvPr>
        <xdr:cNvCxnSpPr>
          <a:stCxn id="19" idx="2"/>
          <a:endCxn id="31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AF9BFB26-D11B-8449-9BCC-0B3ADD848E96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F3E050F7-DDB4-0948-AB8F-9D8191066E20}"/>
            </a:ext>
          </a:extLst>
        </xdr:cNvPr>
        <xdr:cNvCxnSpPr>
          <a:stCxn id="37" idx="2"/>
          <a:endCxn id="31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733206A-CEAD-BD49-8F94-03977ED5B907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37A18BE4-879E-9C46-A399-404FC7DC1300}"/>
            </a:ext>
          </a:extLst>
        </xdr:cNvPr>
        <xdr:cNvCxnSpPr>
          <a:stCxn id="6" idx="3"/>
          <a:endCxn id="6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61264</xdr:colOff>
      <xdr:row>6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F9F2FF32-9DE6-9F4E-936F-CAE742CB8C7A}"/>
            </a:ext>
          </a:extLst>
        </xdr:cNvPr>
        <xdr:cNvCxnSpPr>
          <a:stCxn id="78" idx="2"/>
          <a:endCxn id="70" idx="1"/>
        </xdr:cNvCxnSpPr>
      </xdr:nvCxnSpPr>
      <xdr:spPr>
        <a:xfrm rot="16200000" flipH="1">
          <a:off x="578537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61264</xdr:colOff>
      <xdr:row>4</xdr:row>
      <xdr:rowOff>196850</xdr:rowOff>
    </xdr:from>
    <xdr:to>
      <xdr:col>118</xdr:col>
      <xdr:colOff>63500</xdr:colOff>
      <xdr:row>19</xdr:row>
      <xdr:rowOff>165100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8498AFE5-9AE5-DA48-85B7-93EFEEC00843}"/>
            </a:ext>
          </a:extLst>
        </xdr:cNvPr>
        <xdr:cNvCxnSpPr>
          <a:stCxn id="73" idx="2"/>
          <a:endCxn id="70" idx="1"/>
        </xdr:cNvCxnSpPr>
      </xdr:nvCxnSpPr>
      <xdr:spPr>
        <a:xfrm rot="16200000" flipH="1">
          <a:off x="601873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103836</xdr:colOff>
      <xdr:row>10</xdr:row>
      <xdr:rowOff>184150</xdr:rowOff>
    </xdr:from>
    <xdr:to>
      <xdr:col>118</xdr:col>
      <xdr:colOff>63500</xdr:colOff>
      <xdr:row>19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B2A929F8-71BD-A344-BF31-9B32E4E9E9BE}"/>
            </a:ext>
          </a:extLst>
        </xdr:cNvPr>
        <xdr:cNvCxnSpPr>
          <a:stCxn id="74" idx="2"/>
          <a:endCxn id="70" idx="1"/>
        </xdr:cNvCxnSpPr>
      </xdr:nvCxnSpPr>
      <xdr:spPr>
        <a:xfrm rot="16200000" flipH="1">
          <a:off x="610150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8</xdr:row>
      <xdr:rowOff>0</xdr:rowOff>
    </xdr:from>
    <xdr:to>
      <xdr:col>95</xdr:col>
      <xdr:colOff>241300</xdr:colOff>
      <xdr:row>12</xdr:row>
      <xdr:rowOff>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9674C9A8-8EA5-C843-8BB3-CF9348858E54}"/>
            </a:ext>
          </a:extLst>
        </xdr:cNvPr>
        <xdr:cNvSpPr/>
      </xdr:nvSpPr>
      <xdr:spPr>
        <a:xfrm>
          <a:off x="529844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97</xdr:col>
      <xdr:colOff>304800</xdr:colOff>
      <xdr:row>2</xdr:row>
      <xdr:rowOff>0</xdr:rowOff>
    </xdr:from>
    <xdr:to>
      <xdr:col>100</xdr:col>
      <xdr:colOff>381000</xdr:colOff>
      <xdr:row>6</xdr:row>
      <xdr:rowOff>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36F351D7-44F3-534E-9242-3A6D0827532B}"/>
            </a:ext>
          </a:extLst>
        </xdr:cNvPr>
        <xdr:cNvSpPr/>
      </xdr:nvSpPr>
      <xdr:spPr>
        <a:xfrm>
          <a:off x="548259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97</xdr:col>
      <xdr:colOff>304800</xdr:colOff>
      <xdr:row>8</xdr:row>
      <xdr:rowOff>0</xdr:rowOff>
    </xdr:from>
    <xdr:to>
      <xdr:col>100</xdr:col>
      <xdr:colOff>381000</xdr:colOff>
      <xdr:row>12</xdr:row>
      <xdr:rowOff>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A9AFFE26-E8CC-5B49-AADC-CCF2EC62B380}"/>
            </a:ext>
          </a:extLst>
        </xdr:cNvPr>
        <xdr:cNvSpPr/>
      </xdr:nvSpPr>
      <xdr:spPr>
        <a:xfrm>
          <a:off x="548259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95</xdr:col>
      <xdr:colOff>241300</xdr:colOff>
      <xdr:row>4</xdr:row>
      <xdr:rowOff>0</xdr:rowOff>
    </xdr:from>
    <xdr:to>
      <xdr:col>97</xdr:col>
      <xdr:colOff>304800</xdr:colOff>
      <xdr:row>4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38EE6AA-B755-454B-ADE9-DE9E6B933044}"/>
            </a:ext>
          </a:extLst>
        </xdr:cNvPr>
        <xdr:cNvCxnSpPr>
          <a:stCxn id="48" idx="3"/>
          <a:endCxn id="45" idx="1"/>
        </xdr:cNvCxnSpPr>
      </xdr:nvCxnSpPr>
      <xdr:spPr>
        <a:xfrm>
          <a:off x="539496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2</xdr:row>
      <xdr:rowOff>0</xdr:rowOff>
    </xdr:from>
    <xdr:to>
      <xdr:col>95</xdr:col>
      <xdr:colOff>241300</xdr:colOff>
      <xdr:row>6</xdr:row>
      <xdr:rowOff>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A6826D1-5717-404B-8D14-1530A6CBF20C}"/>
            </a:ext>
          </a:extLst>
        </xdr:cNvPr>
        <xdr:cNvSpPr/>
      </xdr:nvSpPr>
      <xdr:spPr>
        <a:xfrm>
          <a:off x="529844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95</xdr:col>
      <xdr:colOff>241300</xdr:colOff>
      <xdr:row>10</xdr:row>
      <xdr:rowOff>0</xdr:rowOff>
    </xdr:from>
    <xdr:to>
      <xdr:col>97</xdr:col>
      <xdr:colOff>304800</xdr:colOff>
      <xdr:row>10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9E06EDE-241F-C341-9E21-EAE4510B7CCA}"/>
            </a:ext>
          </a:extLst>
        </xdr:cNvPr>
        <xdr:cNvCxnSpPr>
          <a:stCxn id="44" idx="3"/>
          <a:endCxn id="46" idx="1"/>
        </xdr:cNvCxnSpPr>
      </xdr:nvCxnSpPr>
      <xdr:spPr>
        <a:xfrm>
          <a:off x="539496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6</xdr:row>
      <xdr:rowOff>190500</xdr:rowOff>
    </xdr:from>
    <xdr:to>
      <xdr:col>114</xdr:col>
      <xdr:colOff>0</xdr:colOff>
      <xdr:row>10</xdr:row>
      <xdr:rowOff>190500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BC280A49-2C92-C14B-8E7C-0E9195D7F265}"/>
            </a:ext>
          </a:extLst>
        </xdr:cNvPr>
        <xdr:cNvSpPr/>
      </xdr:nvSpPr>
      <xdr:spPr>
        <a:xfrm>
          <a:off x="602107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0</xdr:colOff>
      <xdr:row>1</xdr:row>
      <xdr:rowOff>12700</xdr:rowOff>
    </xdr:from>
    <xdr:to>
      <xdr:col>114</xdr:col>
      <xdr:colOff>0</xdr:colOff>
      <xdr:row>5</xdr:row>
      <xdr:rowOff>12700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BDF96DE8-EE37-5E41-9DF3-D5C19A6C76DA}"/>
            </a:ext>
          </a:extLst>
        </xdr:cNvPr>
        <xdr:cNvSpPr/>
      </xdr:nvSpPr>
      <xdr:spPr>
        <a:xfrm>
          <a:off x="602107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111</xdr:col>
      <xdr:colOff>0</xdr:colOff>
      <xdr:row>13</xdr:row>
      <xdr:rowOff>0</xdr:rowOff>
    </xdr:from>
    <xdr:to>
      <xdr:col>113</xdr:col>
      <xdr:colOff>508000</xdr:colOff>
      <xdr:row>17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C8A880AE-080D-8644-9D10-1933B7F81FFA}"/>
            </a:ext>
          </a:extLst>
        </xdr:cNvPr>
        <xdr:cNvSpPr/>
      </xdr:nvSpPr>
      <xdr:spPr>
        <a:xfrm>
          <a:off x="602107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118</xdr:col>
      <xdr:colOff>63500</xdr:colOff>
      <xdr:row>4</xdr:row>
      <xdr:rowOff>165100</xdr:rowOff>
    </xdr:from>
    <xdr:to>
      <xdr:col>121</xdr:col>
      <xdr:colOff>63500</xdr:colOff>
      <xdr:row>8</xdr:row>
      <xdr:rowOff>165100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C39A3017-B7D3-6B40-B3D4-F44A45713F07}"/>
            </a:ext>
          </a:extLst>
        </xdr:cNvPr>
        <xdr:cNvSpPr/>
      </xdr:nvSpPr>
      <xdr:spPr>
        <a:xfrm>
          <a:off x="631190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118</xdr:col>
      <xdr:colOff>63500</xdr:colOff>
      <xdr:row>12</xdr:row>
      <xdr:rowOff>190500</xdr:rowOff>
    </xdr:from>
    <xdr:to>
      <xdr:col>121</xdr:col>
      <xdr:colOff>63500</xdr:colOff>
      <xdr:row>16</xdr:row>
      <xdr:rowOff>190500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F5939383-2633-7A4D-AAB4-DE014C0E95CA}"/>
            </a:ext>
          </a:extLst>
        </xdr:cNvPr>
        <xdr:cNvSpPr/>
      </xdr:nvSpPr>
      <xdr:spPr>
        <a:xfrm>
          <a:off x="631190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0</xdr:colOff>
      <xdr:row>8</xdr:row>
      <xdr:rowOff>6350</xdr:rowOff>
    </xdr:from>
    <xdr:to>
      <xdr:col>118</xdr:col>
      <xdr:colOff>59028</xdr:colOff>
      <xdr:row>8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73AF72CF-05B5-8B42-B61E-C9E6EEFA0FA0}"/>
            </a:ext>
          </a:extLst>
        </xdr:cNvPr>
        <xdr:cNvCxnSpPr>
          <a:stCxn id="50" idx="3"/>
          <a:endCxn id="68" idx="1"/>
        </xdr:cNvCxnSpPr>
      </xdr:nvCxnSpPr>
      <xdr:spPr>
        <a:xfrm flipV="1">
          <a:off x="614299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</xdr:row>
      <xdr:rowOff>12700</xdr:rowOff>
    </xdr:from>
    <xdr:to>
      <xdr:col>118</xdr:col>
      <xdr:colOff>63500</xdr:colOff>
      <xdr:row>6</xdr:row>
      <xdr:rowOff>165100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4D3FC72D-FD02-8B46-8376-40B8804860A2}"/>
            </a:ext>
          </a:extLst>
        </xdr:cNvPr>
        <xdr:cNvCxnSpPr>
          <a:stCxn id="51" idx="3"/>
          <a:endCxn id="53" idx="1"/>
        </xdr:cNvCxnSpPr>
      </xdr:nvCxnSpPr>
      <xdr:spPr>
        <a:xfrm>
          <a:off x="614299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14</xdr:row>
      <xdr:rowOff>190500</xdr:rowOff>
    </xdr:from>
    <xdr:to>
      <xdr:col>118</xdr:col>
      <xdr:colOff>63500</xdr:colOff>
      <xdr:row>15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5B397C3-CB25-DF45-A0D5-88B12C741AA9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614299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215900</xdr:colOff>
      <xdr:row>8</xdr:row>
      <xdr:rowOff>0</xdr:rowOff>
    </xdr:from>
    <xdr:to>
      <xdr:col>107</xdr:col>
      <xdr:colOff>330200</xdr:colOff>
      <xdr:row>12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C897052B-E198-4046-A27F-2EB5040A117B}"/>
            </a:ext>
          </a:extLst>
        </xdr:cNvPr>
        <xdr:cNvSpPr/>
      </xdr:nvSpPr>
      <xdr:spPr>
        <a:xfrm>
          <a:off x="575818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104</xdr:col>
      <xdr:colOff>215900</xdr:colOff>
      <xdr:row>10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8B0251E-E6E6-1643-84CF-602F4385753A}"/>
            </a:ext>
          </a:extLst>
        </xdr:cNvPr>
        <xdr:cNvCxnSpPr>
          <a:stCxn id="46" idx="3"/>
          <a:endCxn id="58" idx="1"/>
        </xdr:cNvCxnSpPr>
      </xdr:nvCxnSpPr>
      <xdr:spPr>
        <a:xfrm>
          <a:off x="561213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9</xdr:row>
      <xdr:rowOff>38100</xdr:rowOff>
    </xdr:from>
    <xdr:to>
      <xdr:col>111</xdr:col>
      <xdr:colOff>334672</xdr:colOff>
      <xdr:row>10</xdr:row>
      <xdr:rowOff>152400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C765ED92-9048-B341-8DB3-8C7213AD3227}"/>
            </a:ext>
          </a:extLst>
        </xdr:cNvPr>
        <xdr:cNvSpPr/>
      </xdr:nvSpPr>
      <xdr:spPr>
        <a:xfrm>
          <a:off x="602107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10</xdr:row>
      <xdr:rowOff>0</xdr:rowOff>
    </xdr:from>
    <xdr:to>
      <xdr:col>111</xdr:col>
      <xdr:colOff>0</xdr:colOff>
      <xdr:row>13</xdr:row>
      <xdr:rowOff>158750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3E49A413-18FD-A847-9691-FD62B43770BD}"/>
            </a:ext>
          </a:extLst>
        </xdr:cNvPr>
        <xdr:cNvCxnSpPr>
          <a:stCxn id="58" idx="3"/>
          <a:endCxn id="62" idx="1"/>
        </xdr:cNvCxnSpPr>
      </xdr:nvCxnSpPr>
      <xdr:spPr>
        <a:xfrm>
          <a:off x="589153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13</xdr:row>
      <xdr:rowOff>0</xdr:rowOff>
    </xdr:from>
    <xdr:to>
      <xdr:col>111</xdr:col>
      <xdr:colOff>334672</xdr:colOff>
      <xdr:row>14</xdr:row>
      <xdr:rowOff>114300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EC82D3D-C11D-5B48-A825-65F080404F39}"/>
            </a:ext>
          </a:extLst>
        </xdr:cNvPr>
        <xdr:cNvSpPr/>
      </xdr:nvSpPr>
      <xdr:spPr>
        <a:xfrm>
          <a:off x="602107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111</xdr:col>
      <xdr:colOff>0</xdr:colOff>
      <xdr:row>16</xdr:row>
      <xdr:rowOff>6350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CABC5DD-D8BC-9244-80A9-59A630DDCEA8}"/>
            </a:ext>
          </a:extLst>
        </xdr:cNvPr>
        <xdr:cNvCxnSpPr>
          <a:stCxn id="46" idx="3"/>
          <a:endCxn id="64" idx="1"/>
        </xdr:cNvCxnSpPr>
      </xdr:nvCxnSpPr>
      <xdr:spPr>
        <a:xfrm>
          <a:off x="561213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15</xdr:row>
      <xdr:rowOff>50800</xdr:rowOff>
    </xdr:from>
    <xdr:to>
      <xdr:col>111</xdr:col>
      <xdr:colOff>334672</xdr:colOff>
      <xdr:row>16</xdr:row>
      <xdr:rowOff>165100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85C153FC-F2EE-8440-9141-877DEF0E8193}"/>
            </a:ext>
          </a:extLst>
        </xdr:cNvPr>
        <xdr:cNvSpPr/>
      </xdr:nvSpPr>
      <xdr:spPr>
        <a:xfrm>
          <a:off x="602107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4</xdr:row>
      <xdr:rowOff>0</xdr:rowOff>
    </xdr:from>
    <xdr:to>
      <xdr:col>111</xdr:col>
      <xdr:colOff>0</xdr:colOff>
      <xdr:row>7</xdr:row>
      <xdr:rowOff>158750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21699106-FAB8-8543-AC87-08126E95A622}"/>
            </a:ext>
          </a:extLst>
        </xdr:cNvPr>
        <xdr:cNvCxnSpPr>
          <a:stCxn id="45" idx="3"/>
          <a:endCxn id="66" idx="1"/>
        </xdr:cNvCxnSpPr>
      </xdr:nvCxnSpPr>
      <xdr:spPr>
        <a:xfrm>
          <a:off x="561213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7</xdr:row>
      <xdr:rowOff>0</xdr:rowOff>
    </xdr:from>
    <xdr:to>
      <xdr:col>111</xdr:col>
      <xdr:colOff>334672</xdr:colOff>
      <xdr:row>8</xdr:row>
      <xdr:rowOff>114300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C7C73219-6401-B44E-B07D-E2A4F1BE4985}"/>
            </a:ext>
          </a:extLst>
        </xdr:cNvPr>
        <xdr:cNvSpPr/>
      </xdr:nvSpPr>
      <xdr:spPr>
        <a:xfrm>
          <a:off x="602107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9</xdr:row>
      <xdr:rowOff>196850</xdr:rowOff>
    </xdr:from>
    <xdr:to>
      <xdr:col>111</xdr:col>
      <xdr:colOff>0</xdr:colOff>
      <xdr:row>10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30D8660-90A4-6247-A39C-461FC0EB4EC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589153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59028</xdr:colOff>
      <xdr:row>7</xdr:row>
      <xdr:rowOff>50800</xdr:rowOff>
    </xdr:from>
    <xdr:to>
      <xdr:col>118</xdr:col>
      <xdr:colOff>393700</xdr:colOff>
      <xdr:row>8</xdr:row>
      <xdr:rowOff>165100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ECF06465-7A02-C445-B6DC-A253C55F9E6F}"/>
            </a:ext>
          </a:extLst>
        </xdr:cNvPr>
        <xdr:cNvSpPr/>
      </xdr:nvSpPr>
      <xdr:spPr>
        <a:xfrm>
          <a:off x="631145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3</xdr:row>
      <xdr:rowOff>12700</xdr:rowOff>
    </xdr:from>
    <xdr:to>
      <xdr:col>111</xdr:col>
      <xdr:colOff>0</xdr:colOff>
      <xdr:row>10</xdr:row>
      <xdr:rowOff>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C61915BE-7FA6-674F-A8DD-5FED8FED54D3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561213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63500</xdr:colOff>
      <xdr:row>17</xdr:row>
      <xdr:rowOff>165100</xdr:rowOff>
    </xdr:from>
    <xdr:to>
      <xdr:col>121</xdr:col>
      <xdr:colOff>63500</xdr:colOff>
      <xdr:row>21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1AB0F720-9032-0044-B9B7-0D21DA773C12}"/>
            </a:ext>
          </a:extLst>
        </xdr:cNvPr>
        <xdr:cNvSpPr/>
      </xdr:nvSpPr>
      <xdr:spPr>
        <a:xfrm>
          <a:off x="631190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112</xdr:col>
      <xdr:colOff>385114</xdr:colOff>
      <xdr:row>17</xdr:row>
      <xdr:rowOff>6350</xdr:rowOff>
    </xdr:from>
    <xdr:to>
      <xdr:col>118</xdr:col>
      <xdr:colOff>63500</xdr:colOff>
      <xdr:row>19</xdr:row>
      <xdr:rowOff>165100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A081D8A8-14DF-E247-9883-D3B0332CDFA5}"/>
            </a:ext>
          </a:extLst>
        </xdr:cNvPr>
        <xdr:cNvCxnSpPr>
          <a:stCxn id="72" idx="2"/>
          <a:endCxn id="70" idx="1"/>
        </xdr:cNvCxnSpPr>
      </xdr:nvCxnSpPr>
      <xdr:spPr>
        <a:xfrm rot="16200000" flipH="1">
          <a:off x="617780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217778</xdr:colOff>
      <xdr:row>15</xdr:row>
      <xdr:rowOff>95250</xdr:rowOff>
    </xdr:from>
    <xdr:to>
      <xdr:col>113</xdr:col>
      <xdr:colOff>146050</xdr:colOff>
      <xdr:row>17</xdr:row>
      <xdr:rowOff>6350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982C01E-229F-1C40-A02B-2539C181DC38}"/>
            </a:ext>
          </a:extLst>
        </xdr:cNvPr>
        <xdr:cNvSpPr/>
      </xdr:nvSpPr>
      <xdr:spPr>
        <a:xfrm>
          <a:off x="608348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300328</xdr:colOff>
      <xdr:row>3</xdr:row>
      <xdr:rowOff>82550</xdr:rowOff>
    </xdr:from>
    <xdr:to>
      <xdr:col>111</xdr:col>
      <xdr:colOff>228600</xdr:colOff>
      <xdr:row>4</xdr:row>
      <xdr:rowOff>196850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7CDA5A60-EE1D-1B4E-9F2B-DFC2D42BEBBD}"/>
            </a:ext>
          </a:extLst>
        </xdr:cNvPr>
        <xdr:cNvSpPr/>
      </xdr:nvSpPr>
      <xdr:spPr>
        <a:xfrm>
          <a:off x="601046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342900</xdr:colOff>
      <xdr:row>9</xdr:row>
      <xdr:rowOff>69850</xdr:rowOff>
    </xdr:from>
    <xdr:to>
      <xdr:col>112</xdr:col>
      <xdr:colOff>271172</xdr:colOff>
      <xdr:row>10</xdr:row>
      <xdr:rowOff>184150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181B4099-698B-7D4D-978C-33A6A0B311C4}"/>
            </a:ext>
          </a:extLst>
        </xdr:cNvPr>
        <xdr:cNvSpPr/>
      </xdr:nvSpPr>
      <xdr:spPr>
        <a:xfrm>
          <a:off x="605536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69850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205E7BF-1A51-4F42-8E48-99779E82B14F}"/>
            </a:ext>
          </a:extLst>
        </xdr:cNvPr>
        <xdr:cNvCxnSpPr>
          <a:stCxn id="58" idx="2"/>
          <a:endCxn id="70" idx="1"/>
        </xdr:cNvCxnSpPr>
      </xdr:nvCxnSpPr>
      <xdr:spPr>
        <a:xfrm rot="16200000" flipH="1">
          <a:off x="598900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254000</xdr:colOff>
      <xdr:row>10</xdr:row>
      <xdr:rowOff>88900</xdr:rowOff>
    </xdr:from>
    <xdr:to>
      <xdr:col>100</xdr:col>
      <xdr:colOff>169572</xdr:colOff>
      <xdr:row>12</xdr:row>
      <xdr:rowOff>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7135C5F7-FDB3-5F4A-8ACA-DD28303E06E1}"/>
            </a:ext>
          </a:extLst>
        </xdr:cNvPr>
        <xdr:cNvSpPr/>
      </xdr:nvSpPr>
      <xdr:spPr>
        <a:xfrm>
          <a:off x="555879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2236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B2FFB527-0D9A-2949-82D1-96CC643A2EF0}"/>
            </a:ext>
          </a:extLst>
        </xdr:cNvPr>
        <xdr:cNvCxnSpPr>
          <a:stCxn id="76" idx="2"/>
          <a:endCxn id="70" idx="1"/>
        </xdr:cNvCxnSpPr>
      </xdr:nvCxnSpPr>
      <xdr:spPr>
        <a:xfrm rot="16200000" flipH="1">
          <a:off x="586370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313028</xdr:colOff>
      <xdr:row>4</xdr:row>
      <xdr:rowOff>88900</xdr:rowOff>
    </xdr:from>
    <xdr:to>
      <xdr:col>99</xdr:col>
      <xdr:colOff>228600</xdr:colOff>
      <xdr:row>6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E8069211-5BC9-2F43-A35C-6853DE5F8956}"/>
            </a:ext>
          </a:extLst>
        </xdr:cNvPr>
        <xdr:cNvSpPr/>
      </xdr:nvSpPr>
      <xdr:spPr>
        <a:xfrm>
          <a:off x="552405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133350</xdr:colOff>
      <xdr:row>2</xdr:row>
      <xdr:rowOff>0</xdr:rowOff>
    </xdr:from>
    <xdr:to>
      <xdr:col>100</xdr:col>
      <xdr:colOff>381000</xdr:colOff>
      <xdr:row>4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1AA3E690-55B9-964F-A327-1F8FD5520234}"/>
            </a:ext>
          </a:extLst>
        </xdr:cNvPr>
        <xdr:cNvCxnSpPr>
          <a:stCxn id="45" idx="3"/>
          <a:endCxn id="45" idx="0"/>
        </xdr:cNvCxnSpPr>
      </xdr:nvCxnSpPr>
      <xdr:spPr>
        <a:xfrm flipH="1" flipV="1">
          <a:off x="554672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61264</xdr:colOff>
      <xdr:row>6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2D2D1AC-2000-774D-9048-12CB7FA386BC}"/>
            </a:ext>
          </a:extLst>
        </xdr:cNvPr>
        <xdr:cNvCxnSpPr>
          <a:stCxn id="162" idx="2"/>
          <a:endCxn id="154" idx="1"/>
        </xdr:cNvCxnSpPr>
      </xdr:nvCxnSpPr>
      <xdr:spPr>
        <a:xfrm rot="16200000" flipH="1">
          <a:off x="43896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61264</xdr:colOff>
      <xdr:row>4</xdr:row>
      <xdr:rowOff>196850</xdr:rowOff>
    </xdr:from>
    <xdr:to>
      <xdr:col>198</xdr:col>
      <xdr:colOff>63500</xdr:colOff>
      <xdr:row>19</xdr:row>
      <xdr:rowOff>165100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FA009549-0728-AB42-8C8A-BBE78FC21E97}"/>
            </a:ext>
          </a:extLst>
        </xdr:cNvPr>
        <xdr:cNvCxnSpPr>
          <a:stCxn id="157" idx="2"/>
          <a:endCxn id="154" idx="1"/>
        </xdr:cNvCxnSpPr>
      </xdr:nvCxnSpPr>
      <xdr:spPr>
        <a:xfrm rot="16200000" flipH="1">
          <a:off x="46230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103836</xdr:colOff>
      <xdr:row>10</xdr:row>
      <xdr:rowOff>184150</xdr:rowOff>
    </xdr:from>
    <xdr:to>
      <xdr:col>198</xdr:col>
      <xdr:colOff>63500</xdr:colOff>
      <xdr:row>19</xdr:row>
      <xdr:rowOff>165100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AC4D006E-4230-1541-88E8-82B7882A802E}"/>
            </a:ext>
          </a:extLst>
        </xdr:cNvPr>
        <xdr:cNvCxnSpPr>
          <a:stCxn id="158" idx="2"/>
          <a:endCxn id="154" idx="1"/>
        </xdr:cNvCxnSpPr>
      </xdr:nvCxnSpPr>
      <xdr:spPr>
        <a:xfrm rot="16200000" flipH="1">
          <a:off x="47057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8</xdr:row>
      <xdr:rowOff>0</xdr:rowOff>
    </xdr:from>
    <xdr:to>
      <xdr:col>175</xdr:col>
      <xdr:colOff>241300</xdr:colOff>
      <xdr:row>12</xdr:row>
      <xdr:rowOff>0</xdr:rowOff>
    </xdr:to>
    <xdr:sp macro="" textlink="">
      <xdr:nvSpPr>
        <xdr:cNvPr id="128" name="Rounded Rectangle 127">
          <a:extLst>
            <a:ext uri="{FF2B5EF4-FFF2-40B4-BE49-F238E27FC236}">
              <a16:creationId xmlns:a16="http://schemas.microsoft.com/office/drawing/2014/main" id="{61F72CCC-C447-6D45-B353-7F0E6415A891}"/>
            </a:ext>
          </a:extLst>
        </xdr:cNvPr>
        <xdr:cNvSpPr/>
      </xdr:nvSpPr>
      <xdr:spPr>
        <a:xfrm>
          <a:off x="39027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177</xdr:col>
      <xdr:colOff>304800</xdr:colOff>
      <xdr:row>2</xdr:row>
      <xdr:rowOff>0</xdr:rowOff>
    </xdr:from>
    <xdr:to>
      <xdr:col>180</xdr:col>
      <xdr:colOff>381000</xdr:colOff>
      <xdr:row>6</xdr:row>
      <xdr:rowOff>0</xdr:rowOff>
    </xdr:to>
    <xdr:sp macro="" textlink="">
      <xdr:nvSpPr>
        <xdr:cNvPr id="129" name="Rounded Rectangle 128">
          <a:extLst>
            <a:ext uri="{FF2B5EF4-FFF2-40B4-BE49-F238E27FC236}">
              <a16:creationId xmlns:a16="http://schemas.microsoft.com/office/drawing/2014/main" id="{9D5E2AB6-4115-3F40-8E81-CADAF79F5632}"/>
            </a:ext>
          </a:extLst>
        </xdr:cNvPr>
        <xdr:cNvSpPr/>
      </xdr:nvSpPr>
      <xdr:spPr>
        <a:xfrm>
          <a:off x="40868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177</xdr:col>
      <xdr:colOff>304800</xdr:colOff>
      <xdr:row>8</xdr:row>
      <xdr:rowOff>0</xdr:rowOff>
    </xdr:from>
    <xdr:to>
      <xdr:col>180</xdr:col>
      <xdr:colOff>381000</xdr:colOff>
      <xdr:row>12</xdr:row>
      <xdr:rowOff>0</xdr:rowOff>
    </xdr:to>
    <xdr:sp macro="" textlink="">
      <xdr:nvSpPr>
        <xdr:cNvPr id="130" name="Rounded Rectangle 129">
          <a:extLst>
            <a:ext uri="{FF2B5EF4-FFF2-40B4-BE49-F238E27FC236}">
              <a16:creationId xmlns:a16="http://schemas.microsoft.com/office/drawing/2014/main" id="{D7720D8F-50EE-D240-851A-BB3E2096E4FE}"/>
            </a:ext>
          </a:extLst>
        </xdr:cNvPr>
        <xdr:cNvSpPr/>
      </xdr:nvSpPr>
      <xdr:spPr>
        <a:xfrm>
          <a:off x="40868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175</xdr:col>
      <xdr:colOff>241300</xdr:colOff>
      <xdr:row>4</xdr:row>
      <xdr:rowOff>0</xdr:rowOff>
    </xdr:from>
    <xdr:to>
      <xdr:col>177</xdr:col>
      <xdr:colOff>304800</xdr:colOff>
      <xdr:row>4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CF74D7F-D289-AB4F-9959-BE4D57F32E85}"/>
            </a:ext>
          </a:extLst>
        </xdr:cNvPr>
        <xdr:cNvCxnSpPr>
          <a:stCxn id="132" idx="3"/>
          <a:endCxn id="129" idx="1"/>
        </xdr:cNvCxnSpPr>
      </xdr:nvCxnSpPr>
      <xdr:spPr>
        <a:xfrm>
          <a:off x="39992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2</xdr:row>
      <xdr:rowOff>0</xdr:rowOff>
    </xdr:from>
    <xdr:to>
      <xdr:col>175</xdr:col>
      <xdr:colOff>241300</xdr:colOff>
      <xdr:row>6</xdr:row>
      <xdr:rowOff>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9C7C6F71-31A8-ED47-9B07-1E51EB8209D7}"/>
            </a:ext>
          </a:extLst>
        </xdr:cNvPr>
        <xdr:cNvSpPr/>
      </xdr:nvSpPr>
      <xdr:spPr>
        <a:xfrm>
          <a:off x="39027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175</xdr:col>
      <xdr:colOff>241300</xdr:colOff>
      <xdr:row>10</xdr:row>
      <xdr:rowOff>0</xdr:rowOff>
    </xdr:from>
    <xdr:to>
      <xdr:col>177</xdr:col>
      <xdr:colOff>304800</xdr:colOff>
      <xdr:row>10</xdr:row>
      <xdr:rowOff>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E9F916-6219-684E-90EB-1ADD925EBB27}"/>
            </a:ext>
          </a:extLst>
        </xdr:cNvPr>
        <xdr:cNvCxnSpPr>
          <a:stCxn id="128" idx="3"/>
          <a:endCxn id="130" idx="1"/>
        </xdr:cNvCxnSpPr>
      </xdr:nvCxnSpPr>
      <xdr:spPr>
        <a:xfrm>
          <a:off x="39992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6</xdr:row>
      <xdr:rowOff>190500</xdr:rowOff>
    </xdr:from>
    <xdr:to>
      <xdr:col>194</xdr:col>
      <xdr:colOff>0</xdr:colOff>
      <xdr:row>10</xdr:row>
      <xdr:rowOff>190500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D6657AE6-8028-834B-B94D-3FF3B0D08C5A}"/>
            </a:ext>
          </a:extLst>
        </xdr:cNvPr>
        <xdr:cNvSpPr/>
      </xdr:nvSpPr>
      <xdr:spPr>
        <a:xfrm>
          <a:off x="46253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0</xdr:colOff>
      <xdr:row>1</xdr:row>
      <xdr:rowOff>12700</xdr:rowOff>
    </xdr:from>
    <xdr:to>
      <xdr:col>194</xdr:col>
      <xdr:colOff>0</xdr:colOff>
      <xdr:row>5</xdr:row>
      <xdr:rowOff>12700</xdr:rowOff>
    </xdr:to>
    <xdr:sp macro="" textlink="">
      <xdr:nvSpPr>
        <xdr:cNvPr id="135" name="Rounded Rectangle 134">
          <a:extLst>
            <a:ext uri="{FF2B5EF4-FFF2-40B4-BE49-F238E27FC236}">
              <a16:creationId xmlns:a16="http://schemas.microsoft.com/office/drawing/2014/main" id="{A2876336-8CAD-144D-BA92-5266BF07F882}"/>
            </a:ext>
          </a:extLst>
        </xdr:cNvPr>
        <xdr:cNvSpPr/>
      </xdr:nvSpPr>
      <xdr:spPr>
        <a:xfrm>
          <a:off x="46253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191</xdr:col>
      <xdr:colOff>0</xdr:colOff>
      <xdr:row>13</xdr:row>
      <xdr:rowOff>0</xdr:rowOff>
    </xdr:from>
    <xdr:to>
      <xdr:col>193</xdr:col>
      <xdr:colOff>508000</xdr:colOff>
      <xdr:row>17</xdr:row>
      <xdr:rowOff>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0B000277-CFC6-164C-99D3-A8C1D6B8CFE5}"/>
            </a:ext>
          </a:extLst>
        </xdr:cNvPr>
        <xdr:cNvSpPr/>
      </xdr:nvSpPr>
      <xdr:spPr>
        <a:xfrm>
          <a:off x="46253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198</xdr:col>
      <xdr:colOff>63500</xdr:colOff>
      <xdr:row>4</xdr:row>
      <xdr:rowOff>165100</xdr:rowOff>
    </xdr:from>
    <xdr:to>
      <xdr:col>201</xdr:col>
      <xdr:colOff>63500</xdr:colOff>
      <xdr:row>8</xdr:row>
      <xdr:rowOff>165100</xdr:rowOff>
    </xdr:to>
    <xdr:sp macro="" textlink="">
      <xdr:nvSpPr>
        <xdr:cNvPr id="137" name="Rounded Rectangle 136">
          <a:extLst>
            <a:ext uri="{FF2B5EF4-FFF2-40B4-BE49-F238E27FC236}">
              <a16:creationId xmlns:a16="http://schemas.microsoft.com/office/drawing/2014/main" id="{7395C663-B410-AE49-A699-98C92B383ADC}"/>
            </a:ext>
          </a:extLst>
        </xdr:cNvPr>
        <xdr:cNvSpPr/>
      </xdr:nvSpPr>
      <xdr:spPr>
        <a:xfrm>
          <a:off x="49161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198</xdr:col>
      <xdr:colOff>63500</xdr:colOff>
      <xdr:row>12</xdr:row>
      <xdr:rowOff>190500</xdr:rowOff>
    </xdr:from>
    <xdr:to>
      <xdr:col>201</xdr:col>
      <xdr:colOff>63500</xdr:colOff>
      <xdr:row>16</xdr:row>
      <xdr:rowOff>190500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76DA4746-1228-7342-AA98-F78E16AB416B}"/>
            </a:ext>
          </a:extLst>
        </xdr:cNvPr>
        <xdr:cNvSpPr/>
      </xdr:nvSpPr>
      <xdr:spPr>
        <a:xfrm>
          <a:off x="49161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194</xdr:col>
      <xdr:colOff>0</xdr:colOff>
      <xdr:row>8</xdr:row>
      <xdr:rowOff>6350</xdr:rowOff>
    </xdr:from>
    <xdr:to>
      <xdr:col>198</xdr:col>
      <xdr:colOff>59028</xdr:colOff>
      <xdr:row>8</xdr:row>
      <xdr:rowOff>190500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153E636E-8E9A-FF47-A88A-65B42DFEDA2B}"/>
            </a:ext>
          </a:extLst>
        </xdr:cNvPr>
        <xdr:cNvCxnSpPr>
          <a:stCxn id="134" idx="3"/>
          <a:endCxn id="152" idx="1"/>
        </xdr:cNvCxnSpPr>
      </xdr:nvCxnSpPr>
      <xdr:spPr>
        <a:xfrm flipV="1">
          <a:off x="47472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3</xdr:row>
      <xdr:rowOff>12700</xdr:rowOff>
    </xdr:from>
    <xdr:to>
      <xdr:col>198</xdr:col>
      <xdr:colOff>63500</xdr:colOff>
      <xdr:row>6</xdr:row>
      <xdr:rowOff>165100</xdr:rowOff>
    </xdr:to>
    <xdr:cxnSp macro="">
      <xdr:nvCxnSpPr>
        <xdr:cNvPr id="140" name="Elbow Connector 139">
          <a:extLst>
            <a:ext uri="{FF2B5EF4-FFF2-40B4-BE49-F238E27FC236}">
              <a16:creationId xmlns:a16="http://schemas.microsoft.com/office/drawing/2014/main" id="{85547D30-284C-F740-B952-00A772DB118A}"/>
            </a:ext>
          </a:extLst>
        </xdr:cNvPr>
        <xdr:cNvCxnSpPr>
          <a:stCxn id="135" idx="3"/>
          <a:endCxn id="137" idx="1"/>
        </xdr:cNvCxnSpPr>
      </xdr:nvCxnSpPr>
      <xdr:spPr>
        <a:xfrm>
          <a:off x="47472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14</xdr:row>
      <xdr:rowOff>190500</xdr:rowOff>
    </xdr:from>
    <xdr:to>
      <xdr:col>198</xdr:col>
      <xdr:colOff>63500</xdr:colOff>
      <xdr:row>15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83D96CF-FD59-D847-95E1-BFE769E90372}"/>
            </a:ext>
          </a:extLst>
        </xdr:cNvPr>
        <xdr:cNvCxnSpPr>
          <a:stCxn id="136" idx="3"/>
          <a:endCxn id="138" idx="1"/>
        </xdr:cNvCxnSpPr>
      </xdr:nvCxnSpPr>
      <xdr:spPr>
        <a:xfrm flipV="1">
          <a:off x="47472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215900</xdr:colOff>
      <xdr:row>8</xdr:row>
      <xdr:rowOff>0</xdr:rowOff>
    </xdr:from>
    <xdr:to>
      <xdr:col>187</xdr:col>
      <xdr:colOff>330200</xdr:colOff>
      <xdr:row>12</xdr:row>
      <xdr:rowOff>0</xdr:rowOff>
    </xdr:to>
    <xdr:sp macro="" textlink="">
      <xdr:nvSpPr>
        <xdr:cNvPr id="142" name="Rounded Rectangle 141">
          <a:extLst>
            <a:ext uri="{FF2B5EF4-FFF2-40B4-BE49-F238E27FC236}">
              <a16:creationId xmlns:a16="http://schemas.microsoft.com/office/drawing/2014/main" id="{EED00386-D544-8A4C-A89F-8B03442DD50B}"/>
            </a:ext>
          </a:extLst>
        </xdr:cNvPr>
        <xdr:cNvSpPr/>
      </xdr:nvSpPr>
      <xdr:spPr>
        <a:xfrm>
          <a:off x="43624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184</xdr:col>
      <xdr:colOff>215900</xdr:colOff>
      <xdr:row>10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2E19B10-F89E-084C-827B-A38ED75A3961}"/>
            </a:ext>
          </a:extLst>
        </xdr:cNvPr>
        <xdr:cNvCxnSpPr>
          <a:stCxn id="130" idx="3"/>
          <a:endCxn id="142" idx="1"/>
        </xdr:cNvCxnSpPr>
      </xdr:nvCxnSpPr>
      <xdr:spPr>
        <a:xfrm>
          <a:off x="42164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9</xdr:row>
      <xdr:rowOff>38100</xdr:rowOff>
    </xdr:from>
    <xdr:to>
      <xdr:col>191</xdr:col>
      <xdr:colOff>334672</xdr:colOff>
      <xdr:row>10</xdr:row>
      <xdr:rowOff>152400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B106A4-E519-7A4F-8B61-7289D4E762DB}"/>
            </a:ext>
          </a:extLst>
        </xdr:cNvPr>
        <xdr:cNvSpPr/>
      </xdr:nvSpPr>
      <xdr:spPr>
        <a:xfrm>
          <a:off x="46253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10</xdr:row>
      <xdr:rowOff>0</xdr:rowOff>
    </xdr:from>
    <xdr:to>
      <xdr:col>191</xdr:col>
      <xdr:colOff>0</xdr:colOff>
      <xdr:row>13</xdr:row>
      <xdr:rowOff>158750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1ABF2EC8-0152-8D43-B107-88DF0517C1A2}"/>
            </a:ext>
          </a:extLst>
        </xdr:cNvPr>
        <xdr:cNvCxnSpPr>
          <a:stCxn id="142" idx="3"/>
          <a:endCxn id="146" idx="1"/>
        </xdr:cNvCxnSpPr>
      </xdr:nvCxnSpPr>
      <xdr:spPr>
        <a:xfrm>
          <a:off x="44958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13</xdr:row>
      <xdr:rowOff>0</xdr:rowOff>
    </xdr:from>
    <xdr:to>
      <xdr:col>191</xdr:col>
      <xdr:colOff>334672</xdr:colOff>
      <xdr:row>14</xdr:row>
      <xdr:rowOff>114300</xdr:rowOff>
    </xdr:to>
    <xdr:sp macro="" textlink="">
      <xdr:nvSpPr>
        <xdr:cNvPr id="146" name="Rounded Rectangle 145">
          <a:extLst>
            <a:ext uri="{FF2B5EF4-FFF2-40B4-BE49-F238E27FC236}">
              <a16:creationId xmlns:a16="http://schemas.microsoft.com/office/drawing/2014/main" id="{CB833108-74AA-4A46-988E-B73997ABB791}"/>
            </a:ext>
          </a:extLst>
        </xdr:cNvPr>
        <xdr:cNvSpPr/>
      </xdr:nvSpPr>
      <xdr:spPr>
        <a:xfrm>
          <a:off x="46253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191</xdr:col>
      <xdr:colOff>0</xdr:colOff>
      <xdr:row>16</xdr:row>
      <xdr:rowOff>6350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C7705E9-B6F0-304C-B6FB-C2332CB6B50E}"/>
            </a:ext>
          </a:extLst>
        </xdr:cNvPr>
        <xdr:cNvCxnSpPr>
          <a:stCxn id="130" idx="3"/>
          <a:endCxn id="148" idx="1"/>
        </xdr:cNvCxnSpPr>
      </xdr:nvCxnSpPr>
      <xdr:spPr>
        <a:xfrm>
          <a:off x="42164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15</xdr:row>
      <xdr:rowOff>50800</xdr:rowOff>
    </xdr:from>
    <xdr:to>
      <xdr:col>191</xdr:col>
      <xdr:colOff>334672</xdr:colOff>
      <xdr:row>16</xdr:row>
      <xdr:rowOff>165100</xdr:rowOff>
    </xdr:to>
    <xdr:sp macro="" textlink="">
      <xdr:nvSpPr>
        <xdr:cNvPr id="148" name="Rounded Rectangle 147">
          <a:extLst>
            <a:ext uri="{FF2B5EF4-FFF2-40B4-BE49-F238E27FC236}">
              <a16:creationId xmlns:a16="http://schemas.microsoft.com/office/drawing/2014/main" id="{231F1F94-B406-B34E-9AD8-478217F0AF5C}"/>
            </a:ext>
          </a:extLst>
        </xdr:cNvPr>
        <xdr:cNvSpPr/>
      </xdr:nvSpPr>
      <xdr:spPr>
        <a:xfrm>
          <a:off x="46253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4</xdr:row>
      <xdr:rowOff>0</xdr:rowOff>
    </xdr:from>
    <xdr:to>
      <xdr:col>191</xdr:col>
      <xdr:colOff>0</xdr:colOff>
      <xdr:row>7</xdr:row>
      <xdr:rowOff>158750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94B6D4D9-A51F-954F-9D79-E6EB45B8E05C}"/>
            </a:ext>
          </a:extLst>
        </xdr:cNvPr>
        <xdr:cNvCxnSpPr>
          <a:stCxn id="129" idx="3"/>
          <a:endCxn id="150" idx="1"/>
        </xdr:cNvCxnSpPr>
      </xdr:nvCxnSpPr>
      <xdr:spPr>
        <a:xfrm>
          <a:off x="42164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7</xdr:row>
      <xdr:rowOff>0</xdr:rowOff>
    </xdr:from>
    <xdr:to>
      <xdr:col>191</xdr:col>
      <xdr:colOff>334672</xdr:colOff>
      <xdr:row>8</xdr:row>
      <xdr:rowOff>114300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8BD52E92-5FD5-9447-BB96-BF8F38232C7B}"/>
            </a:ext>
          </a:extLst>
        </xdr:cNvPr>
        <xdr:cNvSpPr/>
      </xdr:nvSpPr>
      <xdr:spPr>
        <a:xfrm>
          <a:off x="46253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9</xdr:row>
      <xdr:rowOff>196850</xdr:rowOff>
    </xdr:from>
    <xdr:to>
      <xdr:col>191</xdr:col>
      <xdr:colOff>0</xdr:colOff>
      <xdr:row>10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7B0AF182-4D0C-2945-A21D-F310D0BBF666}"/>
            </a:ext>
          </a:extLst>
        </xdr:cNvPr>
        <xdr:cNvCxnSpPr>
          <a:stCxn id="142" idx="3"/>
          <a:endCxn id="144" idx="1"/>
        </xdr:cNvCxnSpPr>
      </xdr:nvCxnSpPr>
      <xdr:spPr>
        <a:xfrm flipV="1">
          <a:off x="44958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59028</xdr:colOff>
      <xdr:row>7</xdr:row>
      <xdr:rowOff>50800</xdr:rowOff>
    </xdr:from>
    <xdr:to>
      <xdr:col>198</xdr:col>
      <xdr:colOff>393700</xdr:colOff>
      <xdr:row>8</xdr:row>
      <xdr:rowOff>165100</xdr:rowOff>
    </xdr:to>
    <xdr:sp macro="" textlink="">
      <xdr:nvSpPr>
        <xdr:cNvPr id="152" name="Rounded Rectangle 151">
          <a:extLst>
            <a:ext uri="{FF2B5EF4-FFF2-40B4-BE49-F238E27FC236}">
              <a16:creationId xmlns:a16="http://schemas.microsoft.com/office/drawing/2014/main" id="{FEF17AD8-5AC2-CB42-96C5-B4EB5626E371}"/>
            </a:ext>
          </a:extLst>
        </xdr:cNvPr>
        <xdr:cNvSpPr/>
      </xdr:nvSpPr>
      <xdr:spPr>
        <a:xfrm>
          <a:off x="49157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3</xdr:row>
      <xdr:rowOff>12700</xdr:rowOff>
    </xdr:from>
    <xdr:to>
      <xdr:col>191</xdr:col>
      <xdr:colOff>0</xdr:colOff>
      <xdr:row>10</xdr:row>
      <xdr:rowOff>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C93CB5A0-1302-324F-BFBF-A7A86BBFFBB8}"/>
            </a:ext>
          </a:extLst>
        </xdr:cNvPr>
        <xdr:cNvCxnSpPr>
          <a:stCxn id="130" idx="3"/>
          <a:endCxn id="135" idx="1"/>
        </xdr:cNvCxnSpPr>
      </xdr:nvCxnSpPr>
      <xdr:spPr>
        <a:xfrm flipV="1">
          <a:off x="42164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63500</xdr:colOff>
      <xdr:row>17</xdr:row>
      <xdr:rowOff>165100</xdr:rowOff>
    </xdr:from>
    <xdr:to>
      <xdr:col>201</xdr:col>
      <xdr:colOff>63500</xdr:colOff>
      <xdr:row>21</xdr:row>
      <xdr:rowOff>165100</xdr:rowOff>
    </xdr:to>
    <xdr:sp macro="" textlink="">
      <xdr:nvSpPr>
        <xdr:cNvPr id="154" name="Rounded Rectangle 153">
          <a:extLst>
            <a:ext uri="{FF2B5EF4-FFF2-40B4-BE49-F238E27FC236}">
              <a16:creationId xmlns:a16="http://schemas.microsoft.com/office/drawing/2014/main" id="{04B1840E-504E-BE43-B2B8-0B3AAD945B0D}"/>
            </a:ext>
          </a:extLst>
        </xdr:cNvPr>
        <xdr:cNvSpPr/>
      </xdr:nvSpPr>
      <xdr:spPr>
        <a:xfrm>
          <a:off x="49161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192</xdr:col>
      <xdr:colOff>385114</xdr:colOff>
      <xdr:row>17</xdr:row>
      <xdr:rowOff>6350</xdr:rowOff>
    </xdr:from>
    <xdr:to>
      <xdr:col>198</xdr:col>
      <xdr:colOff>63500</xdr:colOff>
      <xdr:row>19</xdr:row>
      <xdr:rowOff>165100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id="{A8A9070A-0FC0-4D46-B932-4FBFBEF1948F}"/>
            </a:ext>
          </a:extLst>
        </xdr:cNvPr>
        <xdr:cNvCxnSpPr>
          <a:stCxn id="156" idx="2"/>
          <a:endCxn id="154" idx="1"/>
        </xdr:cNvCxnSpPr>
      </xdr:nvCxnSpPr>
      <xdr:spPr>
        <a:xfrm rot="16200000" flipH="1">
          <a:off x="47820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217778</xdr:colOff>
      <xdr:row>15</xdr:row>
      <xdr:rowOff>95250</xdr:rowOff>
    </xdr:from>
    <xdr:to>
      <xdr:col>193</xdr:col>
      <xdr:colOff>146050</xdr:colOff>
      <xdr:row>17</xdr:row>
      <xdr:rowOff>6350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E6BDDEE3-50D9-4441-B900-272B5C76B94C}"/>
            </a:ext>
          </a:extLst>
        </xdr:cNvPr>
        <xdr:cNvSpPr/>
      </xdr:nvSpPr>
      <xdr:spPr>
        <a:xfrm>
          <a:off x="46877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190</xdr:col>
      <xdr:colOff>300328</xdr:colOff>
      <xdr:row>3</xdr:row>
      <xdr:rowOff>82550</xdr:rowOff>
    </xdr:from>
    <xdr:to>
      <xdr:col>191</xdr:col>
      <xdr:colOff>228600</xdr:colOff>
      <xdr:row>4</xdr:row>
      <xdr:rowOff>196850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5212876E-8A1E-D845-BABE-4FC84BD5B4EE}"/>
            </a:ext>
          </a:extLst>
        </xdr:cNvPr>
        <xdr:cNvSpPr/>
      </xdr:nvSpPr>
      <xdr:spPr>
        <a:xfrm>
          <a:off x="46147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342900</xdr:colOff>
      <xdr:row>9</xdr:row>
      <xdr:rowOff>69850</xdr:rowOff>
    </xdr:from>
    <xdr:to>
      <xdr:col>192</xdr:col>
      <xdr:colOff>271172</xdr:colOff>
      <xdr:row>10</xdr:row>
      <xdr:rowOff>184150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EB1961AA-DEBD-A14F-B35D-F09BB3FFD050}"/>
            </a:ext>
          </a:extLst>
        </xdr:cNvPr>
        <xdr:cNvSpPr/>
      </xdr:nvSpPr>
      <xdr:spPr>
        <a:xfrm>
          <a:off x="46596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186</xdr:col>
      <xdr:colOff>69850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id="{1737A158-A9ED-C64B-9123-C026B66CDD5C}"/>
            </a:ext>
          </a:extLst>
        </xdr:cNvPr>
        <xdr:cNvCxnSpPr>
          <a:stCxn id="142" idx="2"/>
          <a:endCxn id="154" idx="1"/>
        </xdr:cNvCxnSpPr>
      </xdr:nvCxnSpPr>
      <xdr:spPr>
        <a:xfrm rot="16200000" flipH="1">
          <a:off x="45932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254000</xdr:colOff>
      <xdr:row>10</xdr:row>
      <xdr:rowOff>88900</xdr:rowOff>
    </xdr:from>
    <xdr:to>
      <xdr:col>180</xdr:col>
      <xdr:colOff>169572</xdr:colOff>
      <xdr:row>12</xdr:row>
      <xdr:rowOff>0</xdr:rowOff>
    </xdr:to>
    <xdr:sp macro="" textlink="">
      <xdr:nvSpPr>
        <xdr:cNvPr id="160" name="Rounded Rectangle 159">
          <a:extLst>
            <a:ext uri="{FF2B5EF4-FFF2-40B4-BE49-F238E27FC236}">
              <a16:creationId xmlns:a16="http://schemas.microsoft.com/office/drawing/2014/main" id="{4D6F29B2-9C50-4B49-904E-FE3957107421}"/>
            </a:ext>
          </a:extLst>
        </xdr:cNvPr>
        <xdr:cNvSpPr/>
      </xdr:nvSpPr>
      <xdr:spPr>
        <a:xfrm>
          <a:off x="41630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2236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816B8C95-3B20-9E4F-8515-D0CA35249219}"/>
            </a:ext>
          </a:extLst>
        </xdr:cNvPr>
        <xdr:cNvCxnSpPr>
          <a:stCxn id="160" idx="2"/>
          <a:endCxn id="154" idx="1"/>
        </xdr:cNvCxnSpPr>
      </xdr:nvCxnSpPr>
      <xdr:spPr>
        <a:xfrm rot="16200000" flipH="1">
          <a:off x="44679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313028</xdr:colOff>
      <xdr:row>4</xdr:row>
      <xdr:rowOff>88900</xdr:rowOff>
    </xdr:from>
    <xdr:to>
      <xdr:col>179</xdr:col>
      <xdr:colOff>228600</xdr:colOff>
      <xdr:row>6</xdr:row>
      <xdr:rowOff>0</xdr:rowOff>
    </xdr:to>
    <xdr:sp macro="" textlink="">
      <xdr:nvSpPr>
        <xdr:cNvPr id="162" name="Rounded Rectangle 161">
          <a:extLst>
            <a:ext uri="{FF2B5EF4-FFF2-40B4-BE49-F238E27FC236}">
              <a16:creationId xmlns:a16="http://schemas.microsoft.com/office/drawing/2014/main" id="{AFD03EEA-5BD8-1147-A6E6-F222CDF7962D}"/>
            </a:ext>
          </a:extLst>
        </xdr:cNvPr>
        <xdr:cNvSpPr/>
      </xdr:nvSpPr>
      <xdr:spPr>
        <a:xfrm>
          <a:off x="41283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179</xdr:col>
      <xdr:colOff>133350</xdr:colOff>
      <xdr:row>2</xdr:row>
      <xdr:rowOff>0</xdr:rowOff>
    </xdr:from>
    <xdr:to>
      <xdr:col>180</xdr:col>
      <xdr:colOff>381000</xdr:colOff>
      <xdr:row>4</xdr:row>
      <xdr:rowOff>0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E2B32200-EC96-554E-94FE-B69EEAD6B816}"/>
            </a:ext>
          </a:extLst>
        </xdr:cNvPr>
        <xdr:cNvCxnSpPr>
          <a:stCxn id="129" idx="3"/>
          <a:endCxn id="129" idx="0"/>
        </xdr:cNvCxnSpPr>
      </xdr:nvCxnSpPr>
      <xdr:spPr>
        <a:xfrm flipH="1" flipV="1">
          <a:off x="41509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61264</xdr:colOff>
      <xdr:row>6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FEF71305-AD3D-864C-B13C-7341B0CE90F4}"/>
            </a:ext>
          </a:extLst>
        </xdr:cNvPr>
        <xdr:cNvCxnSpPr>
          <a:stCxn id="202" idx="2"/>
          <a:endCxn id="194" idx="1"/>
        </xdr:cNvCxnSpPr>
      </xdr:nvCxnSpPr>
      <xdr:spPr>
        <a:xfrm rot="16200000" flipH="1">
          <a:off x="76408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61264</xdr:colOff>
      <xdr:row>4</xdr:row>
      <xdr:rowOff>196850</xdr:rowOff>
    </xdr:from>
    <xdr:to>
      <xdr:col>278</xdr:col>
      <xdr:colOff>63500</xdr:colOff>
      <xdr:row>19</xdr:row>
      <xdr:rowOff>165100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A700085B-2F8F-5442-A5CA-CF66B9F87ABE}"/>
            </a:ext>
          </a:extLst>
        </xdr:cNvPr>
        <xdr:cNvCxnSpPr>
          <a:stCxn id="197" idx="2"/>
          <a:endCxn id="194" idx="1"/>
        </xdr:cNvCxnSpPr>
      </xdr:nvCxnSpPr>
      <xdr:spPr>
        <a:xfrm rot="16200000" flipH="1">
          <a:off x="78742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103836</xdr:colOff>
      <xdr:row>10</xdr:row>
      <xdr:rowOff>184150</xdr:rowOff>
    </xdr:from>
    <xdr:to>
      <xdr:col>278</xdr:col>
      <xdr:colOff>63500</xdr:colOff>
      <xdr:row>19</xdr:row>
      <xdr:rowOff>165100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1ED7661B-FB33-7E47-9325-7F5BA4948099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79569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8</xdr:row>
      <xdr:rowOff>0</xdr:rowOff>
    </xdr:from>
    <xdr:to>
      <xdr:col>255</xdr:col>
      <xdr:colOff>241300</xdr:colOff>
      <xdr:row>12</xdr:row>
      <xdr:rowOff>0</xdr:rowOff>
    </xdr:to>
    <xdr:sp macro="" textlink="">
      <xdr:nvSpPr>
        <xdr:cNvPr id="168" name="Rounded Rectangle 167">
          <a:extLst>
            <a:ext uri="{FF2B5EF4-FFF2-40B4-BE49-F238E27FC236}">
              <a16:creationId xmlns:a16="http://schemas.microsoft.com/office/drawing/2014/main" id="{D1567FF5-898E-C04B-9BE8-99CD07406296}"/>
            </a:ext>
          </a:extLst>
        </xdr:cNvPr>
        <xdr:cNvSpPr/>
      </xdr:nvSpPr>
      <xdr:spPr>
        <a:xfrm>
          <a:off x="71539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257</xdr:col>
      <xdr:colOff>304800</xdr:colOff>
      <xdr:row>2</xdr:row>
      <xdr:rowOff>0</xdr:rowOff>
    </xdr:from>
    <xdr:to>
      <xdr:col>260</xdr:col>
      <xdr:colOff>381000</xdr:colOff>
      <xdr:row>6</xdr:row>
      <xdr:rowOff>0</xdr:rowOff>
    </xdr:to>
    <xdr:sp macro="" textlink="">
      <xdr:nvSpPr>
        <xdr:cNvPr id="169" name="Rounded Rectangle 168">
          <a:extLst>
            <a:ext uri="{FF2B5EF4-FFF2-40B4-BE49-F238E27FC236}">
              <a16:creationId xmlns:a16="http://schemas.microsoft.com/office/drawing/2014/main" id="{8F45A504-7A95-7D43-BACE-FFEB822E38FA}"/>
            </a:ext>
          </a:extLst>
        </xdr:cNvPr>
        <xdr:cNvSpPr/>
      </xdr:nvSpPr>
      <xdr:spPr>
        <a:xfrm>
          <a:off x="73380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257</xdr:col>
      <xdr:colOff>304800</xdr:colOff>
      <xdr:row>8</xdr:row>
      <xdr:rowOff>0</xdr:rowOff>
    </xdr:from>
    <xdr:to>
      <xdr:col>260</xdr:col>
      <xdr:colOff>381000</xdr:colOff>
      <xdr:row>12</xdr:row>
      <xdr:rowOff>0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13C8D671-59A0-5348-9B21-701868ED8E6C}"/>
            </a:ext>
          </a:extLst>
        </xdr:cNvPr>
        <xdr:cNvSpPr/>
      </xdr:nvSpPr>
      <xdr:spPr>
        <a:xfrm>
          <a:off x="73380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255</xdr:col>
      <xdr:colOff>241300</xdr:colOff>
      <xdr:row>4</xdr:row>
      <xdr:rowOff>0</xdr:rowOff>
    </xdr:from>
    <xdr:to>
      <xdr:col>257</xdr:col>
      <xdr:colOff>304800</xdr:colOff>
      <xdr:row>4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B6AE8A8-572C-EB45-BD1E-C44C6E4EA99D}"/>
            </a:ext>
          </a:extLst>
        </xdr:cNvPr>
        <xdr:cNvCxnSpPr>
          <a:stCxn id="172" idx="3"/>
          <a:endCxn id="169" idx="1"/>
        </xdr:cNvCxnSpPr>
      </xdr:nvCxnSpPr>
      <xdr:spPr>
        <a:xfrm>
          <a:off x="72504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2</xdr:row>
      <xdr:rowOff>0</xdr:rowOff>
    </xdr:from>
    <xdr:to>
      <xdr:col>255</xdr:col>
      <xdr:colOff>241300</xdr:colOff>
      <xdr:row>6</xdr:row>
      <xdr:rowOff>0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id="{EB2C791E-6189-9746-A766-4B8E34972899}"/>
            </a:ext>
          </a:extLst>
        </xdr:cNvPr>
        <xdr:cNvSpPr/>
      </xdr:nvSpPr>
      <xdr:spPr>
        <a:xfrm>
          <a:off x="71539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255</xdr:col>
      <xdr:colOff>241300</xdr:colOff>
      <xdr:row>10</xdr:row>
      <xdr:rowOff>0</xdr:rowOff>
    </xdr:from>
    <xdr:to>
      <xdr:col>257</xdr:col>
      <xdr:colOff>304800</xdr:colOff>
      <xdr:row>10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92FAD25-CB84-DA44-AA1A-58EF83598C66}"/>
            </a:ext>
          </a:extLst>
        </xdr:cNvPr>
        <xdr:cNvCxnSpPr>
          <a:stCxn id="168" idx="3"/>
          <a:endCxn id="170" idx="1"/>
        </xdr:cNvCxnSpPr>
      </xdr:nvCxnSpPr>
      <xdr:spPr>
        <a:xfrm>
          <a:off x="72504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6</xdr:row>
      <xdr:rowOff>190500</xdr:rowOff>
    </xdr:from>
    <xdr:to>
      <xdr:col>274</xdr:col>
      <xdr:colOff>0</xdr:colOff>
      <xdr:row>10</xdr:row>
      <xdr:rowOff>190500</xdr:rowOff>
    </xdr:to>
    <xdr:sp macro="" textlink="">
      <xdr:nvSpPr>
        <xdr:cNvPr id="174" name="Rounded Rectangle 173">
          <a:extLst>
            <a:ext uri="{FF2B5EF4-FFF2-40B4-BE49-F238E27FC236}">
              <a16:creationId xmlns:a16="http://schemas.microsoft.com/office/drawing/2014/main" id="{8D71D0E5-0132-6B4B-8368-7B80DA051198}"/>
            </a:ext>
          </a:extLst>
        </xdr:cNvPr>
        <xdr:cNvSpPr/>
      </xdr:nvSpPr>
      <xdr:spPr>
        <a:xfrm>
          <a:off x="78765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0</xdr:colOff>
      <xdr:row>1</xdr:row>
      <xdr:rowOff>12700</xdr:rowOff>
    </xdr:from>
    <xdr:to>
      <xdr:col>274</xdr:col>
      <xdr:colOff>0</xdr:colOff>
      <xdr:row>5</xdr:row>
      <xdr:rowOff>12700</xdr:rowOff>
    </xdr:to>
    <xdr:sp macro="" textlink="">
      <xdr:nvSpPr>
        <xdr:cNvPr id="175" name="Rounded Rectangle 174">
          <a:extLst>
            <a:ext uri="{FF2B5EF4-FFF2-40B4-BE49-F238E27FC236}">
              <a16:creationId xmlns:a16="http://schemas.microsoft.com/office/drawing/2014/main" id="{A30DDA32-E04C-8B43-8FA9-B8C21D41E432}"/>
            </a:ext>
          </a:extLst>
        </xdr:cNvPr>
        <xdr:cNvSpPr/>
      </xdr:nvSpPr>
      <xdr:spPr>
        <a:xfrm>
          <a:off x="78765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271</xdr:col>
      <xdr:colOff>0</xdr:colOff>
      <xdr:row>13</xdr:row>
      <xdr:rowOff>0</xdr:rowOff>
    </xdr:from>
    <xdr:to>
      <xdr:col>273</xdr:col>
      <xdr:colOff>508000</xdr:colOff>
      <xdr:row>17</xdr:row>
      <xdr:rowOff>0</xdr:rowOff>
    </xdr:to>
    <xdr:sp macro="" textlink="">
      <xdr:nvSpPr>
        <xdr:cNvPr id="176" name="Rounded Rectangle 175">
          <a:extLst>
            <a:ext uri="{FF2B5EF4-FFF2-40B4-BE49-F238E27FC236}">
              <a16:creationId xmlns:a16="http://schemas.microsoft.com/office/drawing/2014/main" id="{E724502B-C01C-FE44-815B-FB11C8A9D0D6}"/>
            </a:ext>
          </a:extLst>
        </xdr:cNvPr>
        <xdr:cNvSpPr/>
      </xdr:nvSpPr>
      <xdr:spPr>
        <a:xfrm>
          <a:off x="78765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278</xdr:col>
      <xdr:colOff>63500</xdr:colOff>
      <xdr:row>4</xdr:row>
      <xdr:rowOff>165100</xdr:rowOff>
    </xdr:from>
    <xdr:to>
      <xdr:col>281</xdr:col>
      <xdr:colOff>63500</xdr:colOff>
      <xdr:row>8</xdr:row>
      <xdr:rowOff>165100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0703D0F5-2BE7-7D4E-A6B5-403A2172375F}"/>
            </a:ext>
          </a:extLst>
        </xdr:cNvPr>
        <xdr:cNvSpPr/>
      </xdr:nvSpPr>
      <xdr:spPr>
        <a:xfrm>
          <a:off x="81673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278</xdr:col>
      <xdr:colOff>63500</xdr:colOff>
      <xdr:row>12</xdr:row>
      <xdr:rowOff>190500</xdr:rowOff>
    </xdr:from>
    <xdr:to>
      <xdr:col>281</xdr:col>
      <xdr:colOff>63500</xdr:colOff>
      <xdr:row>16</xdr:row>
      <xdr:rowOff>190500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B9556486-4B4A-EC40-BF08-05520160E9A0}"/>
            </a:ext>
          </a:extLst>
        </xdr:cNvPr>
        <xdr:cNvSpPr/>
      </xdr:nvSpPr>
      <xdr:spPr>
        <a:xfrm>
          <a:off x="81673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274</xdr:col>
      <xdr:colOff>0</xdr:colOff>
      <xdr:row>8</xdr:row>
      <xdr:rowOff>6350</xdr:rowOff>
    </xdr:from>
    <xdr:to>
      <xdr:col>278</xdr:col>
      <xdr:colOff>59028</xdr:colOff>
      <xdr:row>8</xdr:row>
      <xdr:rowOff>190500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5A499D89-C3B7-1B44-A4B0-67A4AFECF51D}"/>
            </a:ext>
          </a:extLst>
        </xdr:cNvPr>
        <xdr:cNvCxnSpPr>
          <a:stCxn id="174" idx="3"/>
          <a:endCxn id="192" idx="1"/>
        </xdr:cNvCxnSpPr>
      </xdr:nvCxnSpPr>
      <xdr:spPr>
        <a:xfrm flipV="1">
          <a:off x="79984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3</xdr:row>
      <xdr:rowOff>12700</xdr:rowOff>
    </xdr:from>
    <xdr:to>
      <xdr:col>278</xdr:col>
      <xdr:colOff>63500</xdr:colOff>
      <xdr:row>6</xdr:row>
      <xdr:rowOff>165100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EA22FA68-668B-E441-8C97-BD3B5BA81816}"/>
            </a:ext>
          </a:extLst>
        </xdr:cNvPr>
        <xdr:cNvCxnSpPr>
          <a:stCxn id="175" idx="3"/>
          <a:endCxn id="177" idx="1"/>
        </xdr:cNvCxnSpPr>
      </xdr:nvCxnSpPr>
      <xdr:spPr>
        <a:xfrm>
          <a:off x="79984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14</xdr:row>
      <xdr:rowOff>190500</xdr:rowOff>
    </xdr:from>
    <xdr:to>
      <xdr:col>278</xdr:col>
      <xdr:colOff>63500</xdr:colOff>
      <xdr:row>15</xdr:row>
      <xdr:rowOff>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03205C0-BB84-674C-A8E3-702AC6ECB72C}"/>
            </a:ext>
          </a:extLst>
        </xdr:cNvPr>
        <xdr:cNvCxnSpPr>
          <a:stCxn id="176" idx="3"/>
          <a:endCxn id="178" idx="1"/>
        </xdr:cNvCxnSpPr>
      </xdr:nvCxnSpPr>
      <xdr:spPr>
        <a:xfrm flipV="1">
          <a:off x="79984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264</xdr:col>
      <xdr:colOff>215900</xdr:colOff>
      <xdr:row>8</xdr:row>
      <xdr:rowOff>0</xdr:rowOff>
    </xdr:from>
    <xdr:to>
      <xdr:col>267</xdr:col>
      <xdr:colOff>330200</xdr:colOff>
      <xdr:row>12</xdr:row>
      <xdr:rowOff>0</xdr:rowOff>
    </xdr:to>
    <xdr:sp macro="" textlink="">
      <xdr:nvSpPr>
        <xdr:cNvPr id="182" name="Rounded Rectangle 181">
          <a:extLst>
            <a:ext uri="{FF2B5EF4-FFF2-40B4-BE49-F238E27FC236}">
              <a16:creationId xmlns:a16="http://schemas.microsoft.com/office/drawing/2014/main" id="{DD0A20B4-AAE6-A949-92EA-FD2C055B5CB6}"/>
            </a:ext>
          </a:extLst>
        </xdr:cNvPr>
        <xdr:cNvSpPr/>
      </xdr:nvSpPr>
      <xdr:spPr>
        <a:xfrm>
          <a:off x="76136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264</xdr:col>
      <xdr:colOff>215900</xdr:colOff>
      <xdr:row>10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9872C632-EB89-F647-B611-72332DCCE508}"/>
            </a:ext>
          </a:extLst>
        </xdr:cNvPr>
        <xdr:cNvCxnSpPr>
          <a:stCxn id="170" idx="3"/>
          <a:endCxn id="182" idx="1"/>
        </xdr:cNvCxnSpPr>
      </xdr:nvCxnSpPr>
      <xdr:spPr>
        <a:xfrm>
          <a:off x="74676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9</xdr:row>
      <xdr:rowOff>38100</xdr:rowOff>
    </xdr:from>
    <xdr:to>
      <xdr:col>271</xdr:col>
      <xdr:colOff>334672</xdr:colOff>
      <xdr:row>10</xdr:row>
      <xdr:rowOff>152400</xdr:rowOff>
    </xdr:to>
    <xdr:sp macro="" textlink="">
      <xdr:nvSpPr>
        <xdr:cNvPr id="184" name="Rounded Rectangle 183">
          <a:extLst>
            <a:ext uri="{FF2B5EF4-FFF2-40B4-BE49-F238E27FC236}">
              <a16:creationId xmlns:a16="http://schemas.microsoft.com/office/drawing/2014/main" id="{DF73CEE7-1F84-474A-B031-76720D0F9CFB}"/>
            </a:ext>
          </a:extLst>
        </xdr:cNvPr>
        <xdr:cNvSpPr/>
      </xdr:nvSpPr>
      <xdr:spPr>
        <a:xfrm>
          <a:off x="78765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10</xdr:row>
      <xdr:rowOff>0</xdr:rowOff>
    </xdr:from>
    <xdr:to>
      <xdr:col>271</xdr:col>
      <xdr:colOff>0</xdr:colOff>
      <xdr:row>13</xdr:row>
      <xdr:rowOff>158750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EAC05765-36E5-E748-B1BF-0C0C5013117E}"/>
            </a:ext>
          </a:extLst>
        </xdr:cNvPr>
        <xdr:cNvCxnSpPr>
          <a:stCxn id="182" idx="3"/>
          <a:endCxn id="186" idx="1"/>
        </xdr:cNvCxnSpPr>
      </xdr:nvCxnSpPr>
      <xdr:spPr>
        <a:xfrm>
          <a:off x="77470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13</xdr:row>
      <xdr:rowOff>0</xdr:rowOff>
    </xdr:from>
    <xdr:to>
      <xdr:col>271</xdr:col>
      <xdr:colOff>334672</xdr:colOff>
      <xdr:row>14</xdr:row>
      <xdr:rowOff>114300</xdr:rowOff>
    </xdr:to>
    <xdr:sp macro="" textlink="">
      <xdr:nvSpPr>
        <xdr:cNvPr id="186" name="Rounded Rectangle 185">
          <a:extLst>
            <a:ext uri="{FF2B5EF4-FFF2-40B4-BE49-F238E27FC236}">
              <a16:creationId xmlns:a16="http://schemas.microsoft.com/office/drawing/2014/main" id="{E516A369-DCED-B643-AA55-D0CF2A47B24E}"/>
            </a:ext>
          </a:extLst>
        </xdr:cNvPr>
        <xdr:cNvSpPr/>
      </xdr:nvSpPr>
      <xdr:spPr>
        <a:xfrm>
          <a:off x="78765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271</xdr:col>
      <xdr:colOff>0</xdr:colOff>
      <xdr:row>16</xdr:row>
      <xdr:rowOff>6350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3CEE2B82-963C-0946-B4A8-D473C83514DF}"/>
            </a:ext>
          </a:extLst>
        </xdr:cNvPr>
        <xdr:cNvCxnSpPr>
          <a:stCxn id="170" idx="3"/>
          <a:endCxn id="188" idx="1"/>
        </xdr:cNvCxnSpPr>
      </xdr:nvCxnSpPr>
      <xdr:spPr>
        <a:xfrm>
          <a:off x="74676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15</xdr:row>
      <xdr:rowOff>50800</xdr:rowOff>
    </xdr:from>
    <xdr:to>
      <xdr:col>271</xdr:col>
      <xdr:colOff>334672</xdr:colOff>
      <xdr:row>16</xdr:row>
      <xdr:rowOff>165100</xdr:rowOff>
    </xdr:to>
    <xdr:sp macro="" textlink="">
      <xdr:nvSpPr>
        <xdr:cNvPr id="188" name="Rounded Rectangle 187">
          <a:extLst>
            <a:ext uri="{FF2B5EF4-FFF2-40B4-BE49-F238E27FC236}">
              <a16:creationId xmlns:a16="http://schemas.microsoft.com/office/drawing/2014/main" id="{2F0DB2E7-CD74-E94E-A186-666096CFA2C1}"/>
            </a:ext>
          </a:extLst>
        </xdr:cNvPr>
        <xdr:cNvSpPr/>
      </xdr:nvSpPr>
      <xdr:spPr>
        <a:xfrm>
          <a:off x="78765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4</xdr:row>
      <xdr:rowOff>0</xdr:rowOff>
    </xdr:from>
    <xdr:to>
      <xdr:col>271</xdr:col>
      <xdr:colOff>0</xdr:colOff>
      <xdr:row>7</xdr:row>
      <xdr:rowOff>158750</xdr:rowOff>
    </xdr:to>
    <xdr:cxnSp macro="">
      <xdr:nvCxnSpPr>
        <xdr:cNvPr id="189" name="Elbow Connector 188">
          <a:extLst>
            <a:ext uri="{FF2B5EF4-FFF2-40B4-BE49-F238E27FC236}">
              <a16:creationId xmlns:a16="http://schemas.microsoft.com/office/drawing/2014/main" id="{C5DA7000-D8E4-8740-8393-FBE54C3006DD}"/>
            </a:ext>
          </a:extLst>
        </xdr:cNvPr>
        <xdr:cNvCxnSpPr>
          <a:stCxn id="169" idx="3"/>
          <a:endCxn id="190" idx="1"/>
        </xdr:cNvCxnSpPr>
      </xdr:nvCxnSpPr>
      <xdr:spPr>
        <a:xfrm>
          <a:off x="74676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7</xdr:row>
      <xdr:rowOff>0</xdr:rowOff>
    </xdr:from>
    <xdr:to>
      <xdr:col>271</xdr:col>
      <xdr:colOff>334672</xdr:colOff>
      <xdr:row>8</xdr:row>
      <xdr:rowOff>114300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E87638E6-B087-3045-A269-7D517923479E}"/>
            </a:ext>
          </a:extLst>
        </xdr:cNvPr>
        <xdr:cNvSpPr/>
      </xdr:nvSpPr>
      <xdr:spPr>
        <a:xfrm>
          <a:off x="78765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9</xdr:row>
      <xdr:rowOff>196850</xdr:rowOff>
    </xdr:from>
    <xdr:to>
      <xdr:col>271</xdr:col>
      <xdr:colOff>0</xdr:colOff>
      <xdr:row>10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ACD1CFF-3FEB-E74B-9847-7302C42C64AE}"/>
            </a:ext>
          </a:extLst>
        </xdr:cNvPr>
        <xdr:cNvCxnSpPr>
          <a:stCxn id="182" idx="3"/>
          <a:endCxn id="184" idx="1"/>
        </xdr:cNvCxnSpPr>
      </xdr:nvCxnSpPr>
      <xdr:spPr>
        <a:xfrm flipV="1">
          <a:off x="77470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59028</xdr:colOff>
      <xdr:row>7</xdr:row>
      <xdr:rowOff>50800</xdr:rowOff>
    </xdr:from>
    <xdr:to>
      <xdr:col>278</xdr:col>
      <xdr:colOff>393700</xdr:colOff>
      <xdr:row>8</xdr:row>
      <xdr:rowOff>165100</xdr:rowOff>
    </xdr:to>
    <xdr:sp macro="" textlink="">
      <xdr:nvSpPr>
        <xdr:cNvPr id="192" name="Rounded Rectangle 191">
          <a:extLst>
            <a:ext uri="{FF2B5EF4-FFF2-40B4-BE49-F238E27FC236}">
              <a16:creationId xmlns:a16="http://schemas.microsoft.com/office/drawing/2014/main" id="{7EBF308F-DA64-EB4B-81CC-A8CFFBE2F74B}"/>
            </a:ext>
          </a:extLst>
        </xdr:cNvPr>
        <xdr:cNvSpPr/>
      </xdr:nvSpPr>
      <xdr:spPr>
        <a:xfrm>
          <a:off x="81669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3</xdr:row>
      <xdr:rowOff>12700</xdr:rowOff>
    </xdr:from>
    <xdr:to>
      <xdr:col>271</xdr:col>
      <xdr:colOff>0</xdr:colOff>
      <xdr:row>10</xdr:row>
      <xdr:rowOff>0</xdr:rowOff>
    </xdr:to>
    <xdr:cxnSp macro="">
      <xdr:nvCxnSpPr>
        <xdr:cNvPr id="193" name="Elbow Connector 192">
          <a:extLst>
            <a:ext uri="{FF2B5EF4-FFF2-40B4-BE49-F238E27FC236}">
              <a16:creationId xmlns:a16="http://schemas.microsoft.com/office/drawing/2014/main" id="{CAA0E153-D767-3049-960A-B29B8A46B55F}"/>
            </a:ext>
          </a:extLst>
        </xdr:cNvPr>
        <xdr:cNvCxnSpPr>
          <a:stCxn id="170" idx="3"/>
          <a:endCxn id="175" idx="1"/>
        </xdr:cNvCxnSpPr>
      </xdr:nvCxnSpPr>
      <xdr:spPr>
        <a:xfrm flipV="1">
          <a:off x="74676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63500</xdr:colOff>
      <xdr:row>17</xdr:row>
      <xdr:rowOff>165100</xdr:rowOff>
    </xdr:from>
    <xdr:to>
      <xdr:col>281</xdr:col>
      <xdr:colOff>63500</xdr:colOff>
      <xdr:row>21</xdr:row>
      <xdr:rowOff>165100</xdr:rowOff>
    </xdr:to>
    <xdr:sp macro="" textlink="">
      <xdr:nvSpPr>
        <xdr:cNvPr id="194" name="Rounded Rectangle 193">
          <a:extLst>
            <a:ext uri="{FF2B5EF4-FFF2-40B4-BE49-F238E27FC236}">
              <a16:creationId xmlns:a16="http://schemas.microsoft.com/office/drawing/2014/main" id="{C2EF75B9-45E5-0044-B8B3-94546C3B024E}"/>
            </a:ext>
          </a:extLst>
        </xdr:cNvPr>
        <xdr:cNvSpPr/>
      </xdr:nvSpPr>
      <xdr:spPr>
        <a:xfrm>
          <a:off x="81673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272</xdr:col>
      <xdr:colOff>385114</xdr:colOff>
      <xdr:row>17</xdr:row>
      <xdr:rowOff>6350</xdr:rowOff>
    </xdr:from>
    <xdr:to>
      <xdr:col>278</xdr:col>
      <xdr:colOff>63500</xdr:colOff>
      <xdr:row>19</xdr:row>
      <xdr:rowOff>165100</xdr:rowOff>
    </xdr:to>
    <xdr:cxnSp macro="">
      <xdr:nvCxnSpPr>
        <xdr:cNvPr id="195" name="Elbow Connector 194">
          <a:extLst>
            <a:ext uri="{FF2B5EF4-FFF2-40B4-BE49-F238E27FC236}">
              <a16:creationId xmlns:a16="http://schemas.microsoft.com/office/drawing/2014/main" id="{30BD80CB-F344-B044-9414-187460D579CD}"/>
            </a:ext>
          </a:extLst>
        </xdr:cNvPr>
        <xdr:cNvCxnSpPr>
          <a:stCxn id="196" idx="2"/>
          <a:endCxn id="194" idx="1"/>
        </xdr:cNvCxnSpPr>
      </xdr:nvCxnSpPr>
      <xdr:spPr>
        <a:xfrm rot="16200000" flipH="1">
          <a:off x="80332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217778</xdr:colOff>
      <xdr:row>15</xdr:row>
      <xdr:rowOff>95250</xdr:rowOff>
    </xdr:from>
    <xdr:to>
      <xdr:col>273</xdr:col>
      <xdr:colOff>146050</xdr:colOff>
      <xdr:row>17</xdr:row>
      <xdr:rowOff>6350</xdr:rowOff>
    </xdr:to>
    <xdr:sp macro="" textlink="">
      <xdr:nvSpPr>
        <xdr:cNvPr id="196" name="Rounded Rectangle 195">
          <a:extLst>
            <a:ext uri="{FF2B5EF4-FFF2-40B4-BE49-F238E27FC236}">
              <a16:creationId xmlns:a16="http://schemas.microsoft.com/office/drawing/2014/main" id="{86ED1522-4853-644E-9752-C1D95CD677D3}"/>
            </a:ext>
          </a:extLst>
        </xdr:cNvPr>
        <xdr:cNvSpPr/>
      </xdr:nvSpPr>
      <xdr:spPr>
        <a:xfrm>
          <a:off x="79389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270</xdr:col>
      <xdr:colOff>300328</xdr:colOff>
      <xdr:row>3</xdr:row>
      <xdr:rowOff>82550</xdr:rowOff>
    </xdr:from>
    <xdr:to>
      <xdr:col>271</xdr:col>
      <xdr:colOff>228600</xdr:colOff>
      <xdr:row>4</xdr:row>
      <xdr:rowOff>196850</xdr:rowOff>
    </xdr:to>
    <xdr:sp macro="" textlink="">
      <xdr:nvSpPr>
        <xdr:cNvPr id="197" name="Rounded Rectangle 196">
          <a:extLst>
            <a:ext uri="{FF2B5EF4-FFF2-40B4-BE49-F238E27FC236}">
              <a16:creationId xmlns:a16="http://schemas.microsoft.com/office/drawing/2014/main" id="{FAF04A96-5407-484D-A19F-3E925DC6AE38}"/>
            </a:ext>
          </a:extLst>
        </xdr:cNvPr>
        <xdr:cNvSpPr/>
      </xdr:nvSpPr>
      <xdr:spPr>
        <a:xfrm>
          <a:off x="78659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342900</xdr:colOff>
      <xdr:row>9</xdr:row>
      <xdr:rowOff>69850</xdr:rowOff>
    </xdr:from>
    <xdr:to>
      <xdr:col>272</xdr:col>
      <xdr:colOff>271172</xdr:colOff>
      <xdr:row>10</xdr:row>
      <xdr:rowOff>184150</xdr:rowOff>
    </xdr:to>
    <xdr:sp macro="" textlink="">
      <xdr:nvSpPr>
        <xdr:cNvPr id="198" name="Rounded Rectangle 197">
          <a:extLst>
            <a:ext uri="{FF2B5EF4-FFF2-40B4-BE49-F238E27FC236}">
              <a16:creationId xmlns:a16="http://schemas.microsoft.com/office/drawing/2014/main" id="{FD885FA5-E1DB-0C44-AFC8-D3375802FD16}"/>
            </a:ext>
          </a:extLst>
        </xdr:cNvPr>
        <xdr:cNvSpPr/>
      </xdr:nvSpPr>
      <xdr:spPr>
        <a:xfrm>
          <a:off x="79108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69850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99" name="Elbow Connector 198">
          <a:extLst>
            <a:ext uri="{FF2B5EF4-FFF2-40B4-BE49-F238E27FC236}">
              <a16:creationId xmlns:a16="http://schemas.microsoft.com/office/drawing/2014/main" id="{E5962552-C6DC-3445-8693-E620D4C2C780}"/>
            </a:ext>
          </a:extLst>
        </xdr:cNvPr>
        <xdr:cNvCxnSpPr>
          <a:stCxn id="182" idx="2"/>
          <a:endCxn id="194" idx="1"/>
        </xdr:cNvCxnSpPr>
      </xdr:nvCxnSpPr>
      <xdr:spPr>
        <a:xfrm rot="16200000" flipH="1">
          <a:off x="78444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254000</xdr:colOff>
      <xdr:row>10</xdr:row>
      <xdr:rowOff>88900</xdr:rowOff>
    </xdr:from>
    <xdr:to>
      <xdr:col>260</xdr:col>
      <xdr:colOff>169572</xdr:colOff>
      <xdr:row>12</xdr:row>
      <xdr:rowOff>0</xdr:rowOff>
    </xdr:to>
    <xdr:sp macro="" textlink="">
      <xdr:nvSpPr>
        <xdr:cNvPr id="200" name="Rounded Rectangle 199">
          <a:extLst>
            <a:ext uri="{FF2B5EF4-FFF2-40B4-BE49-F238E27FC236}">
              <a16:creationId xmlns:a16="http://schemas.microsoft.com/office/drawing/2014/main" id="{E0C45B5C-0EE3-444C-BF74-E256E2989FEE}"/>
            </a:ext>
          </a:extLst>
        </xdr:cNvPr>
        <xdr:cNvSpPr/>
      </xdr:nvSpPr>
      <xdr:spPr>
        <a:xfrm>
          <a:off x="74142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2236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77A72F86-C35E-F143-A953-B738514B7D66}"/>
            </a:ext>
          </a:extLst>
        </xdr:cNvPr>
        <xdr:cNvCxnSpPr>
          <a:stCxn id="200" idx="2"/>
          <a:endCxn id="194" idx="1"/>
        </xdr:cNvCxnSpPr>
      </xdr:nvCxnSpPr>
      <xdr:spPr>
        <a:xfrm rot="16200000" flipH="1">
          <a:off x="77191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258</xdr:col>
      <xdr:colOff>313028</xdr:colOff>
      <xdr:row>4</xdr:row>
      <xdr:rowOff>88900</xdr:rowOff>
    </xdr:from>
    <xdr:to>
      <xdr:col>259</xdr:col>
      <xdr:colOff>228600</xdr:colOff>
      <xdr:row>6</xdr:row>
      <xdr:rowOff>0</xdr:rowOff>
    </xdr:to>
    <xdr:sp macro="" textlink="">
      <xdr:nvSpPr>
        <xdr:cNvPr id="202" name="Rounded Rectangle 201">
          <a:extLst>
            <a:ext uri="{FF2B5EF4-FFF2-40B4-BE49-F238E27FC236}">
              <a16:creationId xmlns:a16="http://schemas.microsoft.com/office/drawing/2014/main" id="{4CEBE83C-BC90-DA41-BAB8-6B40C5552811}"/>
            </a:ext>
          </a:extLst>
        </xdr:cNvPr>
        <xdr:cNvSpPr/>
      </xdr:nvSpPr>
      <xdr:spPr>
        <a:xfrm>
          <a:off x="73795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259</xdr:col>
      <xdr:colOff>133350</xdr:colOff>
      <xdr:row>2</xdr:row>
      <xdr:rowOff>0</xdr:rowOff>
    </xdr:from>
    <xdr:to>
      <xdr:col>260</xdr:col>
      <xdr:colOff>381000</xdr:colOff>
      <xdr:row>4</xdr:row>
      <xdr:rowOff>0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95F9C3FA-4A0B-2142-A24B-037B26EDCF34}"/>
            </a:ext>
          </a:extLst>
        </xdr:cNvPr>
        <xdr:cNvCxnSpPr>
          <a:stCxn id="169" idx="3"/>
          <a:endCxn id="169" idx="0"/>
        </xdr:cNvCxnSpPr>
      </xdr:nvCxnSpPr>
      <xdr:spPr>
        <a:xfrm flipH="1" flipV="1">
          <a:off x="74021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470-35F4-F54E-A69A-D06230316946}">
  <dimension ref="B2:B10"/>
  <sheetViews>
    <sheetView workbookViewId="0">
      <selection activeCell="B8" sqref="B8"/>
    </sheetView>
  </sheetViews>
  <sheetFormatPr baseColWidth="10" defaultRowHeight="16"/>
  <sheetData>
    <row r="2" spans="2:2">
      <c r="B2" t="s">
        <v>102</v>
      </c>
    </row>
    <row r="3" spans="2:2">
      <c r="B3" t="s">
        <v>86</v>
      </c>
    </row>
    <row r="4" spans="2:2">
      <c r="B4" t="s">
        <v>87</v>
      </c>
    </row>
    <row r="5" spans="2:2">
      <c r="B5" t="s">
        <v>88</v>
      </c>
    </row>
    <row r="6" spans="2:2">
      <c r="B6" t="s">
        <v>89</v>
      </c>
    </row>
    <row r="7" spans="2:2">
      <c r="B7" t="s">
        <v>103</v>
      </c>
    </row>
    <row r="8" spans="2:2">
      <c r="B8" t="s">
        <v>90</v>
      </c>
    </row>
    <row r="9" spans="2:2">
      <c r="B9" t="s">
        <v>93</v>
      </c>
    </row>
    <row r="10" spans="2:2">
      <c r="B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DA73-949D-6141-997A-6445BD9150B1}">
  <dimension ref="A1:CO144"/>
  <sheetViews>
    <sheetView showGridLines="0" topLeftCell="A23" zoomScaleNormal="100" workbookViewId="0">
      <selection activeCell="W41" sqref="W4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12" width="5.33203125" customWidth="1"/>
  </cols>
  <sheetData>
    <row r="1" spans="6:35">
      <c r="AI1" t="s">
        <v>100</v>
      </c>
    </row>
    <row r="2" spans="6:35">
      <c r="J2" s="33">
        <v>3</v>
      </c>
      <c r="AI2" t="s">
        <v>101</v>
      </c>
    </row>
    <row r="3" spans="6:35">
      <c r="S3" t="s">
        <v>26</v>
      </c>
      <c r="X3" t="s">
        <v>18</v>
      </c>
    </row>
    <row r="4" spans="6:35">
      <c r="F4" s="1" t="s">
        <v>23</v>
      </c>
      <c r="K4" t="s">
        <v>27</v>
      </c>
      <c r="S4">
        <v>28.1</v>
      </c>
      <c r="X4">
        <v>5.9</v>
      </c>
      <c r="Y4" t="s">
        <v>33</v>
      </c>
    </row>
    <row r="5" spans="6:35">
      <c r="F5">
        <v>97</v>
      </c>
      <c r="K5">
        <f>J2+N5</f>
        <v>22.4</v>
      </c>
      <c r="N5">
        <v>19.399999999999999</v>
      </c>
    </row>
    <row r="6" spans="6:35">
      <c r="U6" s="22">
        <f>-Q92</f>
        <v>28.1</v>
      </c>
    </row>
    <row r="7" spans="6:35">
      <c r="I7" s="24">
        <f>-L92</f>
        <v>77.599999999999994</v>
      </c>
    </row>
    <row r="9" spans="6:35">
      <c r="T9">
        <f>N5</f>
        <v>19.399999999999999</v>
      </c>
      <c r="X9" t="s">
        <v>17</v>
      </c>
    </row>
    <row r="10" spans="6:35">
      <c r="F10" s="1" t="s">
        <v>1</v>
      </c>
      <c r="K10" t="s">
        <v>26</v>
      </c>
      <c r="R10" t="s">
        <v>29</v>
      </c>
      <c r="X10">
        <v>0.4</v>
      </c>
      <c r="Y10" t="s">
        <v>33</v>
      </c>
    </row>
    <row r="11" spans="6:35">
      <c r="F11">
        <v>87</v>
      </c>
      <c r="K11">
        <v>78.2</v>
      </c>
      <c r="M11">
        <v>17.8</v>
      </c>
      <c r="R11">
        <v>12.6</v>
      </c>
      <c r="T11">
        <v>0.5</v>
      </c>
    </row>
    <row r="12" spans="6:35">
      <c r="V12" s="22">
        <f>-P92</f>
        <v>19.899999999999999</v>
      </c>
    </row>
    <row r="13" spans="6:35">
      <c r="J13" s="21">
        <f>-M92</f>
        <v>8.7999999999999972</v>
      </c>
      <c r="P13" s="23">
        <f>-N92</f>
        <v>5.2000000000000011</v>
      </c>
    </row>
    <row r="15" spans="6:35">
      <c r="T15">
        <v>12.1</v>
      </c>
      <c r="Y15" t="s">
        <v>19</v>
      </c>
    </row>
    <row r="16" spans="6:35">
      <c r="Y16">
        <v>25.2</v>
      </c>
    </row>
    <row r="17" spans="1:93">
      <c r="T17">
        <v>32.299999999999997</v>
      </c>
    </row>
    <row r="18" spans="1:93">
      <c r="W18" s="21">
        <f>-O92</f>
        <v>44.4</v>
      </c>
    </row>
    <row r="19" spans="1:93">
      <c r="W19" s="21"/>
    </row>
    <row r="20" spans="1:93">
      <c r="W20" s="21"/>
    </row>
    <row r="21" spans="1:93">
      <c r="W21" s="21"/>
      <c r="Y21" s="23">
        <f>I7+J13+P13+U6+V12+W18</f>
        <v>184</v>
      </c>
    </row>
    <row r="22" spans="1:93">
      <c r="W22" s="21"/>
    </row>
    <row r="23" spans="1:93">
      <c r="W23" s="21"/>
    </row>
    <row r="24" spans="1:93">
      <c r="W24" s="21"/>
    </row>
    <row r="26" spans="1:93">
      <c r="B26" s="10"/>
      <c r="C26" s="70" t="s">
        <v>30</v>
      </c>
      <c r="D26" s="70"/>
      <c r="E26" s="70"/>
      <c r="F26" s="39"/>
      <c r="G26" s="39"/>
    </row>
    <row r="27" spans="1:93" ht="39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93" ht="16" customHeight="1">
      <c r="A28" s="71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93">
      <c r="A29" s="71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93">
      <c r="A30" s="71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93">
      <c r="A31" s="71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93">
      <c r="A32" s="71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</row>
    <row r="33" spans="1:93">
      <c r="A33" s="71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</row>
    <row r="34" spans="1:93">
      <c r="A34" s="71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</row>
    <row r="35" spans="1:93">
      <c r="A35" s="71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</row>
    <row r="36" spans="1:93" ht="18">
      <c r="C36" s="70" t="s">
        <v>31</v>
      </c>
      <c r="D36" s="70"/>
      <c r="E36" s="70"/>
      <c r="F36" s="39"/>
      <c r="G36" s="39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</row>
    <row r="37" spans="1:93"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</row>
    <row r="38" spans="1:93"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</row>
    <row r="40" spans="1:93">
      <c r="C40" s="69" t="s">
        <v>4</v>
      </c>
      <c r="D40" s="69"/>
      <c r="E40" s="69"/>
      <c r="F40" s="69"/>
      <c r="G40" s="69"/>
      <c r="H40" s="69"/>
      <c r="I40" s="69"/>
      <c r="J40" s="69"/>
      <c r="L40" s="69" t="s">
        <v>3</v>
      </c>
      <c r="M40" s="69"/>
      <c r="N40" s="69"/>
      <c r="O40" s="69"/>
      <c r="P40" s="69"/>
      <c r="Q40" s="69"/>
      <c r="W40" s="69" t="s">
        <v>28</v>
      </c>
      <c r="X40" s="69"/>
      <c r="Y40" s="8"/>
      <c r="Z40" s="8"/>
      <c r="AA40" s="8"/>
      <c r="AB40" s="8"/>
      <c r="AC40" s="8"/>
      <c r="AI40" s="69" t="s">
        <v>4</v>
      </c>
      <c r="AJ40" s="69"/>
      <c r="AK40" s="69"/>
      <c r="AL40" s="69"/>
      <c r="AM40" s="69"/>
      <c r="AN40" s="69"/>
      <c r="AO40" s="69"/>
      <c r="AP40" s="69"/>
      <c r="AT40" s="69" t="s">
        <v>3</v>
      </c>
      <c r="AU40" s="69"/>
      <c r="AV40" s="69"/>
      <c r="AW40" s="69"/>
      <c r="AX40" s="69"/>
      <c r="AY40" s="69"/>
      <c r="BE40" s="69" t="s">
        <v>3</v>
      </c>
      <c r="BF40" s="69"/>
      <c r="BG40" s="69"/>
      <c r="BH40" s="69"/>
      <c r="BI40" s="69"/>
      <c r="BJ40" s="69"/>
      <c r="BT40" s="69" t="s">
        <v>3</v>
      </c>
      <c r="BU40" s="69"/>
      <c r="BV40" s="69"/>
      <c r="BW40" s="69"/>
      <c r="BX40" s="69"/>
      <c r="BY40" s="69"/>
      <c r="CA40" s="69" t="s">
        <v>4</v>
      </c>
      <c r="CB40" s="69"/>
      <c r="CC40" s="69"/>
      <c r="CD40" s="69"/>
      <c r="CE40" s="69"/>
      <c r="CF40" s="69"/>
      <c r="CG40" s="69"/>
      <c r="CH40" s="69"/>
      <c r="CJ40" s="69" t="s">
        <v>28</v>
      </c>
      <c r="CK40" s="69"/>
      <c r="CL40" s="29"/>
      <c r="CM40" s="29"/>
      <c r="CN40" s="29"/>
      <c r="CO40" s="29"/>
    </row>
    <row r="41" spans="1:93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I41" s="2" t="s">
        <v>23</v>
      </c>
      <c r="AJ41" s="2" t="s">
        <v>1</v>
      </c>
      <c r="AK41" s="2" t="s">
        <v>27</v>
      </c>
      <c r="AL41" s="2" t="s">
        <v>26</v>
      </c>
      <c r="AM41" s="2" t="s">
        <v>29</v>
      </c>
      <c r="AN41" s="2" t="s">
        <v>19</v>
      </c>
      <c r="AO41" s="2" t="s">
        <v>17</v>
      </c>
      <c r="AP41" s="2" t="s">
        <v>18</v>
      </c>
      <c r="AT41" s="2" t="s">
        <v>22</v>
      </c>
      <c r="AU41" s="2" t="s">
        <v>24</v>
      </c>
      <c r="AV41" s="2" t="s">
        <v>25</v>
      </c>
      <c r="AW41" s="2" t="s">
        <v>0</v>
      </c>
      <c r="AX41" s="2" t="s">
        <v>15</v>
      </c>
      <c r="AY41" s="2" t="s">
        <v>16</v>
      </c>
      <c r="BE41" s="2" t="s">
        <v>22</v>
      </c>
      <c r="BF41" s="2" t="s">
        <v>24</v>
      </c>
      <c r="BG41" s="2" t="s">
        <v>25</v>
      </c>
      <c r="BH41" s="2" t="s">
        <v>0</v>
      </c>
      <c r="BI41" s="2" t="s">
        <v>15</v>
      </c>
      <c r="BJ41" s="2" t="s">
        <v>16</v>
      </c>
      <c r="BT41" s="2" t="s">
        <v>22</v>
      </c>
      <c r="BU41" s="2" t="s">
        <v>24</v>
      </c>
      <c r="BV41" s="2" t="s">
        <v>25</v>
      </c>
      <c r="BW41" s="2" t="s">
        <v>0</v>
      </c>
      <c r="BX41" s="2" t="s">
        <v>15</v>
      </c>
      <c r="BY41" s="2" t="s">
        <v>16</v>
      </c>
      <c r="CA41" s="2" t="s">
        <v>23</v>
      </c>
      <c r="CB41" s="2" t="s">
        <v>1</v>
      </c>
      <c r="CC41" s="2" t="s">
        <v>27</v>
      </c>
      <c r="CD41" s="2" t="s">
        <v>26</v>
      </c>
      <c r="CE41" s="2" t="s">
        <v>29</v>
      </c>
      <c r="CF41" s="2" t="s">
        <v>19</v>
      </c>
      <c r="CG41" s="2" t="s">
        <v>17</v>
      </c>
      <c r="CH41" s="2" t="s">
        <v>18</v>
      </c>
      <c r="CJ41" s="2" t="s">
        <v>183</v>
      </c>
      <c r="CK41" s="2" t="s">
        <v>58</v>
      </c>
      <c r="CL41" s="28"/>
      <c r="CM41" s="28"/>
      <c r="CN41" s="28"/>
      <c r="CO41" s="28"/>
    </row>
    <row r="42" spans="1:93" ht="16" customHeight="1">
      <c r="A42" s="71" t="s">
        <v>4</v>
      </c>
      <c r="B42" s="1" t="s">
        <v>23</v>
      </c>
      <c r="L42" s="3">
        <f>F5</f>
        <v>97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1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97</v>
      </c>
      <c r="AD42" s="6">
        <f t="array" ref="AD42:AD49">TRANSPOSE(C78:J78)+TRANSPOSE(C69:J69)</f>
        <v>97</v>
      </c>
      <c r="AE42" s="7">
        <f t="shared" ref="AE42:AE49" si="2">AB42-AD42</f>
        <v>0</v>
      </c>
      <c r="AI42" s="6">
        <f t="shared" ref="AI42:AP49" ca="1" si="3">IF((ROW()-ROW($AI$42))=(COLUMN()-COLUMN($AI$42)),INDIRECT(ADDRESS(ROW($AB42),COLUMN($AB42))),0)</f>
        <v>97</v>
      </c>
      <c r="AJ42" s="6">
        <f t="shared" ca="1" si="3"/>
        <v>0</v>
      </c>
      <c r="AK42" s="6">
        <f t="shared" ca="1" si="3"/>
        <v>0</v>
      </c>
      <c r="AL42" s="6">
        <f t="shared" ca="1" si="3"/>
        <v>0</v>
      </c>
      <c r="AM42" s="6">
        <f t="shared" ca="1" si="3"/>
        <v>0</v>
      </c>
      <c r="AN42" s="6">
        <f t="shared" ca="1" si="3"/>
        <v>0</v>
      </c>
      <c r="AO42" s="6">
        <f t="shared" ca="1" si="3"/>
        <v>0</v>
      </c>
      <c r="AP42" s="6">
        <f t="shared" ca="1" si="3"/>
        <v>0</v>
      </c>
      <c r="AT42" s="6">
        <f t="array" aca="1" ref="AT42:AY49" ca="1">MMULT(L42:Q49, MINVERSE(AI62:AN67))</f>
        <v>4.3303571428571432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AY42" s="6">
        <f ca="1"/>
        <v>0</v>
      </c>
      <c r="BE42" s="6">
        <f t="array" aca="1" ref="BE42:BJ49" ca="1">MMULT(TRANSPOSE(C62:J67), MINVERSE(AI62:AN67))</f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J42" s="6">
        <f ca="1"/>
        <v>0</v>
      </c>
      <c r="BT42" s="6">
        <f t="array" aca="1" ref="BT42:BY49" ca="1">MMULT(L42:Q49, MINVERSE(BT62:BY67))</f>
        <v>0.97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Y42" s="6">
        <f ca="1"/>
        <v>0</v>
      </c>
      <c r="CA42" s="40">
        <f t="shared" ref="CA42:CH49" ca="1" si="4">IF((ROW()-ROW($CA$42))=(COLUMN()-COLUMN($CA$42)),INDIRECT(ADDRESS(ROW($Z42),COLUMN($Z42))),0)</f>
        <v>0</v>
      </c>
      <c r="CB42" s="40">
        <f t="shared" ca="1" si="4"/>
        <v>0</v>
      </c>
      <c r="CC42" s="40">
        <f t="shared" ca="1" si="4"/>
        <v>0</v>
      </c>
      <c r="CD42" s="40">
        <f t="shared" ca="1" si="4"/>
        <v>0</v>
      </c>
      <c r="CE42" s="40">
        <f t="shared" ca="1" si="4"/>
        <v>0</v>
      </c>
      <c r="CF42" s="40">
        <f t="shared" ca="1" si="4"/>
        <v>0</v>
      </c>
      <c r="CG42" s="40">
        <f t="shared" ca="1" si="4"/>
        <v>0</v>
      </c>
      <c r="CH42" s="40">
        <f t="shared" ca="1" si="4"/>
        <v>0</v>
      </c>
      <c r="CJ42" s="40">
        <f t="shared" ref="CJ42:CK46" ca="1" si="5">IF((ROW()-ROW($CA$42))=(COLUMN()-COLUMN($CA$42)),INDIRECT(ADDRESS(ROW($Z42),COLUMN($Z42))),0)</f>
        <v>0</v>
      </c>
      <c r="CK42" s="40">
        <f t="shared" ca="1" si="5"/>
        <v>0</v>
      </c>
      <c r="CL42" s="31"/>
      <c r="CM42" s="31"/>
      <c r="CN42" s="31"/>
      <c r="CO42" s="31"/>
    </row>
    <row r="43" spans="1:93">
      <c r="A43" s="71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1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D43" s="6">
        <v>87</v>
      </c>
      <c r="AE43" s="7">
        <f t="shared" si="2"/>
        <v>0</v>
      </c>
      <c r="AI43" s="6">
        <f t="shared" ca="1" si="3"/>
        <v>0</v>
      </c>
      <c r="AJ43" s="6">
        <f t="shared" ca="1" si="3"/>
        <v>87</v>
      </c>
      <c r="AK43" s="6">
        <f t="shared" ca="1" si="3"/>
        <v>0</v>
      </c>
      <c r="AL43" s="6">
        <f t="shared" ca="1" si="3"/>
        <v>0</v>
      </c>
      <c r="AM43" s="6">
        <f t="shared" ca="1" si="3"/>
        <v>0</v>
      </c>
      <c r="AN43" s="6">
        <f t="shared" ca="1" si="3"/>
        <v>0</v>
      </c>
      <c r="AO43" s="6">
        <f t="shared" ca="1" si="3"/>
        <v>0</v>
      </c>
      <c r="AP43" s="6">
        <f t="shared" ca="1" si="3"/>
        <v>0</v>
      </c>
      <c r="AT43" s="6">
        <f ca="1"/>
        <v>0</v>
      </c>
      <c r="AU43" s="6">
        <f ca="1"/>
        <v>1.1125319693094629</v>
      </c>
      <c r="AV43" s="6">
        <f ca="1"/>
        <v>0</v>
      </c>
      <c r="AW43" s="6">
        <f ca="1"/>
        <v>0</v>
      </c>
      <c r="AX43" s="6">
        <f ca="1"/>
        <v>0</v>
      </c>
      <c r="AY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J43" s="6">
        <f ca="1"/>
        <v>0</v>
      </c>
      <c r="BT43" s="6">
        <f ca="1"/>
        <v>0</v>
      </c>
      <c r="BU43" s="6">
        <f ca="1"/>
        <v>1</v>
      </c>
      <c r="BV43" s="6">
        <f ca="1"/>
        <v>0</v>
      </c>
      <c r="BW43" s="6">
        <f ca="1"/>
        <v>0</v>
      </c>
      <c r="BX43" s="6">
        <f ca="1"/>
        <v>0</v>
      </c>
      <c r="BY43" s="6">
        <f ca="1"/>
        <v>0</v>
      </c>
      <c r="CA43" s="40">
        <f t="shared" ca="1" si="4"/>
        <v>0</v>
      </c>
      <c r="CB43" s="40">
        <f t="shared" ca="1" si="4"/>
        <v>0</v>
      </c>
      <c r="CC43" s="40">
        <f t="shared" ca="1" si="4"/>
        <v>0</v>
      </c>
      <c r="CD43" s="40">
        <f t="shared" ca="1" si="4"/>
        <v>0</v>
      </c>
      <c r="CE43" s="40">
        <f t="shared" ca="1" si="4"/>
        <v>0</v>
      </c>
      <c r="CF43" s="40">
        <f t="shared" ca="1" si="4"/>
        <v>0</v>
      </c>
      <c r="CG43" s="40">
        <f t="shared" ca="1" si="4"/>
        <v>0</v>
      </c>
      <c r="CH43" s="40">
        <f t="shared" ca="1" si="4"/>
        <v>0</v>
      </c>
      <c r="CJ43" s="40">
        <f t="shared" ca="1" si="5"/>
        <v>0</v>
      </c>
      <c r="CK43" s="40">
        <f t="shared" ca="1" si="5"/>
        <v>0</v>
      </c>
      <c r="CL43" s="31"/>
      <c r="CM43" s="31"/>
      <c r="CN43" s="31"/>
      <c r="CO43" s="31"/>
    </row>
    <row r="44" spans="1:93">
      <c r="A44" s="71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1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D44" s="6">
        <v>22.4</v>
      </c>
      <c r="AE44" s="7">
        <f t="shared" si="2"/>
        <v>0</v>
      </c>
      <c r="AI44" s="6">
        <f t="shared" ca="1" si="3"/>
        <v>0</v>
      </c>
      <c r="AJ44" s="6">
        <f t="shared" ca="1" si="3"/>
        <v>0</v>
      </c>
      <c r="AK44" s="6">
        <f t="shared" ca="1" si="3"/>
        <v>22.4</v>
      </c>
      <c r="AL44" s="6">
        <f t="shared" ca="1" si="3"/>
        <v>0</v>
      </c>
      <c r="AM44" s="6">
        <f t="shared" ca="1" si="3"/>
        <v>0</v>
      </c>
      <c r="AN44" s="6">
        <f t="shared" ca="1" si="3"/>
        <v>0</v>
      </c>
      <c r="AO44" s="6">
        <f t="shared" ca="1" si="3"/>
        <v>0</v>
      </c>
      <c r="AP44" s="6">
        <f t="shared" ca="1" si="3"/>
        <v>0</v>
      </c>
      <c r="AT44" s="6">
        <f ca="1"/>
        <v>0.13392857142857142</v>
      </c>
      <c r="AU44" s="6">
        <f ca="1"/>
        <v>0</v>
      </c>
      <c r="AV44" s="6">
        <f ca="1"/>
        <v>0</v>
      </c>
      <c r="AW44" s="6">
        <f ca="1"/>
        <v>0</v>
      </c>
      <c r="AX44" s="6">
        <f ca="1"/>
        <v>48.5</v>
      </c>
      <c r="AY44" s="6">
        <f ca="1"/>
        <v>0</v>
      </c>
      <c r="BE44" s="6">
        <f ca="1"/>
        <v>1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J44" s="6">
        <f ca="1"/>
        <v>0</v>
      </c>
      <c r="BT44" s="6">
        <f ca="1"/>
        <v>0.03</v>
      </c>
      <c r="BU44" s="6">
        <f ca="1"/>
        <v>0</v>
      </c>
      <c r="BV44" s="6">
        <f ca="1"/>
        <v>0</v>
      </c>
      <c r="BW44" s="6">
        <f ca="1"/>
        <v>0</v>
      </c>
      <c r="BX44" s="6">
        <f ca="1"/>
        <v>0.97487437185929648</v>
      </c>
      <c r="BY44" s="6">
        <f ca="1"/>
        <v>0</v>
      </c>
      <c r="CA44" s="40">
        <f t="shared" ca="1" si="4"/>
        <v>0</v>
      </c>
      <c r="CB44" s="40">
        <f t="shared" ca="1" si="4"/>
        <v>0</v>
      </c>
      <c r="CC44" s="40">
        <f t="shared" ca="1" si="4"/>
        <v>0</v>
      </c>
      <c r="CD44" s="40">
        <f t="shared" ca="1" si="4"/>
        <v>0</v>
      </c>
      <c r="CE44" s="40">
        <f t="shared" ca="1" si="4"/>
        <v>0</v>
      </c>
      <c r="CF44" s="40">
        <f t="shared" ca="1" si="4"/>
        <v>0</v>
      </c>
      <c r="CG44" s="40">
        <f t="shared" ca="1" si="4"/>
        <v>0</v>
      </c>
      <c r="CH44" s="40">
        <f t="shared" ca="1" si="4"/>
        <v>0</v>
      </c>
      <c r="CJ44" s="40">
        <f t="shared" ca="1" si="5"/>
        <v>0</v>
      </c>
      <c r="CK44" s="40">
        <f t="shared" ca="1" si="5"/>
        <v>0</v>
      </c>
      <c r="CL44" s="31"/>
      <c r="CM44" s="31"/>
      <c r="CN44" s="31"/>
      <c r="CO44" s="31"/>
    </row>
    <row r="45" spans="1:93">
      <c r="A45" s="71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1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D45" s="6">
        <v>78.2</v>
      </c>
      <c r="AE45" s="7">
        <f t="shared" si="2"/>
        <v>0</v>
      </c>
      <c r="AI45" s="6">
        <f t="shared" ca="1" si="3"/>
        <v>0</v>
      </c>
      <c r="AJ45" s="6">
        <f t="shared" ca="1" si="3"/>
        <v>0</v>
      </c>
      <c r="AK45" s="6">
        <f t="shared" ca="1" si="3"/>
        <v>0</v>
      </c>
      <c r="AL45" s="6">
        <f t="shared" ca="1" si="3"/>
        <v>78.199999999999989</v>
      </c>
      <c r="AM45" s="6">
        <f t="shared" ca="1" si="3"/>
        <v>0</v>
      </c>
      <c r="AN45" s="6">
        <f t="shared" ca="1" si="3"/>
        <v>0</v>
      </c>
      <c r="AO45" s="6">
        <f t="shared" ca="1" si="3"/>
        <v>0</v>
      </c>
      <c r="AP45" s="6">
        <f t="shared" ca="1" si="3"/>
        <v>0</v>
      </c>
      <c r="AT45" s="6">
        <f ca="1"/>
        <v>0</v>
      </c>
      <c r="AU45" s="6">
        <f ca="1"/>
        <v>0</v>
      </c>
      <c r="AV45" s="6">
        <f ca="1"/>
        <v>1.4126984126984128</v>
      </c>
      <c r="AW45" s="6">
        <f ca="1"/>
        <v>1.2817460317460316</v>
      </c>
      <c r="AX45" s="6">
        <f ca="1"/>
        <v>0</v>
      </c>
      <c r="AY45" s="6">
        <f ca="1"/>
        <v>4.7627118644067794</v>
      </c>
      <c r="BE45" s="6">
        <f ca="1"/>
        <v>0</v>
      </c>
      <c r="BF45" s="6">
        <f ca="1"/>
        <v>1</v>
      </c>
      <c r="BG45" s="6">
        <f ca="1"/>
        <v>0</v>
      </c>
      <c r="BH45" s="6">
        <f ca="1"/>
        <v>0</v>
      </c>
      <c r="BI45" s="6">
        <f ca="1"/>
        <v>0</v>
      </c>
      <c r="BJ45" s="6">
        <f ca="1"/>
        <v>0</v>
      </c>
      <c r="BT45" s="6">
        <f ca="1"/>
        <v>0</v>
      </c>
      <c r="BU45" s="6">
        <f ca="1"/>
        <v>0</v>
      </c>
      <c r="BV45" s="6">
        <f ca="1"/>
        <v>1</v>
      </c>
      <c r="BW45" s="6">
        <f ca="1"/>
        <v>0.72747747747747749</v>
      </c>
      <c r="BX45" s="6">
        <f ca="1"/>
        <v>0</v>
      </c>
      <c r="BY45" s="6">
        <f ca="1"/>
        <v>1</v>
      </c>
      <c r="CA45" s="40">
        <f t="shared" ca="1" si="4"/>
        <v>0</v>
      </c>
      <c r="CB45" s="40">
        <f t="shared" ca="1" si="4"/>
        <v>0</v>
      </c>
      <c r="CC45" s="40">
        <f t="shared" ca="1" si="4"/>
        <v>0</v>
      </c>
      <c r="CD45" s="40">
        <f t="shared" ca="1" si="4"/>
        <v>0</v>
      </c>
      <c r="CE45" s="40">
        <f t="shared" ca="1" si="4"/>
        <v>0</v>
      </c>
      <c r="CF45" s="40">
        <f t="shared" ca="1" si="4"/>
        <v>0</v>
      </c>
      <c r="CG45" s="40">
        <f t="shared" ca="1" si="4"/>
        <v>0</v>
      </c>
      <c r="CH45" s="40">
        <f t="shared" ca="1" si="4"/>
        <v>0</v>
      </c>
      <c r="CJ45" s="40">
        <f t="shared" ca="1" si="5"/>
        <v>0</v>
      </c>
      <c r="CK45" s="40">
        <f t="shared" ca="1" si="5"/>
        <v>0</v>
      </c>
      <c r="CL45" s="31"/>
      <c r="CM45" s="31"/>
      <c r="CN45" s="31"/>
      <c r="CO45" s="31"/>
    </row>
    <row r="46" spans="1:93">
      <c r="A46" s="71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1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D46" s="6">
        <v>12.6</v>
      </c>
      <c r="AE46" s="7">
        <f t="shared" si="2"/>
        <v>0</v>
      </c>
      <c r="AI46" s="6">
        <f t="shared" ca="1" si="3"/>
        <v>0</v>
      </c>
      <c r="AJ46" s="6">
        <f t="shared" ca="1" si="3"/>
        <v>0</v>
      </c>
      <c r="AK46" s="6">
        <f t="shared" ca="1" si="3"/>
        <v>0</v>
      </c>
      <c r="AL46" s="6">
        <f t="shared" ca="1" si="3"/>
        <v>0</v>
      </c>
      <c r="AM46" s="6">
        <f t="shared" ca="1" si="3"/>
        <v>12.6</v>
      </c>
      <c r="AN46" s="6">
        <f t="shared" ca="1" si="3"/>
        <v>0</v>
      </c>
      <c r="AO46" s="6">
        <f t="shared" ca="1" si="3"/>
        <v>0</v>
      </c>
      <c r="AP46" s="6">
        <f t="shared" ca="1" si="3"/>
        <v>0</v>
      </c>
      <c r="AT46" s="6">
        <f ca="1"/>
        <v>0</v>
      </c>
      <c r="AU46" s="6">
        <f ca="1"/>
        <v>0</v>
      </c>
      <c r="AV46" s="6">
        <f ca="1"/>
        <v>0</v>
      </c>
      <c r="AW46" s="6">
        <f ca="1"/>
        <v>0.48015873015873012</v>
      </c>
      <c r="AX46" s="6">
        <f ca="1"/>
        <v>1.25</v>
      </c>
      <c r="AY46" s="6">
        <f ca="1"/>
        <v>0</v>
      </c>
      <c r="BE46" s="6">
        <f ca="1"/>
        <v>0</v>
      </c>
      <c r="BF46" s="6">
        <f ca="1"/>
        <v>0</v>
      </c>
      <c r="BG46" s="6">
        <f ca="1"/>
        <v>0.99999999999999989</v>
      </c>
      <c r="BH46" s="6">
        <f ca="1"/>
        <v>0</v>
      </c>
      <c r="BI46" s="6">
        <f ca="1"/>
        <v>0</v>
      </c>
      <c r="BJ46" s="6">
        <f ca="1"/>
        <v>0</v>
      </c>
      <c r="BT46" s="6">
        <f ca="1"/>
        <v>0</v>
      </c>
      <c r="BU46" s="6">
        <f ca="1"/>
        <v>0</v>
      </c>
      <c r="BV46" s="6">
        <f ca="1"/>
        <v>0</v>
      </c>
      <c r="BW46" s="6">
        <f ca="1"/>
        <v>0.27252252252252257</v>
      </c>
      <c r="BX46" s="6">
        <f ca="1"/>
        <v>2.5125628140703519E-2</v>
      </c>
      <c r="BY46" s="6">
        <f ca="1"/>
        <v>0</v>
      </c>
      <c r="CA46" s="40">
        <f t="shared" ca="1" si="4"/>
        <v>0</v>
      </c>
      <c r="CB46" s="40">
        <f t="shared" ca="1" si="4"/>
        <v>0</v>
      </c>
      <c r="CC46" s="40">
        <f t="shared" ca="1" si="4"/>
        <v>0</v>
      </c>
      <c r="CD46" s="40">
        <f t="shared" ca="1" si="4"/>
        <v>0</v>
      </c>
      <c r="CE46" s="40">
        <f t="shared" ca="1" si="4"/>
        <v>0</v>
      </c>
      <c r="CF46" s="40">
        <f t="shared" ca="1" si="4"/>
        <v>0</v>
      </c>
      <c r="CG46" s="40">
        <f t="shared" ca="1" si="4"/>
        <v>0</v>
      </c>
      <c r="CH46" s="40">
        <f t="shared" ca="1" si="4"/>
        <v>0</v>
      </c>
      <c r="CJ46" s="40">
        <f t="shared" ca="1" si="5"/>
        <v>0</v>
      </c>
      <c r="CK46" s="40">
        <f t="shared" ca="1" si="5"/>
        <v>0</v>
      </c>
      <c r="CL46" s="31"/>
      <c r="CM46" s="31"/>
      <c r="CN46" s="31"/>
      <c r="CO46" s="31"/>
    </row>
    <row r="47" spans="1:93">
      <c r="A47" s="71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1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D47" s="6">
        <v>25.2</v>
      </c>
      <c r="AE47" s="7">
        <f t="shared" si="2"/>
        <v>0</v>
      </c>
      <c r="AI47" s="6">
        <f t="shared" ca="1" si="3"/>
        <v>0</v>
      </c>
      <c r="AJ47" s="6">
        <f t="shared" ca="1" si="3"/>
        <v>0</v>
      </c>
      <c r="AK47" s="6">
        <f t="shared" ca="1" si="3"/>
        <v>0</v>
      </c>
      <c r="AL47" s="6">
        <f t="shared" ca="1" si="3"/>
        <v>0</v>
      </c>
      <c r="AM47" s="6">
        <f t="shared" ca="1" si="3"/>
        <v>0</v>
      </c>
      <c r="AN47" s="6">
        <f t="shared" ca="1" si="3"/>
        <v>25.2</v>
      </c>
      <c r="AO47" s="6">
        <f t="shared" ca="1" si="3"/>
        <v>0</v>
      </c>
      <c r="AP47" s="6">
        <f t="shared" ca="1" si="3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AY47" s="6">
        <f ca="1"/>
        <v>0</v>
      </c>
      <c r="BE47" s="6">
        <f ca="1"/>
        <v>0</v>
      </c>
      <c r="BF47" s="6">
        <f ca="1"/>
        <v>0</v>
      </c>
      <c r="BG47" s="6">
        <f ca="1"/>
        <v>0</v>
      </c>
      <c r="BH47" s="6">
        <f ca="1"/>
        <v>0.99999999999999989</v>
      </c>
      <c r="BI47" s="6">
        <f ca="1"/>
        <v>0</v>
      </c>
      <c r="BJ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Y47" s="6">
        <f ca="1"/>
        <v>0</v>
      </c>
      <c r="CA47" s="40">
        <f t="shared" ca="1" si="4"/>
        <v>0</v>
      </c>
      <c r="CB47" s="40">
        <f t="shared" ca="1" si="4"/>
        <v>0</v>
      </c>
      <c r="CC47" s="40">
        <f t="shared" ca="1" si="4"/>
        <v>0</v>
      </c>
      <c r="CD47" s="40">
        <f t="shared" ca="1" si="4"/>
        <v>0</v>
      </c>
      <c r="CE47" s="40">
        <f t="shared" ca="1" si="4"/>
        <v>0</v>
      </c>
      <c r="CF47" s="6">
        <f t="shared" ca="1" si="4"/>
        <v>25.2</v>
      </c>
      <c r="CG47" s="6">
        <f t="shared" ca="1" si="4"/>
        <v>0</v>
      </c>
      <c r="CH47" s="6">
        <f t="shared" ca="1" si="4"/>
        <v>0</v>
      </c>
      <c r="CJ47" s="6">
        <f t="array" aca="1" ref="CJ47:CK49" ca="1">MMULT(MINVERSE(CF47:CH49), W47:X49)</f>
        <v>0</v>
      </c>
      <c r="CK47" s="6">
        <f ca="1"/>
        <v>0.99999999999999989</v>
      </c>
      <c r="CL47" s="31"/>
      <c r="CM47" s="31"/>
      <c r="CN47" s="31"/>
      <c r="CO47" s="40"/>
    </row>
    <row r="48" spans="1:93">
      <c r="A48" s="71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1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D48" s="6">
        <v>0.4</v>
      </c>
      <c r="AE48" s="7">
        <f t="shared" si="2"/>
        <v>0</v>
      </c>
      <c r="AI48" s="6">
        <f t="shared" ca="1" si="3"/>
        <v>0</v>
      </c>
      <c r="AJ48" s="6">
        <f t="shared" ca="1" si="3"/>
        <v>0</v>
      </c>
      <c r="AK48" s="6">
        <f t="shared" ca="1" si="3"/>
        <v>0</v>
      </c>
      <c r="AL48" s="6">
        <f t="shared" ca="1" si="3"/>
        <v>0</v>
      </c>
      <c r="AM48" s="6">
        <f t="shared" ca="1" si="3"/>
        <v>0</v>
      </c>
      <c r="AN48" s="6">
        <f t="shared" ca="1" si="3"/>
        <v>0</v>
      </c>
      <c r="AO48" s="6">
        <f t="shared" ca="1" si="3"/>
        <v>0.4</v>
      </c>
      <c r="AP48" s="6">
        <f t="shared" ca="1" si="3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AY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0</v>
      </c>
      <c r="BI48" s="6">
        <f ca="1"/>
        <v>1</v>
      </c>
      <c r="BJ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Y48" s="6">
        <f ca="1"/>
        <v>0</v>
      </c>
      <c r="CA48" s="40">
        <f t="shared" ca="1" si="4"/>
        <v>0</v>
      </c>
      <c r="CB48" s="40">
        <f t="shared" ca="1" si="4"/>
        <v>0</v>
      </c>
      <c r="CC48" s="40">
        <f t="shared" ca="1" si="4"/>
        <v>0</v>
      </c>
      <c r="CD48" s="40">
        <f t="shared" ca="1" si="4"/>
        <v>0</v>
      </c>
      <c r="CE48" s="40">
        <f t="shared" ca="1" si="4"/>
        <v>0</v>
      </c>
      <c r="CF48" s="6">
        <f t="shared" ca="1" si="4"/>
        <v>0</v>
      </c>
      <c r="CG48" s="6">
        <f t="shared" ca="1" si="4"/>
        <v>0.4</v>
      </c>
      <c r="CH48" s="6">
        <f t="shared" ca="1" si="4"/>
        <v>0</v>
      </c>
      <c r="CJ48" s="6">
        <f ca="1"/>
        <v>1</v>
      </c>
      <c r="CK48" s="6">
        <f ca="1"/>
        <v>0</v>
      </c>
      <c r="CL48" s="31"/>
      <c r="CM48" s="31"/>
      <c r="CN48" s="31"/>
      <c r="CO48" s="40"/>
    </row>
    <row r="49" spans="1:93">
      <c r="A49" s="71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1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D49" s="6">
        <v>5.9</v>
      </c>
      <c r="AE49" s="7">
        <f t="shared" si="2"/>
        <v>0</v>
      </c>
      <c r="AI49" s="6">
        <f t="shared" ca="1" si="3"/>
        <v>0</v>
      </c>
      <c r="AJ49" s="6">
        <f t="shared" ca="1" si="3"/>
        <v>0</v>
      </c>
      <c r="AK49" s="6">
        <f t="shared" ca="1" si="3"/>
        <v>0</v>
      </c>
      <c r="AL49" s="6">
        <f t="shared" ca="1" si="3"/>
        <v>0</v>
      </c>
      <c r="AM49" s="6">
        <f t="shared" ca="1" si="3"/>
        <v>0</v>
      </c>
      <c r="AN49" s="6">
        <f t="shared" ca="1" si="3"/>
        <v>0</v>
      </c>
      <c r="AO49" s="6">
        <f t="shared" ca="1" si="3"/>
        <v>0</v>
      </c>
      <c r="AP49" s="6">
        <f t="shared" ca="1" si="3"/>
        <v>5.9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AY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0</v>
      </c>
      <c r="BJ49" s="6">
        <f ca="1"/>
        <v>1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Y49" s="6">
        <f ca="1"/>
        <v>0</v>
      </c>
      <c r="CA49" s="40">
        <f t="shared" ca="1" si="4"/>
        <v>0</v>
      </c>
      <c r="CB49" s="40">
        <f t="shared" ca="1" si="4"/>
        <v>0</v>
      </c>
      <c r="CC49" s="40">
        <f t="shared" ca="1" si="4"/>
        <v>0</v>
      </c>
      <c r="CD49" s="40">
        <f t="shared" ca="1" si="4"/>
        <v>0</v>
      </c>
      <c r="CE49" s="40">
        <f t="shared" ca="1" si="4"/>
        <v>0</v>
      </c>
      <c r="CF49" s="6">
        <f t="shared" ca="1" si="4"/>
        <v>0</v>
      </c>
      <c r="CG49" s="6">
        <f t="shared" ca="1" si="4"/>
        <v>0</v>
      </c>
      <c r="CH49" s="6">
        <f t="shared" ca="1" si="4"/>
        <v>5.9</v>
      </c>
      <c r="CJ49" s="6">
        <f ca="1"/>
        <v>1</v>
      </c>
      <c r="CK49" s="6">
        <f ca="1"/>
        <v>0</v>
      </c>
      <c r="CL49" s="31"/>
      <c r="CM49" s="31"/>
      <c r="CN49" s="31"/>
      <c r="CO49" s="40"/>
    </row>
    <row r="50" spans="1:93" ht="19">
      <c r="B50" s="1"/>
      <c r="L50" s="69" t="s">
        <v>2</v>
      </c>
      <c r="M50" s="69"/>
      <c r="N50" s="69"/>
      <c r="O50" s="69"/>
      <c r="P50" s="69"/>
      <c r="Q50" s="69"/>
      <c r="W50" s="69" t="s">
        <v>6</v>
      </c>
      <c r="X50" s="69"/>
      <c r="Z50" s="41" t="s">
        <v>12</v>
      </c>
      <c r="AB50" s="41" t="s">
        <v>14</v>
      </c>
      <c r="AD50" s="35" t="s">
        <v>74</v>
      </c>
      <c r="AE50" s="36" t="s">
        <v>75</v>
      </c>
      <c r="AI50" s="69" t="s">
        <v>43</v>
      </c>
      <c r="AJ50" s="69"/>
      <c r="AK50" s="69"/>
      <c r="AL50" s="69"/>
      <c r="AM50" s="69"/>
      <c r="AN50" s="69"/>
      <c r="AO50" s="69"/>
      <c r="AP50" s="69"/>
      <c r="AT50" s="69" t="s">
        <v>45</v>
      </c>
      <c r="AU50" s="69"/>
      <c r="AV50" s="69"/>
      <c r="AW50" s="69"/>
      <c r="AX50" s="69"/>
      <c r="AY50" s="69"/>
      <c r="BB50" s="8"/>
      <c r="BC50" s="8"/>
      <c r="BD50" s="8"/>
      <c r="BE50" s="69" t="s">
        <v>48</v>
      </c>
      <c r="BF50" s="69"/>
      <c r="BG50" s="69"/>
      <c r="BH50" s="69"/>
      <c r="BI50" s="69"/>
      <c r="BJ50" s="69"/>
      <c r="BT50" s="72" t="s">
        <v>104</v>
      </c>
      <c r="BU50" s="72"/>
      <c r="BV50" s="72"/>
      <c r="BW50" s="72"/>
      <c r="BX50" s="72"/>
      <c r="BY50" s="72"/>
      <c r="CA50" s="69" t="s">
        <v>82</v>
      </c>
      <c r="CB50" s="69"/>
      <c r="CC50" s="69"/>
      <c r="CD50" s="69"/>
      <c r="CE50" s="69"/>
      <c r="CF50" s="69"/>
      <c r="CG50" s="69"/>
      <c r="CH50" s="69"/>
      <c r="CJ50" s="8" t="s">
        <v>83</v>
      </c>
      <c r="CK50" s="8"/>
      <c r="CL50" s="8"/>
      <c r="CM50" s="8"/>
      <c r="CN50" s="8"/>
      <c r="CO50" s="8"/>
    </row>
    <row r="51" spans="1:93" ht="16" customHeight="1">
      <c r="B51" s="1"/>
      <c r="J51" s="71" t="s">
        <v>30</v>
      </c>
      <c r="K51" s="1" t="s">
        <v>32</v>
      </c>
      <c r="L51" s="20">
        <f t="array" ref="L51:Q53">MMULT(TRANSPOSE(C28:E35), L42:Q49)</f>
        <v>100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1"/>
      <c r="W51" s="41"/>
      <c r="X51" s="41"/>
      <c r="Z51" s="41"/>
      <c r="AB51" s="41"/>
      <c r="BT51" s="7">
        <f t="shared" ref="BT51:BY51" ca="1" si="6">SUM(BT42:BT49)</f>
        <v>1</v>
      </c>
      <c r="BU51" s="7">
        <f t="shared" ca="1" si="6"/>
        <v>1</v>
      </c>
      <c r="BV51" s="7">
        <f t="shared" ca="1" si="6"/>
        <v>1</v>
      </c>
      <c r="BW51" s="7">
        <f t="shared" ca="1" si="6"/>
        <v>1</v>
      </c>
      <c r="BX51" s="7">
        <f t="shared" ca="1" si="6"/>
        <v>1</v>
      </c>
      <c r="BY51" s="7">
        <f t="shared" ca="1" si="6"/>
        <v>1</v>
      </c>
    </row>
    <row r="52" spans="1:93" ht="17">
      <c r="B52" s="1"/>
      <c r="J52" s="71"/>
      <c r="K52" s="37" t="s">
        <v>81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V52" s="41"/>
      <c r="W52" s="41"/>
      <c r="X52" s="41"/>
      <c r="Z52" s="41"/>
      <c r="AB52" s="41"/>
    </row>
    <row r="53" spans="1:93" ht="16" customHeight="1">
      <c r="B53" s="1"/>
      <c r="J53" s="71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93" ht="20">
      <c r="L54" s="73" t="s">
        <v>42</v>
      </c>
      <c r="M54" s="73"/>
      <c r="N54" s="73"/>
      <c r="O54" s="73"/>
      <c r="P54" s="73"/>
      <c r="Q54" s="73"/>
    </row>
    <row r="55" spans="1:93">
      <c r="L55" s="6">
        <f t="shared" ref="L55:Q55" si="7">SUM(L51:L53)</f>
        <v>100</v>
      </c>
      <c r="M55" s="6">
        <f t="shared" si="7"/>
        <v>87</v>
      </c>
      <c r="N55" s="6">
        <f t="shared" si="7"/>
        <v>17.8</v>
      </c>
      <c r="O55" s="6">
        <f t="shared" si="7"/>
        <v>44.4</v>
      </c>
      <c r="P55" s="6">
        <f t="shared" si="7"/>
        <v>19.899999999999999</v>
      </c>
      <c r="Q55" s="6">
        <f t="shared" si="7"/>
        <v>28.1</v>
      </c>
    </row>
    <row r="56" spans="1:93">
      <c r="L56" s="69" t="s">
        <v>91</v>
      </c>
      <c r="M56" s="69"/>
      <c r="N56" s="69"/>
      <c r="O56" s="69"/>
      <c r="P56" s="69"/>
      <c r="Q56" s="69"/>
    </row>
    <row r="60" spans="1:93">
      <c r="B60" s="1"/>
      <c r="Z60" s="70" t="s">
        <v>30</v>
      </c>
      <c r="AA60" s="70"/>
      <c r="AB60" s="70"/>
      <c r="AI60" s="69" t="s">
        <v>3</v>
      </c>
      <c r="AJ60" s="69"/>
      <c r="AK60" s="69"/>
      <c r="AL60" s="69"/>
      <c r="AM60" s="69"/>
      <c r="AN60" s="69"/>
      <c r="AT60" s="69" t="s">
        <v>4</v>
      </c>
      <c r="AU60" s="69"/>
      <c r="AV60" s="69"/>
      <c r="AW60" s="69"/>
      <c r="AX60" s="69"/>
      <c r="AY60" s="69"/>
      <c r="AZ60" s="69"/>
      <c r="BA60" s="69"/>
      <c r="BE60" s="69" t="s">
        <v>4</v>
      </c>
      <c r="BF60" s="69"/>
      <c r="BG60" s="69"/>
      <c r="BH60" s="69"/>
      <c r="BI60" s="69"/>
      <c r="BJ60" s="69"/>
      <c r="BK60" s="69"/>
      <c r="BL60" s="69"/>
      <c r="BT60" s="69" t="s">
        <v>3</v>
      </c>
      <c r="BU60" s="69"/>
      <c r="BV60" s="69"/>
      <c r="BW60" s="69"/>
      <c r="BX60" s="69"/>
      <c r="BY60" s="69"/>
    </row>
    <row r="61" spans="1:93" ht="51" customHeight="1">
      <c r="B61" s="1"/>
      <c r="V61" s="38"/>
      <c r="W61" s="38"/>
      <c r="Z61" s="11" t="s">
        <v>32</v>
      </c>
      <c r="AA61" s="2" t="s">
        <v>80</v>
      </c>
      <c r="AB61" s="11" t="s">
        <v>33</v>
      </c>
      <c r="AI61" s="2" t="s">
        <v>22</v>
      </c>
      <c r="AJ61" s="2" t="s">
        <v>24</v>
      </c>
      <c r="AK61" s="2" t="s">
        <v>25</v>
      </c>
      <c r="AL61" s="2" t="s">
        <v>0</v>
      </c>
      <c r="AM61" s="2" t="s">
        <v>15</v>
      </c>
      <c r="AN61" s="2" t="s">
        <v>16</v>
      </c>
      <c r="AT61" s="2" t="s">
        <v>23</v>
      </c>
      <c r="AU61" s="2" t="s">
        <v>1</v>
      </c>
      <c r="AV61" s="2" t="s">
        <v>27</v>
      </c>
      <c r="AW61" s="2" t="s">
        <v>26</v>
      </c>
      <c r="AX61" s="2" t="s">
        <v>29</v>
      </c>
      <c r="AY61" s="2" t="s">
        <v>19</v>
      </c>
      <c r="AZ61" s="2" t="s">
        <v>17</v>
      </c>
      <c r="BA61" s="2" t="s">
        <v>18</v>
      </c>
      <c r="BE61" s="2" t="s">
        <v>23</v>
      </c>
      <c r="BF61" s="2" t="s">
        <v>1</v>
      </c>
      <c r="BG61" s="2" t="s">
        <v>27</v>
      </c>
      <c r="BH61" s="2" t="s">
        <v>26</v>
      </c>
      <c r="BI61" s="2" t="s">
        <v>29</v>
      </c>
      <c r="BJ61" s="2" t="s">
        <v>19</v>
      </c>
      <c r="BK61" s="2" t="s">
        <v>17</v>
      </c>
      <c r="BL61" s="2" t="s">
        <v>18</v>
      </c>
      <c r="BT61" s="2" t="s">
        <v>22</v>
      </c>
      <c r="BU61" s="2" t="s">
        <v>24</v>
      </c>
      <c r="BV61" s="2" t="s">
        <v>25</v>
      </c>
      <c r="BW61" s="2" t="s">
        <v>0</v>
      </c>
      <c r="BX61" s="2" t="s">
        <v>15</v>
      </c>
      <c r="BY61" s="2" t="s">
        <v>16</v>
      </c>
    </row>
    <row r="62" spans="1:93" ht="16" customHeight="1">
      <c r="A62" s="71" t="s">
        <v>3</v>
      </c>
      <c r="B62" s="1" t="s">
        <v>22</v>
      </c>
      <c r="C62" s="3">
        <v>0</v>
      </c>
      <c r="D62" s="3">
        <v>0</v>
      </c>
      <c r="E62" s="3">
        <f>K5</f>
        <v>22.4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Z62" s="6">
        <f t="array" ref="Z62:AB67">MMULT(C62:J67, C28:E35)</f>
        <v>22.4</v>
      </c>
      <c r="AA62" s="6">
        <v>0</v>
      </c>
      <c r="AB62" s="6">
        <v>0</v>
      </c>
      <c r="AD62" s="6">
        <f t="shared" ref="AD62:AD67" si="8">SUM(Z62:AB62)</f>
        <v>22.4</v>
      </c>
      <c r="AI62" s="6">
        <f t="shared" ref="AI62:AN67" ca="1" si="9">IF((ROW()-ROW($AI$62))=(COLUMN()-COLUMN($AI$62)),INDIRECT(ADDRESS(ROW($AD62),COLUMN($AD62))),0)</f>
        <v>22.4</v>
      </c>
      <c r="AJ62" s="6">
        <f t="shared" ca="1" si="9"/>
        <v>0</v>
      </c>
      <c r="AK62" s="6">
        <f t="shared" ca="1" si="9"/>
        <v>0</v>
      </c>
      <c r="AL62" s="6">
        <f t="shared" ca="1" si="9"/>
        <v>0</v>
      </c>
      <c r="AM62" s="6">
        <f t="shared" ca="1" si="9"/>
        <v>0</v>
      </c>
      <c r="AN62" s="6">
        <f t="shared" ca="1" si="9"/>
        <v>0</v>
      </c>
      <c r="AT62" s="6">
        <f t="array" aca="1" ref="AT62:BA67" ca="1">MMULT(C62:J67, MINVERSE(AI42:AP49))</f>
        <v>0</v>
      </c>
      <c r="AU62" s="6">
        <f ca="1"/>
        <v>0</v>
      </c>
      <c r="AV62" s="6">
        <f ca="1"/>
        <v>1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A62" s="6">
        <f ca="1"/>
        <v>0</v>
      </c>
      <c r="BE62" s="6">
        <f t="array" aca="1" ref="BE62:BL67" ca="1">MMULT(AT62:BA67, BE83:BL90)</f>
        <v>0</v>
      </c>
      <c r="BF62" s="6">
        <f ca="1"/>
        <v>0</v>
      </c>
      <c r="BG62" s="6">
        <f ca="1"/>
        <v>1.1546391752577319</v>
      </c>
      <c r="BH62" s="6">
        <f ca="1"/>
        <v>0</v>
      </c>
      <c r="BI62" s="6">
        <f ca="1"/>
        <v>0</v>
      </c>
      <c r="BJ62" s="6">
        <f ca="1"/>
        <v>0</v>
      </c>
      <c r="BK62" s="6">
        <f ca="1"/>
        <v>56</v>
      </c>
      <c r="BL62" s="6">
        <f ca="1"/>
        <v>0</v>
      </c>
      <c r="BO62" s="6">
        <f t="array" aca="1" ref="BO62:BO67" ca="1">MMULT(BE62:BL67, Z42:Z49)</f>
        <v>22.400000000000002</v>
      </c>
      <c r="BP62" s="7">
        <f t="shared" ref="BP62:BP67" ca="1" si="10">BO62-AD62</f>
        <v>0</v>
      </c>
      <c r="BT62" s="6">
        <f t="shared" ref="BT62:BY67" ca="1" si="11">IF((ROW()-ROW($BT$62))=(COLUMN()-COLUMN($BT$62)),INDIRECT(ADDRESS(ROW(L$55),COLUMN(L$55))),0)</f>
        <v>100</v>
      </c>
      <c r="BU62" s="6">
        <f t="shared" ca="1" si="11"/>
        <v>0</v>
      </c>
      <c r="BV62" s="6">
        <f t="shared" ca="1" si="11"/>
        <v>0</v>
      </c>
      <c r="BW62" s="6">
        <f t="shared" ca="1" si="11"/>
        <v>0</v>
      </c>
      <c r="BX62" s="6">
        <f t="shared" ca="1" si="11"/>
        <v>0</v>
      </c>
      <c r="BY62" s="6">
        <f t="shared" ca="1" si="11"/>
        <v>0</v>
      </c>
    </row>
    <row r="63" spans="1:93">
      <c r="A63" s="71"/>
      <c r="B63" s="1" t="s">
        <v>24</v>
      </c>
      <c r="C63" s="3">
        <v>0</v>
      </c>
      <c r="D63" s="3">
        <v>0</v>
      </c>
      <c r="E63" s="3">
        <v>0</v>
      </c>
      <c r="F63" s="3">
        <f>K11</f>
        <v>78.2</v>
      </c>
      <c r="G63" s="3">
        <v>0</v>
      </c>
      <c r="H63" s="3">
        <v>0</v>
      </c>
      <c r="I63" s="3">
        <v>0</v>
      </c>
      <c r="J63" s="3">
        <v>0</v>
      </c>
      <c r="Z63" s="6">
        <v>78.2</v>
      </c>
      <c r="AA63" s="6">
        <v>0</v>
      </c>
      <c r="AB63" s="6">
        <v>0</v>
      </c>
      <c r="AD63" s="6">
        <f t="shared" si="8"/>
        <v>78.2</v>
      </c>
      <c r="AI63" s="6">
        <f t="shared" ca="1" si="9"/>
        <v>0</v>
      </c>
      <c r="AJ63" s="6">
        <f t="shared" ca="1" si="9"/>
        <v>78.2</v>
      </c>
      <c r="AK63" s="6">
        <f t="shared" ca="1" si="9"/>
        <v>0</v>
      </c>
      <c r="AL63" s="6">
        <f t="shared" ca="1" si="9"/>
        <v>0</v>
      </c>
      <c r="AM63" s="6">
        <f t="shared" ca="1" si="9"/>
        <v>0</v>
      </c>
      <c r="AN63" s="6">
        <f t="shared" ca="1" si="9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1.0000000000000002</v>
      </c>
      <c r="AX63" s="6">
        <f ca="1"/>
        <v>0</v>
      </c>
      <c r="AY63" s="6">
        <f ca="1"/>
        <v>0</v>
      </c>
      <c r="AZ63" s="6">
        <f ca="1"/>
        <v>0</v>
      </c>
      <c r="BA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1.0000000000000002</v>
      </c>
      <c r="BI63" s="6">
        <f ca="1"/>
        <v>1.4126984126984128</v>
      </c>
      <c r="BJ63" s="6">
        <f ca="1"/>
        <v>1.9600655076845552</v>
      </c>
      <c r="BK63" s="6">
        <f ca="1"/>
        <v>1.7658730158730163</v>
      </c>
      <c r="BL63" s="6">
        <f ca="1"/>
        <v>4.7627118644067803</v>
      </c>
      <c r="BO63" s="6">
        <f ca="1"/>
        <v>78.2</v>
      </c>
      <c r="BP63" s="7">
        <f t="shared" ca="1" si="10"/>
        <v>0</v>
      </c>
      <c r="BT63" s="6">
        <f t="shared" ca="1" si="11"/>
        <v>0</v>
      </c>
      <c r="BU63" s="6">
        <f t="shared" ca="1" si="11"/>
        <v>87</v>
      </c>
      <c r="BV63" s="6">
        <f t="shared" ca="1" si="11"/>
        <v>0</v>
      </c>
      <c r="BW63" s="6">
        <f t="shared" ca="1" si="11"/>
        <v>0</v>
      </c>
      <c r="BX63" s="6">
        <f t="shared" ca="1" si="11"/>
        <v>0</v>
      </c>
      <c r="BY63" s="6">
        <f t="shared" ca="1" si="11"/>
        <v>0</v>
      </c>
    </row>
    <row r="64" spans="1:93">
      <c r="A64" s="71"/>
      <c r="B64" s="1" t="s">
        <v>25</v>
      </c>
      <c r="C64" s="3">
        <v>0</v>
      </c>
      <c r="D64" s="3">
        <v>0</v>
      </c>
      <c r="E64" s="3">
        <v>0</v>
      </c>
      <c r="F64" s="3">
        <v>0</v>
      </c>
      <c r="G64" s="3">
        <f>R11</f>
        <v>12.6</v>
      </c>
      <c r="H64" s="3">
        <v>0</v>
      </c>
      <c r="I64" s="3">
        <v>0</v>
      </c>
      <c r="J64" s="3">
        <v>0</v>
      </c>
      <c r="Z64" s="6">
        <v>12.6</v>
      </c>
      <c r="AA64" s="6">
        <v>0</v>
      </c>
      <c r="AB64" s="6">
        <v>0</v>
      </c>
      <c r="AD64" s="6">
        <f t="shared" si="8"/>
        <v>12.6</v>
      </c>
      <c r="AI64" s="6">
        <f t="shared" ca="1" si="9"/>
        <v>0</v>
      </c>
      <c r="AJ64" s="6">
        <f t="shared" ca="1" si="9"/>
        <v>0</v>
      </c>
      <c r="AK64" s="6">
        <f t="shared" ca="1" si="9"/>
        <v>12.6</v>
      </c>
      <c r="AL64" s="6">
        <f t="shared" ca="1" si="9"/>
        <v>0</v>
      </c>
      <c r="AM64" s="6">
        <f t="shared" ca="1" si="9"/>
        <v>0</v>
      </c>
      <c r="AN64" s="6">
        <f t="shared" ca="1" si="9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A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0.48015873015873001</v>
      </c>
      <c r="BK64" s="6">
        <f ca="1"/>
        <v>1.2499999999999998</v>
      </c>
      <c r="BL64" s="6">
        <f ca="1"/>
        <v>0</v>
      </c>
      <c r="BO64" s="6">
        <f ca="1"/>
        <v>12.599999999999996</v>
      </c>
      <c r="BP64" s="7">
        <f t="shared" ca="1" si="10"/>
        <v>0</v>
      </c>
      <c r="BT64" s="6">
        <f t="shared" ca="1" si="11"/>
        <v>0</v>
      </c>
      <c r="BU64" s="6">
        <f t="shared" ca="1" si="11"/>
        <v>0</v>
      </c>
      <c r="BV64" s="6">
        <f t="shared" ca="1" si="11"/>
        <v>17.8</v>
      </c>
      <c r="BW64" s="6">
        <f t="shared" ca="1" si="11"/>
        <v>0</v>
      </c>
      <c r="BX64" s="6">
        <f t="shared" ca="1" si="11"/>
        <v>0</v>
      </c>
      <c r="BY64" s="6">
        <f t="shared" ca="1" si="11"/>
        <v>0</v>
      </c>
    </row>
    <row r="65" spans="1:78">
      <c r="A65" s="71"/>
      <c r="B65" s="1" t="s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f>Y16</f>
        <v>25.2</v>
      </c>
      <c r="I65" s="3">
        <v>0</v>
      </c>
      <c r="J65" s="3">
        <v>0</v>
      </c>
      <c r="Z65" s="6">
        <v>0</v>
      </c>
      <c r="AA65" s="6">
        <v>25.2</v>
      </c>
      <c r="AB65" s="6">
        <v>0</v>
      </c>
      <c r="AD65" s="6">
        <f t="shared" si="8"/>
        <v>25.2</v>
      </c>
      <c r="AI65" s="6">
        <f t="shared" ca="1" si="9"/>
        <v>0</v>
      </c>
      <c r="AJ65" s="6">
        <f t="shared" ca="1" si="9"/>
        <v>0</v>
      </c>
      <c r="AK65" s="6">
        <f t="shared" ca="1" si="9"/>
        <v>0</v>
      </c>
      <c r="AL65" s="6">
        <f t="shared" ca="1" si="9"/>
        <v>25.2</v>
      </c>
      <c r="AM65" s="6">
        <f t="shared" ca="1" si="9"/>
        <v>0</v>
      </c>
      <c r="AN65" s="6">
        <f t="shared" ca="1" si="9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0.99999999999999989</v>
      </c>
      <c r="AZ65" s="6">
        <f ca="1"/>
        <v>0</v>
      </c>
      <c r="BA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0.99999999999999989</v>
      </c>
      <c r="BK65" s="6">
        <f ca="1"/>
        <v>0</v>
      </c>
      <c r="BL65" s="6">
        <f ca="1"/>
        <v>0</v>
      </c>
      <c r="BO65" s="6">
        <f ca="1"/>
        <v>25.199999999999996</v>
      </c>
      <c r="BP65" s="7">
        <f t="shared" ca="1" si="10"/>
        <v>0</v>
      </c>
      <c r="BT65" s="6">
        <f t="shared" ca="1" si="11"/>
        <v>0</v>
      </c>
      <c r="BU65" s="6">
        <f t="shared" ca="1" si="11"/>
        <v>0</v>
      </c>
      <c r="BV65" s="6">
        <f t="shared" ca="1" si="11"/>
        <v>0</v>
      </c>
      <c r="BW65" s="6">
        <f t="shared" ca="1" si="11"/>
        <v>44.4</v>
      </c>
      <c r="BX65" s="6">
        <f t="shared" ca="1" si="11"/>
        <v>0</v>
      </c>
      <c r="BY65" s="6">
        <f t="shared" ca="1" si="11"/>
        <v>0</v>
      </c>
    </row>
    <row r="66" spans="1:78">
      <c r="A66" s="71"/>
      <c r="B66" s="1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f>X10</f>
        <v>0.4</v>
      </c>
      <c r="J66" s="3">
        <v>0</v>
      </c>
      <c r="Z66" s="6">
        <v>0</v>
      </c>
      <c r="AA66" s="6">
        <v>0</v>
      </c>
      <c r="AB66" s="6">
        <v>0.4</v>
      </c>
      <c r="AD66" s="6">
        <f t="shared" si="8"/>
        <v>0.4</v>
      </c>
      <c r="AI66" s="6">
        <f t="shared" ca="1" si="9"/>
        <v>0</v>
      </c>
      <c r="AJ66" s="6">
        <f t="shared" ca="1" si="9"/>
        <v>0</v>
      </c>
      <c r="AK66" s="6">
        <f t="shared" ca="1" si="9"/>
        <v>0</v>
      </c>
      <c r="AL66" s="6">
        <f t="shared" ca="1" si="9"/>
        <v>0</v>
      </c>
      <c r="AM66" s="6">
        <f t="shared" ca="1" si="9"/>
        <v>0.4</v>
      </c>
      <c r="AN66" s="6">
        <f t="shared" ca="1" si="9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A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L66" s="6">
        <f ca="1"/>
        <v>0</v>
      </c>
      <c r="BO66" s="6">
        <f ca="1"/>
        <v>0.4</v>
      </c>
      <c r="BP66" s="7">
        <f t="shared" ca="1" si="10"/>
        <v>0</v>
      </c>
      <c r="BT66" s="6">
        <f t="shared" ca="1" si="11"/>
        <v>0</v>
      </c>
      <c r="BU66" s="6">
        <f t="shared" ca="1" si="11"/>
        <v>0</v>
      </c>
      <c r="BV66" s="6">
        <f t="shared" ca="1" si="11"/>
        <v>0</v>
      </c>
      <c r="BW66" s="6">
        <f t="shared" ca="1" si="11"/>
        <v>0</v>
      </c>
      <c r="BX66" s="6">
        <f t="shared" ca="1" si="11"/>
        <v>19.899999999999999</v>
      </c>
      <c r="BY66" s="6">
        <f t="shared" ca="1" si="11"/>
        <v>0</v>
      </c>
    </row>
    <row r="67" spans="1:78">
      <c r="A67" s="71"/>
      <c r="B67" s="1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f>X4</f>
        <v>5.9</v>
      </c>
      <c r="Z67" s="6">
        <v>0</v>
      </c>
      <c r="AA67" s="6">
        <v>0</v>
      </c>
      <c r="AB67" s="6">
        <v>5.9</v>
      </c>
      <c r="AD67" s="6">
        <f t="shared" si="8"/>
        <v>5.9</v>
      </c>
      <c r="AI67" s="6">
        <f t="shared" ca="1" si="9"/>
        <v>0</v>
      </c>
      <c r="AJ67" s="6">
        <f t="shared" ca="1" si="9"/>
        <v>0</v>
      </c>
      <c r="AK67" s="6">
        <f t="shared" ca="1" si="9"/>
        <v>0</v>
      </c>
      <c r="AL67" s="6">
        <f t="shared" ca="1" si="9"/>
        <v>0</v>
      </c>
      <c r="AM67" s="6">
        <f t="shared" ca="1" si="9"/>
        <v>0</v>
      </c>
      <c r="AN67" s="6">
        <f t="shared" ca="1" si="9"/>
        <v>5.9</v>
      </c>
      <c r="AT67" s="6">
        <f ca="1"/>
        <v>0</v>
      </c>
      <c r="AU67" s="6">
        <f ca="1"/>
        <v>0</v>
      </c>
      <c r="AV67" s="6">
        <f ca="1"/>
        <v>0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A67" s="6">
        <f ca="1"/>
        <v>1</v>
      </c>
      <c r="BE67" s="6">
        <f ca="1"/>
        <v>0</v>
      </c>
      <c r="BF67" s="6">
        <f ca="1"/>
        <v>0</v>
      </c>
      <c r="BG67" s="6">
        <f ca="1"/>
        <v>0</v>
      </c>
      <c r="BH67" s="6">
        <f ca="1"/>
        <v>0</v>
      </c>
      <c r="BI67" s="6">
        <f ca="1"/>
        <v>0</v>
      </c>
      <c r="BJ67" s="6">
        <f ca="1"/>
        <v>0</v>
      </c>
      <c r="BK67" s="6">
        <f ca="1"/>
        <v>0</v>
      </c>
      <c r="BL67" s="6">
        <f ca="1"/>
        <v>1</v>
      </c>
      <c r="BO67" s="6">
        <f ca="1"/>
        <v>5.9</v>
      </c>
      <c r="BP67" s="7">
        <f t="shared" ca="1" si="10"/>
        <v>0</v>
      </c>
      <c r="BT67" s="6">
        <f t="shared" ca="1" si="11"/>
        <v>0</v>
      </c>
      <c r="BU67" s="6">
        <f t="shared" ca="1" si="11"/>
        <v>0</v>
      </c>
      <c r="BV67" s="6">
        <f t="shared" ca="1" si="11"/>
        <v>0</v>
      </c>
      <c r="BW67" s="6">
        <f t="shared" ca="1" si="11"/>
        <v>0</v>
      </c>
      <c r="BX67" s="6">
        <f t="shared" ca="1" si="11"/>
        <v>0</v>
      </c>
      <c r="BY67" s="6">
        <f t="shared" ca="1" si="11"/>
        <v>28.1</v>
      </c>
    </row>
    <row r="68" spans="1:78" ht="18">
      <c r="C68" s="69" t="s">
        <v>5</v>
      </c>
      <c r="D68" s="69"/>
      <c r="E68" s="69"/>
      <c r="F68" s="69"/>
      <c r="G68" s="69"/>
      <c r="H68" s="69"/>
      <c r="I68" s="69"/>
      <c r="J68" s="69"/>
      <c r="X68" s="15"/>
      <c r="Y68" s="15"/>
      <c r="Z68" s="73" t="s">
        <v>69</v>
      </c>
      <c r="AA68" s="73"/>
      <c r="AB68" s="73"/>
      <c r="AD68" s="34" t="s">
        <v>71</v>
      </c>
      <c r="AI68" s="69" t="s">
        <v>44</v>
      </c>
      <c r="AJ68" s="69"/>
      <c r="AK68" s="69"/>
      <c r="AL68" s="69"/>
      <c r="AM68" s="69"/>
      <c r="AN68" s="69"/>
      <c r="AT68" s="75" t="s">
        <v>46</v>
      </c>
      <c r="AU68" s="75"/>
      <c r="AV68" s="75"/>
      <c r="AW68" s="75"/>
      <c r="AX68" s="75"/>
      <c r="AY68" s="75"/>
      <c r="AZ68" s="75"/>
      <c r="BA68" s="75"/>
      <c r="BB68" s="25"/>
      <c r="BC68" s="25"/>
      <c r="BD68" s="25"/>
      <c r="BE68" s="72" t="s">
        <v>50</v>
      </c>
      <c r="BF68" s="72"/>
      <c r="BG68" s="72"/>
      <c r="BH68" s="72"/>
      <c r="BI68" s="72"/>
      <c r="BJ68" s="72"/>
      <c r="BK68" s="72"/>
      <c r="BL68" s="72"/>
      <c r="BM68" s="26"/>
      <c r="BN68" s="26"/>
      <c r="BO68" s="30" t="s">
        <v>59</v>
      </c>
      <c r="BP68" s="26" t="s">
        <v>60</v>
      </c>
      <c r="BQ68" s="26"/>
      <c r="BR68" s="26"/>
      <c r="BS68" s="26"/>
      <c r="BT68" s="72" t="s">
        <v>92</v>
      </c>
      <c r="BU68" s="72"/>
      <c r="BV68" s="72"/>
      <c r="BW68" s="72"/>
      <c r="BX68" s="72"/>
      <c r="BY68" s="72"/>
      <c r="BZ68" s="26"/>
    </row>
    <row r="69" spans="1:78">
      <c r="C69" s="20">
        <f>SUM(C62:C67)</f>
        <v>0</v>
      </c>
      <c r="D69" s="20">
        <f t="shared" ref="D69:J69" si="12">SUM(D62:D67)</f>
        <v>0</v>
      </c>
      <c r="E69" s="20">
        <f t="shared" si="12"/>
        <v>22.4</v>
      </c>
      <c r="F69" s="20">
        <f t="shared" si="12"/>
        <v>78.2</v>
      </c>
      <c r="G69" s="20">
        <f t="shared" si="12"/>
        <v>12.6</v>
      </c>
      <c r="H69" s="20">
        <f t="shared" si="12"/>
        <v>25.2</v>
      </c>
      <c r="I69" s="20">
        <f t="shared" si="12"/>
        <v>0.4</v>
      </c>
      <c r="J69" s="20">
        <f t="shared" si="12"/>
        <v>5.9</v>
      </c>
      <c r="X69" s="15"/>
      <c r="Y69" s="15"/>
      <c r="Z69" s="15"/>
      <c r="AA69" s="15"/>
      <c r="AC69" s="34"/>
      <c r="AI69" s="41"/>
      <c r="AJ69" s="41"/>
      <c r="AK69" s="41"/>
      <c r="AL69" s="41"/>
      <c r="AM69" s="41"/>
      <c r="AN69" s="41"/>
      <c r="AT69" s="43"/>
      <c r="AU69" s="43"/>
      <c r="AV69" s="43"/>
      <c r="AW69" s="43"/>
      <c r="AX69" s="43"/>
      <c r="AY69" s="43"/>
      <c r="AZ69" s="43"/>
      <c r="BA69" s="43"/>
      <c r="BB69" s="25"/>
      <c r="BC69" s="25"/>
      <c r="BD69" s="25"/>
      <c r="BE69" s="42"/>
      <c r="BF69" s="42"/>
      <c r="BG69" s="42"/>
      <c r="BH69" s="42"/>
      <c r="BI69" s="42"/>
      <c r="BJ69" s="42"/>
      <c r="BK69" s="42"/>
      <c r="BL69" s="42"/>
      <c r="BM69" s="26"/>
      <c r="BN69" s="26"/>
      <c r="BO69" s="30"/>
      <c r="BP69" s="26"/>
      <c r="BQ69" s="26"/>
      <c r="BR69" s="26"/>
      <c r="BS69" s="26"/>
      <c r="BT69" s="42"/>
      <c r="BU69" s="42"/>
      <c r="BV69" s="42"/>
      <c r="BW69" s="42"/>
      <c r="BX69" s="42"/>
      <c r="BY69" s="42"/>
      <c r="BZ69" s="26"/>
    </row>
    <row r="70" spans="1:78">
      <c r="C70" s="69" t="s">
        <v>73</v>
      </c>
      <c r="D70" s="69"/>
      <c r="E70" s="69"/>
      <c r="F70" s="69"/>
      <c r="G70" s="69"/>
      <c r="H70" s="69"/>
      <c r="I70" s="69"/>
      <c r="J70" s="69"/>
      <c r="X70" s="15"/>
      <c r="Y70" s="15"/>
      <c r="Z70" s="15"/>
      <c r="AA70" s="15"/>
      <c r="AC70" s="34"/>
      <c r="AI70" s="41"/>
      <c r="AJ70" s="41"/>
      <c r="AK70" s="41"/>
      <c r="AL70" s="41"/>
      <c r="AM70" s="41"/>
      <c r="AN70" s="41"/>
      <c r="AT70" s="43"/>
      <c r="AU70" s="43"/>
      <c r="AV70" s="43"/>
      <c r="AW70" s="43"/>
      <c r="AX70" s="43"/>
      <c r="AY70" s="43"/>
      <c r="AZ70" s="43"/>
      <c r="BA70" s="43"/>
      <c r="BB70" s="25"/>
      <c r="BC70" s="25"/>
      <c r="BD70" s="25"/>
      <c r="BE70" s="42"/>
      <c r="BF70" s="42"/>
      <c r="BG70" s="42"/>
      <c r="BH70" s="42"/>
      <c r="BI70" s="42"/>
      <c r="BJ70" s="42"/>
      <c r="BK70" s="42"/>
      <c r="BL70" s="42"/>
      <c r="BM70" s="26"/>
      <c r="BN70" s="26"/>
      <c r="BO70" s="30"/>
      <c r="BP70" s="26"/>
      <c r="BQ70" s="26"/>
      <c r="BR70" s="26"/>
      <c r="BS70" s="26"/>
      <c r="BT70" s="42"/>
      <c r="BU70" s="42"/>
      <c r="BV70" s="42"/>
      <c r="BW70" s="42"/>
      <c r="BX70" s="42"/>
      <c r="BY70" s="42"/>
      <c r="BZ70" s="26"/>
    </row>
    <row r="73" spans="1:78" ht="16" customHeight="1">
      <c r="B73" s="1"/>
      <c r="L73" s="40"/>
      <c r="M73" s="40"/>
      <c r="N73" s="40"/>
      <c r="O73" s="40"/>
      <c r="P73" s="40"/>
      <c r="Q73" s="40"/>
      <c r="R73" s="15"/>
      <c r="S73" s="15"/>
      <c r="T73" s="15"/>
      <c r="U73" s="15"/>
      <c r="V73" s="15"/>
      <c r="W73" s="15"/>
      <c r="X73" s="15"/>
      <c r="Y73" s="15"/>
      <c r="Z73" s="70" t="s">
        <v>30</v>
      </c>
      <c r="AA73" s="70"/>
      <c r="AI73" s="74" t="s">
        <v>52</v>
      </c>
      <c r="AJ73" s="74"/>
      <c r="AK73" s="31"/>
      <c r="AL73" s="74"/>
      <c r="AM73" s="74"/>
      <c r="AN73" s="31"/>
      <c r="AO73" s="31"/>
      <c r="AP73" s="31"/>
      <c r="AQ73" s="31"/>
      <c r="AR73" s="31"/>
      <c r="AS73" s="31"/>
      <c r="AT73" s="69" t="s">
        <v>4</v>
      </c>
      <c r="AU73" s="69"/>
      <c r="AV73" s="69"/>
      <c r="AW73" s="69"/>
      <c r="AX73" s="69"/>
      <c r="AY73" s="69"/>
      <c r="AZ73" s="69"/>
      <c r="BA73" s="69"/>
    </row>
    <row r="74" spans="1:78" ht="87">
      <c r="B74" s="1"/>
      <c r="L74" s="40"/>
      <c r="M74" s="40"/>
      <c r="N74" s="40"/>
      <c r="O74" s="40"/>
      <c r="P74" s="40"/>
      <c r="Q74" s="40"/>
      <c r="R74" s="15"/>
      <c r="S74" s="15"/>
      <c r="T74" s="15"/>
      <c r="U74" s="15"/>
      <c r="V74" s="15"/>
      <c r="W74" s="15"/>
      <c r="X74" s="15"/>
      <c r="Y74" s="15"/>
      <c r="Z74" s="11" t="s">
        <v>32</v>
      </c>
      <c r="AA74" s="11" t="s">
        <v>33</v>
      </c>
      <c r="AI74" s="2" t="s">
        <v>20</v>
      </c>
      <c r="AJ74" s="2" t="s">
        <v>21</v>
      </c>
      <c r="AK74" s="31"/>
      <c r="AL74" s="2"/>
      <c r="AM74" s="2"/>
      <c r="AN74" s="31"/>
      <c r="AO74" s="31"/>
      <c r="AP74" s="31"/>
      <c r="AQ74" s="31"/>
      <c r="AR74" s="31"/>
      <c r="AS74" s="31"/>
      <c r="AT74" s="2" t="s">
        <v>23</v>
      </c>
      <c r="AU74" s="2" t="s">
        <v>1</v>
      </c>
      <c r="AV74" s="2" t="s">
        <v>27</v>
      </c>
      <c r="AW74" s="2" t="s">
        <v>26</v>
      </c>
      <c r="AX74" s="2" t="s">
        <v>29</v>
      </c>
      <c r="AY74" s="2" t="s">
        <v>19</v>
      </c>
      <c r="AZ74" s="2" t="s">
        <v>17</v>
      </c>
      <c r="BA74" s="2" t="s">
        <v>18</v>
      </c>
    </row>
    <row r="75" spans="1:78" ht="16" customHeight="1">
      <c r="A75" s="71" t="s">
        <v>84</v>
      </c>
      <c r="B75" s="1" t="s">
        <v>20</v>
      </c>
      <c r="C75" s="4">
        <f>F5</f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L75" s="40"/>
      <c r="M75" s="40"/>
      <c r="N75" s="40"/>
      <c r="O75" s="40"/>
      <c r="P75" s="40"/>
      <c r="Q75" s="40"/>
      <c r="R75" s="15"/>
      <c r="S75" s="15"/>
      <c r="T75" s="15"/>
      <c r="U75" s="15"/>
      <c r="V75" s="15"/>
      <c r="W75" s="15"/>
      <c r="X75" s="15"/>
      <c r="Y75" s="15"/>
      <c r="Z75" s="6">
        <f t="array" ref="Z75:AA76">MMULT(C75:J76, C28:E35)</f>
        <v>97</v>
      </c>
      <c r="AA75" s="6">
        <v>0</v>
      </c>
      <c r="AC75" s="6">
        <f>SUM(Z75:AA75)</f>
        <v>97</v>
      </c>
      <c r="AI75" s="6">
        <f ca="1">IF((ROW()-ROW($AI$75))=(COLUMN()-COLUMN($AI$75)),INDIRECT(ADDRESS(ROW($AC75),COLUMN($AC75))),0)</f>
        <v>97</v>
      </c>
      <c r="AJ75" s="6">
        <f ca="1">IF((ROW()-ROW($AI$75))=(COLUMN()-COLUMN($AI$75)),INDIRECT(ADDRESS(ROW($AC75),COLUMN($AC75))),0)</f>
        <v>0</v>
      </c>
      <c r="AK75" s="31"/>
      <c r="AL75" s="40"/>
      <c r="AM75" s="40"/>
      <c r="AN75" s="31"/>
      <c r="AO75" s="31"/>
      <c r="AP75" s="31"/>
      <c r="AQ75" s="31"/>
      <c r="AR75" s="31"/>
      <c r="AS75" s="31"/>
      <c r="AT75" s="6">
        <f t="array" aca="1" ref="AT75:BA76" ca="1">MMULT(MINVERSE(AI75:AJ76), C75:J76)</f>
        <v>1</v>
      </c>
      <c r="AU75" s="6">
        <f ca="1"/>
        <v>0</v>
      </c>
      <c r="AV75" s="6">
        <f ca="1"/>
        <v>0</v>
      </c>
      <c r="AW75" s="6">
        <f ca="1"/>
        <v>0</v>
      </c>
      <c r="AX75" s="6">
        <f ca="1"/>
        <v>0</v>
      </c>
      <c r="AY75" s="6">
        <f ca="1"/>
        <v>0</v>
      </c>
      <c r="AZ75" s="6">
        <f ca="1"/>
        <v>0</v>
      </c>
      <c r="BA75" s="6">
        <f ca="1"/>
        <v>0</v>
      </c>
    </row>
    <row r="76" spans="1:78">
      <c r="A76" s="71"/>
      <c r="B76" s="1" t="s">
        <v>21</v>
      </c>
      <c r="C76" s="4">
        <v>0</v>
      </c>
      <c r="D76" s="4">
        <f>F11</f>
        <v>87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L76" s="40"/>
      <c r="M76" s="40"/>
      <c r="N76" s="40"/>
      <c r="O76" s="40"/>
      <c r="P76" s="40"/>
      <c r="Q76" s="40"/>
      <c r="R76" s="15"/>
      <c r="S76" s="15"/>
      <c r="T76" s="15"/>
      <c r="U76" s="15"/>
      <c r="V76" s="15"/>
      <c r="W76" s="15"/>
      <c r="X76" s="15"/>
      <c r="Y76" s="15"/>
      <c r="Z76" s="6">
        <v>87</v>
      </c>
      <c r="AA76" s="6">
        <v>0</v>
      </c>
      <c r="AC76" s="6">
        <f>SUM(Z76:AA76)</f>
        <v>87</v>
      </c>
      <c r="AI76" s="6">
        <f ca="1">IF((ROW()-ROW($AI$75))=(COLUMN()-COLUMN($AI$75)),INDIRECT(ADDRESS(ROW($AC76),COLUMN($AC76))),0)</f>
        <v>0</v>
      </c>
      <c r="AJ76" s="6">
        <f ca="1">IF((ROW()-ROW($AI$75))=(COLUMN()-COLUMN($AI$75)),INDIRECT(ADDRESS(ROW($AC76),COLUMN($AC76))),0)</f>
        <v>87</v>
      </c>
      <c r="AK76" s="31"/>
      <c r="AL76" s="40"/>
      <c r="AM76" s="40"/>
      <c r="AN76" s="31"/>
      <c r="AO76" s="31"/>
      <c r="AP76" s="31"/>
      <c r="AQ76" s="31"/>
      <c r="AR76" s="31"/>
      <c r="AS76" s="31"/>
      <c r="AT76" s="6">
        <f ca="1"/>
        <v>0</v>
      </c>
      <c r="AU76" s="6">
        <f ca="1"/>
        <v>1</v>
      </c>
      <c r="AV76" s="6">
        <f ca="1"/>
        <v>0</v>
      </c>
      <c r="AW76" s="6">
        <f ca="1"/>
        <v>0</v>
      </c>
      <c r="AX76" s="6">
        <f ca="1"/>
        <v>0</v>
      </c>
      <c r="AY76" s="6">
        <f ca="1"/>
        <v>0</v>
      </c>
      <c r="AZ76" s="6">
        <f ca="1"/>
        <v>0</v>
      </c>
      <c r="BA76" s="6">
        <f ca="1"/>
        <v>0</v>
      </c>
    </row>
    <row r="77" spans="1:78" ht="18">
      <c r="B77" s="1"/>
      <c r="C77" s="69" t="s">
        <v>51</v>
      </c>
      <c r="D77" s="69"/>
      <c r="E77" s="69"/>
      <c r="F77" s="69"/>
      <c r="G77" s="69"/>
      <c r="H77" s="69"/>
      <c r="I77" s="69"/>
      <c r="J77" s="69"/>
      <c r="L77" s="40"/>
      <c r="M77" s="40"/>
      <c r="N77" s="40"/>
      <c r="O77" s="40"/>
      <c r="P77" s="40"/>
      <c r="Q77" s="40"/>
      <c r="R77" s="15"/>
      <c r="S77" s="15"/>
      <c r="T77" s="15"/>
      <c r="U77" s="15"/>
      <c r="V77" s="15"/>
      <c r="W77" s="15"/>
      <c r="X77" s="15"/>
      <c r="Y77" s="15"/>
      <c r="Z77" s="29" t="s">
        <v>70</v>
      </c>
      <c r="AA77" s="29"/>
      <c r="AC77" s="41" t="s">
        <v>53</v>
      </c>
      <c r="AI77" s="76" t="s">
        <v>64</v>
      </c>
      <c r="AJ77" s="76"/>
      <c r="AK77" s="29"/>
      <c r="AL77" s="76"/>
      <c r="AM77" s="76"/>
      <c r="AN77" s="29"/>
      <c r="AO77" s="31"/>
      <c r="AP77" s="31"/>
      <c r="AQ77" s="31"/>
      <c r="AR77" s="31"/>
      <c r="AS77" s="31"/>
      <c r="AT77" s="76" t="s">
        <v>65</v>
      </c>
      <c r="AU77" s="76"/>
      <c r="AV77" s="76"/>
      <c r="AW77" s="76"/>
      <c r="AX77" s="76"/>
      <c r="AY77" s="76"/>
      <c r="AZ77" s="76"/>
      <c r="BA77" s="76"/>
    </row>
    <row r="78" spans="1:78">
      <c r="B78" s="1"/>
      <c r="C78" s="6">
        <f>SUM(C75:C76)</f>
        <v>97</v>
      </c>
      <c r="D78" s="6">
        <f t="shared" ref="D78:J78" si="13">SUM(D75:D76)</f>
        <v>87</v>
      </c>
      <c r="E78" s="6">
        <f t="shared" si="13"/>
        <v>0</v>
      </c>
      <c r="F78" s="6">
        <f t="shared" si="13"/>
        <v>0</v>
      </c>
      <c r="G78" s="6">
        <f t="shared" si="13"/>
        <v>0</v>
      </c>
      <c r="H78" s="6">
        <f t="shared" si="13"/>
        <v>0</v>
      </c>
      <c r="I78" s="6">
        <f t="shared" si="13"/>
        <v>0</v>
      </c>
      <c r="J78" s="6">
        <f t="shared" si="13"/>
        <v>0</v>
      </c>
      <c r="L78" s="40"/>
      <c r="M78" s="40"/>
      <c r="N78" s="40"/>
      <c r="O78" s="40"/>
      <c r="P78" s="40"/>
      <c r="Q78" s="40"/>
      <c r="R78" s="15"/>
      <c r="S78" s="15"/>
      <c r="T78" s="15"/>
      <c r="U78" s="15"/>
      <c r="V78" s="15"/>
      <c r="W78" s="15"/>
      <c r="X78" s="15"/>
      <c r="Y78" s="15"/>
      <c r="Z78" s="44"/>
      <c r="AA78" s="44"/>
    </row>
    <row r="79" spans="1:78">
      <c r="C79" s="69" t="s">
        <v>54</v>
      </c>
      <c r="D79" s="69"/>
      <c r="E79" s="69"/>
      <c r="F79" s="69"/>
      <c r="G79" s="69"/>
      <c r="H79" s="69"/>
      <c r="I79" s="69"/>
      <c r="J79" s="69"/>
    </row>
    <row r="80" spans="1:78">
      <c r="C80" s="6">
        <f>C78+SUM(C62:C67)</f>
        <v>97</v>
      </c>
      <c r="D80" s="6">
        <f t="shared" ref="D80:J80" si="14">D78+SUM(D62:D67)</f>
        <v>87</v>
      </c>
      <c r="E80" s="6">
        <f t="shared" si="14"/>
        <v>22.4</v>
      </c>
      <c r="F80" s="6">
        <f t="shared" si="14"/>
        <v>78.2</v>
      </c>
      <c r="G80" s="6">
        <f t="shared" si="14"/>
        <v>12.6</v>
      </c>
      <c r="H80" s="6">
        <f t="shared" si="14"/>
        <v>25.2</v>
      </c>
      <c r="I80" s="6">
        <f t="shared" si="14"/>
        <v>0.4</v>
      </c>
      <c r="J80" s="6">
        <f t="shared" si="14"/>
        <v>5.9</v>
      </c>
    </row>
    <row r="81" spans="1:93" ht="16" customHeight="1">
      <c r="C81" s="77" t="s">
        <v>85</v>
      </c>
      <c r="D81" s="77"/>
      <c r="E81" s="77"/>
      <c r="F81" s="77"/>
      <c r="G81" s="77"/>
      <c r="H81" s="77"/>
      <c r="I81" s="77"/>
      <c r="J81" s="77"/>
      <c r="AI81" s="69" t="s">
        <v>4</v>
      </c>
      <c r="AJ81" s="69"/>
      <c r="AK81" s="69"/>
      <c r="AL81" s="69"/>
      <c r="AM81" s="69"/>
      <c r="AN81" s="69"/>
      <c r="AO81" s="69"/>
      <c r="AP81" s="69"/>
      <c r="AT81" s="69" t="s">
        <v>4</v>
      </c>
      <c r="AU81" s="69"/>
      <c r="AV81" s="69"/>
      <c r="AW81" s="69"/>
      <c r="AX81" s="69"/>
      <c r="AY81" s="69"/>
      <c r="AZ81" s="69"/>
      <c r="BA81" s="69"/>
      <c r="BE81" s="69" t="s">
        <v>4</v>
      </c>
      <c r="BF81" s="69"/>
      <c r="BG81" s="69"/>
      <c r="BH81" s="69"/>
      <c r="BI81" s="69"/>
      <c r="BJ81" s="69"/>
      <c r="BK81" s="69"/>
      <c r="BL81" s="69"/>
      <c r="BT81" s="69" t="s">
        <v>3</v>
      </c>
      <c r="BU81" s="69"/>
      <c r="BV81" s="69"/>
      <c r="BW81" s="69"/>
      <c r="BX81" s="69"/>
      <c r="BY81" s="69"/>
    </row>
    <row r="82" spans="1:93" ht="114">
      <c r="AI82" s="2" t="s">
        <v>23</v>
      </c>
      <c r="AJ82" s="2" t="s">
        <v>1</v>
      </c>
      <c r="AK82" s="2" t="s">
        <v>27</v>
      </c>
      <c r="AL82" s="2" t="s">
        <v>26</v>
      </c>
      <c r="AM82" s="2" t="s">
        <v>29</v>
      </c>
      <c r="AN82" s="2" t="s">
        <v>19</v>
      </c>
      <c r="AO82" s="2" t="s">
        <v>17</v>
      </c>
      <c r="AP82" s="2" t="s">
        <v>18</v>
      </c>
      <c r="AT82" s="2" t="s">
        <v>23</v>
      </c>
      <c r="AU82" s="2" t="s">
        <v>1</v>
      </c>
      <c r="AV82" s="2" t="s">
        <v>27</v>
      </c>
      <c r="AW82" s="2" t="s">
        <v>26</v>
      </c>
      <c r="AX82" s="2" t="s">
        <v>29</v>
      </c>
      <c r="AY82" s="2" t="s">
        <v>19</v>
      </c>
      <c r="AZ82" s="2" t="s">
        <v>17</v>
      </c>
      <c r="BA82" s="2" t="s">
        <v>18</v>
      </c>
      <c r="BE82" s="2" t="s">
        <v>23</v>
      </c>
      <c r="BF82" s="2" t="s">
        <v>1</v>
      </c>
      <c r="BG82" s="2" t="s">
        <v>27</v>
      </c>
      <c r="BH82" s="2" t="s">
        <v>26</v>
      </c>
      <c r="BI82" s="2" t="s">
        <v>29</v>
      </c>
      <c r="BJ82" s="2" t="s">
        <v>19</v>
      </c>
      <c r="BK82" s="2" t="s">
        <v>17</v>
      </c>
      <c r="BL82" s="2" t="s">
        <v>18</v>
      </c>
      <c r="BT82" s="2" t="s">
        <v>22</v>
      </c>
      <c r="BU82" s="2" t="s">
        <v>24</v>
      </c>
      <c r="BV82" s="2" t="s">
        <v>25</v>
      </c>
      <c r="BW82" s="2" t="s">
        <v>0</v>
      </c>
      <c r="BX82" s="2" t="s">
        <v>15</v>
      </c>
      <c r="BY82" s="2" t="s">
        <v>16</v>
      </c>
    </row>
    <row r="83" spans="1:93" ht="16" customHeight="1">
      <c r="A83" s="71" t="s">
        <v>4</v>
      </c>
      <c r="B83" s="1" t="s">
        <v>23</v>
      </c>
      <c r="L83" s="6">
        <f t="array" ref="L83:Q90">TRANSPOSE(C62:J67) - L42:Q49</f>
        <v>-97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Z83" s="6">
        <f t="shared" ref="Z83:Z90" si="15">SUM(L83:Q83)</f>
        <v>-97</v>
      </c>
      <c r="AI83" s="6">
        <f t="array" aca="1" ref="AI83:AP90" ca="1">MMULT(AT42:AY49, AT62:BA67)</f>
        <v>0</v>
      </c>
      <c r="AJ83" s="6">
        <f ca="1"/>
        <v>0</v>
      </c>
      <c r="AK83" s="6">
        <f ca="1"/>
        <v>4.3303571428571432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P83" s="6">
        <f ca="1"/>
        <v>0</v>
      </c>
      <c r="AT83" s="6">
        <f t="array" aca="1" ref="AT83:BA90" ca="1">_xlfn.MUNIT(8) - AI83:AP90</f>
        <v>1</v>
      </c>
      <c r="AU83" s="6">
        <f ca="1"/>
        <v>0</v>
      </c>
      <c r="AV83" s="6">
        <f ca="1"/>
        <v>-4.3303571428571432</v>
      </c>
      <c r="AW83" s="6">
        <f ca="1"/>
        <v>0</v>
      </c>
      <c r="AX83" s="6">
        <f ca="1"/>
        <v>0</v>
      </c>
      <c r="AY83" s="6">
        <f ca="1"/>
        <v>0</v>
      </c>
      <c r="AZ83" s="6">
        <f ca="1"/>
        <v>0</v>
      </c>
      <c r="BA83" s="6">
        <f ca="1"/>
        <v>0</v>
      </c>
      <c r="BE83" s="6">
        <f t="array" aca="1" ref="BE83:BL90" ca="1">MINVERSE(AT83:BA90)</f>
        <v>1</v>
      </c>
      <c r="BF83" s="6">
        <f ca="1"/>
        <v>0</v>
      </c>
      <c r="BG83" s="6">
        <f ca="1"/>
        <v>5</v>
      </c>
      <c r="BH83" s="6">
        <f ca="1"/>
        <v>0</v>
      </c>
      <c r="BI83" s="6">
        <f ca="1"/>
        <v>0</v>
      </c>
      <c r="BJ83" s="6">
        <f ca="1"/>
        <v>0</v>
      </c>
      <c r="BK83" s="6">
        <f ca="1"/>
        <v>242.50000000000003</v>
      </c>
      <c r="BL83" s="6">
        <f ca="1"/>
        <v>0</v>
      </c>
      <c r="BO83" s="6">
        <f t="array" aca="1" ref="BO83:BO90" ca="1">MMULT(BE83:BL90, Z42:Z49)</f>
        <v>97.000000000000014</v>
      </c>
      <c r="BP83" s="7">
        <f t="shared" ref="BP83:BP90" ca="1" si="16">BO83-AB42</f>
        <v>0</v>
      </c>
      <c r="BT83" s="6">
        <f t="array" aca="1" ref="BT83:BY90" ca="1">MMULT(MINVERSE(AI42:AP49), L42:Q49)</f>
        <v>1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Y83" s="6">
        <f ca="1"/>
        <v>0</v>
      </c>
      <c r="CA83" s="7">
        <f t="shared" ref="CA83:CA90" ca="1" si="17">SUM(BT83:BY83)</f>
        <v>1</v>
      </c>
    </row>
    <row r="84" spans="1:93">
      <c r="A84" s="71"/>
      <c r="B84" s="1" t="s">
        <v>1</v>
      </c>
      <c r="L84" s="6">
        <v>0</v>
      </c>
      <c r="M84" s="6">
        <v>-87</v>
      </c>
      <c r="N84" s="6">
        <v>0</v>
      </c>
      <c r="O84" s="6">
        <v>0</v>
      </c>
      <c r="P84" s="6">
        <v>0</v>
      </c>
      <c r="Q84" s="6">
        <v>0</v>
      </c>
      <c r="Z84" s="6">
        <f t="shared" si="15"/>
        <v>-87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1.1125319693094631</v>
      </c>
      <c r="AM84" s="6">
        <f ca="1"/>
        <v>0</v>
      </c>
      <c r="AN84" s="6">
        <f ca="1"/>
        <v>0</v>
      </c>
      <c r="AO84" s="6">
        <f ca="1"/>
        <v>0</v>
      </c>
      <c r="AP84" s="6">
        <f ca="1"/>
        <v>0</v>
      </c>
      <c r="AT84" s="6">
        <f ca="1"/>
        <v>0</v>
      </c>
      <c r="AU84" s="6">
        <f ca="1"/>
        <v>1</v>
      </c>
      <c r="AV84" s="6">
        <f ca="1"/>
        <v>0</v>
      </c>
      <c r="AW84" s="6">
        <f ca="1"/>
        <v>-1.1125319693094631</v>
      </c>
      <c r="AX84" s="6">
        <f ca="1"/>
        <v>0</v>
      </c>
      <c r="AY84" s="6">
        <f ca="1"/>
        <v>0</v>
      </c>
      <c r="AZ84" s="6">
        <f ca="1"/>
        <v>0</v>
      </c>
      <c r="BA84" s="6">
        <f ca="1"/>
        <v>0</v>
      </c>
      <c r="BE84" s="6">
        <f ca="1"/>
        <v>0</v>
      </c>
      <c r="BF84" s="6">
        <f ca="1"/>
        <v>1</v>
      </c>
      <c r="BG84" s="6">
        <f ca="1"/>
        <v>0</v>
      </c>
      <c r="BH84" s="6">
        <f ca="1"/>
        <v>1.1125319693094631</v>
      </c>
      <c r="BI84" s="6">
        <f ca="1"/>
        <v>1.5716721471197175</v>
      </c>
      <c r="BJ84" s="6">
        <f ca="1"/>
        <v>2.1806355392398502</v>
      </c>
      <c r="BK84" s="6">
        <f ca="1"/>
        <v>1.9645901838996471</v>
      </c>
      <c r="BL84" s="6">
        <f ca="1"/>
        <v>5.2986692097620187</v>
      </c>
      <c r="BO84" s="6">
        <f ca="1"/>
        <v>87</v>
      </c>
      <c r="BP84" s="7">
        <f t="shared" ca="1" si="16"/>
        <v>0</v>
      </c>
      <c r="BT84" s="6">
        <f ca="1"/>
        <v>0</v>
      </c>
      <c r="BU84" s="6">
        <f ca="1"/>
        <v>1</v>
      </c>
      <c r="BV84" s="6">
        <f ca="1"/>
        <v>0</v>
      </c>
      <c r="BW84" s="6">
        <f ca="1"/>
        <v>0</v>
      </c>
      <c r="BX84" s="6">
        <f ca="1"/>
        <v>0</v>
      </c>
      <c r="BY84" s="6">
        <f ca="1"/>
        <v>0</v>
      </c>
      <c r="CA84" s="7">
        <f t="shared" ca="1" si="17"/>
        <v>1</v>
      </c>
    </row>
    <row r="85" spans="1:93">
      <c r="A85" s="71"/>
      <c r="B85" s="1" t="s">
        <v>27</v>
      </c>
      <c r="L85" s="6">
        <v>19.399999999999999</v>
      </c>
      <c r="M85" s="6">
        <v>0</v>
      </c>
      <c r="N85" s="6">
        <v>0</v>
      </c>
      <c r="O85" s="6">
        <v>0</v>
      </c>
      <c r="P85" s="6">
        <v>-19.399999999999999</v>
      </c>
      <c r="Q85" s="6">
        <v>0</v>
      </c>
      <c r="Z85" s="6">
        <f t="shared" si="15"/>
        <v>0</v>
      </c>
      <c r="AI85" s="6">
        <f ca="1"/>
        <v>0</v>
      </c>
      <c r="AJ85" s="6">
        <f ca="1"/>
        <v>0</v>
      </c>
      <c r="AK85" s="6">
        <f ca="1"/>
        <v>0.13392857142857142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48.5</v>
      </c>
      <c r="AP85" s="6">
        <f ca="1"/>
        <v>0</v>
      </c>
      <c r="AT85" s="6">
        <f ca="1"/>
        <v>0</v>
      </c>
      <c r="AU85" s="6">
        <f ca="1"/>
        <v>0</v>
      </c>
      <c r="AV85" s="6">
        <f ca="1"/>
        <v>0.8660714285714286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-48.5</v>
      </c>
      <c r="BA85" s="6">
        <f ca="1"/>
        <v>0</v>
      </c>
      <c r="BE85" s="6">
        <f ca="1"/>
        <v>0</v>
      </c>
      <c r="BF85" s="6">
        <f ca="1"/>
        <v>0</v>
      </c>
      <c r="BG85" s="6">
        <f ca="1"/>
        <v>1.1546391752577319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56</v>
      </c>
      <c r="BL85" s="6">
        <f ca="1"/>
        <v>0</v>
      </c>
      <c r="BO85" s="6">
        <f ca="1"/>
        <v>22.400000000000002</v>
      </c>
      <c r="BP85" s="7">
        <f t="shared" ca="1" si="16"/>
        <v>0</v>
      </c>
      <c r="BT85" s="6">
        <f ca="1"/>
        <v>0.13392857142857142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0.86607142857142849</v>
      </c>
      <c r="BY85" s="6">
        <f ca="1"/>
        <v>0</v>
      </c>
      <c r="CA85" s="7">
        <f t="shared" ca="1" si="17"/>
        <v>0.99999999999999989</v>
      </c>
    </row>
    <row r="86" spans="1:93">
      <c r="A86" s="71"/>
      <c r="B86" s="1" t="s">
        <v>26</v>
      </c>
      <c r="L86" s="6">
        <v>0</v>
      </c>
      <c r="M86" s="6">
        <v>78.2</v>
      </c>
      <c r="N86" s="6">
        <v>-17.8</v>
      </c>
      <c r="O86" s="6">
        <v>-32.299999999999997</v>
      </c>
      <c r="P86" s="6">
        <v>0</v>
      </c>
      <c r="Q86" s="6">
        <v>-28.1</v>
      </c>
      <c r="Z86" s="6">
        <f t="shared" si="15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1.4126984126984126</v>
      </c>
      <c r="AN86" s="6">
        <f ca="1"/>
        <v>1.2817460317460314</v>
      </c>
      <c r="AO86" s="6">
        <f ca="1"/>
        <v>0</v>
      </c>
      <c r="AP86" s="6">
        <f ca="1"/>
        <v>4.7627118644067794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1</v>
      </c>
      <c r="AX86" s="6">
        <f ca="1"/>
        <v>-1.4126984126984126</v>
      </c>
      <c r="AY86" s="6">
        <f ca="1"/>
        <v>-1.2817460317460314</v>
      </c>
      <c r="AZ86" s="6">
        <f ca="1"/>
        <v>0</v>
      </c>
      <c r="BA86" s="6">
        <f ca="1"/>
        <v>-4.7627118644067794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1</v>
      </c>
      <c r="BI86" s="6">
        <f ca="1"/>
        <v>1.4126984126984126</v>
      </c>
      <c r="BJ86" s="6">
        <f ca="1"/>
        <v>1.9600655076845548</v>
      </c>
      <c r="BK86" s="6">
        <f ca="1"/>
        <v>1.7658730158730158</v>
      </c>
      <c r="BL86" s="6">
        <f ca="1"/>
        <v>4.7627118644067794</v>
      </c>
      <c r="BO86" s="6">
        <f ca="1"/>
        <v>78.199999999999989</v>
      </c>
      <c r="BP86" s="7">
        <f t="shared" ca="1" si="16"/>
        <v>0</v>
      </c>
      <c r="BT86" s="6">
        <f ca="1"/>
        <v>0</v>
      </c>
      <c r="BU86" s="6">
        <f ca="1"/>
        <v>0</v>
      </c>
      <c r="BV86" s="6">
        <f ca="1"/>
        <v>0.22762148337595911</v>
      </c>
      <c r="BW86" s="6">
        <f ca="1"/>
        <v>0.41304347826086957</v>
      </c>
      <c r="BX86" s="6">
        <f ca="1"/>
        <v>0</v>
      </c>
      <c r="BY86" s="6">
        <f ca="1"/>
        <v>0.35933503836317143</v>
      </c>
      <c r="CA86" s="7">
        <f t="shared" ca="1" si="17"/>
        <v>1.0000000000000002</v>
      </c>
    </row>
    <row r="87" spans="1:93">
      <c r="A87" s="71"/>
      <c r="B87" s="1" t="s">
        <v>29</v>
      </c>
      <c r="L87" s="6">
        <v>0</v>
      </c>
      <c r="M87" s="6">
        <v>0</v>
      </c>
      <c r="N87" s="6">
        <v>12.6</v>
      </c>
      <c r="O87" s="6">
        <v>-12.1</v>
      </c>
      <c r="P87" s="6">
        <v>-0.5</v>
      </c>
      <c r="Q87" s="6">
        <v>0</v>
      </c>
      <c r="Z87" s="6">
        <f t="shared" si="15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0.48015873015873006</v>
      </c>
      <c r="AO87" s="6">
        <f ca="1"/>
        <v>1.25</v>
      </c>
      <c r="AP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1</v>
      </c>
      <c r="AY87" s="6">
        <f ca="1"/>
        <v>-0.48015873015873006</v>
      </c>
      <c r="AZ87" s="6">
        <f ca="1"/>
        <v>-1.25</v>
      </c>
      <c r="BA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1</v>
      </c>
      <c r="BJ87" s="6">
        <f ca="1"/>
        <v>0.48015873015873006</v>
      </c>
      <c r="BK87" s="6">
        <f ca="1"/>
        <v>1.25</v>
      </c>
      <c r="BL87" s="6">
        <f ca="1"/>
        <v>0</v>
      </c>
      <c r="BO87" s="6">
        <f ca="1"/>
        <v>12.599999999999998</v>
      </c>
      <c r="BP87" s="7">
        <f t="shared" ca="1" si="16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0.96031746031746024</v>
      </c>
      <c r="BX87" s="6">
        <f ca="1"/>
        <v>3.968253968253968E-2</v>
      </c>
      <c r="BY87" s="6">
        <f ca="1"/>
        <v>0</v>
      </c>
      <c r="CA87" s="7">
        <f t="shared" ca="1" si="17"/>
        <v>0.99999999999999989</v>
      </c>
    </row>
    <row r="88" spans="1:93">
      <c r="A88" s="71"/>
      <c r="B88" s="1" t="s">
        <v>19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Z88" s="6">
        <f t="shared" si="15"/>
        <v>25.2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P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1</v>
      </c>
      <c r="AZ88" s="6">
        <f ca="1"/>
        <v>0</v>
      </c>
      <c r="BA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1</v>
      </c>
      <c r="BK88" s="6">
        <f ca="1"/>
        <v>0</v>
      </c>
      <c r="BL88" s="6">
        <f ca="1"/>
        <v>0</v>
      </c>
      <c r="BO88" s="6">
        <f ca="1"/>
        <v>25.2</v>
      </c>
      <c r="BP88" s="7">
        <f t="shared" ca="1" si="16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Y88" s="6">
        <f ca="1"/>
        <v>0</v>
      </c>
      <c r="CA88" s="7">
        <f t="shared" ca="1" si="17"/>
        <v>0</v>
      </c>
    </row>
    <row r="89" spans="1:93">
      <c r="A89" s="71"/>
      <c r="B89" s="1" t="s">
        <v>17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0</v>
      </c>
      <c r="Z89" s="6">
        <f t="shared" si="15"/>
        <v>0.4</v>
      </c>
      <c r="AI89" s="6">
        <f ca="1"/>
        <v>0</v>
      </c>
      <c r="AJ89" s="6">
        <f ca="1"/>
        <v>0</v>
      </c>
      <c r="AK89" s="6">
        <f ca="1"/>
        <v>0</v>
      </c>
      <c r="AL89" s="6">
        <f ca="1"/>
        <v>0</v>
      </c>
      <c r="AM89" s="6">
        <f ca="1"/>
        <v>0</v>
      </c>
      <c r="AN89" s="6">
        <f ca="1"/>
        <v>0</v>
      </c>
      <c r="AO89" s="6">
        <f ca="1"/>
        <v>0</v>
      </c>
      <c r="AP89" s="6">
        <f ca="1"/>
        <v>0</v>
      </c>
      <c r="AT89" s="6">
        <f ca="1"/>
        <v>0</v>
      </c>
      <c r="AU89" s="6">
        <f ca="1"/>
        <v>0</v>
      </c>
      <c r="AV89" s="6">
        <f ca="1"/>
        <v>0</v>
      </c>
      <c r="AW89" s="6">
        <f ca="1"/>
        <v>0</v>
      </c>
      <c r="AX89" s="6">
        <f ca="1"/>
        <v>0</v>
      </c>
      <c r="AY89" s="6">
        <f ca="1"/>
        <v>0</v>
      </c>
      <c r="AZ89" s="6">
        <f ca="1"/>
        <v>1</v>
      </c>
      <c r="BA89" s="6">
        <f ca="1"/>
        <v>0</v>
      </c>
      <c r="BE89" s="6">
        <f ca="1"/>
        <v>0</v>
      </c>
      <c r="BF89" s="6">
        <f ca="1"/>
        <v>0</v>
      </c>
      <c r="BG89" s="6">
        <f ca="1"/>
        <v>0</v>
      </c>
      <c r="BH89" s="6">
        <f ca="1"/>
        <v>0</v>
      </c>
      <c r="BI89" s="6">
        <f ca="1"/>
        <v>0</v>
      </c>
      <c r="BJ89" s="6">
        <f ca="1"/>
        <v>0</v>
      </c>
      <c r="BK89" s="6">
        <f ca="1"/>
        <v>1</v>
      </c>
      <c r="BL89" s="6">
        <f ca="1"/>
        <v>0</v>
      </c>
      <c r="BO89" s="6">
        <f ca="1"/>
        <v>0.4</v>
      </c>
      <c r="BP89" s="7">
        <f t="shared" ca="1" si="16"/>
        <v>0</v>
      </c>
      <c r="BT89" s="6">
        <f ca="1"/>
        <v>0</v>
      </c>
      <c r="BU89" s="6">
        <f ca="1"/>
        <v>0</v>
      </c>
      <c r="BV89" s="6">
        <f ca="1"/>
        <v>0</v>
      </c>
      <c r="BW89" s="6">
        <f ca="1"/>
        <v>0</v>
      </c>
      <c r="BX89" s="6">
        <f ca="1"/>
        <v>0</v>
      </c>
      <c r="BY89" s="6">
        <f ca="1"/>
        <v>0</v>
      </c>
      <c r="CA89" s="7">
        <f t="shared" ca="1" si="17"/>
        <v>0</v>
      </c>
    </row>
    <row r="90" spans="1:93">
      <c r="A90" s="71"/>
      <c r="B90" s="1" t="s">
        <v>18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5.9</v>
      </c>
      <c r="Z90" s="6">
        <f t="shared" si="15"/>
        <v>5.9</v>
      </c>
      <c r="AI90" s="6">
        <f ca="1"/>
        <v>0</v>
      </c>
      <c r="AJ90" s="6">
        <f ca="1"/>
        <v>0</v>
      </c>
      <c r="AK90" s="6">
        <f ca="1"/>
        <v>0</v>
      </c>
      <c r="AL90" s="6">
        <f ca="1"/>
        <v>0</v>
      </c>
      <c r="AM90" s="6">
        <f ca="1"/>
        <v>0</v>
      </c>
      <c r="AN90" s="6">
        <f ca="1"/>
        <v>0</v>
      </c>
      <c r="AO90" s="6">
        <f ca="1"/>
        <v>0</v>
      </c>
      <c r="AP90" s="6">
        <f ca="1"/>
        <v>0</v>
      </c>
      <c r="AT90" s="6">
        <f ca="1"/>
        <v>0</v>
      </c>
      <c r="AU90" s="6">
        <f ca="1"/>
        <v>0</v>
      </c>
      <c r="AV90" s="6">
        <f ca="1"/>
        <v>0</v>
      </c>
      <c r="AW90" s="6">
        <f ca="1"/>
        <v>0</v>
      </c>
      <c r="AX90" s="6">
        <f ca="1"/>
        <v>0</v>
      </c>
      <c r="AY90" s="6">
        <f ca="1"/>
        <v>0</v>
      </c>
      <c r="AZ90" s="6">
        <f ca="1"/>
        <v>0</v>
      </c>
      <c r="BA90" s="6">
        <f ca="1"/>
        <v>1</v>
      </c>
      <c r="BE90" s="6">
        <f ca="1"/>
        <v>0</v>
      </c>
      <c r="BF90" s="6">
        <f ca="1"/>
        <v>0</v>
      </c>
      <c r="BG90" s="6">
        <f ca="1"/>
        <v>0</v>
      </c>
      <c r="BH90" s="6">
        <f ca="1"/>
        <v>0</v>
      </c>
      <c r="BI90" s="6">
        <f ca="1"/>
        <v>0</v>
      </c>
      <c r="BJ90" s="6">
        <f ca="1"/>
        <v>0</v>
      </c>
      <c r="BK90" s="6">
        <f ca="1"/>
        <v>0</v>
      </c>
      <c r="BL90" s="6">
        <f ca="1"/>
        <v>1</v>
      </c>
      <c r="BO90" s="6">
        <f ca="1"/>
        <v>5.9</v>
      </c>
      <c r="BP90" s="7">
        <f t="shared" ca="1" si="16"/>
        <v>0</v>
      </c>
      <c r="BT90" s="6">
        <f ca="1"/>
        <v>0</v>
      </c>
      <c r="BU90" s="6">
        <f ca="1"/>
        <v>0</v>
      </c>
      <c r="BV90" s="6">
        <f ca="1"/>
        <v>0</v>
      </c>
      <c r="BW90" s="6">
        <f ca="1"/>
        <v>0</v>
      </c>
      <c r="BX90" s="6">
        <f ca="1"/>
        <v>0</v>
      </c>
      <c r="BY90" s="6">
        <f ca="1"/>
        <v>0</v>
      </c>
      <c r="CA90" s="7">
        <f t="shared" ca="1" si="17"/>
        <v>0</v>
      </c>
    </row>
    <row r="91" spans="1:93" ht="19">
      <c r="L91" s="77" t="s">
        <v>13</v>
      </c>
      <c r="M91" s="77"/>
      <c r="N91" s="77"/>
      <c r="O91" s="77"/>
      <c r="P91" s="77"/>
      <c r="Q91" s="77"/>
      <c r="Z91" s="41" t="s">
        <v>11</v>
      </c>
      <c r="AI91" s="69" t="s">
        <v>63</v>
      </c>
      <c r="AJ91" s="69"/>
      <c r="AK91" s="69"/>
      <c r="AL91" s="69"/>
      <c r="AM91" s="69"/>
      <c r="AN91" s="69"/>
      <c r="AO91" s="69"/>
      <c r="AP91" s="69"/>
      <c r="AQ91" s="8"/>
      <c r="AR91" s="8"/>
      <c r="AS91" s="8"/>
      <c r="AT91" s="69" t="s">
        <v>47</v>
      </c>
      <c r="AU91" s="69"/>
      <c r="AV91" s="69"/>
      <c r="AW91" s="69"/>
      <c r="AX91" s="69"/>
      <c r="AY91" s="69"/>
      <c r="AZ91" s="69"/>
      <c r="BA91" s="69"/>
      <c r="BB91" s="8"/>
      <c r="BC91" s="8"/>
      <c r="BD91" s="8"/>
      <c r="BE91" s="69" t="s">
        <v>49</v>
      </c>
      <c r="BF91" s="69"/>
      <c r="BG91" s="69"/>
      <c r="BH91" s="69"/>
      <c r="BI91" s="69"/>
      <c r="BJ91" s="69"/>
      <c r="BK91" s="69"/>
      <c r="BL91" s="69"/>
      <c r="BM91" s="8"/>
      <c r="BN91" s="8"/>
      <c r="BO91" s="30" t="s">
        <v>61</v>
      </c>
      <c r="BP91" s="8" t="s">
        <v>62</v>
      </c>
      <c r="BQ91" s="8"/>
      <c r="BR91" s="8"/>
      <c r="BS91" s="8"/>
      <c r="BT91" s="72" t="s">
        <v>72</v>
      </c>
      <c r="BU91" s="72"/>
      <c r="BV91" s="72"/>
      <c r="BW91" s="72"/>
      <c r="BX91" s="72"/>
      <c r="BY91" s="72"/>
      <c r="BZ91" s="8"/>
      <c r="CB91" s="8"/>
      <c r="CC91" s="8"/>
      <c r="CD91" s="8"/>
      <c r="CM91" s="8"/>
      <c r="CN91" s="8"/>
      <c r="CO91" s="8"/>
    </row>
    <row r="92" spans="1:93" ht="16" customHeight="1">
      <c r="J92" s="71" t="s">
        <v>30</v>
      </c>
      <c r="K92" s="1" t="s">
        <v>32</v>
      </c>
      <c r="L92" s="16">
        <f t="array" ref="L92:Q94">MMULT(TRANSPOSE(C28:E35), L83:Q90)</f>
        <v>-77.599999999999994</v>
      </c>
      <c r="M92" s="16">
        <v>-8.7999999999999972</v>
      </c>
      <c r="N92" s="16">
        <v>-5.2000000000000011</v>
      </c>
      <c r="O92" s="16">
        <v>-44.4</v>
      </c>
      <c r="P92" s="16">
        <v>-19.899999999999999</v>
      </c>
      <c r="Q92" s="16">
        <v>-28.1</v>
      </c>
    </row>
    <row r="93" spans="1:93" ht="17">
      <c r="J93" s="71"/>
      <c r="K93" s="37" t="s">
        <v>81</v>
      </c>
      <c r="L93" s="6">
        <v>0</v>
      </c>
      <c r="M93" s="6">
        <v>0</v>
      </c>
      <c r="N93" s="6">
        <v>0</v>
      </c>
      <c r="O93" s="6">
        <v>25.2</v>
      </c>
      <c r="P93" s="6">
        <v>0</v>
      </c>
      <c r="Q93" s="6">
        <v>0</v>
      </c>
    </row>
    <row r="94" spans="1:93">
      <c r="J94" s="71"/>
      <c r="K94" s="1" t="s">
        <v>33</v>
      </c>
      <c r="L94" s="6">
        <v>0</v>
      </c>
      <c r="M94" s="6">
        <v>0</v>
      </c>
      <c r="N94" s="6">
        <v>0</v>
      </c>
      <c r="O94" s="6">
        <v>0</v>
      </c>
      <c r="P94" s="6">
        <v>0.4</v>
      </c>
      <c r="Q94" s="6">
        <v>5.9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93" ht="20">
      <c r="L95" s="77" t="s">
        <v>35</v>
      </c>
      <c r="M95" s="77"/>
      <c r="N95" s="77"/>
      <c r="O95" s="77"/>
      <c r="P95" s="77"/>
      <c r="Q95" s="77"/>
    </row>
    <row r="98" spans="1:40" ht="47">
      <c r="A98" s="27" t="s">
        <v>7</v>
      </c>
      <c r="B98" s="27"/>
      <c r="C98" s="27"/>
      <c r="D98" s="27"/>
      <c r="E98" s="27"/>
      <c r="F98" s="27"/>
      <c r="G98" s="27"/>
      <c r="H98" s="27"/>
      <c r="I98" s="27"/>
    </row>
    <row r="100" spans="1:40">
      <c r="A100" s="69" t="s">
        <v>8</v>
      </c>
      <c r="B100" s="69"/>
      <c r="C100" s="69"/>
      <c r="D100" s="69"/>
      <c r="E100" s="69"/>
      <c r="F100" s="69"/>
      <c r="G100" s="69"/>
      <c r="H100" s="69"/>
      <c r="I100" s="69"/>
    </row>
    <row r="101" spans="1:40">
      <c r="A101" s="41"/>
      <c r="B101" s="41"/>
      <c r="C101" s="41"/>
      <c r="D101" s="41"/>
      <c r="E101" s="41"/>
      <c r="F101" s="41"/>
      <c r="G101" s="41"/>
      <c r="H101" s="5"/>
      <c r="I101" s="5"/>
    </row>
    <row r="102" spans="1:40" ht="16" customHeight="1">
      <c r="A102" s="71" t="s">
        <v>4</v>
      </c>
      <c r="B102" s="1" t="s">
        <v>23</v>
      </c>
      <c r="C102" s="6">
        <f t="array" ref="C102:C109">TRANSPOSE(C78:J78)</f>
        <v>97</v>
      </c>
      <c r="E102" s="6">
        <f t="shared" ref="E102:E109" si="18">Z83</f>
        <v>-97</v>
      </c>
      <c r="F102" s="40"/>
      <c r="G102" s="4">
        <f t="shared" ref="G102:G109" si="19">Z42</f>
        <v>0</v>
      </c>
      <c r="I102" s="7">
        <f>C102+E102-G102</f>
        <v>0</v>
      </c>
    </row>
    <row r="103" spans="1:40">
      <c r="A103" s="71"/>
      <c r="B103" s="1" t="s">
        <v>1</v>
      </c>
      <c r="C103" s="6">
        <v>87</v>
      </c>
      <c r="E103" s="6">
        <f t="shared" si="18"/>
        <v>-87</v>
      </c>
      <c r="F103" s="40"/>
      <c r="G103" s="4">
        <f t="shared" si="19"/>
        <v>0</v>
      </c>
      <c r="I103" s="7">
        <f t="shared" ref="I103:I109" si="20">C103+E103-G103</f>
        <v>0</v>
      </c>
    </row>
    <row r="104" spans="1:40">
      <c r="A104" s="71"/>
      <c r="B104" s="1" t="s">
        <v>27</v>
      </c>
      <c r="C104" s="6">
        <v>0</v>
      </c>
      <c r="E104" s="6">
        <f t="shared" si="18"/>
        <v>0</v>
      </c>
      <c r="G104" s="4">
        <f t="shared" si="19"/>
        <v>0</v>
      </c>
      <c r="I104" s="7">
        <f t="shared" si="20"/>
        <v>0</v>
      </c>
    </row>
    <row r="105" spans="1:40">
      <c r="A105" s="71"/>
      <c r="B105" s="1" t="s">
        <v>26</v>
      </c>
      <c r="C105" s="6">
        <v>0</v>
      </c>
      <c r="D105" s="9" t="s">
        <v>56</v>
      </c>
      <c r="E105" s="6">
        <f t="shared" si="18"/>
        <v>0</v>
      </c>
      <c r="F105" s="41" t="s">
        <v>9</v>
      </c>
      <c r="G105" s="4">
        <f t="shared" si="19"/>
        <v>0</v>
      </c>
      <c r="H105" s="38" t="s">
        <v>10</v>
      </c>
      <c r="I105" s="7">
        <f t="shared" si="20"/>
        <v>0</v>
      </c>
    </row>
    <row r="106" spans="1:40">
      <c r="A106" s="71"/>
      <c r="B106" s="1" t="s">
        <v>29</v>
      </c>
      <c r="C106" s="6">
        <v>0</v>
      </c>
      <c r="E106" s="6">
        <f t="shared" si="18"/>
        <v>0</v>
      </c>
      <c r="F106" s="40"/>
      <c r="G106" s="4">
        <f t="shared" si="19"/>
        <v>0</v>
      </c>
      <c r="I106" s="7">
        <f t="shared" si="20"/>
        <v>0</v>
      </c>
    </row>
    <row r="107" spans="1:40">
      <c r="A107" s="71"/>
      <c r="B107" s="1" t="s">
        <v>19</v>
      </c>
      <c r="C107" s="6">
        <v>0</v>
      </c>
      <c r="E107" s="6">
        <f t="shared" si="18"/>
        <v>25.2</v>
      </c>
      <c r="F107" s="40"/>
      <c r="G107" s="4">
        <f t="shared" si="19"/>
        <v>25.2</v>
      </c>
      <c r="I107" s="7">
        <f t="shared" si="20"/>
        <v>0</v>
      </c>
    </row>
    <row r="108" spans="1:40">
      <c r="A108" s="71"/>
      <c r="B108" s="1" t="s">
        <v>17</v>
      </c>
      <c r="C108" s="6">
        <v>0</v>
      </c>
      <c r="E108" s="6">
        <f t="shared" si="18"/>
        <v>0.4</v>
      </c>
      <c r="G108" s="4">
        <f t="shared" si="19"/>
        <v>0.4</v>
      </c>
      <c r="I108" s="7">
        <f t="shared" si="20"/>
        <v>0</v>
      </c>
    </row>
    <row r="109" spans="1:40">
      <c r="A109" s="71"/>
      <c r="B109" s="1" t="s">
        <v>18</v>
      </c>
      <c r="C109" s="6">
        <v>0</v>
      </c>
      <c r="E109" s="6">
        <f t="shared" si="18"/>
        <v>5.9</v>
      </c>
      <c r="F109" s="40"/>
      <c r="G109" s="4">
        <f t="shared" si="19"/>
        <v>5.9</v>
      </c>
      <c r="I109" s="7">
        <f t="shared" si="20"/>
        <v>0</v>
      </c>
    </row>
    <row r="110" spans="1:40" ht="19">
      <c r="C110" s="38" t="s">
        <v>55</v>
      </c>
      <c r="E110" s="41" t="s">
        <v>11</v>
      </c>
      <c r="F110" s="8"/>
      <c r="G110" s="41" t="s">
        <v>12</v>
      </c>
      <c r="I110" s="9" t="s">
        <v>57</v>
      </c>
    </row>
    <row r="112" spans="1:40">
      <c r="A112" s="69" t="s">
        <v>36</v>
      </c>
      <c r="B112" s="69"/>
      <c r="C112" s="69"/>
      <c r="D112" s="69"/>
      <c r="E112" s="69"/>
      <c r="F112" s="69"/>
      <c r="G112" s="69"/>
      <c r="H112" s="69"/>
      <c r="I112" s="69"/>
      <c r="AL112" s="18"/>
      <c r="AM112" s="18"/>
      <c r="AN112" s="18"/>
    </row>
    <row r="113" spans="1:43" ht="17">
      <c r="C113" s="38" t="s">
        <v>32</v>
      </c>
      <c r="D113" s="37" t="s">
        <v>81</v>
      </c>
      <c r="E113" s="38" t="s">
        <v>33</v>
      </c>
      <c r="G113" s="38" t="s">
        <v>32</v>
      </c>
      <c r="H113" s="37" t="s">
        <v>81</v>
      </c>
      <c r="I113" s="38" t="s">
        <v>33</v>
      </c>
      <c r="K113" s="38" t="s">
        <v>32</v>
      </c>
      <c r="L113" s="37" t="s">
        <v>81</v>
      </c>
      <c r="M113" s="38" t="s">
        <v>33</v>
      </c>
      <c r="O113" s="38" t="s">
        <v>32</v>
      </c>
      <c r="P113" s="37" t="s">
        <v>81</v>
      </c>
      <c r="Q113" s="38" t="s">
        <v>33</v>
      </c>
      <c r="AL113" s="18"/>
      <c r="AM113" s="18"/>
      <c r="AN113" s="18"/>
    </row>
    <row r="114" spans="1:43">
      <c r="A114" s="71" t="s">
        <v>3</v>
      </c>
      <c r="B114" s="1" t="s">
        <v>22</v>
      </c>
      <c r="C114" s="6">
        <f>Z62</f>
        <v>22.4</v>
      </c>
      <c r="D114" s="6">
        <f t="shared" ref="D114:E119" si="21">AA62</f>
        <v>0</v>
      </c>
      <c r="E114" s="6">
        <f t="shared" si="21"/>
        <v>0</v>
      </c>
      <c r="G114" s="6">
        <f t="array" ref="G114:I119">TRANSPOSE(L92:Q94)</f>
        <v>-77.599999999999994</v>
      </c>
      <c r="H114" s="6">
        <v>0</v>
      </c>
      <c r="I114" s="6">
        <v>0</v>
      </c>
      <c r="K114" s="6">
        <f t="array" ref="K114:M119">TRANSPOSE(L51:Q53)</f>
        <v>100</v>
      </c>
      <c r="L114" s="6">
        <v>0</v>
      </c>
      <c r="M114" s="6">
        <v>0</v>
      </c>
      <c r="O114" s="7">
        <f>C114-G114-K114</f>
        <v>0</v>
      </c>
      <c r="P114" s="7">
        <f t="shared" ref="P114:Q119" si="22">D114-H114-L114</f>
        <v>0</v>
      </c>
      <c r="Q114" s="7">
        <f t="shared" si="22"/>
        <v>0</v>
      </c>
      <c r="AO114" s="18"/>
      <c r="AP114" s="18"/>
      <c r="AQ114" s="18"/>
    </row>
    <row r="115" spans="1:43">
      <c r="A115" s="71"/>
      <c r="B115" s="1" t="s">
        <v>24</v>
      </c>
      <c r="C115" s="6">
        <f t="shared" ref="C115:C119" si="23">Z63</f>
        <v>78.2</v>
      </c>
      <c r="D115" s="6">
        <f t="shared" si="21"/>
        <v>0</v>
      </c>
      <c r="E115" s="6">
        <f t="shared" si="21"/>
        <v>0</v>
      </c>
      <c r="G115" s="6">
        <v>-8.7999999999999972</v>
      </c>
      <c r="H115" s="6">
        <v>0</v>
      </c>
      <c r="I115" s="6">
        <v>0</v>
      </c>
      <c r="K115" s="6">
        <v>87</v>
      </c>
      <c r="L115" s="6">
        <v>0</v>
      </c>
      <c r="M115" s="6">
        <v>0</v>
      </c>
      <c r="O115" s="7">
        <f t="shared" ref="O115:O119" si="24">C115-G115-K115</f>
        <v>0</v>
      </c>
      <c r="P115" s="7">
        <f t="shared" si="22"/>
        <v>0</v>
      </c>
      <c r="Q115" s="7">
        <f t="shared" si="22"/>
        <v>0</v>
      </c>
      <c r="AO115" s="18"/>
      <c r="AP115" s="18"/>
      <c r="AQ115" s="18"/>
    </row>
    <row r="116" spans="1:43">
      <c r="A116" s="71"/>
      <c r="B116" s="1" t="s">
        <v>25</v>
      </c>
      <c r="C116" s="6">
        <f t="shared" si="23"/>
        <v>12.6</v>
      </c>
      <c r="D116" s="6">
        <f t="shared" si="21"/>
        <v>0</v>
      </c>
      <c r="E116" s="6">
        <f t="shared" si="21"/>
        <v>0</v>
      </c>
      <c r="F116" s="41" t="s">
        <v>37</v>
      </c>
      <c r="G116" s="6">
        <v>-5.2000000000000011</v>
      </c>
      <c r="H116" s="6">
        <v>0</v>
      </c>
      <c r="I116" s="6">
        <v>0</v>
      </c>
      <c r="J116" s="41" t="s">
        <v>37</v>
      </c>
      <c r="K116" s="6">
        <v>17.8</v>
      </c>
      <c r="L116" s="6">
        <v>0</v>
      </c>
      <c r="M116" s="6">
        <v>0</v>
      </c>
      <c r="N116" s="19" t="s">
        <v>10</v>
      </c>
      <c r="O116" s="7">
        <f t="shared" si="24"/>
        <v>0</v>
      </c>
      <c r="P116" s="7">
        <f t="shared" si="22"/>
        <v>0</v>
      </c>
      <c r="Q116" s="7">
        <f t="shared" si="22"/>
        <v>0</v>
      </c>
      <c r="AO116" s="18"/>
      <c r="AP116" s="18"/>
      <c r="AQ116" s="18"/>
    </row>
    <row r="117" spans="1:43">
      <c r="A117" s="71"/>
      <c r="B117" s="1" t="s">
        <v>0</v>
      </c>
      <c r="C117" s="6">
        <f t="shared" si="23"/>
        <v>0</v>
      </c>
      <c r="D117" s="6">
        <f t="shared" si="21"/>
        <v>25.2</v>
      </c>
      <c r="E117" s="6">
        <f t="shared" si="21"/>
        <v>0</v>
      </c>
      <c r="G117" s="6">
        <v>-44.4</v>
      </c>
      <c r="H117" s="6">
        <v>25.2</v>
      </c>
      <c r="I117" s="6">
        <v>0</v>
      </c>
      <c r="K117" s="6">
        <v>44.4</v>
      </c>
      <c r="L117" s="6">
        <v>0</v>
      </c>
      <c r="M117" s="6">
        <v>0</v>
      </c>
      <c r="O117" s="7">
        <f t="shared" si="24"/>
        <v>0</v>
      </c>
      <c r="P117" s="7">
        <f t="shared" si="22"/>
        <v>0</v>
      </c>
      <c r="Q117" s="7">
        <f t="shared" si="22"/>
        <v>0</v>
      </c>
      <c r="AO117" s="18"/>
      <c r="AP117" s="18"/>
      <c r="AQ117" s="18"/>
    </row>
    <row r="118" spans="1:43">
      <c r="A118" s="71"/>
      <c r="B118" s="1" t="s">
        <v>15</v>
      </c>
      <c r="C118" s="6">
        <f t="shared" si="23"/>
        <v>0</v>
      </c>
      <c r="D118" s="6">
        <f t="shared" si="21"/>
        <v>0</v>
      </c>
      <c r="E118" s="6">
        <f t="shared" si="21"/>
        <v>0.4</v>
      </c>
      <c r="G118" s="6">
        <v>-19.899999999999999</v>
      </c>
      <c r="H118" s="6">
        <v>0</v>
      </c>
      <c r="I118" s="6">
        <v>0.4</v>
      </c>
      <c r="K118" s="6">
        <v>19.899999999999999</v>
      </c>
      <c r="L118" s="6">
        <v>0</v>
      </c>
      <c r="M118" s="6">
        <v>0</v>
      </c>
      <c r="O118" s="7">
        <f t="shared" si="24"/>
        <v>0</v>
      </c>
      <c r="P118" s="7">
        <f t="shared" si="22"/>
        <v>0</v>
      </c>
      <c r="Q118" s="7">
        <f t="shared" si="22"/>
        <v>0</v>
      </c>
      <c r="AO118" s="18"/>
      <c r="AP118" s="18"/>
      <c r="AQ118" s="18"/>
    </row>
    <row r="119" spans="1:43">
      <c r="A119" s="71"/>
      <c r="B119" s="1" t="s">
        <v>16</v>
      </c>
      <c r="C119" s="6">
        <f t="shared" si="23"/>
        <v>0</v>
      </c>
      <c r="D119" s="6">
        <f t="shared" si="21"/>
        <v>0</v>
      </c>
      <c r="E119" s="6">
        <f t="shared" si="21"/>
        <v>5.9</v>
      </c>
      <c r="G119" s="6">
        <v>-28.1</v>
      </c>
      <c r="H119" s="6">
        <v>0</v>
      </c>
      <c r="I119" s="6">
        <v>5.9</v>
      </c>
      <c r="K119" s="6">
        <v>28.1</v>
      </c>
      <c r="L119" s="6">
        <v>0</v>
      </c>
      <c r="M119" s="6">
        <v>0</v>
      </c>
      <c r="O119" s="7">
        <f t="shared" si="24"/>
        <v>0</v>
      </c>
      <c r="P119" s="7">
        <f t="shared" si="22"/>
        <v>0</v>
      </c>
      <c r="Q119" s="7">
        <f t="shared" si="22"/>
        <v>0</v>
      </c>
      <c r="AO119" s="18"/>
      <c r="AP119" s="18"/>
      <c r="AQ119" s="18"/>
    </row>
    <row r="120" spans="1:43" ht="19">
      <c r="C120" s="69" t="s">
        <v>38</v>
      </c>
      <c r="D120" s="69"/>
      <c r="E120" s="69"/>
      <c r="G120" s="77" t="s">
        <v>39</v>
      </c>
      <c r="H120" s="77"/>
      <c r="I120" s="77"/>
      <c r="K120" s="77" t="s">
        <v>40</v>
      </c>
      <c r="L120" s="77"/>
      <c r="M120" s="77"/>
      <c r="N120" s="17"/>
      <c r="O120" s="17" t="s">
        <v>41</v>
      </c>
      <c r="Q120" s="17"/>
      <c r="AB120" s="41"/>
      <c r="AN120" s="18"/>
      <c r="AO120" s="18"/>
      <c r="AP120" s="18"/>
    </row>
    <row r="122" spans="1:43">
      <c r="D122" s="41"/>
      <c r="G122" s="17"/>
      <c r="H122" s="17"/>
      <c r="I122" s="17"/>
      <c r="J122" s="17"/>
    </row>
    <row r="123" spans="1:43" ht="47">
      <c r="A123" s="27" t="s">
        <v>66</v>
      </c>
    </row>
    <row r="125" spans="1:43">
      <c r="A125" s="71" t="s">
        <v>3</v>
      </c>
      <c r="B125" s="1" t="s">
        <v>22</v>
      </c>
      <c r="C125" s="6">
        <f t="shared" ref="C125:C130" si="25">AD62</f>
        <v>22.4</v>
      </c>
      <c r="D125" s="6">
        <f t="array" ref="D125:D130">TRANSPOSE(L51:Q51)</f>
        <v>100</v>
      </c>
      <c r="F125" s="6">
        <f>C125/D125</f>
        <v>0.22399999999999998</v>
      </c>
    </row>
    <row r="126" spans="1:43">
      <c r="A126" s="71"/>
      <c r="B126" s="1" t="s">
        <v>24</v>
      </c>
      <c r="C126" s="6">
        <f t="shared" si="25"/>
        <v>78.2</v>
      </c>
      <c r="D126" s="6">
        <v>87</v>
      </c>
      <c r="F126" s="6">
        <f t="shared" ref="F126:F130" si="26">C126/D126</f>
        <v>0.89885057471264374</v>
      </c>
    </row>
    <row r="127" spans="1:43">
      <c r="A127" s="71"/>
      <c r="B127" s="1" t="s">
        <v>25</v>
      </c>
      <c r="C127" s="6">
        <f t="shared" si="25"/>
        <v>12.6</v>
      </c>
      <c r="D127" s="6">
        <v>17.8</v>
      </c>
      <c r="F127" s="6">
        <f t="shared" si="26"/>
        <v>0.7078651685393258</v>
      </c>
    </row>
    <row r="128" spans="1:43">
      <c r="A128" s="71"/>
      <c r="B128" s="1" t="s">
        <v>0</v>
      </c>
      <c r="C128" s="6">
        <f t="shared" si="25"/>
        <v>25.2</v>
      </c>
      <c r="D128" s="6">
        <v>44.4</v>
      </c>
      <c r="F128" s="6">
        <f t="shared" si="26"/>
        <v>0.56756756756756754</v>
      </c>
    </row>
    <row r="129" spans="1:12">
      <c r="A129" s="71"/>
      <c r="B129" s="1" t="s">
        <v>15</v>
      </c>
      <c r="C129" s="6">
        <f t="shared" si="25"/>
        <v>0.4</v>
      </c>
      <c r="D129" s="6">
        <v>19.899999999999999</v>
      </c>
      <c r="F129" s="6">
        <f t="shared" si="26"/>
        <v>2.0100502512562818E-2</v>
      </c>
    </row>
    <row r="130" spans="1:12">
      <c r="A130" s="71"/>
      <c r="B130" s="1" t="s">
        <v>16</v>
      </c>
      <c r="C130" s="6">
        <f t="shared" si="25"/>
        <v>5.9</v>
      </c>
      <c r="D130" s="6">
        <v>28.1</v>
      </c>
      <c r="F130" s="6">
        <f t="shared" si="26"/>
        <v>0.20996441281138789</v>
      </c>
    </row>
    <row r="131" spans="1:12" ht="20">
      <c r="C131" s="41" t="s">
        <v>34</v>
      </c>
      <c r="D131" s="38" t="s">
        <v>68</v>
      </c>
      <c r="F131" s="32" t="s">
        <v>67</v>
      </c>
    </row>
    <row r="133" spans="1:12" ht="47">
      <c r="A133" s="27" t="s">
        <v>76</v>
      </c>
    </row>
    <row r="135" spans="1:12">
      <c r="C135" s="69" t="s">
        <v>3</v>
      </c>
      <c r="D135" s="69"/>
      <c r="E135" s="69"/>
      <c r="F135" s="69"/>
      <c r="G135" s="69"/>
      <c r="H135" s="69"/>
    </row>
    <row r="136" spans="1:12" ht="114">
      <c r="C136" s="2" t="s">
        <v>22</v>
      </c>
      <c r="D136" s="2" t="s">
        <v>24</v>
      </c>
      <c r="E136" s="2" t="s">
        <v>25</v>
      </c>
      <c r="F136" s="2" t="s">
        <v>0</v>
      </c>
      <c r="G136" s="2" t="s">
        <v>15</v>
      </c>
      <c r="H136" s="2" t="s">
        <v>16</v>
      </c>
    </row>
    <row r="137" spans="1:12">
      <c r="A137" s="71" t="s">
        <v>3</v>
      </c>
      <c r="B137" s="1" t="s">
        <v>22</v>
      </c>
      <c r="C137" s="6">
        <f t="shared" ref="C137:H142" ca="1" si="27">IF((ROW()-ROW($C$137))=(COLUMN()-COLUMN($C$137)),INDIRECT(ADDRESS(ROW(L$55),COLUMN(L$55))),0)</f>
        <v>100</v>
      </c>
      <c r="D137" s="6">
        <f t="shared" ca="1" si="27"/>
        <v>0</v>
      </c>
      <c r="E137" s="6">
        <f t="shared" ca="1" si="27"/>
        <v>0</v>
      </c>
      <c r="F137" s="6">
        <f t="shared" ca="1" si="27"/>
        <v>0</v>
      </c>
      <c r="G137" s="6">
        <f t="shared" ca="1" si="27"/>
        <v>0</v>
      </c>
      <c r="H137" s="6">
        <f t="shared" ca="1" si="27"/>
        <v>0</v>
      </c>
      <c r="J137" s="6">
        <f t="array" aca="1" ref="J137:J142" ca="1">MMULT(C137:H142, F125:F130)</f>
        <v>22.4</v>
      </c>
      <c r="L137" s="7">
        <f t="shared" ref="L137:L142" ca="1" si="28">J137-AD62</f>
        <v>0</v>
      </c>
    </row>
    <row r="138" spans="1:12">
      <c r="A138" s="71"/>
      <c r="B138" s="1" t="s">
        <v>24</v>
      </c>
      <c r="C138" s="6">
        <f t="shared" ca="1" si="27"/>
        <v>0</v>
      </c>
      <c r="D138" s="6">
        <f t="shared" ca="1" si="27"/>
        <v>87</v>
      </c>
      <c r="E138" s="6">
        <f t="shared" ca="1" si="27"/>
        <v>0</v>
      </c>
      <c r="F138" s="6">
        <f t="shared" ca="1" si="27"/>
        <v>0</v>
      </c>
      <c r="G138" s="6">
        <f t="shared" ca="1" si="27"/>
        <v>0</v>
      </c>
      <c r="H138" s="6">
        <f t="shared" ca="1" si="27"/>
        <v>0</v>
      </c>
      <c r="J138" s="6">
        <f ca="1"/>
        <v>78.2</v>
      </c>
      <c r="L138" s="7">
        <f t="shared" ca="1" si="28"/>
        <v>0</v>
      </c>
    </row>
    <row r="139" spans="1:12">
      <c r="A139" s="71"/>
      <c r="B139" s="1" t="s">
        <v>25</v>
      </c>
      <c r="C139" s="6">
        <f t="shared" ca="1" si="27"/>
        <v>0</v>
      </c>
      <c r="D139" s="6">
        <f t="shared" ca="1" si="27"/>
        <v>0</v>
      </c>
      <c r="E139" s="6">
        <f t="shared" ca="1" si="27"/>
        <v>17.8</v>
      </c>
      <c r="F139" s="6">
        <f t="shared" ca="1" si="27"/>
        <v>0</v>
      </c>
      <c r="G139" s="6">
        <f t="shared" ca="1" si="27"/>
        <v>0</v>
      </c>
      <c r="H139" s="6">
        <f t="shared" ca="1" si="27"/>
        <v>0</v>
      </c>
      <c r="J139" s="6">
        <f ca="1"/>
        <v>12.6</v>
      </c>
      <c r="L139" s="7">
        <f t="shared" ca="1" si="28"/>
        <v>0</v>
      </c>
    </row>
    <row r="140" spans="1:12">
      <c r="A140" s="71"/>
      <c r="B140" s="1" t="s">
        <v>0</v>
      </c>
      <c r="C140" s="6">
        <f t="shared" ca="1" si="27"/>
        <v>0</v>
      </c>
      <c r="D140" s="6">
        <f t="shared" ca="1" si="27"/>
        <v>0</v>
      </c>
      <c r="E140" s="6">
        <f t="shared" ca="1" si="27"/>
        <v>0</v>
      </c>
      <c r="F140" s="6">
        <f t="shared" ca="1" si="27"/>
        <v>44.4</v>
      </c>
      <c r="G140" s="6">
        <f t="shared" ca="1" si="27"/>
        <v>0</v>
      </c>
      <c r="H140" s="6">
        <f t="shared" ca="1" si="27"/>
        <v>0</v>
      </c>
      <c r="J140" s="6">
        <f ca="1"/>
        <v>25.2</v>
      </c>
      <c r="L140" s="7">
        <f t="shared" ca="1" si="28"/>
        <v>0</v>
      </c>
    </row>
    <row r="141" spans="1:12">
      <c r="A141" s="71"/>
      <c r="B141" s="1" t="s">
        <v>15</v>
      </c>
      <c r="C141" s="6">
        <f t="shared" ca="1" si="27"/>
        <v>0</v>
      </c>
      <c r="D141" s="6">
        <f t="shared" ca="1" si="27"/>
        <v>0</v>
      </c>
      <c r="E141" s="6">
        <f t="shared" ca="1" si="27"/>
        <v>0</v>
      </c>
      <c r="F141" s="6">
        <f t="shared" ca="1" si="27"/>
        <v>0</v>
      </c>
      <c r="G141" s="6">
        <f t="shared" ca="1" si="27"/>
        <v>19.899999999999999</v>
      </c>
      <c r="H141" s="6">
        <f t="shared" ca="1" si="27"/>
        <v>0</v>
      </c>
      <c r="J141" s="6">
        <f ca="1"/>
        <v>0.4</v>
      </c>
      <c r="L141" s="7">
        <f t="shared" ca="1" si="28"/>
        <v>0</v>
      </c>
    </row>
    <row r="142" spans="1:12">
      <c r="A142" s="71"/>
      <c r="B142" s="1" t="s">
        <v>16</v>
      </c>
      <c r="C142" s="6">
        <f t="shared" ca="1" si="27"/>
        <v>0</v>
      </c>
      <c r="D142" s="6">
        <f t="shared" ca="1" si="27"/>
        <v>0</v>
      </c>
      <c r="E142" s="6">
        <f t="shared" ca="1" si="27"/>
        <v>0</v>
      </c>
      <c r="F142" s="6">
        <f t="shared" ca="1" si="27"/>
        <v>0</v>
      </c>
      <c r="G142" s="6">
        <f t="shared" ca="1" si="27"/>
        <v>0</v>
      </c>
      <c r="H142" s="6">
        <f t="shared" ca="1" si="27"/>
        <v>28.1</v>
      </c>
      <c r="J142" s="6">
        <f ca="1"/>
        <v>5.9</v>
      </c>
      <c r="L142" s="7">
        <f t="shared" ca="1" si="28"/>
        <v>0</v>
      </c>
    </row>
    <row r="143" spans="1:12" ht="18">
      <c r="C143" s="69" t="s">
        <v>77</v>
      </c>
      <c r="D143" s="69"/>
      <c r="E143" s="69"/>
      <c r="F143" s="69"/>
      <c r="G143" s="69"/>
      <c r="H143" s="69"/>
      <c r="J143" s="33" t="s">
        <v>79</v>
      </c>
    </row>
    <row r="144" spans="1:12">
      <c r="L144" t="s">
        <v>78</v>
      </c>
    </row>
  </sheetData>
  <mergeCells count="71">
    <mergeCell ref="A112:I112"/>
    <mergeCell ref="C143:H143"/>
    <mergeCell ref="C120:E120"/>
    <mergeCell ref="G120:I120"/>
    <mergeCell ref="K120:M120"/>
    <mergeCell ref="A125:A130"/>
    <mergeCell ref="C135:H135"/>
    <mergeCell ref="A137:A142"/>
    <mergeCell ref="A114:A119"/>
    <mergeCell ref="BE81:BL81"/>
    <mergeCell ref="BT81:BY81"/>
    <mergeCell ref="A83:A90"/>
    <mergeCell ref="L91:Q91"/>
    <mergeCell ref="AI91:AP91"/>
    <mergeCell ref="AT91:BA91"/>
    <mergeCell ref="BE91:BL91"/>
    <mergeCell ref="BT91:BY91"/>
    <mergeCell ref="C81:J81"/>
    <mergeCell ref="AI81:AP81"/>
    <mergeCell ref="AT81:BA81"/>
    <mergeCell ref="J92:J94"/>
    <mergeCell ref="L95:Q95"/>
    <mergeCell ref="A100:I100"/>
    <mergeCell ref="A102:A109"/>
    <mergeCell ref="C77:J77"/>
    <mergeCell ref="AI77:AJ77"/>
    <mergeCell ref="AL77:AM77"/>
    <mergeCell ref="AT77:BA77"/>
    <mergeCell ref="C79:J79"/>
    <mergeCell ref="A75:A76"/>
    <mergeCell ref="C68:J68"/>
    <mergeCell ref="Z68:AB68"/>
    <mergeCell ref="AI68:AN68"/>
    <mergeCell ref="AT68:BA68"/>
    <mergeCell ref="C70:J70"/>
    <mergeCell ref="Z73:AA73"/>
    <mergeCell ref="AI73:AJ73"/>
    <mergeCell ref="AL73:AM73"/>
    <mergeCell ref="AT73:BA73"/>
    <mergeCell ref="BE68:BL68"/>
    <mergeCell ref="BT68:BY68"/>
    <mergeCell ref="Z60:AB60"/>
    <mergeCell ref="AI60:AN60"/>
    <mergeCell ref="AT60:BA60"/>
    <mergeCell ref="BE60:BL60"/>
    <mergeCell ref="BT60:BY60"/>
    <mergeCell ref="A62:A67"/>
    <mergeCell ref="BE50:BJ50"/>
    <mergeCell ref="BT50:BY50"/>
    <mergeCell ref="CA50:CH50"/>
    <mergeCell ref="J51:J53"/>
    <mergeCell ref="L54:Q54"/>
    <mergeCell ref="L56:Q56"/>
    <mergeCell ref="AT50:AY50"/>
    <mergeCell ref="A42:A49"/>
    <mergeCell ref="U42:U49"/>
    <mergeCell ref="L50:Q50"/>
    <mergeCell ref="W50:X50"/>
    <mergeCell ref="AI50:AP50"/>
    <mergeCell ref="CJ40:CK40"/>
    <mergeCell ref="C26:E26"/>
    <mergeCell ref="A28:A35"/>
    <mergeCell ref="C36:E36"/>
    <mergeCell ref="C40:J40"/>
    <mergeCell ref="L40:Q40"/>
    <mergeCell ref="W40:X40"/>
    <mergeCell ref="AI40:AP40"/>
    <mergeCell ref="AT40:AY40"/>
    <mergeCell ref="BE40:BJ40"/>
    <mergeCell ref="BT40:BY40"/>
    <mergeCell ref="CA40:CH40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8A8-D71C-B444-A99F-665ABEA366D5}">
  <dimension ref="A1:LO129"/>
  <sheetViews>
    <sheetView showGridLines="0" tabSelected="1" topLeftCell="A40" zoomScaleNormal="100" workbookViewId="0">
      <pane xSplit="2" ySplit="2" topLeftCell="C42" activePane="bottomRight" state="frozen"/>
      <selection activeCell="A40" sqref="A40"/>
      <selection pane="topRight" activeCell="C40" sqref="C40"/>
      <selection pane="bottomLeft" activeCell="A42" sqref="A42"/>
      <selection pane="bottomRight" activeCell="L55" sqref="L55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0" width="5.33203125" customWidth="1"/>
    <col min="91" max="91" width="5.33203125" style="56" customWidth="1"/>
    <col min="92" max="170" width="5.33203125" customWidth="1"/>
    <col min="171" max="171" width="5.33203125" style="56" customWidth="1"/>
    <col min="172" max="250" width="5.33203125" customWidth="1"/>
    <col min="251" max="251" width="5.33203125" style="56" customWidth="1"/>
    <col min="252" max="408" width="5.33203125" customWidth="1"/>
  </cols>
  <sheetData>
    <row r="1" spans="6:276">
      <c r="AI1" t="s">
        <v>157</v>
      </c>
    </row>
    <row r="2" spans="6:276">
      <c r="J2" s="67">
        <v>3</v>
      </c>
      <c r="AI2" t="s">
        <v>158</v>
      </c>
      <c r="CW2" s="33">
        <f ca="1">EE44</f>
        <v>2.9999999999999991</v>
      </c>
      <c r="FY2" s="33">
        <f ca="1">HG44</f>
        <v>1.5386597938144326</v>
      </c>
      <c r="JA2" s="33">
        <f ca="1">KI44</f>
        <v>1.5386597938144335</v>
      </c>
    </row>
    <row r="3" spans="6:276">
      <c r="S3" t="s">
        <v>26</v>
      </c>
      <c r="X3" t="s">
        <v>18</v>
      </c>
      <c r="DF3" t="s">
        <v>26</v>
      </c>
      <c r="DK3" t="s">
        <v>18</v>
      </c>
      <c r="GH3" t="s">
        <v>26</v>
      </c>
      <c r="GM3" t="s">
        <v>18</v>
      </c>
      <c r="JJ3" t="s">
        <v>26</v>
      </c>
      <c r="JO3" t="s">
        <v>18</v>
      </c>
    </row>
    <row r="4" spans="6:276">
      <c r="F4" s="1" t="s">
        <v>23</v>
      </c>
      <c r="K4" t="s">
        <v>27</v>
      </c>
      <c r="S4" s="64">
        <v>28.1</v>
      </c>
      <c r="X4" s="64">
        <v>5.9</v>
      </c>
      <c r="Y4" t="s">
        <v>33</v>
      </c>
      <c r="CS4" s="1" t="s">
        <v>23</v>
      </c>
      <c r="CX4" t="s">
        <v>27</v>
      </c>
      <c r="DF4">
        <f ca="1">EJ45</f>
        <v>0</v>
      </c>
      <c r="DK4">
        <f ca="1">EA66</f>
        <v>0</v>
      </c>
      <c r="DL4" t="s">
        <v>33</v>
      </c>
      <c r="FU4" s="1" t="s">
        <v>23</v>
      </c>
      <c r="FZ4" t="s">
        <v>27</v>
      </c>
      <c r="GH4">
        <f ca="1">HL45</f>
        <v>0</v>
      </c>
      <c r="GM4">
        <f ca="1">HC66</f>
        <v>0</v>
      </c>
      <c r="GN4" t="s">
        <v>33</v>
      </c>
      <c r="IW4" s="1" t="s">
        <v>23</v>
      </c>
      <c r="JB4" t="s">
        <v>27</v>
      </c>
      <c r="JJ4">
        <f ca="1">KN45</f>
        <v>28.1</v>
      </c>
      <c r="JO4">
        <f ca="1">KE66</f>
        <v>5.9</v>
      </c>
      <c r="JP4" t="s">
        <v>33</v>
      </c>
    </row>
    <row r="5" spans="6:276">
      <c r="F5" s="64">
        <v>22.4</v>
      </c>
      <c r="K5" s="31">
        <f>J2+N5</f>
        <v>22.4</v>
      </c>
      <c r="N5" s="64">
        <v>19.399999999999999</v>
      </c>
      <c r="CS5">
        <f ca="1">FD81</f>
        <v>22.399999999999995</v>
      </c>
      <c r="CX5">
        <f ca="1">DV61</f>
        <v>22.399999999999995</v>
      </c>
      <c r="DA5">
        <f ca="1">CX5-CW2</f>
        <v>19.399999999999995</v>
      </c>
      <c r="FU5">
        <f ca="1">IF81</f>
        <v>11.488659793814431</v>
      </c>
      <c r="FZ5">
        <f ca="1">GX61</f>
        <v>11.488659793814431</v>
      </c>
      <c r="GC5">
        <f ca="1">FZ5-FY2</f>
        <v>9.9499999999999993</v>
      </c>
      <c r="IW5">
        <f ca="1">LH81</f>
        <v>11.488659793814435</v>
      </c>
      <c r="JB5">
        <f ca="1">JZ61</f>
        <v>11.488659793814435</v>
      </c>
      <c r="JE5">
        <f ca="1">JB5-JA2</f>
        <v>9.9500000000000011</v>
      </c>
    </row>
    <row r="6" spans="6:276">
      <c r="U6" s="22">
        <f>-Q90</f>
        <v>28.1</v>
      </c>
      <c r="DH6" s="22">
        <f ca="1">-EJ90</f>
        <v>0</v>
      </c>
      <c r="GJ6" s="22">
        <f ca="1">-HL90</f>
        <v>0</v>
      </c>
      <c r="JL6" s="22">
        <f ca="1">-KN90</f>
        <v>28.1</v>
      </c>
    </row>
    <row r="7" spans="6:276">
      <c r="I7" s="24">
        <f>-L90</f>
        <v>3</v>
      </c>
      <c r="CV7" s="24">
        <f ca="1">-EE90</f>
        <v>3</v>
      </c>
      <c r="FX7" s="24">
        <f ca="1">-HG90</f>
        <v>1.538659793814432</v>
      </c>
      <c r="IZ7" s="24">
        <f ca="1">-KI90</f>
        <v>1.5386597938144337</v>
      </c>
    </row>
    <row r="9" spans="6:276">
      <c r="T9" s="31">
        <f>N5</f>
        <v>19.399999999999999</v>
      </c>
      <c r="X9" t="s">
        <v>17</v>
      </c>
      <c r="DG9">
        <f ca="1">DA5</f>
        <v>19.399999999999995</v>
      </c>
      <c r="DK9" t="s">
        <v>17</v>
      </c>
      <c r="GI9">
        <f ca="1">GC5</f>
        <v>9.9499999999999993</v>
      </c>
      <c r="GM9" t="s">
        <v>17</v>
      </c>
      <c r="JK9">
        <f ca="1">JE5</f>
        <v>9.9500000000000011</v>
      </c>
      <c r="JO9" t="s">
        <v>17</v>
      </c>
    </row>
    <row r="10" spans="6:276">
      <c r="F10" s="1" t="s">
        <v>1</v>
      </c>
      <c r="K10" t="s">
        <v>26</v>
      </c>
      <c r="R10" t="s">
        <v>29</v>
      </c>
      <c r="X10" s="64">
        <v>0.4</v>
      </c>
      <c r="Y10" t="s">
        <v>33</v>
      </c>
      <c r="CS10" s="1" t="s">
        <v>1</v>
      </c>
      <c r="CX10" t="s">
        <v>26</v>
      </c>
      <c r="DE10" t="s">
        <v>29</v>
      </c>
      <c r="DK10">
        <f ca="1">DZ65</f>
        <v>0</v>
      </c>
      <c r="DL10" t="s">
        <v>33</v>
      </c>
      <c r="FU10" s="1" t="s">
        <v>1</v>
      </c>
      <c r="FZ10" t="s">
        <v>26</v>
      </c>
      <c r="GG10" t="s">
        <v>29</v>
      </c>
      <c r="GM10">
        <f ca="1">HB65</f>
        <v>0</v>
      </c>
      <c r="GN10" t="s">
        <v>33</v>
      </c>
      <c r="IW10" s="1" t="s">
        <v>1</v>
      </c>
      <c r="JB10" t="s">
        <v>26</v>
      </c>
      <c r="JI10" t="s">
        <v>29</v>
      </c>
      <c r="JO10">
        <f ca="1">KD65</f>
        <v>0.4</v>
      </c>
      <c r="JP10" t="s">
        <v>33</v>
      </c>
    </row>
    <row r="11" spans="6:276">
      <c r="F11" s="64">
        <v>87</v>
      </c>
      <c r="K11" s="64">
        <v>78.2</v>
      </c>
      <c r="M11" s="64">
        <v>17.8</v>
      </c>
      <c r="R11" s="64">
        <v>12.6</v>
      </c>
      <c r="T11" s="64">
        <v>0.5</v>
      </c>
      <c r="CS11">
        <f ca="1">FE82</f>
        <v>0.78583607355985874</v>
      </c>
      <c r="CX11">
        <f ca="1">DW62</f>
        <v>0.70634920634920639</v>
      </c>
      <c r="CZ11">
        <f ca="1">EG45</f>
        <v>0.70634920634920628</v>
      </c>
      <c r="DE11">
        <f ca="1">DX63</f>
        <v>0.49999999999999994</v>
      </c>
      <c r="DG11">
        <f ca="1">EI46</f>
        <v>0.5</v>
      </c>
      <c r="FU11">
        <f ca="1">IG82</f>
        <v>15.638137863841189</v>
      </c>
      <c r="FZ11">
        <f ca="1">GY62</f>
        <v>14.056349206349207</v>
      </c>
      <c r="GB11">
        <f ca="1">HI45</f>
        <v>14.056349206349203</v>
      </c>
      <c r="GG11">
        <f ca="1">GZ63</f>
        <v>9.9499999999999975</v>
      </c>
      <c r="GI11">
        <f ca="1">HK46</f>
        <v>9.9499999999999993</v>
      </c>
      <c r="IW11">
        <f ca="1">LI82</f>
        <v>101.85230179028133</v>
      </c>
      <c r="JB11">
        <f ca="1">KA62</f>
        <v>91.550000000000011</v>
      </c>
      <c r="JD11">
        <f ca="1">KK45</f>
        <v>31.15</v>
      </c>
      <c r="JI11">
        <f ca="1">KB63</f>
        <v>22.049999999999997</v>
      </c>
      <c r="JK11" s="31">
        <f ca="1">KM46</f>
        <v>9.9499999999999993</v>
      </c>
    </row>
    <row r="12" spans="6:276">
      <c r="V12" s="22">
        <f>-P90</f>
        <v>19.899999999999999</v>
      </c>
      <c r="DI12" s="22">
        <f ca="1">-EI90</f>
        <v>19.899999999999999</v>
      </c>
      <c r="GK12" s="22">
        <f ca="1">-HK90</f>
        <v>19.899999999999999</v>
      </c>
      <c r="JM12" s="22">
        <f ca="1">-KM90</f>
        <v>19.899999999999999</v>
      </c>
    </row>
    <row r="13" spans="6:276">
      <c r="J13" s="21">
        <f>-M90</f>
        <v>8.7999999999999972</v>
      </c>
      <c r="P13" s="23">
        <f>-N90</f>
        <v>5.2000000000000011</v>
      </c>
      <c r="CW13" s="21">
        <f ca="1">-EF90</f>
        <v>7.9486867210652346E-2</v>
      </c>
      <c r="DC13" s="23">
        <f ca="1">-EG90</f>
        <v>0.20634920634920634</v>
      </c>
      <c r="FY13" s="21">
        <f ca="1">-HH90</f>
        <v>1.5817886574919822</v>
      </c>
      <c r="GE13" s="23">
        <f ca="1">-HI90</f>
        <v>4.106349206349206</v>
      </c>
      <c r="JA13" s="21">
        <f ca="1">-KJ90</f>
        <v>10.302301790281319</v>
      </c>
      <c r="JG13" s="23">
        <f ca="1">-KK90</f>
        <v>9.1000000000000014</v>
      </c>
    </row>
    <row r="15" spans="6:276">
      <c r="T15" s="64">
        <v>12.1</v>
      </c>
      <c r="Y15" t="s">
        <v>19</v>
      </c>
      <c r="DG15">
        <f ca="1">EH46</f>
        <v>0</v>
      </c>
      <c r="DL15" t="s">
        <v>19</v>
      </c>
      <c r="GI15">
        <f ca="1">HJ46</f>
        <v>0</v>
      </c>
      <c r="GN15" t="s">
        <v>19</v>
      </c>
      <c r="JK15">
        <f ca="1">KL46</f>
        <v>12.1</v>
      </c>
      <c r="JP15" t="s">
        <v>19</v>
      </c>
    </row>
    <row r="16" spans="6:276">
      <c r="Y16" s="64">
        <v>25.2</v>
      </c>
      <c r="DL16">
        <f ca="1">DY64</f>
        <v>0</v>
      </c>
      <c r="GN16">
        <f ca="1">HA64</f>
        <v>0</v>
      </c>
      <c r="JP16">
        <f ca="1">KC64</f>
        <v>25.2</v>
      </c>
    </row>
    <row r="17" spans="1:278">
      <c r="T17" s="64">
        <v>32.299999999999997</v>
      </c>
      <c r="DG17">
        <f ca="1">EH45</f>
        <v>0</v>
      </c>
      <c r="GI17">
        <f ca="1">HJ45</f>
        <v>0</v>
      </c>
      <c r="JK17">
        <f ca="1">KL45</f>
        <v>32.299999999999997</v>
      </c>
    </row>
    <row r="18" spans="1:278">
      <c r="W18" s="21">
        <f>-O90</f>
        <v>44.4</v>
      </c>
      <c r="DJ18" s="21">
        <f ca="1">-EH90</f>
        <v>0</v>
      </c>
      <c r="GL18" s="21">
        <f ca="1">-HJ90</f>
        <v>0</v>
      </c>
      <c r="JN18" s="21">
        <f ca="1">-KL90</f>
        <v>44.4</v>
      </c>
    </row>
    <row r="19" spans="1:278">
      <c r="W19" s="21"/>
      <c r="DJ19" s="21"/>
      <c r="GL19" s="21"/>
      <c r="JN19" s="21"/>
    </row>
    <row r="20" spans="1:278">
      <c r="W20" s="21"/>
      <c r="DJ20" s="21"/>
      <c r="GL20" s="21"/>
      <c r="JN20" s="21"/>
    </row>
    <row r="21" spans="1:278">
      <c r="W21" s="21"/>
      <c r="AA21" s="22">
        <f>I7+J13+P13+U6+V12+W18</f>
        <v>109.4</v>
      </c>
      <c r="DJ21" s="21"/>
      <c r="DN21" s="22">
        <f ca="1">-EM90</f>
        <v>23.185836073559859</v>
      </c>
      <c r="GL21" s="21"/>
      <c r="GP21" s="22">
        <f ca="1">-HO90</f>
        <v>27.126797657655619</v>
      </c>
      <c r="JN21" s="21"/>
      <c r="JR21" s="22">
        <f ca="1">IZ7+JA13+JG13+JL6+JM12+JN18</f>
        <v>113.34096158409577</v>
      </c>
    </row>
    <row r="22" spans="1:278">
      <c r="W22" s="21"/>
      <c r="DJ22" s="21"/>
      <c r="GL22" s="21"/>
      <c r="JN22" s="21"/>
    </row>
    <row r="23" spans="1:278" ht="92">
      <c r="W23" s="21"/>
      <c r="CQ23" s="61" t="s">
        <v>105</v>
      </c>
      <c r="FS23" s="61" t="s">
        <v>106</v>
      </c>
      <c r="IU23" s="61" t="s">
        <v>132</v>
      </c>
    </row>
    <row r="24" spans="1:278">
      <c r="W24" s="21"/>
      <c r="CQ24" t="s">
        <v>154</v>
      </c>
      <c r="FS24" t="s">
        <v>108</v>
      </c>
      <c r="IU24" t="s">
        <v>131</v>
      </c>
    </row>
    <row r="25" spans="1:278">
      <c r="CQ25" t="s">
        <v>155</v>
      </c>
      <c r="FS25" t="s">
        <v>156</v>
      </c>
      <c r="IU25" t="s">
        <v>161</v>
      </c>
    </row>
    <row r="26" spans="1:278">
      <c r="B26" s="10"/>
      <c r="C26" s="70" t="s">
        <v>30</v>
      </c>
      <c r="D26" s="70"/>
      <c r="E26" s="70"/>
      <c r="F26" s="47"/>
      <c r="G26" s="47"/>
      <c r="CQ26" t="s">
        <v>160</v>
      </c>
      <c r="FS26" t="s">
        <v>159</v>
      </c>
    </row>
    <row r="27" spans="1:278" ht="35" customHeight="1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278" ht="16" customHeight="1">
      <c r="A28" s="71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278">
      <c r="A29" s="71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278">
      <c r="A30" s="71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278">
      <c r="A31" s="71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278">
      <c r="A32" s="71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</row>
    <row r="33" spans="1:302">
      <c r="A33" s="71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</row>
    <row r="34" spans="1:302">
      <c r="A34" s="71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</row>
    <row r="35" spans="1:302">
      <c r="A35" s="71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</row>
    <row r="36" spans="1:302" ht="18">
      <c r="C36" s="70" t="s">
        <v>31</v>
      </c>
      <c r="D36" s="70"/>
      <c r="E36" s="70"/>
      <c r="F36" s="47"/>
      <c r="G36" s="47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</row>
    <row r="37" spans="1:302">
      <c r="BL37" s="50"/>
      <c r="BM37" s="50"/>
      <c r="BN37" s="50"/>
      <c r="BO37" s="50"/>
      <c r="BP37" s="50"/>
      <c r="BQ37" s="50"/>
      <c r="BR37" s="50"/>
      <c r="BS37" s="51"/>
      <c r="BT37" s="51"/>
      <c r="BU37" s="51"/>
      <c r="BV37" s="51"/>
      <c r="BW37" s="51"/>
      <c r="BX37" s="51"/>
      <c r="BY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</row>
    <row r="38" spans="1:302"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</row>
    <row r="40" spans="1:302">
      <c r="C40" s="69" t="s">
        <v>4</v>
      </c>
      <c r="D40" s="69"/>
      <c r="E40" s="69"/>
      <c r="F40" s="69"/>
      <c r="G40" s="69"/>
      <c r="H40" s="69"/>
      <c r="I40" s="69"/>
      <c r="J40" s="69"/>
      <c r="L40" s="69" t="s">
        <v>3</v>
      </c>
      <c r="M40" s="69"/>
      <c r="N40" s="69"/>
      <c r="O40" s="69"/>
      <c r="P40" s="69"/>
      <c r="Q40" s="69"/>
      <c r="W40" s="69" t="s">
        <v>28</v>
      </c>
      <c r="X40" s="69"/>
      <c r="Y40" s="8"/>
      <c r="Z40" s="8"/>
      <c r="AA40" s="8"/>
      <c r="AB40" s="8"/>
      <c r="AC40" s="8"/>
      <c r="AH40" s="69" t="s">
        <v>4</v>
      </c>
      <c r="AI40" s="69"/>
      <c r="AJ40" s="69"/>
      <c r="AK40" s="69"/>
      <c r="AL40" s="69"/>
      <c r="AM40" s="69"/>
      <c r="AN40" s="69"/>
      <c r="AO40" s="69"/>
      <c r="AS40" s="69" t="s">
        <v>3</v>
      </c>
      <c r="AT40" s="69"/>
      <c r="AU40" s="69"/>
      <c r="AV40" s="69"/>
      <c r="AW40" s="69"/>
      <c r="AX40" s="69"/>
      <c r="BD40" s="69" t="s">
        <v>3</v>
      </c>
      <c r="BE40" s="69"/>
      <c r="BF40" s="69"/>
      <c r="BG40" s="69"/>
      <c r="BH40" s="69"/>
      <c r="BI40" s="69"/>
      <c r="BS40" s="69" t="s">
        <v>3</v>
      </c>
      <c r="BT40" s="69"/>
      <c r="BU40" s="69"/>
      <c r="BV40" s="69"/>
      <c r="BW40" s="69"/>
      <c r="BX40" s="69"/>
      <c r="BZ40" s="69" t="s">
        <v>4</v>
      </c>
      <c r="CA40" s="69"/>
      <c r="CB40" s="69"/>
      <c r="CC40" s="69"/>
      <c r="CD40" s="69"/>
      <c r="CE40" s="69"/>
      <c r="CF40" s="69"/>
      <c r="CG40" s="69"/>
      <c r="CI40" s="69" t="s">
        <v>28</v>
      </c>
      <c r="CJ40" s="69"/>
      <c r="CK40" s="45"/>
      <c r="CL40" s="45"/>
      <c r="CS40" s="69" t="s">
        <v>28</v>
      </c>
      <c r="CT40" s="69"/>
      <c r="CV40" s="69" t="s">
        <v>3</v>
      </c>
      <c r="CW40" s="69"/>
      <c r="CX40" s="69"/>
      <c r="CY40" s="69"/>
      <c r="CZ40" s="69"/>
      <c r="DA40" s="69"/>
      <c r="DH40" s="69" t="s">
        <v>3</v>
      </c>
      <c r="DI40" s="69"/>
      <c r="DJ40" s="69"/>
      <c r="DK40" s="69"/>
      <c r="DL40" s="69"/>
      <c r="DM40" s="69"/>
      <c r="EE40" s="69" t="s">
        <v>3</v>
      </c>
      <c r="EF40" s="69"/>
      <c r="EG40" s="69"/>
      <c r="EH40" s="69"/>
      <c r="EI40" s="69"/>
      <c r="EJ40" s="69"/>
      <c r="FU40" s="69" t="s">
        <v>28</v>
      </c>
      <c r="FV40" s="69"/>
      <c r="FX40" s="69" t="s">
        <v>3</v>
      </c>
      <c r="FY40" s="69"/>
      <c r="FZ40" s="69"/>
      <c r="GA40" s="69"/>
      <c r="GB40" s="69"/>
      <c r="GC40" s="69"/>
      <c r="GH40" s="29"/>
      <c r="GI40" s="29"/>
      <c r="GJ40" s="69" t="s">
        <v>3</v>
      </c>
      <c r="GK40" s="69"/>
      <c r="GL40" s="69"/>
      <c r="GM40" s="69"/>
      <c r="GN40" s="69"/>
      <c r="GO40" s="69"/>
      <c r="HG40" s="69" t="s">
        <v>3</v>
      </c>
      <c r="HH40" s="69"/>
      <c r="HI40" s="69"/>
      <c r="HJ40" s="69"/>
      <c r="HK40" s="69"/>
      <c r="HL40" s="69"/>
      <c r="IW40" s="69"/>
      <c r="IX40" s="69"/>
      <c r="IZ40" s="69"/>
      <c r="JA40" s="69"/>
      <c r="JB40" s="69"/>
      <c r="JC40" s="69"/>
      <c r="JD40" s="69"/>
      <c r="JE40" s="69"/>
      <c r="JL40" s="76"/>
      <c r="JM40" s="76"/>
      <c r="KI40" s="69" t="s">
        <v>3</v>
      </c>
      <c r="KJ40" s="69"/>
      <c r="KK40" s="69"/>
      <c r="KL40" s="69"/>
      <c r="KM40" s="69"/>
      <c r="KN40" s="69"/>
    </row>
    <row r="41" spans="1:302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H41" s="2" t="s">
        <v>23</v>
      </c>
      <c r="AI41" s="2" t="s">
        <v>1</v>
      </c>
      <c r="AJ41" s="2" t="s">
        <v>27</v>
      </c>
      <c r="AK41" s="2" t="s">
        <v>26</v>
      </c>
      <c r="AL41" s="2" t="s">
        <v>29</v>
      </c>
      <c r="AM41" s="2" t="s">
        <v>19</v>
      </c>
      <c r="AN41" s="2" t="s">
        <v>17</v>
      </c>
      <c r="AO41" s="2" t="s">
        <v>18</v>
      </c>
      <c r="AS41" s="2" t="s">
        <v>22</v>
      </c>
      <c r="AT41" s="2" t="s">
        <v>24</v>
      </c>
      <c r="AU41" s="2" t="s">
        <v>25</v>
      </c>
      <c r="AV41" s="2" t="s">
        <v>0</v>
      </c>
      <c r="AW41" s="2" t="s">
        <v>15</v>
      </c>
      <c r="AX41" s="2" t="s">
        <v>16</v>
      </c>
      <c r="BD41" s="2" t="s">
        <v>22</v>
      </c>
      <c r="BE41" s="2" t="s">
        <v>24</v>
      </c>
      <c r="BF41" s="2" t="s">
        <v>25</v>
      </c>
      <c r="BG41" s="2" t="s">
        <v>0</v>
      </c>
      <c r="BH41" s="2" t="s">
        <v>15</v>
      </c>
      <c r="BI41" s="2" t="s">
        <v>16</v>
      </c>
      <c r="BS41" s="2" t="s">
        <v>22</v>
      </c>
      <c r="BT41" s="2" t="s">
        <v>24</v>
      </c>
      <c r="BU41" s="2" t="s">
        <v>25</v>
      </c>
      <c r="BV41" s="2" t="s">
        <v>0</v>
      </c>
      <c r="BW41" s="2" t="s">
        <v>15</v>
      </c>
      <c r="BX41" s="2" t="s">
        <v>16</v>
      </c>
      <c r="BZ41" s="2" t="s">
        <v>23</v>
      </c>
      <c r="CA41" s="2" t="s">
        <v>1</v>
      </c>
      <c r="CB41" s="2" t="s">
        <v>27</v>
      </c>
      <c r="CC41" s="2" t="s">
        <v>26</v>
      </c>
      <c r="CD41" s="2" t="s">
        <v>29</v>
      </c>
      <c r="CE41" s="2" t="s">
        <v>19</v>
      </c>
      <c r="CF41" s="2" t="s">
        <v>17</v>
      </c>
      <c r="CG41" s="2" t="s">
        <v>18</v>
      </c>
      <c r="CI41" s="2" t="s">
        <v>183</v>
      </c>
      <c r="CJ41" s="2" t="s">
        <v>58</v>
      </c>
      <c r="CK41" s="2"/>
      <c r="CL41" s="2"/>
      <c r="CR41" s="28"/>
      <c r="CS41" s="2" t="s">
        <v>183</v>
      </c>
      <c r="CT41" s="2" t="s">
        <v>58</v>
      </c>
      <c r="CV41" s="2" t="s">
        <v>22</v>
      </c>
      <c r="CW41" s="2" t="s">
        <v>24</v>
      </c>
      <c r="CX41" s="2" t="s">
        <v>25</v>
      </c>
      <c r="CY41" s="2" t="s">
        <v>0</v>
      </c>
      <c r="CZ41" s="2" t="s">
        <v>15</v>
      </c>
      <c r="DA41" s="2" t="s">
        <v>16</v>
      </c>
      <c r="DH41" s="2" t="s">
        <v>22</v>
      </c>
      <c r="DI41" s="2" t="s">
        <v>24</v>
      </c>
      <c r="DJ41" s="2" t="s">
        <v>25</v>
      </c>
      <c r="DK41" s="2" t="s">
        <v>0</v>
      </c>
      <c r="DL41" s="2" t="s">
        <v>15</v>
      </c>
      <c r="DM41" s="2" t="s">
        <v>16</v>
      </c>
      <c r="EE41" s="2" t="s">
        <v>22</v>
      </c>
      <c r="EF41" s="2" t="s">
        <v>24</v>
      </c>
      <c r="EG41" s="2" t="s">
        <v>25</v>
      </c>
      <c r="EH41" s="2" t="s">
        <v>0</v>
      </c>
      <c r="EI41" s="2" t="s">
        <v>15</v>
      </c>
      <c r="EJ41" s="2" t="s">
        <v>16</v>
      </c>
      <c r="FT41" s="28"/>
      <c r="FU41" s="2" t="s">
        <v>183</v>
      </c>
      <c r="FV41" s="2" t="s">
        <v>58</v>
      </c>
      <c r="FX41" s="2" t="s">
        <v>22</v>
      </c>
      <c r="FY41" s="2" t="s">
        <v>24</v>
      </c>
      <c r="FZ41" s="2" t="s">
        <v>25</v>
      </c>
      <c r="GA41" s="2" t="s">
        <v>0</v>
      </c>
      <c r="GB41" s="2" t="s">
        <v>15</v>
      </c>
      <c r="GC41" s="2" t="s">
        <v>16</v>
      </c>
      <c r="GH41" s="28"/>
      <c r="GI41" s="28"/>
      <c r="GJ41" s="2" t="s">
        <v>22</v>
      </c>
      <c r="GK41" s="2" t="s">
        <v>24</v>
      </c>
      <c r="GL41" s="2" t="s">
        <v>25</v>
      </c>
      <c r="GM41" s="2" t="s">
        <v>0</v>
      </c>
      <c r="GN41" s="2" t="s">
        <v>15</v>
      </c>
      <c r="GO41" s="2" t="s">
        <v>16</v>
      </c>
      <c r="HG41" s="2" t="s">
        <v>22</v>
      </c>
      <c r="HH41" s="2" t="s">
        <v>24</v>
      </c>
      <c r="HI41" s="2" t="s">
        <v>25</v>
      </c>
      <c r="HJ41" s="2" t="s">
        <v>0</v>
      </c>
      <c r="HK41" s="2" t="s">
        <v>15</v>
      </c>
      <c r="HL41" s="2" t="s">
        <v>16</v>
      </c>
      <c r="IV41" s="28"/>
      <c r="IW41" s="28"/>
      <c r="IX41" s="28"/>
      <c r="IY41" s="31"/>
      <c r="IZ41" s="28"/>
      <c r="JA41" s="28"/>
      <c r="JB41" s="28"/>
      <c r="JC41" s="28"/>
      <c r="JD41" s="28"/>
      <c r="JE41" s="28"/>
      <c r="JF41" s="31"/>
      <c r="JG41" s="31"/>
      <c r="JH41" s="31"/>
      <c r="JI41" s="31"/>
      <c r="JJ41" s="31"/>
      <c r="JK41" s="28"/>
      <c r="JL41" s="28"/>
      <c r="JM41" s="28"/>
      <c r="KI41" s="2" t="s">
        <v>22</v>
      </c>
      <c r="KJ41" s="2" t="s">
        <v>24</v>
      </c>
      <c r="KK41" s="2" t="s">
        <v>25</v>
      </c>
      <c r="KL41" s="2" t="s">
        <v>0</v>
      </c>
      <c r="KM41" s="2" t="s">
        <v>15</v>
      </c>
      <c r="KN41" s="2" t="s">
        <v>16</v>
      </c>
    </row>
    <row r="42" spans="1:302" ht="16" customHeight="1">
      <c r="A42" s="71" t="s">
        <v>4</v>
      </c>
      <c r="B42" s="1" t="s">
        <v>23</v>
      </c>
      <c r="L42" s="3">
        <f>F5</f>
        <v>22.4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1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22.4</v>
      </c>
      <c r="AH42" s="6">
        <f ca="1">IF((ROW()-ROW($AH$42))=(COLUMN()-COLUMN($AH$42)),INDIRECT(ADDRESS(ROW($AB42),COLUMN($AB42))),0)</f>
        <v>22.4</v>
      </c>
      <c r="AI42" s="6">
        <f t="shared" ref="AI42:AO49" ca="1" si="2">IF((ROW()-ROW($AH$42))=(COLUMN()-COLUMN($AH$42)),INDIRECT(ADDRESS(ROW($AB42),COLUMN($AB42))),0)</f>
        <v>0</v>
      </c>
      <c r="AJ42" s="6">
        <f t="shared" ca="1" si="2"/>
        <v>0</v>
      </c>
      <c r="AK42" s="6">
        <f t="shared" ca="1" si="2"/>
        <v>0</v>
      </c>
      <c r="AL42" s="6">
        <f t="shared" ca="1" si="2"/>
        <v>0</v>
      </c>
      <c r="AM42" s="6">
        <f t="shared" ca="1" si="2"/>
        <v>0</v>
      </c>
      <c r="AN42" s="6">
        <f t="shared" ca="1" si="2"/>
        <v>0</v>
      </c>
      <c r="AO42" s="6">
        <f t="shared" ca="1" si="2"/>
        <v>0</v>
      </c>
      <c r="AS42" s="6">
        <f t="array" aca="1" ref="AS42:AX49" ca="1">MMULT(L42:Q49, MINVERSE(AH61:AM66))</f>
        <v>1</v>
      </c>
      <c r="AT42" s="6">
        <f ca="1"/>
        <v>0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BD42" s="6">
        <f t="array" aca="1" ref="BD42:BI49" ca="1">MMULT(TRANSPOSE(C61:J66), MINVERSE(AH61:AM66))</f>
        <v>0</v>
      </c>
      <c r="BE42" s="6">
        <f ca="1"/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S42" s="6">
        <f t="array" aca="1" ref="BS42:BX49" ca="1">MMULT(L42:Q49,MINVERSE(BS61:BX66))</f>
        <v>0.88188976377952744</v>
      </c>
      <c r="BT42" s="6">
        <f ca="1"/>
        <v>0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Z42" s="51">
        <f ca="1">IF((ROW()-ROW($BZ$42))=(COLUMN()-COLUMN($BZ$42)),INDIRECT(ADDRESS(ROW($Z42),COLUMN($Z42))),0)</f>
        <v>0</v>
      </c>
      <c r="CA42" s="51">
        <f t="shared" ref="CA42:CG49" ca="1" si="3">IF((ROW()-ROW($BZ$42))=(COLUMN()-COLUMN($BZ$42)),INDIRECT(ADDRESS(ROW($Z42),COLUMN($Z42))),0)</f>
        <v>0</v>
      </c>
      <c r="CB42" s="51">
        <f t="shared" ca="1" si="3"/>
        <v>0</v>
      </c>
      <c r="CC42" s="51">
        <f t="shared" ca="1" si="3"/>
        <v>0</v>
      </c>
      <c r="CD42" s="51">
        <f t="shared" ca="1" si="3"/>
        <v>0</v>
      </c>
      <c r="CE42" s="51">
        <f t="shared" ca="1" si="3"/>
        <v>0</v>
      </c>
      <c r="CF42" s="51">
        <f t="shared" ca="1" si="3"/>
        <v>0</v>
      </c>
      <c r="CG42" s="51">
        <f t="shared" ca="1" si="3"/>
        <v>0</v>
      </c>
      <c r="CI42" s="51">
        <f t="shared" ref="CI42:CJ46" ca="1" si="4">IF((ROW()-ROW($CA$42))=(COLUMN()-COLUMN($CA$42)),INDIRECT(ADDRESS(ROW($Z42),COLUMN($Z42))),0)</f>
        <v>0</v>
      </c>
      <c r="CJ42" s="51">
        <f t="shared" ca="1" si="4"/>
        <v>0</v>
      </c>
      <c r="CK42" s="50"/>
      <c r="CL42" s="50"/>
      <c r="CQ42" s="71" t="s">
        <v>4</v>
      </c>
      <c r="CR42" s="1" t="s">
        <v>23</v>
      </c>
      <c r="CS42" s="6">
        <f t="array" ref="CS42:CT49">$W$42:$X$49</f>
        <v>0</v>
      </c>
      <c r="CT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f ca="1">BW42</f>
        <v>0</v>
      </c>
      <c r="DA42" s="6">
        <v>0</v>
      </c>
      <c r="DC42" s="6">
        <f t="array" aca="1" ref="DC42:DC49" ca="1">MMULT(CV42:DA49, TRANSPOSE($L$55:$Q$55))</f>
        <v>0</v>
      </c>
      <c r="DF42" s="79"/>
      <c r="DH42" s="65">
        <f t="array" aca="1" ref="DH42:DM49" ca="1">MMULT(CV42:DA49, $BS$61:$BX$66)</f>
        <v>0</v>
      </c>
      <c r="DI42" s="20">
        <f ca="1"/>
        <v>0</v>
      </c>
      <c r="DJ42" s="20">
        <f ca="1"/>
        <v>0</v>
      </c>
      <c r="DK42" s="20">
        <f ca="1"/>
        <v>0</v>
      </c>
      <c r="DL42" s="20">
        <f ca="1"/>
        <v>0</v>
      </c>
      <c r="DM42" s="20">
        <f ca="1"/>
        <v>0</v>
      </c>
      <c r="EE42" s="6">
        <f t="array" aca="1" ref="EE42:EJ49" ca="1">MMULT($AS$42:$AX$49,DK61:DP66)+DH42:DM49</f>
        <v>22.399999999999995</v>
      </c>
      <c r="EF42" s="6">
        <f ca="1"/>
        <v>0</v>
      </c>
      <c r="EG42" s="6">
        <f ca="1"/>
        <v>0</v>
      </c>
      <c r="EH42" s="6">
        <f ca="1"/>
        <v>0</v>
      </c>
      <c r="EI42" s="6">
        <f ca="1"/>
        <v>0</v>
      </c>
      <c r="EJ42" s="6">
        <f ca="1"/>
        <v>0</v>
      </c>
      <c r="FS42" s="71" t="s">
        <v>4</v>
      </c>
      <c r="FT42" s="1" t="s">
        <v>23</v>
      </c>
      <c r="FU42" s="6">
        <f t="array" ref="FU42:FV49">$W$42:$X$49</f>
        <v>0</v>
      </c>
      <c r="FV42" s="6">
        <v>0</v>
      </c>
      <c r="FX42" s="6">
        <v>0</v>
      </c>
      <c r="FY42" s="6">
        <v>0</v>
      </c>
      <c r="FZ42" s="6">
        <v>0</v>
      </c>
      <c r="GA42" s="6">
        <v>0</v>
      </c>
      <c r="GB42" s="62">
        <f>EY42</f>
        <v>0</v>
      </c>
      <c r="GC42" s="6">
        <v>0</v>
      </c>
      <c r="GE42" s="6">
        <f t="array" ref="GE42:GE49">MMULT(FX42:GC49, TRANSPOSE($L$55:$Q$55))</f>
        <v>0</v>
      </c>
      <c r="GH42" s="66"/>
      <c r="GI42" s="51"/>
      <c r="GJ42" s="65">
        <f t="array" aca="1" ref="GJ42:GO49" ca="1">MMULT(FX42:GC49, $BS$61:$BX$66)</f>
        <v>0</v>
      </c>
      <c r="GK42" s="20">
        <f ca="1"/>
        <v>0</v>
      </c>
      <c r="GL42" s="20">
        <f ca="1"/>
        <v>0</v>
      </c>
      <c r="GM42" s="20">
        <f ca="1"/>
        <v>0</v>
      </c>
      <c r="GN42" s="20">
        <f ca="1"/>
        <v>0</v>
      </c>
      <c r="GO42" s="20">
        <f ca="1"/>
        <v>0</v>
      </c>
      <c r="HG42" s="6">
        <f t="array" aca="1" ref="HG42:HL49" ca="1">MMULT($AS$42:$AX$49, GM61:GR66) + GJ42:GO49</f>
        <v>11.488659793814431</v>
      </c>
      <c r="HH42" s="6">
        <f ca="1"/>
        <v>0</v>
      </c>
      <c r="HI42" s="6">
        <f ca="1"/>
        <v>0</v>
      </c>
      <c r="HJ42" s="6">
        <f ca="1"/>
        <v>0</v>
      </c>
      <c r="HK42" s="6">
        <f ca="1"/>
        <v>0</v>
      </c>
      <c r="HL42" s="6">
        <f ca="1"/>
        <v>0</v>
      </c>
      <c r="IU42" s="71"/>
      <c r="IV42" s="63"/>
      <c r="IW42" s="51"/>
      <c r="IX42" s="51"/>
      <c r="IY42" s="31"/>
      <c r="IZ42" s="51"/>
      <c r="JA42" s="51"/>
      <c r="JB42" s="51"/>
      <c r="JC42" s="51"/>
      <c r="JD42" s="51"/>
      <c r="JE42" s="51"/>
      <c r="JF42" s="31"/>
      <c r="JG42" s="51"/>
      <c r="JH42" s="31"/>
      <c r="JI42" s="31"/>
      <c r="JJ42" s="79"/>
      <c r="JK42" s="63"/>
      <c r="JL42" s="51"/>
      <c r="JM42" s="51"/>
      <c r="KG42" s="71" t="s">
        <v>4</v>
      </c>
      <c r="KH42" s="1" t="s">
        <v>23</v>
      </c>
      <c r="KI42" s="6">
        <f t="array" aca="1" ref="KI42:KN49" ca="1">L42:Q49 - EE42:EJ49 + HG42:HL49</f>
        <v>11.488659793814435</v>
      </c>
      <c r="KJ42" s="6">
        <f ca="1"/>
        <v>0</v>
      </c>
      <c r="KK42" s="6">
        <f ca="1"/>
        <v>0</v>
      </c>
      <c r="KL42" s="6">
        <f ca="1"/>
        <v>0</v>
      </c>
      <c r="KM42" s="6">
        <f ca="1"/>
        <v>0</v>
      </c>
      <c r="KN42" s="6">
        <f ca="1"/>
        <v>0</v>
      </c>
      <c r="KP42" s="4">
        <f>Z42</f>
        <v>0</v>
      </c>
    </row>
    <row r="43" spans="1:302">
      <c r="A43" s="71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1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H43" s="6">
        <f t="shared" ref="AH43:AH49" ca="1" si="5">IF((ROW()-ROW($AH$42))=(COLUMN()-COLUMN($AH$42)),INDIRECT(ADDRESS(ROW($AB43),COLUMN($AB43))),0)</f>
        <v>0</v>
      </c>
      <c r="AI43" s="6">
        <f t="shared" ca="1" si="2"/>
        <v>87</v>
      </c>
      <c r="AJ43" s="6">
        <f t="shared" ca="1" si="2"/>
        <v>0</v>
      </c>
      <c r="AK43" s="6">
        <f t="shared" ca="1" si="2"/>
        <v>0</v>
      </c>
      <c r="AL43" s="6">
        <f t="shared" ca="1" si="2"/>
        <v>0</v>
      </c>
      <c r="AM43" s="6">
        <f t="shared" ca="1" si="2"/>
        <v>0</v>
      </c>
      <c r="AN43" s="6">
        <f t="shared" ca="1" si="2"/>
        <v>0</v>
      </c>
      <c r="AO43" s="6">
        <f t="shared" ca="1" si="2"/>
        <v>0</v>
      </c>
      <c r="AS43" s="6">
        <f ca="1"/>
        <v>0</v>
      </c>
      <c r="AT43" s="6">
        <f ca="1"/>
        <v>1.1125319693094629</v>
      </c>
      <c r="AU43" s="6">
        <f ca="1"/>
        <v>0</v>
      </c>
      <c r="AV43" s="6">
        <f ca="1"/>
        <v>0</v>
      </c>
      <c r="AW43" s="6">
        <f ca="1"/>
        <v>0</v>
      </c>
      <c r="AX43" s="6">
        <f ca="1"/>
        <v>0</v>
      </c>
      <c r="BD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S43" s="6">
        <f ca="1"/>
        <v>0</v>
      </c>
      <c r="BT43" s="6">
        <f ca="1"/>
        <v>1</v>
      </c>
      <c r="BU43" s="6">
        <f ca="1"/>
        <v>0</v>
      </c>
      <c r="BV43" s="6">
        <f ca="1"/>
        <v>0</v>
      </c>
      <c r="BW43" s="6">
        <f ca="1"/>
        <v>0</v>
      </c>
      <c r="BX43" s="6">
        <f ca="1"/>
        <v>0</v>
      </c>
      <c r="BZ43" s="51">
        <f t="shared" ref="BZ43:BZ49" ca="1" si="6">IF((ROW()-ROW($BZ$42))=(COLUMN()-COLUMN($BZ$42)),INDIRECT(ADDRESS(ROW($Z43),COLUMN($Z43))),0)</f>
        <v>0</v>
      </c>
      <c r="CA43" s="51">
        <f t="shared" ca="1" si="3"/>
        <v>0</v>
      </c>
      <c r="CB43" s="51">
        <f t="shared" ca="1" si="3"/>
        <v>0</v>
      </c>
      <c r="CC43" s="51">
        <f t="shared" ca="1" si="3"/>
        <v>0</v>
      </c>
      <c r="CD43" s="51">
        <f t="shared" ca="1" si="3"/>
        <v>0</v>
      </c>
      <c r="CE43" s="51">
        <f t="shared" ca="1" si="3"/>
        <v>0</v>
      </c>
      <c r="CF43" s="51">
        <f t="shared" ca="1" si="3"/>
        <v>0</v>
      </c>
      <c r="CG43" s="51">
        <f t="shared" ca="1" si="3"/>
        <v>0</v>
      </c>
      <c r="CI43" s="51">
        <f t="shared" ca="1" si="4"/>
        <v>0</v>
      </c>
      <c r="CJ43" s="51">
        <f t="shared" ca="1" si="4"/>
        <v>0</v>
      </c>
      <c r="CK43" s="50"/>
      <c r="CL43" s="50"/>
      <c r="CQ43" s="71"/>
      <c r="CR43" s="1" t="s">
        <v>1</v>
      </c>
      <c r="CS43" s="6">
        <v>0</v>
      </c>
      <c r="CT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f t="shared" ref="CZ43:CZ49" ca="1" si="7">BW43</f>
        <v>0</v>
      </c>
      <c r="DA43" s="6">
        <v>0</v>
      </c>
      <c r="DC43" s="6">
        <f ca="1"/>
        <v>0</v>
      </c>
      <c r="DF43" s="79"/>
      <c r="DH43" s="65">
        <f ca="1"/>
        <v>0</v>
      </c>
      <c r="DI43" s="20">
        <f ca="1"/>
        <v>0</v>
      </c>
      <c r="DJ43" s="20">
        <f ca="1"/>
        <v>0</v>
      </c>
      <c r="DK43" s="20">
        <f ca="1"/>
        <v>0</v>
      </c>
      <c r="DL43" s="20">
        <f ca="1"/>
        <v>0</v>
      </c>
      <c r="DM43" s="20">
        <f ca="1"/>
        <v>0</v>
      </c>
      <c r="EE43" s="6">
        <f ca="1"/>
        <v>0</v>
      </c>
      <c r="EF43" s="6">
        <f ca="1"/>
        <v>0.78583607355985874</v>
      </c>
      <c r="EG43" s="6">
        <f ca="1"/>
        <v>0</v>
      </c>
      <c r="EH43" s="6">
        <f ca="1"/>
        <v>0</v>
      </c>
      <c r="EI43" s="6">
        <f ca="1"/>
        <v>0</v>
      </c>
      <c r="EJ43" s="6">
        <f ca="1"/>
        <v>0</v>
      </c>
      <c r="FS43" s="71"/>
      <c r="FT43" s="1" t="s">
        <v>1</v>
      </c>
      <c r="FU43" s="6">
        <v>0</v>
      </c>
      <c r="FV43" s="6">
        <v>0</v>
      </c>
      <c r="FX43" s="6">
        <v>0</v>
      </c>
      <c r="FY43" s="6">
        <v>0</v>
      </c>
      <c r="FZ43" s="6">
        <v>0</v>
      </c>
      <c r="GA43" s="6">
        <v>0</v>
      </c>
      <c r="GB43" s="62">
        <f t="shared" ref="GB43:GB49" si="8">EY43</f>
        <v>0</v>
      </c>
      <c r="GC43" s="6">
        <v>0</v>
      </c>
      <c r="GE43" s="6">
        <v>0</v>
      </c>
      <c r="GH43" s="66"/>
      <c r="GI43" s="51"/>
      <c r="GJ43" s="65">
        <f ca="1"/>
        <v>0</v>
      </c>
      <c r="GK43" s="20">
        <f ca="1"/>
        <v>0</v>
      </c>
      <c r="GL43" s="20">
        <f ca="1"/>
        <v>0</v>
      </c>
      <c r="GM43" s="20">
        <f ca="1"/>
        <v>0</v>
      </c>
      <c r="GN43" s="20">
        <f ca="1"/>
        <v>0</v>
      </c>
      <c r="GO43" s="20">
        <f ca="1"/>
        <v>0</v>
      </c>
      <c r="HG43" s="6">
        <f ca="1"/>
        <v>0</v>
      </c>
      <c r="HH43" s="6">
        <f ca="1"/>
        <v>15.638137863841189</v>
      </c>
      <c r="HI43" s="6">
        <f ca="1"/>
        <v>0</v>
      </c>
      <c r="HJ43" s="6">
        <f ca="1"/>
        <v>0</v>
      </c>
      <c r="HK43" s="6">
        <f ca="1"/>
        <v>0</v>
      </c>
      <c r="HL43" s="6">
        <f ca="1"/>
        <v>0</v>
      </c>
      <c r="IU43" s="71"/>
      <c r="IV43" s="63"/>
      <c r="IW43" s="51"/>
      <c r="IX43" s="51"/>
      <c r="IY43" s="31"/>
      <c r="IZ43" s="51"/>
      <c r="JA43" s="51"/>
      <c r="JB43" s="51"/>
      <c r="JC43" s="51"/>
      <c r="JD43" s="51"/>
      <c r="JE43" s="51"/>
      <c r="JF43" s="31"/>
      <c r="JG43" s="51"/>
      <c r="JH43" s="31"/>
      <c r="JI43" s="31"/>
      <c r="JJ43" s="79"/>
      <c r="JK43" s="63"/>
      <c r="JL43" s="51"/>
      <c r="JM43" s="51"/>
      <c r="KG43" s="71"/>
      <c r="KH43" s="1" t="s">
        <v>1</v>
      </c>
      <c r="KI43" s="6">
        <f ca="1"/>
        <v>0</v>
      </c>
      <c r="KJ43" s="6">
        <f ca="1"/>
        <v>101.85230179028133</v>
      </c>
      <c r="KK43" s="6">
        <f ca="1"/>
        <v>0</v>
      </c>
      <c r="KL43" s="6">
        <f ca="1"/>
        <v>0</v>
      </c>
      <c r="KM43" s="6">
        <f ca="1"/>
        <v>0</v>
      </c>
      <c r="KN43" s="6">
        <f ca="1"/>
        <v>0</v>
      </c>
      <c r="KP43" s="4">
        <f t="shared" ref="KP43:KP49" si="9">Z43</f>
        <v>0</v>
      </c>
    </row>
    <row r="44" spans="1:302">
      <c r="A44" s="71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1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H44" s="6">
        <f t="shared" ca="1" si="5"/>
        <v>0</v>
      </c>
      <c r="AI44" s="6">
        <f t="shared" ca="1" si="2"/>
        <v>0</v>
      </c>
      <c r="AJ44" s="6">
        <f t="shared" ca="1" si="2"/>
        <v>22.4</v>
      </c>
      <c r="AK44" s="6">
        <f t="shared" ca="1" si="2"/>
        <v>0</v>
      </c>
      <c r="AL44" s="6">
        <f t="shared" ca="1" si="2"/>
        <v>0</v>
      </c>
      <c r="AM44" s="6">
        <f t="shared" ca="1" si="2"/>
        <v>0</v>
      </c>
      <c r="AN44" s="6">
        <f t="shared" ca="1" si="2"/>
        <v>0</v>
      </c>
      <c r="AO44" s="6">
        <f t="shared" ca="1" si="2"/>
        <v>0</v>
      </c>
      <c r="AS44" s="6">
        <f ca="1"/>
        <v>0.13392857142857142</v>
      </c>
      <c r="AT44" s="6">
        <f ca="1"/>
        <v>0</v>
      </c>
      <c r="AU44" s="6">
        <f ca="1"/>
        <v>0</v>
      </c>
      <c r="AV44" s="6">
        <f ca="1"/>
        <v>0</v>
      </c>
      <c r="AW44" s="6">
        <f ca="1"/>
        <v>48.5</v>
      </c>
      <c r="AX44" s="6">
        <f ca="1"/>
        <v>0</v>
      </c>
      <c r="BD44" s="6">
        <f ca="1"/>
        <v>1</v>
      </c>
      <c r="BE44" s="6">
        <f ca="1"/>
        <v>0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S44" s="6">
        <f ca="1"/>
        <v>0.11811023622047244</v>
      </c>
      <c r="BT44" s="6">
        <f ca="1"/>
        <v>0</v>
      </c>
      <c r="BU44" s="6">
        <f ca="1"/>
        <v>0</v>
      </c>
      <c r="BV44" s="6">
        <f ca="1"/>
        <v>0</v>
      </c>
      <c r="BW44" s="6">
        <f ca="1"/>
        <v>0.97487437185929648</v>
      </c>
      <c r="BX44" s="6">
        <f ca="1"/>
        <v>0</v>
      </c>
      <c r="BZ44" s="51">
        <f t="shared" ca="1" si="6"/>
        <v>0</v>
      </c>
      <c r="CA44" s="51">
        <f t="shared" ca="1" si="3"/>
        <v>0</v>
      </c>
      <c r="CB44" s="51">
        <f t="shared" ca="1" si="3"/>
        <v>0</v>
      </c>
      <c r="CC44" s="51">
        <f t="shared" ca="1" si="3"/>
        <v>0</v>
      </c>
      <c r="CD44" s="51">
        <f t="shared" ca="1" si="3"/>
        <v>0</v>
      </c>
      <c r="CE44" s="51">
        <f t="shared" ca="1" si="3"/>
        <v>0</v>
      </c>
      <c r="CF44" s="51">
        <f t="shared" ca="1" si="3"/>
        <v>0</v>
      </c>
      <c r="CG44" s="51">
        <f t="shared" ca="1" si="3"/>
        <v>0</v>
      </c>
      <c r="CI44" s="51">
        <f t="shared" ca="1" si="4"/>
        <v>0</v>
      </c>
      <c r="CJ44" s="51">
        <f t="shared" ca="1" si="4"/>
        <v>0</v>
      </c>
      <c r="CK44" s="50"/>
      <c r="CL44" s="50"/>
      <c r="CQ44" s="71"/>
      <c r="CR44" s="1" t="s">
        <v>27</v>
      </c>
      <c r="CS44" s="6">
        <v>0</v>
      </c>
      <c r="CT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f t="shared" ca="1" si="7"/>
        <v>0.97487437185929648</v>
      </c>
      <c r="DA44" s="6">
        <v>0</v>
      </c>
      <c r="DC44" s="6">
        <f ca="1"/>
        <v>19.399999999999999</v>
      </c>
      <c r="DF44" s="79"/>
      <c r="DH44" s="65">
        <f ca="1"/>
        <v>0</v>
      </c>
      <c r="DI44" s="20">
        <f ca="1"/>
        <v>0</v>
      </c>
      <c r="DJ44" s="20">
        <f ca="1"/>
        <v>0</v>
      </c>
      <c r="DK44" s="20">
        <f ca="1"/>
        <v>0</v>
      </c>
      <c r="DL44" s="20">
        <f ca="1"/>
        <v>19.399999999999999</v>
      </c>
      <c r="DM44" s="20">
        <f ca="1"/>
        <v>0</v>
      </c>
      <c r="EE44" s="6">
        <f ca="1"/>
        <v>2.9999999999999991</v>
      </c>
      <c r="EF44" s="6">
        <f ca="1"/>
        <v>0</v>
      </c>
      <c r="EG44" s="6">
        <f ca="1"/>
        <v>0</v>
      </c>
      <c r="EH44" s="6">
        <f ca="1"/>
        <v>0</v>
      </c>
      <c r="EI44" s="6">
        <f ca="1"/>
        <v>19.399999999999999</v>
      </c>
      <c r="EJ44" s="6">
        <f ca="1"/>
        <v>0</v>
      </c>
      <c r="FS44" s="71"/>
      <c r="FT44" s="1" t="s">
        <v>27</v>
      </c>
      <c r="FU44" s="6">
        <v>0</v>
      </c>
      <c r="FV44" s="6">
        <v>0</v>
      </c>
      <c r="FX44" s="6">
        <v>0</v>
      </c>
      <c r="FY44" s="6">
        <v>0</v>
      </c>
      <c r="FZ44" s="6">
        <v>0</v>
      </c>
      <c r="GA44" s="6">
        <v>0</v>
      </c>
      <c r="GB44" s="62">
        <v>0.5</v>
      </c>
      <c r="GC44" s="6">
        <v>0</v>
      </c>
      <c r="GE44" s="6">
        <v>9.9499999999999993</v>
      </c>
      <c r="GH44" s="66"/>
      <c r="GI44" s="51"/>
      <c r="GJ44" s="65">
        <f ca="1"/>
        <v>0</v>
      </c>
      <c r="GK44" s="20">
        <f ca="1"/>
        <v>0</v>
      </c>
      <c r="GL44" s="20">
        <f ca="1"/>
        <v>0</v>
      </c>
      <c r="GM44" s="20">
        <f ca="1"/>
        <v>0</v>
      </c>
      <c r="GN44" s="20">
        <f ca="1"/>
        <v>9.9499999999999993</v>
      </c>
      <c r="GO44" s="20">
        <f ca="1"/>
        <v>0</v>
      </c>
      <c r="HG44" s="6">
        <f ca="1"/>
        <v>1.5386597938144326</v>
      </c>
      <c r="HH44" s="6">
        <f ca="1"/>
        <v>0</v>
      </c>
      <c r="HI44" s="6">
        <f ca="1"/>
        <v>0</v>
      </c>
      <c r="HJ44" s="6">
        <f ca="1"/>
        <v>0</v>
      </c>
      <c r="HK44" s="6">
        <f ca="1"/>
        <v>9.9499999999999993</v>
      </c>
      <c r="HL44" s="6">
        <f ca="1"/>
        <v>0</v>
      </c>
      <c r="IU44" s="71"/>
      <c r="IV44" s="63"/>
      <c r="IW44" s="51"/>
      <c r="IX44" s="51"/>
      <c r="IY44" s="31"/>
      <c r="IZ44" s="51"/>
      <c r="JA44" s="51"/>
      <c r="JB44" s="51"/>
      <c r="JC44" s="51"/>
      <c r="JD44" s="51"/>
      <c r="JE44" s="51"/>
      <c r="JF44" s="31"/>
      <c r="JG44" s="51"/>
      <c r="JH44" s="31"/>
      <c r="JI44" s="31"/>
      <c r="JJ44" s="79"/>
      <c r="JK44" s="63"/>
      <c r="JL44" s="51"/>
      <c r="JM44" s="51"/>
      <c r="KG44" s="71"/>
      <c r="KH44" s="1" t="s">
        <v>27</v>
      </c>
      <c r="KI44" s="6">
        <f ca="1"/>
        <v>1.5386597938144335</v>
      </c>
      <c r="KJ44" s="6">
        <f ca="1"/>
        <v>0</v>
      </c>
      <c r="KK44" s="6">
        <f ca="1"/>
        <v>0</v>
      </c>
      <c r="KL44" s="6">
        <f ca="1"/>
        <v>0</v>
      </c>
      <c r="KM44" s="6">
        <f ca="1"/>
        <v>9.9499999999999993</v>
      </c>
      <c r="KN44" s="6">
        <f ca="1"/>
        <v>0</v>
      </c>
      <c r="KP44" s="4">
        <f t="shared" si="9"/>
        <v>0</v>
      </c>
    </row>
    <row r="45" spans="1:302">
      <c r="A45" s="71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1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H45" s="6">
        <f t="shared" ca="1" si="5"/>
        <v>0</v>
      </c>
      <c r="AI45" s="6">
        <f t="shared" ca="1" si="2"/>
        <v>0</v>
      </c>
      <c r="AJ45" s="6">
        <f t="shared" ca="1" si="2"/>
        <v>0</v>
      </c>
      <c r="AK45" s="6">
        <f t="shared" ca="1" si="2"/>
        <v>78.199999999999989</v>
      </c>
      <c r="AL45" s="6">
        <f t="shared" ca="1" si="2"/>
        <v>0</v>
      </c>
      <c r="AM45" s="6">
        <f t="shared" ca="1" si="2"/>
        <v>0</v>
      </c>
      <c r="AN45" s="6">
        <f t="shared" ca="1" si="2"/>
        <v>0</v>
      </c>
      <c r="AO45" s="6">
        <f t="shared" ca="1" si="2"/>
        <v>0</v>
      </c>
      <c r="AS45" s="6">
        <f ca="1"/>
        <v>0</v>
      </c>
      <c r="AT45" s="6">
        <f ca="1"/>
        <v>0</v>
      </c>
      <c r="AU45" s="6">
        <f ca="1"/>
        <v>1.4126984126984128</v>
      </c>
      <c r="AV45" s="6">
        <f ca="1"/>
        <v>1.2817460317460316</v>
      </c>
      <c r="AW45" s="6">
        <f ca="1"/>
        <v>0</v>
      </c>
      <c r="AX45" s="6">
        <f ca="1"/>
        <v>4.7627118644067794</v>
      </c>
      <c r="BD45" s="6">
        <f ca="1"/>
        <v>0</v>
      </c>
      <c r="BE45" s="6">
        <f ca="1"/>
        <v>1</v>
      </c>
      <c r="BF45" s="6">
        <f ca="1"/>
        <v>0</v>
      </c>
      <c r="BG45" s="6">
        <f ca="1"/>
        <v>0</v>
      </c>
      <c r="BH45" s="6">
        <f ca="1"/>
        <v>0</v>
      </c>
      <c r="BI45" s="6">
        <f ca="1"/>
        <v>0</v>
      </c>
      <c r="BS45" s="6">
        <f ca="1"/>
        <v>0</v>
      </c>
      <c r="BT45" s="6">
        <f ca="1"/>
        <v>0</v>
      </c>
      <c r="BU45" s="6">
        <f ca="1"/>
        <v>1</v>
      </c>
      <c r="BV45" s="6">
        <f ca="1"/>
        <v>0.72747747747747749</v>
      </c>
      <c r="BW45" s="6">
        <f ca="1"/>
        <v>0</v>
      </c>
      <c r="BX45" s="6">
        <f ca="1"/>
        <v>1</v>
      </c>
      <c r="BZ45" s="51">
        <f t="shared" ca="1" si="6"/>
        <v>0</v>
      </c>
      <c r="CA45" s="51">
        <f t="shared" ca="1" si="3"/>
        <v>0</v>
      </c>
      <c r="CB45" s="51">
        <f t="shared" ca="1" si="3"/>
        <v>0</v>
      </c>
      <c r="CC45" s="51">
        <f t="shared" ca="1" si="3"/>
        <v>0</v>
      </c>
      <c r="CD45" s="51">
        <f t="shared" ca="1" si="3"/>
        <v>0</v>
      </c>
      <c r="CE45" s="51">
        <f t="shared" ca="1" si="3"/>
        <v>0</v>
      </c>
      <c r="CF45" s="51">
        <f t="shared" ca="1" si="3"/>
        <v>0</v>
      </c>
      <c r="CG45" s="51">
        <f t="shared" ca="1" si="3"/>
        <v>0</v>
      </c>
      <c r="CI45" s="51">
        <f t="shared" ca="1" si="4"/>
        <v>0</v>
      </c>
      <c r="CJ45" s="51">
        <f t="shared" ca="1" si="4"/>
        <v>0</v>
      </c>
      <c r="CK45" s="50"/>
      <c r="CL45" s="50"/>
      <c r="CQ45" s="71"/>
      <c r="CR45" s="1" t="s">
        <v>26</v>
      </c>
      <c r="CS45" s="6">
        <v>0</v>
      </c>
      <c r="CT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f t="shared" ca="1" si="7"/>
        <v>0</v>
      </c>
      <c r="DA45" s="6">
        <v>0</v>
      </c>
      <c r="DC45" s="6">
        <f ca="1"/>
        <v>0</v>
      </c>
      <c r="DF45" s="79"/>
      <c r="DH45" s="65">
        <f ca="1"/>
        <v>0</v>
      </c>
      <c r="DI45" s="20">
        <f ca="1"/>
        <v>0</v>
      </c>
      <c r="DJ45" s="20">
        <f ca="1"/>
        <v>0</v>
      </c>
      <c r="DK45" s="20">
        <f ca="1"/>
        <v>0</v>
      </c>
      <c r="DL45" s="20">
        <f ca="1"/>
        <v>0</v>
      </c>
      <c r="DM45" s="20">
        <f ca="1"/>
        <v>0</v>
      </c>
      <c r="EE45" s="6">
        <f ca="1"/>
        <v>0</v>
      </c>
      <c r="EF45" s="6">
        <f ca="1"/>
        <v>0</v>
      </c>
      <c r="EG45" s="6">
        <f ca="1"/>
        <v>0.70634920634920628</v>
      </c>
      <c r="EH45" s="6">
        <f ca="1"/>
        <v>0</v>
      </c>
      <c r="EI45" s="6">
        <f ca="1"/>
        <v>0</v>
      </c>
      <c r="EJ45" s="6">
        <f ca="1"/>
        <v>0</v>
      </c>
      <c r="FS45" s="71"/>
      <c r="FT45" s="1" t="s">
        <v>26</v>
      </c>
      <c r="FU45" s="6">
        <v>0</v>
      </c>
      <c r="FV45" s="6">
        <v>0</v>
      </c>
      <c r="FX45" s="6">
        <v>0</v>
      </c>
      <c r="FY45" s="6">
        <v>0</v>
      </c>
      <c r="FZ45" s="6">
        <v>0</v>
      </c>
      <c r="GA45" s="6">
        <v>0</v>
      </c>
      <c r="GB45" s="62">
        <f t="shared" si="8"/>
        <v>0</v>
      </c>
      <c r="GC45" s="6">
        <v>0</v>
      </c>
      <c r="GE45" s="6">
        <v>0</v>
      </c>
      <c r="GH45" s="66"/>
      <c r="GI45" s="51"/>
      <c r="GJ45" s="65">
        <f ca="1"/>
        <v>0</v>
      </c>
      <c r="GK45" s="20">
        <f ca="1"/>
        <v>0</v>
      </c>
      <c r="GL45" s="20">
        <f ca="1"/>
        <v>0</v>
      </c>
      <c r="GM45" s="20">
        <f ca="1"/>
        <v>0</v>
      </c>
      <c r="GN45" s="20">
        <f ca="1"/>
        <v>0</v>
      </c>
      <c r="GO45" s="20">
        <f ca="1"/>
        <v>0</v>
      </c>
      <c r="HG45" s="6">
        <f ca="1"/>
        <v>0</v>
      </c>
      <c r="HH45" s="6">
        <f ca="1"/>
        <v>0</v>
      </c>
      <c r="HI45" s="6">
        <f ca="1"/>
        <v>14.056349206349203</v>
      </c>
      <c r="HJ45" s="6">
        <f ca="1"/>
        <v>0</v>
      </c>
      <c r="HK45" s="6">
        <f ca="1"/>
        <v>0</v>
      </c>
      <c r="HL45" s="6">
        <f ca="1"/>
        <v>0</v>
      </c>
      <c r="IU45" s="71"/>
      <c r="IV45" s="63"/>
      <c r="IW45" s="51"/>
      <c r="IX45" s="51"/>
      <c r="IY45" s="31"/>
      <c r="IZ45" s="51"/>
      <c r="JA45" s="51"/>
      <c r="JB45" s="51"/>
      <c r="JC45" s="51"/>
      <c r="JD45" s="51"/>
      <c r="JE45" s="51"/>
      <c r="JF45" s="31"/>
      <c r="JG45" s="51"/>
      <c r="JH45" s="31"/>
      <c r="JI45" s="31"/>
      <c r="JJ45" s="79"/>
      <c r="JK45" s="63"/>
      <c r="JL45" s="51"/>
      <c r="JM45" s="51"/>
      <c r="KG45" s="71"/>
      <c r="KH45" s="1" t="s">
        <v>26</v>
      </c>
      <c r="KI45" s="6">
        <f ca="1"/>
        <v>0</v>
      </c>
      <c r="KJ45" s="6">
        <f ca="1"/>
        <v>0</v>
      </c>
      <c r="KK45" s="6">
        <f ca="1"/>
        <v>31.15</v>
      </c>
      <c r="KL45" s="6">
        <f ca="1"/>
        <v>32.299999999999997</v>
      </c>
      <c r="KM45" s="6">
        <f ca="1"/>
        <v>0</v>
      </c>
      <c r="KN45" s="6">
        <f ca="1"/>
        <v>28.1</v>
      </c>
      <c r="KP45" s="4">
        <f t="shared" si="9"/>
        <v>0</v>
      </c>
    </row>
    <row r="46" spans="1:302">
      <c r="A46" s="71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1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H46" s="6">
        <f t="shared" ca="1" si="5"/>
        <v>0</v>
      </c>
      <c r="AI46" s="6">
        <f t="shared" ca="1" si="2"/>
        <v>0</v>
      </c>
      <c r="AJ46" s="6">
        <f t="shared" ca="1" si="2"/>
        <v>0</v>
      </c>
      <c r="AK46" s="6">
        <f t="shared" ca="1" si="2"/>
        <v>0</v>
      </c>
      <c r="AL46" s="6">
        <f t="shared" ca="1" si="2"/>
        <v>12.6</v>
      </c>
      <c r="AM46" s="6">
        <f t="shared" ca="1" si="2"/>
        <v>0</v>
      </c>
      <c r="AN46" s="6">
        <f t="shared" ca="1" si="2"/>
        <v>0</v>
      </c>
      <c r="AO46" s="6">
        <f t="shared" ca="1" si="2"/>
        <v>0</v>
      </c>
      <c r="AS46" s="6">
        <f ca="1"/>
        <v>0</v>
      </c>
      <c r="AT46" s="6">
        <f ca="1"/>
        <v>0</v>
      </c>
      <c r="AU46" s="6">
        <f ca="1"/>
        <v>0</v>
      </c>
      <c r="AV46" s="6">
        <f ca="1"/>
        <v>0.48015873015873012</v>
      </c>
      <c r="AW46" s="6">
        <f ca="1"/>
        <v>1.25</v>
      </c>
      <c r="AX46" s="6">
        <f ca="1"/>
        <v>0</v>
      </c>
      <c r="BD46" s="6">
        <f ca="1"/>
        <v>0</v>
      </c>
      <c r="BE46" s="6">
        <f ca="1"/>
        <v>0</v>
      </c>
      <c r="BF46" s="6">
        <f ca="1"/>
        <v>0.99999999999999989</v>
      </c>
      <c r="BG46" s="6">
        <f ca="1"/>
        <v>0</v>
      </c>
      <c r="BH46" s="6">
        <f ca="1"/>
        <v>0</v>
      </c>
      <c r="BI46" s="6">
        <f ca="1"/>
        <v>0</v>
      </c>
      <c r="BS46" s="6">
        <f ca="1"/>
        <v>0</v>
      </c>
      <c r="BT46" s="6">
        <f ca="1"/>
        <v>0</v>
      </c>
      <c r="BU46" s="6">
        <f ca="1"/>
        <v>0</v>
      </c>
      <c r="BV46" s="6">
        <f ca="1"/>
        <v>0.27252252252252257</v>
      </c>
      <c r="BW46" s="6">
        <f ca="1"/>
        <v>2.5125628140703519E-2</v>
      </c>
      <c r="BX46" s="6">
        <f ca="1"/>
        <v>0</v>
      </c>
      <c r="BZ46" s="51">
        <f t="shared" ca="1" si="6"/>
        <v>0</v>
      </c>
      <c r="CA46" s="51">
        <f t="shared" ca="1" si="3"/>
        <v>0</v>
      </c>
      <c r="CB46" s="51">
        <f t="shared" ca="1" si="3"/>
        <v>0</v>
      </c>
      <c r="CC46" s="51">
        <f t="shared" ca="1" si="3"/>
        <v>0</v>
      </c>
      <c r="CD46" s="51">
        <f t="shared" ca="1" si="3"/>
        <v>0</v>
      </c>
      <c r="CE46" s="51">
        <f t="shared" ca="1" si="3"/>
        <v>0</v>
      </c>
      <c r="CF46" s="51">
        <f t="shared" ca="1" si="3"/>
        <v>0</v>
      </c>
      <c r="CG46" s="51">
        <f t="shared" ca="1" si="3"/>
        <v>0</v>
      </c>
      <c r="CI46" s="51">
        <f t="shared" ca="1" si="4"/>
        <v>0</v>
      </c>
      <c r="CJ46" s="51">
        <f t="shared" ca="1" si="4"/>
        <v>0</v>
      </c>
      <c r="CK46" s="50"/>
      <c r="CL46" s="50"/>
      <c r="CQ46" s="71"/>
      <c r="CR46" s="1" t="s">
        <v>29</v>
      </c>
      <c r="CS46" s="6">
        <v>0</v>
      </c>
      <c r="CT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f t="shared" ca="1" si="7"/>
        <v>2.5125628140703519E-2</v>
      </c>
      <c r="DA46" s="6">
        <v>0</v>
      </c>
      <c r="DC46" s="6">
        <f ca="1"/>
        <v>0.5</v>
      </c>
      <c r="DF46" s="79"/>
      <c r="DH46" s="65">
        <f ca="1"/>
        <v>0</v>
      </c>
      <c r="DI46" s="20">
        <f ca="1"/>
        <v>0</v>
      </c>
      <c r="DJ46" s="20">
        <f ca="1"/>
        <v>0</v>
      </c>
      <c r="DK46" s="20">
        <f ca="1"/>
        <v>0</v>
      </c>
      <c r="DL46" s="20">
        <f ca="1"/>
        <v>0.5</v>
      </c>
      <c r="DM46" s="20">
        <f ca="1"/>
        <v>0</v>
      </c>
      <c r="EE46" s="6">
        <f ca="1"/>
        <v>0</v>
      </c>
      <c r="EF46" s="6">
        <f ca="1"/>
        <v>0</v>
      </c>
      <c r="EG46" s="6">
        <f ca="1"/>
        <v>0</v>
      </c>
      <c r="EH46" s="6">
        <f ca="1"/>
        <v>0</v>
      </c>
      <c r="EI46" s="6">
        <f ca="1"/>
        <v>0.5</v>
      </c>
      <c r="EJ46" s="6">
        <f ca="1"/>
        <v>0</v>
      </c>
      <c r="FS46" s="71"/>
      <c r="FT46" s="1" t="s">
        <v>29</v>
      </c>
      <c r="FU46" s="6">
        <v>0</v>
      </c>
      <c r="FV46" s="6">
        <v>0</v>
      </c>
      <c r="FX46" s="6">
        <v>0</v>
      </c>
      <c r="FY46" s="6">
        <v>0</v>
      </c>
      <c r="FZ46" s="6">
        <v>0</v>
      </c>
      <c r="GA46" s="6">
        <v>0</v>
      </c>
      <c r="GB46" s="62">
        <v>0.5</v>
      </c>
      <c r="GC46" s="6">
        <v>0</v>
      </c>
      <c r="GE46" s="6">
        <v>9.9499999999999993</v>
      </c>
      <c r="GH46" s="66"/>
      <c r="GI46" s="51"/>
      <c r="GJ46" s="65">
        <f ca="1"/>
        <v>0</v>
      </c>
      <c r="GK46" s="20">
        <f ca="1"/>
        <v>0</v>
      </c>
      <c r="GL46" s="20">
        <f ca="1"/>
        <v>0</v>
      </c>
      <c r="GM46" s="20">
        <f ca="1"/>
        <v>0</v>
      </c>
      <c r="GN46" s="20">
        <f ca="1"/>
        <v>9.9499999999999993</v>
      </c>
      <c r="GO46" s="20">
        <f ca="1"/>
        <v>0</v>
      </c>
      <c r="HG46" s="6">
        <f ca="1"/>
        <v>0</v>
      </c>
      <c r="HH46" s="6">
        <f ca="1"/>
        <v>0</v>
      </c>
      <c r="HI46" s="6">
        <f ca="1"/>
        <v>0</v>
      </c>
      <c r="HJ46" s="6">
        <f ca="1"/>
        <v>0</v>
      </c>
      <c r="HK46" s="6">
        <f ca="1"/>
        <v>9.9499999999999993</v>
      </c>
      <c r="HL46" s="6">
        <f ca="1"/>
        <v>0</v>
      </c>
      <c r="IU46" s="71"/>
      <c r="IV46" s="63"/>
      <c r="IW46" s="51"/>
      <c r="IX46" s="51"/>
      <c r="IY46" s="31"/>
      <c r="IZ46" s="51"/>
      <c r="JA46" s="51"/>
      <c r="JB46" s="51"/>
      <c r="JC46" s="51"/>
      <c r="JD46" s="51"/>
      <c r="JE46" s="51"/>
      <c r="JF46" s="31"/>
      <c r="JG46" s="51"/>
      <c r="JH46" s="31"/>
      <c r="JI46" s="31"/>
      <c r="JJ46" s="79"/>
      <c r="JK46" s="63"/>
      <c r="JL46" s="51"/>
      <c r="JM46" s="51"/>
      <c r="KG46" s="71"/>
      <c r="KH46" s="1" t="s">
        <v>29</v>
      </c>
      <c r="KI46" s="6">
        <f ca="1"/>
        <v>0</v>
      </c>
      <c r="KJ46" s="6">
        <f ca="1"/>
        <v>0</v>
      </c>
      <c r="KK46" s="6">
        <f ca="1"/>
        <v>0</v>
      </c>
      <c r="KL46" s="6">
        <f ca="1"/>
        <v>12.1</v>
      </c>
      <c r="KM46" s="6">
        <f ca="1"/>
        <v>9.9499999999999993</v>
      </c>
      <c r="KN46" s="6">
        <f ca="1"/>
        <v>0</v>
      </c>
      <c r="KP46" s="4">
        <f t="shared" si="9"/>
        <v>0</v>
      </c>
    </row>
    <row r="47" spans="1:302">
      <c r="A47" s="71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1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H47" s="6">
        <f t="shared" ca="1" si="5"/>
        <v>0</v>
      </c>
      <c r="AI47" s="6">
        <f t="shared" ca="1" si="2"/>
        <v>0</v>
      </c>
      <c r="AJ47" s="6">
        <f t="shared" ca="1" si="2"/>
        <v>0</v>
      </c>
      <c r="AK47" s="6">
        <f t="shared" ca="1" si="2"/>
        <v>0</v>
      </c>
      <c r="AL47" s="6">
        <f t="shared" ca="1" si="2"/>
        <v>0</v>
      </c>
      <c r="AM47" s="6">
        <f t="shared" ca="1" si="2"/>
        <v>25.2</v>
      </c>
      <c r="AN47" s="6">
        <f t="shared" ca="1" si="2"/>
        <v>0</v>
      </c>
      <c r="AO47" s="6">
        <f t="shared" ca="1" si="2"/>
        <v>0</v>
      </c>
      <c r="AS47" s="6">
        <f ca="1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BD47" s="6">
        <f ca="1"/>
        <v>0</v>
      </c>
      <c r="BE47" s="6">
        <f ca="1"/>
        <v>0</v>
      </c>
      <c r="BF47" s="6">
        <f ca="1"/>
        <v>0</v>
      </c>
      <c r="BG47" s="6">
        <f ca="1"/>
        <v>0.99999999999999989</v>
      </c>
      <c r="BH47" s="6">
        <f ca="1"/>
        <v>0</v>
      </c>
      <c r="BI47" s="6">
        <f ca="1"/>
        <v>0</v>
      </c>
      <c r="BS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Z47" s="51">
        <f t="shared" ca="1" si="6"/>
        <v>0</v>
      </c>
      <c r="CA47" s="51">
        <f t="shared" ca="1" si="3"/>
        <v>0</v>
      </c>
      <c r="CB47" s="51">
        <f t="shared" ca="1" si="3"/>
        <v>0</v>
      </c>
      <c r="CC47" s="51">
        <f t="shared" ca="1" si="3"/>
        <v>0</v>
      </c>
      <c r="CD47" s="51">
        <f t="shared" ca="1" si="3"/>
        <v>0</v>
      </c>
      <c r="CE47" s="6">
        <f t="shared" ca="1" si="3"/>
        <v>25.2</v>
      </c>
      <c r="CF47" s="6">
        <f t="shared" ca="1" si="3"/>
        <v>0</v>
      </c>
      <c r="CG47" s="6">
        <f t="shared" ca="1" si="3"/>
        <v>0</v>
      </c>
      <c r="CI47" s="6">
        <f t="array" aca="1" ref="CI47:CJ49" ca="1">MMULT(MINVERSE(CE47:CG49), W47:X49)</f>
        <v>0</v>
      </c>
      <c r="CJ47" s="6">
        <f ca="1"/>
        <v>0.99999999999999989</v>
      </c>
      <c r="CK47" s="50"/>
      <c r="CL47" s="50"/>
      <c r="CQ47" s="71"/>
      <c r="CR47" s="1" t="s">
        <v>19</v>
      </c>
      <c r="CS47" s="6">
        <v>0</v>
      </c>
      <c r="CT47" s="6">
        <v>25.2</v>
      </c>
      <c r="CV47" s="6">
        <v>0</v>
      </c>
      <c r="CW47" s="6">
        <v>0</v>
      </c>
      <c r="CX47" s="6">
        <v>0</v>
      </c>
      <c r="CY47" s="6">
        <v>0</v>
      </c>
      <c r="CZ47" s="6">
        <f t="shared" ca="1" si="7"/>
        <v>0</v>
      </c>
      <c r="DA47" s="6">
        <v>0</v>
      </c>
      <c r="DC47" s="6">
        <f ca="1"/>
        <v>0</v>
      </c>
      <c r="DF47" s="79"/>
      <c r="DH47" s="65">
        <f ca="1"/>
        <v>0</v>
      </c>
      <c r="DI47" s="20">
        <f ca="1"/>
        <v>0</v>
      </c>
      <c r="DJ47" s="20">
        <f ca="1"/>
        <v>0</v>
      </c>
      <c r="DK47" s="20">
        <f ca="1"/>
        <v>0</v>
      </c>
      <c r="DL47" s="20">
        <f ca="1"/>
        <v>0</v>
      </c>
      <c r="DM47" s="20">
        <f ca="1"/>
        <v>0</v>
      </c>
      <c r="EE47" s="6">
        <f ca="1"/>
        <v>0</v>
      </c>
      <c r="EF47" s="6">
        <f ca="1"/>
        <v>0</v>
      </c>
      <c r="EG47" s="6">
        <f ca="1"/>
        <v>0</v>
      </c>
      <c r="EH47" s="6">
        <f ca="1"/>
        <v>0</v>
      </c>
      <c r="EI47" s="6">
        <f ca="1"/>
        <v>0</v>
      </c>
      <c r="EJ47" s="6">
        <f ca="1"/>
        <v>0</v>
      </c>
      <c r="FS47" s="71"/>
      <c r="FT47" s="1" t="s">
        <v>19</v>
      </c>
      <c r="FU47" s="6">
        <v>0</v>
      </c>
      <c r="FV47" s="6">
        <v>25.2</v>
      </c>
      <c r="FX47" s="6">
        <v>0</v>
      </c>
      <c r="FY47" s="6">
        <v>0</v>
      </c>
      <c r="FZ47" s="6">
        <v>0</v>
      </c>
      <c r="GA47" s="6">
        <v>0</v>
      </c>
      <c r="GB47" s="62">
        <f t="shared" si="8"/>
        <v>0</v>
      </c>
      <c r="GC47" s="6">
        <v>0</v>
      </c>
      <c r="GE47" s="6">
        <v>0</v>
      </c>
      <c r="GH47" s="66"/>
      <c r="GI47" s="51"/>
      <c r="GJ47" s="65">
        <f ca="1"/>
        <v>0</v>
      </c>
      <c r="GK47" s="20">
        <f ca="1"/>
        <v>0</v>
      </c>
      <c r="GL47" s="20">
        <f ca="1"/>
        <v>0</v>
      </c>
      <c r="GM47" s="20">
        <f ca="1"/>
        <v>0</v>
      </c>
      <c r="GN47" s="20">
        <f ca="1"/>
        <v>0</v>
      </c>
      <c r="GO47" s="20">
        <f ca="1"/>
        <v>0</v>
      </c>
      <c r="HG47" s="6">
        <f ca="1"/>
        <v>0</v>
      </c>
      <c r="HH47" s="6">
        <f ca="1"/>
        <v>0</v>
      </c>
      <c r="HI47" s="6">
        <f ca="1"/>
        <v>0</v>
      </c>
      <c r="HJ47" s="6">
        <f ca="1"/>
        <v>0</v>
      </c>
      <c r="HK47" s="6">
        <f ca="1"/>
        <v>0</v>
      </c>
      <c r="HL47" s="6">
        <f ca="1"/>
        <v>0</v>
      </c>
      <c r="IU47" s="71"/>
      <c r="IV47" s="63"/>
      <c r="IW47" s="51"/>
      <c r="IX47" s="51"/>
      <c r="IY47" s="31"/>
      <c r="IZ47" s="51"/>
      <c r="JA47" s="51"/>
      <c r="JB47" s="51"/>
      <c r="JC47" s="51"/>
      <c r="JD47" s="51"/>
      <c r="JE47" s="51"/>
      <c r="JF47" s="31"/>
      <c r="JG47" s="51"/>
      <c r="JH47" s="31"/>
      <c r="JI47" s="31"/>
      <c r="JJ47" s="79"/>
      <c r="JK47" s="63"/>
      <c r="JL47" s="51"/>
      <c r="JM47" s="51"/>
      <c r="KG47" s="71"/>
      <c r="KH47" s="1" t="s">
        <v>19</v>
      </c>
      <c r="KI47" s="6">
        <f ca="1"/>
        <v>0</v>
      </c>
      <c r="KJ47" s="6">
        <f ca="1"/>
        <v>0</v>
      </c>
      <c r="KK47" s="6">
        <f ca="1"/>
        <v>0</v>
      </c>
      <c r="KL47" s="6">
        <f ca="1"/>
        <v>0</v>
      </c>
      <c r="KM47" s="6">
        <f ca="1"/>
        <v>0</v>
      </c>
      <c r="KN47" s="6">
        <f ca="1"/>
        <v>0</v>
      </c>
      <c r="KP47" s="4">
        <f t="shared" si="9"/>
        <v>25.2</v>
      </c>
    </row>
    <row r="48" spans="1:302">
      <c r="A48" s="71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1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H48" s="6">
        <f t="shared" ca="1" si="5"/>
        <v>0</v>
      </c>
      <c r="AI48" s="6">
        <f t="shared" ca="1" si="2"/>
        <v>0</v>
      </c>
      <c r="AJ48" s="6">
        <f t="shared" ca="1" si="2"/>
        <v>0</v>
      </c>
      <c r="AK48" s="6">
        <f t="shared" ca="1" si="2"/>
        <v>0</v>
      </c>
      <c r="AL48" s="6">
        <f t="shared" ca="1" si="2"/>
        <v>0</v>
      </c>
      <c r="AM48" s="6">
        <f t="shared" ca="1" si="2"/>
        <v>0</v>
      </c>
      <c r="AN48" s="6">
        <f t="shared" ca="1" si="2"/>
        <v>0.4</v>
      </c>
      <c r="AO48" s="6">
        <f t="shared" ca="1" si="2"/>
        <v>0</v>
      </c>
      <c r="AS48" s="6">
        <f ca="1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BD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1</v>
      </c>
      <c r="BI48" s="6">
        <f ca="1"/>
        <v>0</v>
      </c>
      <c r="BS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Z48" s="51">
        <f t="shared" ca="1" si="6"/>
        <v>0</v>
      </c>
      <c r="CA48" s="51">
        <f t="shared" ca="1" si="3"/>
        <v>0</v>
      </c>
      <c r="CB48" s="51">
        <f t="shared" ca="1" si="3"/>
        <v>0</v>
      </c>
      <c r="CC48" s="51">
        <f t="shared" ca="1" si="3"/>
        <v>0</v>
      </c>
      <c r="CD48" s="51">
        <f t="shared" ca="1" si="3"/>
        <v>0</v>
      </c>
      <c r="CE48" s="6">
        <f t="shared" ca="1" si="3"/>
        <v>0</v>
      </c>
      <c r="CF48" s="6">
        <f t="shared" ca="1" si="3"/>
        <v>0.4</v>
      </c>
      <c r="CG48" s="6">
        <f t="shared" ca="1" si="3"/>
        <v>0</v>
      </c>
      <c r="CI48" s="6">
        <f ca="1"/>
        <v>1</v>
      </c>
      <c r="CJ48" s="6">
        <f ca="1"/>
        <v>0</v>
      </c>
      <c r="CK48" s="50"/>
      <c r="CL48" s="50"/>
      <c r="CQ48" s="71"/>
      <c r="CR48" s="1" t="s">
        <v>17</v>
      </c>
      <c r="CS48" s="6">
        <v>0.4</v>
      </c>
      <c r="CT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f t="shared" ca="1" si="7"/>
        <v>0</v>
      </c>
      <c r="DA48" s="6">
        <v>0</v>
      </c>
      <c r="DC48" s="6">
        <f ca="1"/>
        <v>0</v>
      </c>
      <c r="DF48" s="79"/>
      <c r="DH48" s="65">
        <f ca="1"/>
        <v>0</v>
      </c>
      <c r="DI48" s="20">
        <f ca="1"/>
        <v>0</v>
      </c>
      <c r="DJ48" s="20">
        <f ca="1"/>
        <v>0</v>
      </c>
      <c r="DK48" s="20">
        <f ca="1"/>
        <v>0</v>
      </c>
      <c r="DL48" s="20">
        <f ca="1"/>
        <v>0</v>
      </c>
      <c r="DM48" s="20">
        <f ca="1"/>
        <v>0</v>
      </c>
      <c r="EE48" s="6">
        <f ca="1"/>
        <v>0</v>
      </c>
      <c r="EF48" s="6">
        <f ca="1"/>
        <v>0</v>
      </c>
      <c r="EG48" s="6">
        <f ca="1"/>
        <v>0</v>
      </c>
      <c r="EH48" s="6">
        <f ca="1"/>
        <v>0</v>
      </c>
      <c r="EI48" s="6">
        <f ca="1"/>
        <v>0</v>
      </c>
      <c r="EJ48" s="6">
        <f ca="1"/>
        <v>0</v>
      </c>
      <c r="FS48" s="71"/>
      <c r="FT48" s="1" t="s">
        <v>17</v>
      </c>
      <c r="FU48" s="6">
        <v>0.4</v>
      </c>
      <c r="FV48" s="6">
        <v>0</v>
      </c>
      <c r="FX48" s="6">
        <v>0</v>
      </c>
      <c r="FY48" s="6">
        <v>0</v>
      </c>
      <c r="FZ48" s="6">
        <v>0</v>
      </c>
      <c r="GA48" s="6">
        <v>0</v>
      </c>
      <c r="GB48" s="62">
        <f t="shared" si="8"/>
        <v>0</v>
      </c>
      <c r="GC48" s="6">
        <v>0</v>
      </c>
      <c r="GE48" s="6">
        <v>0</v>
      </c>
      <c r="GH48" s="66"/>
      <c r="GI48" s="51"/>
      <c r="GJ48" s="65">
        <f ca="1"/>
        <v>0</v>
      </c>
      <c r="GK48" s="20">
        <f ca="1"/>
        <v>0</v>
      </c>
      <c r="GL48" s="20">
        <f ca="1"/>
        <v>0</v>
      </c>
      <c r="GM48" s="20">
        <f ca="1"/>
        <v>0</v>
      </c>
      <c r="GN48" s="20">
        <f ca="1"/>
        <v>0</v>
      </c>
      <c r="GO48" s="20">
        <f ca="1"/>
        <v>0</v>
      </c>
      <c r="HG48" s="6">
        <f ca="1"/>
        <v>0</v>
      </c>
      <c r="HH48" s="6">
        <f ca="1"/>
        <v>0</v>
      </c>
      <c r="HI48" s="6">
        <f ca="1"/>
        <v>0</v>
      </c>
      <c r="HJ48" s="6">
        <f ca="1"/>
        <v>0</v>
      </c>
      <c r="HK48" s="6">
        <f ca="1"/>
        <v>0</v>
      </c>
      <c r="HL48" s="6">
        <f ca="1"/>
        <v>0</v>
      </c>
      <c r="IU48" s="71"/>
      <c r="IV48" s="63"/>
      <c r="IW48" s="51"/>
      <c r="IX48" s="51"/>
      <c r="IY48" s="31"/>
      <c r="IZ48" s="51"/>
      <c r="JA48" s="51"/>
      <c r="JB48" s="51"/>
      <c r="JC48" s="51"/>
      <c r="JD48" s="51"/>
      <c r="JE48" s="51"/>
      <c r="JF48" s="31"/>
      <c r="JG48" s="51"/>
      <c r="JH48" s="31"/>
      <c r="JI48" s="31"/>
      <c r="JJ48" s="79"/>
      <c r="JK48" s="63"/>
      <c r="JL48" s="51"/>
      <c r="JM48" s="51"/>
      <c r="KG48" s="71"/>
      <c r="KH48" s="1" t="s">
        <v>17</v>
      </c>
      <c r="KI48" s="6">
        <f ca="1"/>
        <v>0</v>
      </c>
      <c r="KJ48" s="6">
        <f ca="1"/>
        <v>0</v>
      </c>
      <c r="KK48" s="6">
        <f ca="1"/>
        <v>0</v>
      </c>
      <c r="KL48" s="6">
        <f ca="1"/>
        <v>0</v>
      </c>
      <c r="KM48" s="6">
        <f ca="1"/>
        <v>0</v>
      </c>
      <c r="KN48" s="6">
        <f ca="1"/>
        <v>0</v>
      </c>
      <c r="KP48" s="4">
        <f t="shared" si="9"/>
        <v>0.4</v>
      </c>
    </row>
    <row r="49" spans="1:319">
      <c r="A49" s="71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1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H49" s="6">
        <f t="shared" ca="1" si="5"/>
        <v>0</v>
      </c>
      <c r="AI49" s="6">
        <f t="shared" ca="1" si="2"/>
        <v>0</v>
      </c>
      <c r="AJ49" s="6">
        <f t="shared" ca="1" si="2"/>
        <v>0</v>
      </c>
      <c r="AK49" s="6">
        <f t="shared" ca="1" si="2"/>
        <v>0</v>
      </c>
      <c r="AL49" s="6">
        <f t="shared" ca="1" si="2"/>
        <v>0</v>
      </c>
      <c r="AM49" s="6">
        <f t="shared" ca="1" si="2"/>
        <v>0</v>
      </c>
      <c r="AN49" s="6">
        <f t="shared" ca="1" si="2"/>
        <v>0</v>
      </c>
      <c r="AO49" s="6">
        <f t="shared" ca="1" si="2"/>
        <v>5.9</v>
      </c>
      <c r="AS49" s="6">
        <f ca="1"/>
        <v>0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BD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1</v>
      </c>
      <c r="BS49" s="6">
        <f ca="1"/>
        <v>0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Z49" s="51">
        <f t="shared" ca="1" si="6"/>
        <v>0</v>
      </c>
      <c r="CA49" s="51">
        <f t="shared" ca="1" si="3"/>
        <v>0</v>
      </c>
      <c r="CB49" s="51">
        <f t="shared" ca="1" si="3"/>
        <v>0</v>
      </c>
      <c r="CC49" s="51">
        <f t="shared" ca="1" si="3"/>
        <v>0</v>
      </c>
      <c r="CD49" s="51">
        <f t="shared" ca="1" si="3"/>
        <v>0</v>
      </c>
      <c r="CE49" s="6">
        <f t="shared" ca="1" si="3"/>
        <v>0</v>
      </c>
      <c r="CF49" s="6">
        <f t="shared" ca="1" si="3"/>
        <v>0</v>
      </c>
      <c r="CG49" s="6">
        <f t="shared" ca="1" si="3"/>
        <v>5.9</v>
      </c>
      <c r="CI49" s="6">
        <f ca="1"/>
        <v>1</v>
      </c>
      <c r="CJ49" s="6">
        <f ca="1"/>
        <v>0</v>
      </c>
      <c r="CK49" s="50"/>
      <c r="CL49" s="50"/>
      <c r="CQ49" s="71"/>
      <c r="CR49" s="1" t="s">
        <v>18</v>
      </c>
      <c r="CS49" s="6">
        <v>5.9</v>
      </c>
      <c r="CT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f t="shared" ca="1" si="7"/>
        <v>0</v>
      </c>
      <c r="DA49" s="6">
        <v>0</v>
      </c>
      <c r="DC49" s="6">
        <f ca="1"/>
        <v>0</v>
      </c>
      <c r="DF49" s="79"/>
      <c r="DH49" s="65">
        <f ca="1"/>
        <v>0</v>
      </c>
      <c r="DI49" s="20">
        <f ca="1"/>
        <v>0</v>
      </c>
      <c r="DJ49" s="20">
        <f ca="1"/>
        <v>0</v>
      </c>
      <c r="DK49" s="20">
        <f ca="1"/>
        <v>0</v>
      </c>
      <c r="DL49" s="20">
        <f ca="1"/>
        <v>0</v>
      </c>
      <c r="DM49" s="20">
        <f ca="1"/>
        <v>0</v>
      </c>
      <c r="EE49" s="6">
        <f ca="1"/>
        <v>0</v>
      </c>
      <c r="EF49" s="6">
        <f ca="1"/>
        <v>0</v>
      </c>
      <c r="EG49" s="6">
        <f ca="1"/>
        <v>0</v>
      </c>
      <c r="EH49" s="6">
        <f ca="1"/>
        <v>0</v>
      </c>
      <c r="EI49" s="6">
        <f ca="1"/>
        <v>0</v>
      </c>
      <c r="EJ49" s="6">
        <f ca="1"/>
        <v>0</v>
      </c>
      <c r="FS49" s="71"/>
      <c r="FT49" s="1" t="s">
        <v>18</v>
      </c>
      <c r="FU49" s="6">
        <v>5.9</v>
      </c>
      <c r="FV49" s="6">
        <v>0</v>
      </c>
      <c r="FX49" s="6">
        <v>0</v>
      </c>
      <c r="FY49" s="6">
        <v>0</v>
      </c>
      <c r="FZ49" s="6">
        <v>0</v>
      </c>
      <c r="GA49" s="6">
        <v>0</v>
      </c>
      <c r="GB49" s="62">
        <f t="shared" si="8"/>
        <v>0</v>
      </c>
      <c r="GC49" s="6">
        <v>0</v>
      </c>
      <c r="GE49" s="6">
        <v>0</v>
      </c>
      <c r="GH49" s="66"/>
      <c r="GI49" s="51"/>
      <c r="GJ49" s="65">
        <f ca="1"/>
        <v>0</v>
      </c>
      <c r="GK49" s="20">
        <f ca="1"/>
        <v>0</v>
      </c>
      <c r="GL49" s="20">
        <f ca="1"/>
        <v>0</v>
      </c>
      <c r="GM49" s="20">
        <f ca="1"/>
        <v>0</v>
      </c>
      <c r="GN49" s="20">
        <f ca="1"/>
        <v>0</v>
      </c>
      <c r="GO49" s="20">
        <f ca="1"/>
        <v>0</v>
      </c>
      <c r="HG49" s="6">
        <f ca="1"/>
        <v>0</v>
      </c>
      <c r="HH49" s="6">
        <f ca="1"/>
        <v>0</v>
      </c>
      <c r="HI49" s="6">
        <f ca="1"/>
        <v>0</v>
      </c>
      <c r="HJ49" s="6">
        <f ca="1"/>
        <v>0</v>
      </c>
      <c r="HK49" s="6">
        <f ca="1"/>
        <v>0</v>
      </c>
      <c r="HL49" s="6">
        <f ca="1"/>
        <v>0</v>
      </c>
      <c r="IU49" s="71"/>
      <c r="IV49" s="63"/>
      <c r="IW49" s="51"/>
      <c r="IX49" s="51"/>
      <c r="IY49" s="31"/>
      <c r="IZ49" s="51"/>
      <c r="JA49" s="51"/>
      <c r="JB49" s="51"/>
      <c r="JC49" s="51"/>
      <c r="JD49" s="51"/>
      <c r="JE49" s="51"/>
      <c r="JF49" s="31"/>
      <c r="JG49" s="51"/>
      <c r="JH49" s="31"/>
      <c r="JI49" s="31"/>
      <c r="JJ49" s="79"/>
      <c r="JK49" s="63"/>
      <c r="JL49" s="51"/>
      <c r="JM49" s="51"/>
      <c r="KG49" s="71"/>
      <c r="KH49" s="1" t="s">
        <v>18</v>
      </c>
      <c r="KI49" s="6">
        <f ca="1"/>
        <v>0</v>
      </c>
      <c r="KJ49" s="6">
        <f ca="1"/>
        <v>0</v>
      </c>
      <c r="KK49" s="6">
        <f ca="1"/>
        <v>0</v>
      </c>
      <c r="KL49" s="6">
        <f ca="1"/>
        <v>0</v>
      </c>
      <c r="KM49" s="6">
        <f ca="1"/>
        <v>0</v>
      </c>
      <c r="KN49" s="6">
        <f ca="1"/>
        <v>0</v>
      </c>
      <c r="KP49" s="4">
        <f t="shared" si="9"/>
        <v>5.9</v>
      </c>
    </row>
    <row r="50" spans="1:319" ht="20">
      <c r="B50" s="1"/>
      <c r="L50" s="69" t="s">
        <v>2</v>
      </c>
      <c r="M50" s="69"/>
      <c r="N50" s="69"/>
      <c r="O50" s="69"/>
      <c r="P50" s="69"/>
      <c r="Q50" s="69"/>
      <c r="W50" s="69" t="s">
        <v>6</v>
      </c>
      <c r="X50" s="69"/>
      <c r="Z50" s="45" t="s">
        <v>12</v>
      </c>
      <c r="AB50" s="45" t="s">
        <v>14</v>
      </c>
      <c r="AH50" s="69" t="s">
        <v>43</v>
      </c>
      <c r="AI50" s="69"/>
      <c r="AJ50" s="69"/>
      <c r="AK50" s="69"/>
      <c r="AL50" s="69"/>
      <c r="AM50" s="69"/>
      <c r="AN50" s="69"/>
      <c r="AO50" s="69"/>
      <c r="AS50" s="69" t="s">
        <v>45</v>
      </c>
      <c r="AT50" s="69"/>
      <c r="AU50" s="69"/>
      <c r="AV50" s="69"/>
      <c r="AW50" s="69"/>
      <c r="AX50" s="69"/>
      <c r="BA50" s="8"/>
      <c r="BB50" s="8"/>
      <c r="BC50" s="8"/>
      <c r="BD50" s="69" t="s">
        <v>48</v>
      </c>
      <c r="BE50" s="69"/>
      <c r="BF50" s="69"/>
      <c r="BG50" s="69"/>
      <c r="BH50" s="69"/>
      <c r="BI50" s="69"/>
      <c r="BS50" s="72" t="s">
        <v>185</v>
      </c>
      <c r="BT50" s="72"/>
      <c r="BU50" s="72"/>
      <c r="BV50" s="72"/>
      <c r="BW50" s="72"/>
      <c r="BX50" s="72"/>
      <c r="BZ50" s="69" t="s">
        <v>82</v>
      </c>
      <c r="CA50" s="69"/>
      <c r="CB50" s="69"/>
      <c r="CC50" s="69"/>
      <c r="CD50" s="69"/>
      <c r="CE50" s="69"/>
      <c r="CF50" s="69"/>
      <c r="CG50" s="69"/>
      <c r="CI50" s="8" t="s">
        <v>83</v>
      </c>
      <c r="CJ50" s="8"/>
      <c r="CK50" s="48"/>
      <c r="CL50" s="48"/>
      <c r="CM50" s="57"/>
      <c r="CN50" s="8"/>
      <c r="CO50" s="8"/>
      <c r="CP50" s="8"/>
      <c r="CS50" s="69" t="s">
        <v>6</v>
      </c>
      <c r="CT50" s="69"/>
      <c r="CV50" s="72" t="s">
        <v>186</v>
      </c>
      <c r="CW50" s="72"/>
      <c r="CX50" s="72"/>
      <c r="CY50" s="72"/>
      <c r="CZ50" s="72"/>
      <c r="DA50" s="72"/>
      <c r="DC50" s="52" t="s">
        <v>187</v>
      </c>
      <c r="DF50" s="31"/>
      <c r="DH50" s="69" t="s">
        <v>188</v>
      </c>
      <c r="DI50" s="69"/>
      <c r="DJ50" s="69"/>
      <c r="DK50" s="69"/>
      <c r="DL50" s="69"/>
      <c r="DM50" s="69"/>
      <c r="DZ50" s="58"/>
      <c r="EA50" s="58"/>
      <c r="EB50" s="58"/>
      <c r="EC50" s="58"/>
      <c r="ED50" s="58"/>
      <c r="EE50" s="78" t="s">
        <v>193</v>
      </c>
      <c r="EF50" s="78"/>
      <c r="EG50" s="78"/>
      <c r="EH50" s="78"/>
      <c r="EI50" s="78"/>
      <c r="EJ50" s="78"/>
      <c r="EK50" s="58"/>
      <c r="EL50" s="58"/>
      <c r="EM50" s="58"/>
      <c r="EN50" s="58"/>
      <c r="EO50" s="58"/>
      <c r="EP50" s="58"/>
      <c r="EQ50" s="58"/>
      <c r="FO50" s="57"/>
      <c r="FP50" s="8"/>
      <c r="FQ50" s="8"/>
      <c r="FR50" s="8"/>
      <c r="FU50" s="69" t="s">
        <v>6</v>
      </c>
      <c r="FV50" s="69"/>
      <c r="FX50" s="72" t="s">
        <v>189</v>
      </c>
      <c r="FY50" s="72"/>
      <c r="FZ50" s="72"/>
      <c r="GA50" s="72"/>
      <c r="GB50" s="72"/>
      <c r="GC50" s="72"/>
      <c r="GE50" s="52" t="s">
        <v>190</v>
      </c>
      <c r="GH50" s="29"/>
      <c r="GI50" s="29"/>
      <c r="GJ50" s="69" t="s">
        <v>191</v>
      </c>
      <c r="GK50" s="69"/>
      <c r="GL50" s="69"/>
      <c r="GM50" s="69"/>
      <c r="GN50" s="69"/>
      <c r="GO50" s="69"/>
      <c r="HB50" s="58"/>
      <c r="HC50" s="58"/>
      <c r="HD50" s="58"/>
      <c r="HE50" s="58"/>
      <c r="HF50" s="58"/>
      <c r="HG50" s="78" t="s">
        <v>192</v>
      </c>
      <c r="HH50" s="78"/>
      <c r="HI50" s="78"/>
      <c r="HJ50" s="78"/>
      <c r="HK50" s="78"/>
      <c r="HL50" s="78"/>
      <c r="HM50" s="58"/>
      <c r="HN50" s="58"/>
      <c r="HO50" s="58"/>
      <c r="HP50" s="58"/>
      <c r="HQ50" s="58"/>
      <c r="HR50" s="58"/>
      <c r="HS50" s="58"/>
      <c r="IQ50" s="57"/>
      <c r="IR50" s="8"/>
      <c r="IS50" s="8"/>
      <c r="IT50" s="8"/>
      <c r="IV50" s="31"/>
      <c r="IW50" s="76"/>
      <c r="IX50" s="76"/>
      <c r="IY50" s="31"/>
      <c r="IZ50" s="78"/>
      <c r="JA50" s="78"/>
      <c r="JB50" s="78"/>
      <c r="JC50" s="78"/>
      <c r="JD50" s="78"/>
      <c r="JE50" s="78"/>
      <c r="JF50" s="31"/>
      <c r="JG50" s="55"/>
      <c r="JH50" s="31"/>
      <c r="JI50" s="31"/>
      <c r="JJ50" s="31"/>
      <c r="JK50" s="31"/>
      <c r="JL50" s="55"/>
      <c r="JM50" s="55"/>
      <c r="KD50" s="58"/>
      <c r="KE50" s="58"/>
      <c r="KF50" s="58"/>
      <c r="KG50" s="58"/>
      <c r="KH50" s="58"/>
      <c r="KI50" s="78" t="s">
        <v>133</v>
      </c>
      <c r="KJ50" s="78"/>
      <c r="KK50" s="78"/>
      <c r="KL50" s="78"/>
      <c r="KM50" s="78"/>
      <c r="KN50" s="78"/>
      <c r="KO50" s="58"/>
      <c r="KP50" s="59" t="s">
        <v>12</v>
      </c>
      <c r="KQ50" s="58"/>
      <c r="KR50" s="58"/>
      <c r="KS50" s="58"/>
      <c r="KT50" s="58"/>
      <c r="KU50" s="58"/>
    </row>
    <row r="51" spans="1:319" ht="16" customHeight="1">
      <c r="B51" s="1"/>
      <c r="J51" s="71" t="s">
        <v>30</v>
      </c>
      <c r="K51" s="1" t="s">
        <v>32</v>
      </c>
      <c r="L51" s="20">
        <f t="array" ref="L51:Q53">MMULT(TRANSPOSE(C28:E35), L42:Q49)</f>
        <v>25.4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5"/>
      <c r="W51" s="45"/>
      <c r="X51" s="45"/>
      <c r="Z51" s="45"/>
      <c r="AB51" s="45"/>
      <c r="BS51" s="7">
        <f t="shared" ref="BS51:BX51" ca="1" si="10">SUM(BS42:BS49)</f>
        <v>0.99999999999999989</v>
      </c>
      <c r="BT51" s="7">
        <f t="shared" ca="1" si="10"/>
        <v>1</v>
      </c>
      <c r="BU51" s="7">
        <f t="shared" ca="1" si="10"/>
        <v>1</v>
      </c>
      <c r="BV51" s="7">
        <f t="shared" ca="1" si="10"/>
        <v>1</v>
      </c>
      <c r="BW51" s="7">
        <f t="shared" ca="1" si="10"/>
        <v>1</v>
      </c>
      <c r="BX51" s="7">
        <f t="shared" ca="1" si="10"/>
        <v>1</v>
      </c>
      <c r="CV51" s="7">
        <f t="shared" ref="CV51:DA51" si="11">SUM(CV42:CV49)</f>
        <v>0</v>
      </c>
      <c r="CW51" s="7">
        <f t="shared" si="11"/>
        <v>0</v>
      </c>
      <c r="CX51" s="7">
        <f t="shared" si="11"/>
        <v>0</v>
      </c>
      <c r="CY51" s="7">
        <f t="shared" si="11"/>
        <v>0</v>
      </c>
      <c r="CZ51" s="7">
        <f t="shared" ca="1" si="11"/>
        <v>1</v>
      </c>
      <c r="DA51" s="7">
        <f t="shared" si="11"/>
        <v>0</v>
      </c>
      <c r="FX51" s="7">
        <f t="shared" ref="FX51:GC51" si="12">SUM(FX42:FX49)</f>
        <v>0</v>
      </c>
      <c r="FY51" s="7">
        <f t="shared" si="12"/>
        <v>0</v>
      </c>
      <c r="FZ51" s="7">
        <f t="shared" si="12"/>
        <v>0</v>
      </c>
      <c r="GA51" s="7">
        <f t="shared" si="12"/>
        <v>0</v>
      </c>
      <c r="GB51" s="7">
        <f t="shared" si="12"/>
        <v>1</v>
      </c>
      <c r="GC51" s="7">
        <f t="shared" si="12"/>
        <v>0</v>
      </c>
      <c r="IV51" s="31"/>
      <c r="IW51" s="31"/>
      <c r="IX51" s="31"/>
      <c r="IY51" s="31"/>
      <c r="IZ51" s="51"/>
      <c r="JA51" s="51"/>
      <c r="JB51" s="51"/>
      <c r="JC51" s="51"/>
      <c r="JD51" s="51"/>
      <c r="JE51" s="51"/>
      <c r="JF51" s="31"/>
      <c r="JG51" s="31"/>
      <c r="JH51" s="31"/>
      <c r="JI51" s="31"/>
      <c r="JJ51" s="31"/>
      <c r="JK51" s="31"/>
      <c r="JL51" s="31"/>
      <c r="KG51" s="71" t="s">
        <v>30</v>
      </c>
      <c r="KH51" s="1" t="s">
        <v>32</v>
      </c>
      <c r="KI51" s="20">
        <f t="array" aca="1" ref="KI51:KN53" ca="1">MMULT(TRANSPOSE($C$28:$E$35), KI42:KN49)</f>
        <v>13.027319587628869</v>
      </c>
      <c r="KJ51" s="20">
        <f ca="1"/>
        <v>101.85230179028133</v>
      </c>
      <c r="KK51" s="20">
        <f ca="1"/>
        <v>31.15</v>
      </c>
      <c r="KL51" s="20">
        <f ca="1"/>
        <v>44.4</v>
      </c>
      <c r="KM51" s="20">
        <f ca="1"/>
        <v>19.899999999999999</v>
      </c>
      <c r="KN51" s="20">
        <f ca="1"/>
        <v>28.1</v>
      </c>
    </row>
    <row r="52" spans="1:319" ht="19">
      <c r="B52" s="1"/>
      <c r="J52" s="71"/>
      <c r="K52" s="1" t="s">
        <v>80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V52" s="45"/>
      <c r="W52" s="45"/>
      <c r="X52" s="45"/>
      <c r="Z52" s="45"/>
      <c r="AB52" s="45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KG52" s="71"/>
      <c r="KH52" s="1" t="s">
        <v>80</v>
      </c>
      <c r="KI52" s="20">
        <f ca="1"/>
        <v>0</v>
      </c>
      <c r="KJ52" s="20">
        <f ca="1"/>
        <v>0</v>
      </c>
      <c r="KK52" s="20">
        <f ca="1"/>
        <v>0</v>
      </c>
      <c r="KL52" s="20">
        <f ca="1"/>
        <v>0</v>
      </c>
      <c r="KM52" s="20">
        <f ca="1"/>
        <v>0</v>
      </c>
      <c r="KN52" s="20">
        <f ca="1"/>
        <v>0</v>
      </c>
    </row>
    <row r="53" spans="1:319">
      <c r="B53" s="1"/>
      <c r="J53" s="71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V53" s="45"/>
      <c r="W53" s="45"/>
      <c r="X53" s="45"/>
      <c r="Z53" s="45"/>
      <c r="AB53" s="45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KG53" s="71"/>
      <c r="KH53" s="1" t="s">
        <v>33</v>
      </c>
      <c r="KI53" s="20">
        <f ca="1"/>
        <v>0</v>
      </c>
      <c r="KJ53" s="20">
        <f ca="1"/>
        <v>0</v>
      </c>
      <c r="KK53" s="20">
        <f ca="1"/>
        <v>0</v>
      </c>
      <c r="KL53" s="20">
        <f ca="1"/>
        <v>0</v>
      </c>
      <c r="KM53" s="20">
        <f ca="1"/>
        <v>0</v>
      </c>
      <c r="KN53" s="20">
        <f ca="1"/>
        <v>0</v>
      </c>
    </row>
    <row r="54" spans="1:319" ht="20">
      <c r="B54" s="1"/>
      <c r="L54" s="73" t="s">
        <v>42</v>
      </c>
      <c r="M54" s="73"/>
      <c r="N54" s="73"/>
      <c r="O54" s="73"/>
      <c r="P54" s="73"/>
      <c r="Q54" s="73"/>
      <c r="R54" s="15"/>
      <c r="S54" s="15"/>
      <c r="T54" s="15"/>
      <c r="U54" s="15"/>
      <c r="V54" s="15"/>
      <c r="W54" s="15"/>
      <c r="X54" s="15"/>
      <c r="Y54" s="15"/>
      <c r="Z54" s="15"/>
      <c r="AA54" s="15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KI54" s="73" t="s">
        <v>148</v>
      </c>
      <c r="KJ54" s="73"/>
      <c r="KK54" s="73"/>
      <c r="KL54" s="73"/>
      <c r="KM54" s="73"/>
      <c r="KN54" s="73"/>
    </row>
    <row r="55" spans="1:319">
      <c r="B55" s="1"/>
      <c r="L55" s="6">
        <f t="shared" ref="L55:Q55" si="13">SUM(L51:L53)</f>
        <v>25.4</v>
      </c>
      <c r="M55" s="6">
        <f t="shared" si="13"/>
        <v>87</v>
      </c>
      <c r="N55" s="6">
        <f t="shared" si="13"/>
        <v>17.8</v>
      </c>
      <c r="O55" s="6">
        <f t="shared" si="13"/>
        <v>44.4</v>
      </c>
      <c r="P55" s="6">
        <f t="shared" si="13"/>
        <v>19.899999999999999</v>
      </c>
      <c r="Q55" s="6">
        <f t="shared" si="13"/>
        <v>28.1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KI55" s="6">
        <f t="shared" ref="KI55:KN55" ca="1" si="14">SUM(KI51:KI53)</f>
        <v>13.027319587628869</v>
      </c>
      <c r="KJ55" s="6">
        <f t="shared" ca="1" si="14"/>
        <v>101.85230179028133</v>
      </c>
      <c r="KK55" s="6">
        <f t="shared" ca="1" si="14"/>
        <v>31.15</v>
      </c>
      <c r="KL55" s="6">
        <f t="shared" ca="1" si="14"/>
        <v>44.4</v>
      </c>
      <c r="KM55" s="6">
        <f t="shared" ca="1" si="14"/>
        <v>19.899999999999999</v>
      </c>
      <c r="KN55" s="6">
        <f t="shared" ca="1" si="14"/>
        <v>28.1</v>
      </c>
    </row>
    <row r="56" spans="1:319" ht="19">
      <c r="B56" s="1"/>
      <c r="L56" s="69" t="s">
        <v>107</v>
      </c>
      <c r="M56" s="69"/>
      <c r="N56" s="69"/>
      <c r="O56" s="69"/>
      <c r="P56" s="69"/>
      <c r="Q56" s="69"/>
      <c r="R56" s="15"/>
      <c r="S56" s="15"/>
      <c r="T56" s="15"/>
      <c r="U56" s="15"/>
      <c r="V56" s="15"/>
      <c r="W56" s="15"/>
      <c r="X56" s="15"/>
      <c r="Y56" s="15"/>
      <c r="Z56" s="15"/>
      <c r="AA56" s="15"/>
      <c r="KI56" s="69" t="s">
        <v>147</v>
      </c>
      <c r="KJ56" s="69"/>
      <c r="KK56" s="69"/>
      <c r="KL56" s="69"/>
      <c r="KM56" s="69"/>
      <c r="KN56" s="69"/>
    </row>
    <row r="57" spans="1:319">
      <c r="B57" s="1"/>
      <c r="L57" s="51"/>
      <c r="M57" s="51"/>
      <c r="N57" s="51"/>
      <c r="O57" s="51"/>
      <c r="P57" s="51"/>
      <c r="Q57" s="51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9" spans="1:319">
      <c r="B59" s="1"/>
      <c r="Z59" s="70" t="s">
        <v>30</v>
      </c>
      <c r="AA59" s="70"/>
      <c r="AB59" s="70"/>
      <c r="AH59" s="69" t="s">
        <v>3</v>
      </c>
      <c r="AI59" s="69"/>
      <c r="AJ59" s="69"/>
      <c r="AK59" s="69"/>
      <c r="AL59" s="69"/>
      <c r="AM59" s="69"/>
      <c r="AS59" s="69" t="s">
        <v>4</v>
      </c>
      <c r="AT59" s="69"/>
      <c r="AU59" s="69"/>
      <c r="AV59" s="69"/>
      <c r="AW59" s="69"/>
      <c r="AX59" s="69"/>
      <c r="AY59" s="69"/>
      <c r="AZ59" s="69"/>
      <c r="BD59" s="69" t="s">
        <v>4</v>
      </c>
      <c r="BE59" s="69"/>
      <c r="BF59" s="69"/>
      <c r="BG59" s="69"/>
      <c r="BH59" s="69"/>
      <c r="BI59" s="69"/>
      <c r="BJ59" s="69"/>
      <c r="BK59" s="69"/>
      <c r="BS59" s="69" t="s">
        <v>3</v>
      </c>
      <c r="BT59" s="69"/>
      <c r="BU59" s="69"/>
      <c r="BV59" s="69"/>
      <c r="BW59" s="69"/>
      <c r="BX59" s="69"/>
      <c r="DK59" s="69" t="s">
        <v>3</v>
      </c>
      <c r="DL59" s="69"/>
      <c r="DM59" s="69"/>
      <c r="DN59" s="69"/>
      <c r="DO59" s="69"/>
      <c r="DP59" s="69"/>
      <c r="DT59" s="69" t="s">
        <v>4</v>
      </c>
      <c r="DU59" s="69"/>
      <c r="DV59" s="69"/>
      <c r="DW59" s="69"/>
      <c r="DX59" s="69"/>
      <c r="DY59" s="69"/>
      <c r="DZ59" s="69"/>
      <c r="EA59" s="69"/>
      <c r="EB59" s="45"/>
      <c r="EC59" s="45"/>
      <c r="ES59" s="31"/>
      <c r="ET59" s="31"/>
      <c r="EU59" s="76"/>
      <c r="EV59" s="76"/>
      <c r="EW59" s="76"/>
      <c r="EX59" s="76"/>
      <c r="EY59" s="76"/>
      <c r="EZ59" s="76"/>
      <c r="FA59" s="76"/>
      <c r="FB59" s="76"/>
      <c r="FC59" s="31"/>
      <c r="GM59" s="69" t="s">
        <v>3</v>
      </c>
      <c r="GN59" s="69"/>
      <c r="GO59" s="69"/>
      <c r="GP59" s="69"/>
      <c r="GQ59" s="69"/>
      <c r="GR59" s="69"/>
      <c r="GV59" s="69" t="s">
        <v>4</v>
      </c>
      <c r="GW59" s="69"/>
      <c r="GX59" s="69"/>
      <c r="GY59" s="69"/>
      <c r="GZ59" s="69"/>
      <c r="HA59" s="69"/>
      <c r="HB59" s="69"/>
      <c r="HC59" s="69"/>
      <c r="HD59" s="52"/>
      <c r="HE59" s="52"/>
      <c r="HU59" s="31"/>
      <c r="HV59" s="31"/>
      <c r="HW59" s="76"/>
      <c r="HX59" s="76"/>
      <c r="HY59" s="76"/>
      <c r="HZ59" s="76"/>
      <c r="IA59" s="76"/>
      <c r="IB59" s="76"/>
      <c r="IC59" s="76"/>
      <c r="ID59" s="76"/>
      <c r="IE59" s="31"/>
      <c r="JJ59" s="31"/>
      <c r="JK59" s="31"/>
      <c r="JL59" s="31"/>
      <c r="JM59" s="31"/>
      <c r="JN59" s="31"/>
      <c r="JO59" s="76"/>
      <c r="JP59" s="76"/>
      <c r="JQ59" s="76"/>
      <c r="JR59" s="76"/>
      <c r="JS59" s="76"/>
      <c r="JT59" s="76"/>
      <c r="JU59" s="31"/>
      <c r="JX59" s="69" t="s">
        <v>4</v>
      </c>
      <c r="JY59" s="69"/>
      <c r="JZ59" s="69"/>
      <c r="KA59" s="69"/>
      <c r="KB59" s="69"/>
      <c r="KC59" s="69"/>
      <c r="KD59" s="69"/>
      <c r="KE59" s="69"/>
      <c r="KF59" s="52"/>
      <c r="KG59" s="52"/>
      <c r="KP59" s="70" t="s">
        <v>30</v>
      </c>
      <c r="KQ59" s="70"/>
      <c r="KR59" s="70"/>
      <c r="KW59" s="31"/>
      <c r="KX59" s="31"/>
      <c r="KY59" s="76"/>
      <c r="KZ59" s="76"/>
      <c r="LA59" s="76"/>
      <c r="LB59" s="76"/>
      <c r="LC59" s="76"/>
      <c r="LD59" s="76"/>
      <c r="LE59" s="76"/>
      <c r="LF59" s="76"/>
      <c r="LG59" s="31"/>
    </row>
    <row r="60" spans="1:319" ht="51" customHeight="1">
      <c r="B60" s="1"/>
      <c r="V60" s="48"/>
      <c r="W60" s="48"/>
      <c r="Z60" s="11" t="s">
        <v>32</v>
      </c>
      <c r="AA60" s="2" t="s">
        <v>80</v>
      </c>
      <c r="AB60" s="11" t="s">
        <v>33</v>
      </c>
      <c r="AH60" s="2" t="s">
        <v>22</v>
      </c>
      <c r="AI60" s="2" t="s">
        <v>24</v>
      </c>
      <c r="AJ60" s="2" t="s">
        <v>25</v>
      </c>
      <c r="AK60" s="2" t="s">
        <v>0</v>
      </c>
      <c r="AL60" s="2" t="s">
        <v>15</v>
      </c>
      <c r="AM60" s="2" t="s">
        <v>16</v>
      </c>
      <c r="AS60" s="2" t="s">
        <v>23</v>
      </c>
      <c r="AT60" s="2" t="s">
        <v>1</v>
      </c>
      <c r="AU60" s="2" t="s">
        <v>27</v>
      </c>
      <c r="AV60" s="2" t="s">
        <v>26</v>
      </c>
      <c r="AW60" s="2" t="s">
        <v>29</v>
      </c>
      <c r="AX60" s="2" t="s">
        <v>19</v>
      </c>
      <c r="AY60" s="2" t="s">
        <v>17</v>
      </c>
      <c r="AZ60" s="2" t="s">
        <v>18</v>
      </c>
      <c r="BD60" s="2" t="s">
        <v>23</v>
      </c>
      <c r="BE60" s="2" t="s">
        <v>1</v>
      </c>
      <c r="BF60" s="2" t="s">
        <v>27</v>
      </c>
      <c r="BG60" s="2" t="s">
        <v>26</v>
      </c>
      <c r="BH60" s="2" t="s">
        <v>29</v>
      </c>
      <c r="BI60" s="2" t="s">
        <v>19</v>
      </c>
      <c r="BJ60" s="2" t="s">
        <v>17</v>
      </c>
      <c r="BK60" s="2" t="s">
        <v>18</v>
      </c>
      <c r="BS60" s="2" t="s">
        <v>22</v>
      </c>
      <c r="BT60" s="2" t="s">
        <v>24</v>
      </c>
      <c r="BU60" s="2" t="s">
        <v>25</v>
      </c>
      <c r="BV60" s="2" t="s">
        <v>0</v>
      </c>
      <c r="BW60" s="2" t="s">
        <v>15</v>
      </c>
      <c r="BX60" s="2" t="s">
        <v>16</v>
      </c>
      <c r="DK60" s="2" t="s">
        <v>22</v>
      </c>
      <c r="DL60" s="2" t="s">
        <v>24</v>
      </c>
      <c r="DM60" s="2" t="s">
        <v>25</v>
      </c>
      <c r="DN60" s="2" t="s">
        <v>0</v>
      </c>
      <c r="DO60" s="2" t="s">
        <v>15</v>
      </c>
      <c r="DP60" s="2" t="s">
        <v>16</v>
      </c>
      <c r="DT60" s="2" t="s">
        <v>23</v>
      </c>
      <c r="DU60" s="2" t="s">
        <v>1</v>
      </c>
      <c r="DV60" s="2" t="s">
        <v>27</v>
      </c>
      <c r="DW60" s="2" t="s">
        <v>26</v>
      </c>
      <c r="DX60" s="2" t="s">
        <v>29</v>
      </c>
      <c r="DY60" s="2" t="s">
        <v>19</v>
      </c>
      <c r="DZ60" s="2" t="s">
        <v>17</v>
      </c>
      <c r="EA60" s="2" t="s">
        <v>18</v>
      </c>
      <c r="EB60" s="2"/>
      <c r="EC60" s="2"/>
      <c r="ES60" s="31"/>
      <c r="ET60" s="31"/>
      <c r="EU60" s="28"/>
      <c r="EV60" s="28"/>
      <c r="EW60" s="28"/>
      <c r="EX60" s="28"/>
      <c r="EY60" s="28"/>
      <c r="EZ60" s="28"/>
      <c r="FA60" s="28"/>
      <c r="FB60" s="28"/>
      <c r="FC60" s="31"/>
      <c r="GM60" s="2" t="s">
        <v>22</v>
      </c>
      <c r="GN60" s="2" t="s">
        <v>24</v>
      </c>
      <c r="GO60" s="2" t="s">
        <v>25</v>
      </c>
      <c r="GP60" s="2" t="s">
        <v>0</v>
      </c>
      <c r="GQ60" s="2" t="s">
        <v>15</v>
      </c>
      <c r="GR60" s="2" t="s">
        <v>16</v>
      </c>
      <c r="GV60" s="2" t="s">
        <v>23</v>
      </c>
      <c r="GW60" s="2" t="s">
        <v>1</v>
      </c>
      <c r="GX60" s="2" t="s">
        <v>27</v>
      </c>
      <c r="GY60" s="2" t="s">
        <v>26</v>
      </c>
      <c r="GZ60" s="2" t="s">
        <v>29</v>
      </c>
      <c r="HA60" s="2" t="s">
        <v>19</v>
      </c>
      <c r="HB60" s="2" t="s">
        <v>17</v>
      </c>
      <c r="HC60" s="2" t="s">
        <v>18</v>
      </c>
      <c r="HD60" s="2"/>
      <c r="HE60" s="2"/>
      <c r="HU60" s="31"/>
      <c r="HV60" s="31"/>
      <c r="HW60" s="28"/>
      <c r="HX60" s="28"/>
      <c r="HY60" s="28"/>
      <c r="HZ60" s="28"/>
      <c r="IA60" s="28"/>
      <c r="IB60" s="28"/>
      <c r="IC60" s="28"/>
      <c r="ID60" s="28"/>
      <c r="IE60" s="31"/>
      <c r="JJ60" s="31"/>
      <c r="JK60" s="31"/>
      <c r="JL60" s="31"/>
      <c r="JM60" s="31"/>
      <c r="JN60" s="31"/>
      <c r="JO60" s="28"/>
      <c r="JP60" s="28"/>
      <c r="JQ60" s="28"/>
      <c r="JR60" s="28"/>
      <c r="JS60" s="28"/>
      <c r="JT60" s="28"/>
      <c r="JU60" s="31"/>
      <c r="JX60" s="2" t="s">
        <v>23</v>
      </c>
      <c r="JY60" s="2" t="s">
        <v>1</v>
      </c>
      <c r="JZ60" s="2" t="s">
        <v>27</v>
      </c>
      <c r="KA60" s="2" t="s">
        <v>26</v>
      </c>
      <c r="KB60" s="2" t="s">
        <v>29</v>
      </c>
      <c r="KC60" s="2" t="s">
        <v>19</v>
      </c>
      <c r="KD60" s="2" t="s">
        <v>17</v>
      </c>
      <c r="KE60" s="2" t="s">
        <v>18</v>
      </c>
      <c r="KF60" s="2"/>
      <c r="KG60" s="2"/>
      <c r="KP60" s="11" t="s">
        <v>32</v>
      </c>
      <c r="KQ60" s="2" t="s">
        <v>80</v>
      </c>
      <c r="KR60" s="11" t="s">
        <v>33</v>
      </c>
      <c r="KW60" s="31"/>
      <c r="KX60" s="31"/>
      <c r="KY60" s="28"/>
      <c r="KZ60" s="28"/>
      <c r="LA60" s="28"/>
      <c r="LB60" s="28"/>
      <c r="LC60" s="28"/>
      <c r="LD60" s="28"/>
      <c r="LE60" s="28"/>
      <c r="LF60" s="28"/>
      <c r="LG60" s="31"/>
    </row>
    <row r="61" spans="1:319" ht="16" customHeight="1">
      <c r="A61" s="71" t="s">
        <v>3</v>
      </c>
      <c r="B61" s="1" t="s">
        <v>22</v>
      </c>
      <c r="C61" s="3">
        <v>0</v>
      </c>
      <c r="D61" s="3">
        <v>0</v>
      </c>
      <c r="E61" s="3">
        <f>K5</f>
        <v>22.4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Z61" s="6">
        <f t="array" ref="Z61:AB66">MMULT(C61:J66, C28:E35)</f>
        <v>22.4</v>
      </c>
      <c r="AA61" s="6">
        <v>0</v>
      </c>
      <c r="AB61" s="6">
        <v>0</v>
      </c>
      <c r="AD61" s="6">
        <f t="shared" ref="AD61:AD66" si="15">SUM(Z61:AB61)</f>
        <v>22.4</v>
      </c>
      <c r="AH61" s="6">
        <f t="shared" ref="AH61:AM66" ca="1" si="16">IF((ROW()-ROW($AH$61))=(COLUMN()-COLUMN($AH$61)),INDIRECT(ADDRESS(ROW($AD61),COLUMN($AD61))),0)</f>
        <v>22.4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  <c r="AS61" s="6">
        <f t="array" aca="1" ref="AS61:AZ66" ca="1">MMULT(C61:J66, MINVERSE(AH42:AO49))</f>
        <v>0</v>
      </c>
      <c r="AT61" s="6">
        <f ca="1"/>
        <v>0</v>
      </c>
      <c r="AU61" s="6">
        <f ca="1"/>
        <v>1</v>
      </c>
      <c r="AV61" s="6">
        <f ca="1"/>
        <v>0</v>
      </c>
      <c r="AW61" s="6">
        <f ca="1"/>
        <v>0</v>
      </c>
      <c r="AX61" s="6">
        <f ca="1"/>
        <v>0</v>
      </c>
      <c r="AY61" s="6">
        <f ca="1"/>
        <v>0</v>
      </c>
      <c r="AZ61" s="6">
        <f ca="1"/>
        <v>0</v>
      </c>
      <c r="BD61" s="6">
        <f t="array" aca="1" ref="BD61:BK66" ca="1">MMULT(AS61:AZ66, BD81:BK88)</f>
        <v>0</v>
      </c>
      <c r="BE61" s="6">
        <f ca="1"/>
        <v>0</v>
      </c>
      <c r="BF61" s="6">
        <f ca="1"/>
        <v>1.1546391752577319</v>
      </c>
      <c r="BG61" s="6">
        <f ca="1"/>
        <v>0</v>
      </c>
      <c r="BH61" s="6">
        <f ca="1"/>
        <v>0</v>
      </c>
      <c r="BI61" s="6">
        <f ca="1"/>
        <v>0</v>
      </c>
      <c r="BJ61" s="6">
        <f ca="1"/>
        <v>56</v>
      </c>
      <c r="BK61" s="6">
        <f ca="1"/>
        <v>0</v>
      </c>
      <c r="BN61" s="6">
        <f t="array" aca="1" ref="BN61:BN66" ca="1">MMULT(BD61:BK66, Z42:Z49)</f>
        <v>22.400000000000002</v>
      </c>
      <c r="BO61" s="7">
        <f t="shared" ref="BO61:BO66" ca="1" si="17">BN61-AD61</f>
        <v>0</v>
      </c>
      <c r="BS61" s="6">
        <f ca="1">IF((ROW()-ROW($BS$61))=(COLUMN()-COLUMN($BS$61)),INDIRECT(ADDRESS(ROW(L$55),COLUMN(L$55))),0)</f>
        <v>25.4</v>
      </c>
      <c r="BT61" s="6">
        <f ca="1">IF((ROW()-ROW($BS$61))=(COLUMN()-COLUMN($BS$61)),INDIRECT(ADDRESS(ROW(M$55),COLUMN(M$55))),0)</f>
        <v>0</v>
      </c>
      <c r="BU61" s="6">
        <f ca="1">IF((ROW()-ROW($BS$61))=(COLUMN()-COLUMN($BS$61)),INDIRECT(ADDRESS(ROW(N$55),COLUMN(N$55))),0)</f>
        <v>0</v>
      </c>
      <c r="BV61" s="6">
        <f ca="1">IF((ROW()-ROW($BS$61))=(COLUMN()-COLUMN($BS$61)),INDIRECT(ADDRESS(ROW(O$55),COLUMN(O$55))),0)</f>
        <v>0</v>
      </c>
      <c r="BW61" s="6">
        <f ca="1">IF((ROW()-ROW($BS$61))=(COLUMN()-COLUMN($BS$61)),INDIRECT(ADDRESS(ROW(P$55),COLUMN(P$55))),0)</f>
        <v>0</v>
      </c>
      <c r="BX61" s="6">
        <f ca="1">IF((ROW()-ROW($BS$61))=(COLUMN()-COLUMN($BS$61)),INDIRECT(ADDRESS(ROW(Q$55),COLUMN(Q$55))),0)</f>
        <v>0</v>
      </c>
      <c r="DF61" s="71" t="s">
        <v>3</v>
      </c>
      <c r="DG61" s="1" t="s">
        <v>22</v>
      </c>
      <c r="DH61" s="6">
        <f t="array" aca="1" ref="DH61:DH66" ca="1">MMULT($BD$61:$BK$66, DC42:DC49)</f>
        <v>22.399999999999995</v>
      </c>
      <c r="DK61" s="6">
        <f t="shared" ref="DK61:DP66" ca="1" si="18">IF((ROW()-ROW($DK$61))=(COLUMN()-COLUMN($DK$61)),INDIRECT(ADDRESS(ROW($DH61),COLUMN($DH61))),0)</f>
        <v>22.399999999999995</v>
      </c>
      <c r="DL61" s="6">
        <f t="shared" ca="1" si="18"/>
        <v>0</v>
      </c>
      <c r="DM61" s="6">
        <f t="shared" ca="1" si="18"/>
        <v>0</v>
      </c>
      <c r="DN61" s="6">
        <f t="shared" ca="1" si="18"/>
        <v>0</v>
      </c>
      <c r="DO61" s="6">
        <f t="shared" ca="1" si="18"/>
        <v>0</v>
      </c>
      <c r="DP61" s="6">
        <f t="shared" ca="1" si="18"/>
        <v>0</v>
      </c>
      <c r="DT61" s="6">
        <f t="array" aca="1" ref="DT61:EA66" ca="1">MMULT($AS$61:$AZ$66, DK81:DR88)</f>
        <v>0</v>
      </c>
      <c r="DU61" s="6">
        <f ca="1"/>
        <v>0</v>
      </c>
      <c r="DV61" s="6">
        <f ca="1"/>
        <v>22.399999999999995</v>
      </c>
      <c r="DW61" s="6">
        <f ca="1"/>
        <v>0</v>
      </c>
      <c r="DX61" s="6">
        <f ca="1"/>
        <v>0</v>
      </c>
      <c r="DY61" s="6">
        <f ca="1"/>
        <v>0</v>
      </c>
      <c r="DZ61" s="6">
        <f ca="1"/>
        <v>0</v>
      </c>
      <c r="EA61" s="6">
        <f ca="1"/>
        <v>0</v>
      </c>
      <c r="EB61" s="50"/>
      <c r="EC61" s="50"/>
      <c r="ES61" s="31"/>
      <c r="ET61" s="31"/>
      <c r="EU61" s="50"/>
      <c r="EV61" s="50"/>
      <c r="EW61" s="50"/>
      <c r="EX61" s="50"/>
      <c r="EY61" s="50"/>
      <c r="EZ61" s="50"/>
      <c r="FA61" s="50"/>
      <c r="FB61" s="50"/>
      <c r="FC61" s="31"/>
      <c r="GH61" s="71" t="s">
        <v>3</v>
      </c>
      <c r="GI61" s="1" t="s">
        <v>22</v>
      </c>
      <c r="GJ61" s="6">
        <f t="array" aca="1" ref="GJ61:GJ66" ca="1">MMULT($BD$61:$BK$66, GE42:GE49)</f>
        <v>11.488659793814431</v>
      </c>
      <c r="GM61" s="6">
        <f ca="1">IF((ROW()-ROW($GM$61))=(COLUMN()-COLUMN($GM$61)),INDIRECT(ADDRESS(ROW($GJ61),COLUMN($GJ61))),0)</f>
        <v>11.488659793814431</v>
      </c>
      <c r="GN61" s="6">
        <f t="shared" ref="GN61:GR66" ca="1" si="19">IF((ROW()-ROW($GM$61))=(COLUMN()-COLUMN($GM$61)),INDIRECT(ADDRESS(ROW($GJ61),COLUMN($GJ61))),0)</f>
        <v>0</v>
      </c>
      <c r="GO61" s="6">
        <f t="shared" ca="1" si="19"/>
        <v>0</v>
      </c>
      <c r="GP61" s="6">
        <f t="shared" ca="1" si="19"/>
        <v>0</v>
      </c>
      <c r="GQ61" s="6">
        <f t="shared" ca="1" si="19"/>
        <v>0</v>
      </c>
      <c r="GR61" s="6">
        <f t="shared" ca="1" si="19"/>
        <v>0</v>
      </c>
      <c r="GV61" s="6">
        <f t="array" aca="1" ref="GV61:HC66" ca="1">MMULT($AS$61:$AZ$66, GM81:GT88)</f>
        <v>0</v>
      </c>
      <c r="GW61" s="6">
        <f ca="1"/>
        <v>0</v>
      </c>
      <c r="GX61" s="6">
        <f ca="1"/>
        <v>11.488659793814431</v>
      </c>
      <c r="GY61" s="6">
        <f ca="1"/>
        <v>0</v>
      </c>
      <c r="GZ61" s="6">
        <f ca="1"/>
        <v>0</v>
      </c>
      <c r="HA61" s="6">
        <f ca="1"/>
        <v>0</v>
      </c>
      <c r="HB61" s="6">
        <f ca="1"/>
        <v>0</v>
      </c>
      <c r="HC61" s="6">
        <f ca="1"/>
        <v>0</v>
      </c>
      <c r="HD61" s="51"/>
      <c r="HE61" s="51"/>
      <c r="HU61" s="31"/>
      <c r="HV61" s="31"/>
      <c r="HW61" s="51"/>
      <c r="HX61" s="51"/>
      <c r="HY61" s="51"/>
      <c r="HZ61" s="51"/>
      <c r="IA61" s="51"/>
      <c r="IB61" s="51"/>
      <c r="IC61" s="51"/>
      <c r="ID61" s="51"/>
      <c r="IE61" s="31"/>
      <c r="JJ61" s="79"/>
      <c r="JK61" s="63"/>
      <c r="JL61" s="51"/>
      <c r="JM61" s="31"/>
      <c r="JN61" s="31"/>
      <c r="JO61" s="51"/>
      <c r="JP61" s="51"/>
      <c r="JQ61" s="51"/>
      <c r="JR61" s="51"/>
      <c r="JS61" s="51"/>
      <c r="JT61" s="51"/>
      <c r="JU61" s="31"/>
      <c r="JV61" s="71" t="s">
        <v>3</v>
      </c>
      <c r="JW61" s="1" t="s">
        <v>22</v>
      </c>
      <c r="JX61" s="6">
        <f t="array" aca="1" ref="JX61:KE66" ca="1">C61:J66 - DT61:EA66 + GV61:HC66</f>
        <v>0</v>
      </c>
      <c r="JY61" s="6">
        <f ca="1"/>
        <v>0</v>
      </c>
      <c r="JZ61" s="6">
        <f ca="1"/>
        <v>11.488659793814435</v>
      </c>
      <c r="KA61" s="6">
        <f ca="1"/>
        <v>0</v>
      </c>
      <c r="KB61" s="6">
        <f ca="1"/>
        <v>0</v>
      </c>
      <c r="KC61" s="6">
        <f ca="1"/>
        <v>0</v>
      </c>
      <c r="KD61" s="6">
        <f ca="1"/>
        <v>0</v>
      </c>
      <c r="KE61" s="6">
        <f ca="1"/>
        <v>0</v>
      </c>
      <c r="KF61" s="51"/>
      <c r="KG61" s="51"/>
      <c r="KP61" s="6">
        <f t="array" aca="1" ref="KP61:KR66" ca="1">MMULT(JX61:KE66, $C$28:$E$35)</f>
        <v>11.488659793814435</v>
      </c>
      <c r="KQ61" s="6">
        <f ca="1"/>
        <v>0</v>
      </c>
      <c r="KR61" s="6">
        <f ca="1"/>
        <v>0</v>
      </c>
      <c r="KT61" s="6">
        <f t="shared" ref="KT61:KT66" ca="1" si="20">SUM(KP61:KR61)</f>
        <v>11.488659793814435</v>
      </c>
      <c r="KW61" s="31"/>
      <c r="KX61" s="31"/>
      <c r="KY61" s="51"/>
      <c r="KZ61" s="51"/>
      <c r="LA61" s="51"/>
      <c r="LB61" s="51"/>
      <c r="LC61" s="51"/>
      <c r="LD61" s="51"/>
      <c r="LE61" s="51"/>
      <c r="LF61" s="51"/>
      <c r="LG61" s="31"/>
    </row>
    <row r="62" spans="1:319">
      <c r="A62" s="71"/>
      <c r="B62" s="1" t="s">
        <v>24</v>
      </c>
      <c r="C62" s="3">
        <v>0</v>
      </c>
      <c r="D62" s="3">
        <v>0</v>
      </c>
      <c r="E62" s="3">
        <v>0</v>
      </c>
      <c r="F62" s="3">
        <f>K11</f>
        <v>78.2</v>
      </c>
      <c r="G62" s="3">
        <v>0</v>
      </c>
      <c r="H62" s="3">
        <v>0</v>
      </c>
      <c r="I62" s="3">
        <v>0</v>
      </c>
      <c r="J62" s="3">
        <v>0</v>
      </c>
      <c r="Z62" s="6">
        <v>78.2</v>
      </c>
      <c r="AA62" s="6">
        <v>0</v>
      </c>
      <c r="AB62" s="6">
        <v>0</v>
      </c>
      <c r="AD62" s="6">
        <f t="shared" si="15"/>
        <v>78.2</v>
      </c>
      <c r="AH62" s="6">
        <f t="shared" ca="1" si="16"/>
        <v>0</v>
      </c>
      <c r="AI62" s="6">
        <f t="shared" ca="1" si="16"/>
        <v>78.2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  <c r="AS62" s="6">
        <f ca="1"/>
        <v>0</v>
      </c>
      <c r="AT62" s="6">
        <f ca="1"/>
        <v>0</v>
      </c>
      <c r="AU62" s="6">
        <f ca="1"/>
        <v>0</v>
      </c>
      <c r="AV62" s="6">
        <f ca="1"/>
        <v>1.0000000000000002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D62" s="6">
        <f ca="1"/>
        <v>0</v>
      </c>
      <c r="BE62" s="6">
        <f ca="1"/>
        <v>0</v>
      </c>
      <c r="BF62" s="6">
        <f ca="1"/>
        <v>0</v>
      </c>
      <c r="BG62" s="6">
        <f ca="1"/>
        <v>1.0000000000000002</v>
      </c>
      <c r="BH62" s="6">
        <f ca="1"/>
        <v>1.4126984126984128</v>
      </c>
      <c r="BI62" s="6">
        <f ca="1"/>
        <v>1.9600655076845552</v>
      </c>
      <c r="BJ62" s="6">
        <f ca="1"/>
        <v>1.7658730158730163</v>
      </c>
      <c r="BK62" s="6">
        <f ca="1"/>
        <v>4.7627118644067803</v>
      </c>
      <c r="BN62" s="6">
        <f ca="1"/>
        <v>78.2</v>
      </c>
      <c r="BO62" s="7">
        <f t="shared" ca="1" si="17"/>
        <v>0</v>
      </c>
      <c r="BS62" s="6">
        <f ca="1">IF((ROW()-ROW($BS$61))=(COLUMN()-COLUMN($BS$61)),INDIRECT(ADDRESS(ROW(L$55),COLUMN(L$55))),0)</f>
        <v>0</v>
      </c>
      <c r="BT62" s="6">
        <f ca="1">IF((ROW()-ROW($BS$61))=(COLUMN()-COLUMN($BS$61)),INDIRECT(ADDRESS(ROW(M$55),COLUMN(M$55))),0)</f>
        <v>87</v>
      </c>
      <c r="BU62" s="6">
        <f ca="1">IF((ROW()-ROW($BS$61))=(COLUMN()-COLUMN($BS$61)),INDIRECT(ADDRESS(ROW(N$55),COLUMN(N$55))),0)</f>
        <v>0</v>
      </c>
      <c r="BV62" s="6">
        <f ca="1">IF((ROW()-ROW($BS$61))=(COLUMN()-COLUMN($BS$61)),INDIRECT(ADDRESS(ROW(O$55),COLUMN(O$55))),0)</f>
        <v>0</v>
      </c>
      <c r="BW62" s="6">
        <f ca="1">IF((ROW()-ROW($BS$61))=(COLUMN()-COLUMN($BS$61)),INDIRECT(ADDRESS(ROW(P$55),COLUMN(P$55))),0)</f>
        <v>0</v>
      </c>
      <c r="BX62" s="6">
        <f ca="1">IF((ROW()-ROW($BS$61))=(COLUMN()-COLUMN($BS$61)),INDIRECT(ADDRESS(ROW(Q$55),COLUMN(Q$55))),0)</f>
        <v>0</v>
      </c>
      <c r="DF62" s="71"/>
      <c r="DG62" s="1" t="s">
        <v>24</v>
      </c>
      <c r="DH62" s="6">
        <f ca="1"/>
        <v>0.70634920634920639</v>
      </c>
      <c r="DK62" s="6">
        <f t="shared" ca="1" si="18"/>
        <v>0</v>
      </c>
      <c r="DL62" s="6">
        <f t="shared" ca="1" si="18"/>
        <v>0.70634920634920639</v>
      </c>
      <c r="DM62" s="6">
        <f t="shared" ca="1" si="18"/>
        <v>0</v>
      </c>
      <c r="DN62" s="6">
        <f t="shared" ca="1" si="18"/>
        <v>0</v>
      </c>
      <c r="DO62" s="6">
        <f t="shared" ca="1" si="18"/>
        <v>0</v>
      </c>
      <c r="DP62" s="6">
        <f t="shared" ca="1" si="18"/>
        <v>0</v>
      </c>
      <c r="DT62" s="6">
        <f ca="1"/>
        <v>0</v>
      </c>
      <c r="DU62" s="6">
        <f ca="1"/>
        <v>0</v>
      </c>
      <c r="DV62" s="6">
        <f ca="1"/>
        <v>0</v>
      </c>
      <c r="DW62" s="6">
        <f ca="1"/>
        <v>0.70634920634920639</v>
      </c>
      <c r="DX62" s="6">
        <f ca="1"/>
        <v>0</v>
      </c>
      <c r="DY62" s="6">
        <f ca="1"/>
        <v>0</v>
      </c>
      <c r="DZ62" s="6">
        <f ca="1"/>
        <v>0</v>
      </c>
      <c r="EA62" s="6">
        <f ca="1"/>
        <v>0</v>
      </c>
      <c r="EB62" s="50"/>
      <c r="EC62" s="50"/>
      <c r="ES62" s="31"/>
      <c r="ET62" s="31"/>
      <c r="EU62" s="73"/>
      <c r="EV62" s="73"/>
      <c r="EW62" s="73"/>
      <c r="EX62" s="73"/>
      <c r="EY62" s="73"/>
      <c r="EZ62" s="73"/>
      <c r="FA62" s="73"/>
      <c r="FB62" s="73"/>
      <c r="FC62" s="31"/>
      <c r="GH62" s="71"/>
      <c r="GI62" s="1" t="s">
        <v>24</v>
      </c>
      <c r="GJ62" s="6">
        <f ca="1"/>
        <v>14.056349206349207</v>
      </c>
      <c r="GM62" s="6">
        <f t="shared" ref="GM62:GM66" ca="1" si="21">IF((ROW()-ROW($GM$61))=(COLUMN()-COLUMN($GM$61)),INDIRECT(ADDRESS(ROW($GJ62),COLUMN($GJ62))),0)</f>
        <v>0</v>
      </c>
      <c r="GN62" s="6">
        <f t="shared" ca="1" si="19"/>
        <v>14.056349206349207</v>
      </c>
      <c r="GO62" s="6">
        <f t="shared" ca="1" si="19"/>
        <v>0</v>
      </c>
      <c r="GP62" s="6">
        <f t="shared" ca="1" si="19"/>
        <v>0</v>
      </c>
      <c r="GQ62" s="6">
        <f t="shared" ca="1" si="19"/>
        <v>0</v>
      </c>
      <c r="GR62" s="6">
        <f t="shared" ca="1" si="19"/>
        <v>0</v>
      </c>
      <c r="GV62" s="6">
        <f ca="1"/>
        <v>0</v>
      </c>
      <c r="GW62" s="6">
        <f ca="1"/>
        <v>0</v>
      </c>
      <c r="GX62" s="6">
        <f ca="1"/>
        <v>0</v>
      </c>
      <c r="GY62" s="6">
        <f ca="1"/>
        <v>14.056349206349207</v>
      </c>
      <c r="GZ62" s="6">
        <f ca="1"/>
        <v>0</v>
      </c>
      <c r="HA62" s="6">
        <f ca="1"/>
        <v>0</v>
      </c>
      <c r="HB62" s="6">
        <f ca="1"/>
        <v>0</v>
      </c>
      <c r="HC62" s="6">
        <f ca="1"/>
        <v>0</v>
      </c>
      <c r="HD62" s="51"/>
      <c r="HE62" s="51"/>
      <c r="HU62" s="31"/>
      <c r="HV62" s="31"/>
      <c r="HW62" s="73"/>
      <c r="HX62" s="73"/>
      <c r="HY62" s="73"/>
      <c r="HZ62" s="73"/>
      <c r="IA62" s="73"/>
      <c r="IB62" s="73"/>
      <c r="IC62" s="73"/>
      <c r="ID62" s="73"/>
      <c r="IE62" s="31"/>
      <c r="JJ62" s="79"/>
      <c r="JK62" s="63"/>
      <c r="JL62" s="51"/>
      <c r="JM62" s="31"/>
      <c r="JN62" s="31"/>
      <c r="JO62" s="51"/>
      <c r="JP62" s="51"/>
      <c r="JQ62" s="51"/>
      <c r="JR62" s="51"/>
      <c r="JS62" s="51"/>
      <c r="JT62" s="51"/>
      <c r="JU62" s="31"/>
      <c r="JV62" s="71"/>
      <c r="JW62" s="1" t="s">
        <v>24</v>
      </c>
      <c r="JX62" s="6">
        <f ca="1"/>
        <v>0</v>
      </c>
      <c r="JY62" s="6">
        <f ca="1"/>
        <v>0</v>
      </c>
      <c r="JZ62" s="6">
        <f ca="1"/>
        <v>0</v>
      </c>
      <c r="KA62" s="6">
        <f ca="1"/>
        <v>91.550000000000011</v>
      </c>
      <c r="KB62" s="6">
        <f ca="1"/>
        <v>0</v>
      </c>
      <c r="KC62" s="6">
        <f ca="1"/>
        <v>0</v>
      </c>
      <c r="KD62" s="6">
        <f ca="1"/>
        <v>0</v>
      </c>
      <c r="KE62" s="6">
        <f ca="1"/>
        <v>0</v>
      </c>
      <c r="KF62" s="51"/>
      <c r="KG62" s="51"/>
      <c r="KP62" s="6">
        <f ca="1"/>
        <v>91.550000000000011</v>
      </c>
      <c r="KQ62" s="6">
        <f ca="1"/>
        <v>0</v>
      </c>
      <c r="KR62" s="6">
        <f ca="1"/>
        <v>0</v>
      </c>
      <c r="KT62" s="6">
        <f t="shared" ca="1" si="20"/>
        <v>91.550000000000011</v>
      </c>
      <c r="KW62" s="31"/>
      <c r="KX62" s="31"/>
      <c r="KY62" s="73"/>
      <c r="KZ62" s="73"/>
      <c r="LA62" s="73"/>
      <c r="LB62" s="73"/>
      <c r="LC62" s="73"/>
      <c r="LD62" s="73"/>
      <c r="LE62" s="73"/>
      <c r="LF62" s="73"/>
      <c r="LG62" s="31"/>
    </row>
    <row r="63" spans="1:319">
      <c r="A63" s="71"/>
      <c r="B63" s="1" t="s">
        <v>25</v>
      </c>
      <c r="C63" s="3">
        <v>0</v>
      </c>
      <c r="D63" s="3">
        <v>0</v>
      </c>
      <c r="E63" s="3">
        <v>0</v>
      </c>
      <c r="F63" s="3">
        <v>0</v>
      </c>
      <c r="G63" s="3">
        <f>R11</f>
        <v>12.6</v>
      </c>
      <c r="H63" s="3">
        <v>0</v>
      </c>
      <c r="I63" s="3">
        <v>0</v>
      </c>
      <c r="J63" s="3">
        <v>0</v>
      </c>
      <c r="Z63" s="6">
        <v>12.6</v>
      </c>
      <c r="AA63" s="6">
        <v>0</v>
      </c>
      <c r="AB63" s="6">
        <v>0</v>
      </c>
      <c r="AD63" s="6">
        <f t="shared" si="15"/>
        <v>12.6</v>
      </c>
      <c r="AH63" s="6">
        <f t="shared" ca="1" si="16"/>
        <v>0</v>
      </c>
      <c r="AI63" s="6">
        <f t="shared" ca="1" si="16"/>
        <v>0</v>
      </c>
      <c r="AJ63" s="6">
        <f t="shared" ca="1" si="16"/>
        <v>12.6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  <c r="AS63" s="6">
        <f ca="1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0.99999999999999989</v>
      </c>
      <c r="AX63" s="6">
        <f ca="1"/>
        <v>0</v>
      </c>
      <c r="AY63" s="6">
        <f ca="1"/>
        <v>0</v>
      </c>
      <c r="AZ63" s="6">
        <f ca="1"/>
        <v>0</v>
      </c>
      <c r="BD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0.99999999999999989</v>
      </c>
      <c r="BI63" s="6">
        <f ca="1"/>
        <v>0.48015873015873001</v>
      </c>
      <c r="BJ63" s="6">
        <f ca="1"/>
        <v>1.2499999999999998</v>
      </c>
      <c r="BK63" s="6">
        <f ca="1"/>
        <v>0</v>
      </c>
      <c r="BN63" s="6">
        <f ca="1"/>
        <v>12.599999999999996</v>
      </c>
      <c r="BO63" s="7">
        <f t="shared" ca="1" si="17"/>
        <v>0</v>
      </c>
      <c r="BS63" s="6">
        <f ca="1">IF((ROW()-ROW($BS$61))=(COLUMN()-COLUMN($BS$61)),INDIRECT(ADDRESS(ROW(L$55),COLUMN(L$55))),0)</f>
        <v>0</v>
      </c>
      <c r="BT63" s="6">
        <f ca="1">IF((ROW()-ROW($BS$61))=(COLUMN()-COLUMN($BS$61)),INDIRECT(ADDRESS(ROW(M$55),COLUMN(M$55))),0)</f>
        <v>0</v>
      </c>
      <c r="BU63" s="6">
        <f ca="1">IF((ROW()-ROW($BS$61))=(COLUMN()-COLUMN($BS$61)),INDIRECT(ADDRESS(ROW(N$55),COLUMN(N$55))),0)</f>
        <v>17.8</v>
      </c>
      <c r="BV63" s="6">
        <f ca="1">IF((ROW()-ROW($BS$61))=(COLUMN()-COLUMN($BS$61)),INDIRECT(ADDRESS(ROW(O$55),COLUMN(O$55))),0)</f>
        <v>0</v>
      </c>
      <c r="BW63" s="6">
        <f ca="1">IF((ROW()-ROW($BS$61))=(COLUMN()-COLUMN($BS$61)),INDIRECT(ADDRESS(ROW(P$55),COLUMN(P$55))),0)</f>
        <v>0</v>
      </c>
      <c r="BX63" s="6">
        <f ca="1">IF((ROW()-ROW($BS$61))=(COLUMN()-COLUMN($BS$61)),INDIRECT(ADDRESS(ROW(Q$55),COLUMN(Q$55))),0)</f>
        <v>0</v>
      </c>
      <c r="DF63" s="71"/>
      <c r="DG63" s="1" t="s">
        <v>25</v>
      </c>
      <c r="DH63" s="6">
        <f ca="1"/>
        <v>0.49999999999999994</v>
      </c>
      <c r="DK63" s="6">
        <f t="shared" ca="1" si="18"/>
        <v>0</v>
      </c>
      <c r="DL63" s="6">
        <f t="shared" ca="1" si="18"/>
        <v>0</v>
      </c>
      <c r="DM63" s="6">
        <f t="shared" ca="1" si="18"/>
        <v>0.49999999999999994</v>
      </c>
      <c r="DN63" s="6">
        <f t="shared" ca="1" si="18"/>
        <v>0</v>
      </c>
      <c r="DO63" s="6">
        <f t="shared" ca="1" si="18"/>
        <v>0</v>
      </c>
      <c r="DP63" s="6">
        <f t="shared" ca="1" si="18"/>
        <v>0</v>
      </c>
      <c r="DT63" s="6">
        <f ca="1"/>
        <v>0</v>
      </c>
      <c r="DU63" s="6">
        <f ca="1"/>
        <v>0</v>
      </c>
      <c r="DV63" s="6">
        <f ca="1"/>
        <v>0</v>
      </c>
      <c r="DW63" s="6">
        <f ca="1"/>
        <v>0</v>
      </c>
      <c r="DX63" s="6">
        <f ca="1"/>
        <v>0.49999999999999994</v>
      </c>
      <c r="DY63" s="6">
        <f ca="1"/>
        <v>0</v>
      </c>
      <c r="DZ63" s="6">
        <f ca="1"/>
        <v>0</v>
      </c>
      <c r="EA63" s="6">
        <f ca="1"/>
        <v>0</v>
      </c>
      <c r="EB63" s="50"/>
      <c r="EC63" s="50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GH63" s="71"/>
      <c r="GI63" s="1" t="s">
        <v>25</v>
      </c>
      <c r="GJ63" s="6">
        <f ca="1"/>
        <v>9.9499999999999975</v>
      </c>
      <c r="GM63" s="6">
        <f t="shared" ca="1" si="21"/>
        <v>0</v>
      </c>
      <c r="GN63" s="6">
        <f t="shared" ca="1" si="19"/>
        <v>0</v>
      </c>
      <c r="GO63" s="6">
        <f t="shared" ca="1" si="19"/>
        <v>9.9499999999999975</v>
      </c>
      <c r="GP63" s="6">
        <f t="shared" ca="1" si="19"/>
        <v>0</v>
      </c>
      <c r="GQ63" s="6">
        <f t="shared" ca="1" si="19"/>
        <v>0</v>
      </c>
      <c r="GR63" s="6">
        <f t="shared" ca="1" si="19"/>
        <v>0</v>
      </c>
      <c r="GV63" s="6">
        <f ca="1"/>
        <v>0</v>
      </c>
      <c r="GW63" s="6">
        <f ca="1"/>
        <v>0</v>
      </c>
      <c r="GX63" s="6">
        <f ca="1"/>
        <v>0</v>
      </c>
      <c r="GY63" s="6">
        <f ca="1"/>
        <v>0</v>
      </c>
      <c r="GZ63" s="6">
        <f ca="1"/>
        <v>9.9499999999999975</v>
      </c>
      <c r="HA63" s="6">
        <f ca="1"/>
        <v>0</v>
      </c>
      <c r="HB63" s="6">
        <f ca="1"/>
        <v>0</v>
      </c>
      <c r="HC63" s="6">
        <f ca="1"/>
        <v>0</v>
      </c>
      <c r="HD63" s="51"/>
      <c r="HE63" s="5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JJ63" s="79"/>
      <c r="JK63" s="63"/>
      <c r="JL63" s="51"/>
      <c r="JM63" s="31"/>
      <c r="JN63" s="31"/>
      <c r="JO63" s="51"/>
      <c r="JP63" s="51"/>
      <c r="JQ63" s="51"/>
      <c r="JR63" s="51"/>
      <c r="JS63" s="51"/>
      <c r="JT63" s="51"/>
      <c r="JU63" s="31"/>
      <c r="JV63" s="71"/>
      <c r="JW63" s="1" t="s">
        <v>25</v>
      </c>
      <c r="JX63" s="6">
        <f ca="1"/>
        <v>0</v>
      </c>
      <c r="JY63" s="6">
        <f ca="1"/>
        <v>0</v>
      </c>
      <c r="JZ63" s="6">
        <f ca="1"/>
        <v>0</v>
      </c>
      <c r="KA63" s="6">
        <f ca="1"/>
        <v>0</v>
      </c>
      <c r="KB63" s="6">
        <f ca="1"/>
        <v>22.049999999999997</v>
      </c>
      <c r="KC63" s="6">
        <f ca="1"/>
        <v>0</v>
      </c>
      <c r="KD63" s="6">
        <f ca="1"/>
        <v>0</v>
      </c>
      <c r="KE63" s="6">
        <f ca="1"/>
        <v>0</v>
      </c>
      <c r="KF63" s="51"/>
      <c r="KG63" s="51"/>
      <c r="KP63" s="6">
        <f ca="1"/>
        <v>22.049999999999997</v>
      </c>
      <c r="KQ63" s="6">
        <f ca="1"/>
        <v>0</v>
      </c>
      <c r="KR63" s="6">
        <f ca="1"/>
        <v>0</v>
      </c>
      <c r="KT63" s="6">
        <f t="shared" ca="1" si="20"/>
        <v>22.049999999999997</v>
      </c>
      <c r="KW63" s="31"/>
      <c r="KX63" s="31"/>
      <c r="KY63" s="31"/>
      <c r="KZ63" s="31"/>
      <c r="LA63" s="31"/>
      <c r="LB63" s="31"/>
      <c r="LC63" s="31"/>
      <c r="LD63" s="31"/>
      <c r="LE63" s="31"/>
      <c r="LF63" s="31"/>
      <c r="LG63" s="31"/>
    </row>
    <row r="64" spans="1:319">
      <c r="A64" s="71"/>
      <c r="B64" s="1" t="s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f>Y16</f>
        <v>25.2</v>
      </c>
      <c r="I64" s="3">
        <v>0</v>
      </c>
      <c r="J64" s="3">
        <v>0</v>
      </c>
      <c r="Z64" s="6">
        <v>0</v>
      </c>
      <c r="AA64" s="6">
        <v>25.2</v>
      </c>
      <c r="AB64" s="6">
        <v>0</v>
      </c>
      <c r="AD64" s="6">
        <f t="shared" si="15"/>
        <v>25.2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25.2</v>
      </c>
      <c r="AL64" s="6">
        <f t="shared" ca="1" si="16"/>
        <v>0</v>
      </c>
      <c r="AM64" s="6">
        <f t="shared" ca="1" si="16"/>
        <v>0</v>
      </c>
      <c r="AS64" s="6">
        <f ca="1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D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</v>
      </c>
      <c r="BK64" s="6">
        <f ca="1"/>
        <v>0</v>
      </c>
      <c r="BN64" s="6">
        <f ca="1"/>
        <v>25.199999999999996</v>
      </c>
      <c r="BO64" s="7">
        <f t="shared" ca="1" si="17"/>
        <v>0</v>
      </c>
      <c r="BS64" s="6">
        <f ca="1">IF((ROW()-ROW($BS$61))=(COLUMN()-COLUMN($BS$61)),INDIRECT(ADDRESS(ROW(L$55),COLUMN(L$55))),0)</f>
        <v>0</v>
      </c>
      <c r="BT64" s="6">
        <f ca="1">IF((ROW()-ROW($BS$61))=(COLUMN()-COLUMN($BS$61)),INDIRECT(ADDRESS(ROW(M$55),COLUMN(M$55))),0)</f>
        <v>0</v>
      </c>
      <c r="BU64" s="6">
        <f ca="1">IF((ROW()-ROW($BS$61))=(COLUMN()-COLUMN($BS$61)),INDIRECT(ADDRESS(ROW(N$55),COLUMN(N$55))),0)</f>
        <v>0</v>
      </c>
      <c r="BV64" s="6">
        <f ca="1">IF((ROW()-ROW($BS$61))=(COLUMN()-COLUMN($BS$61)),INDIRECT(ADDRESS(ROW(O$55),COLUMN(O$55))),0)</f>
        <v>44.4</v>
      </c>
      <c r="BW64" s="6">
        <f ca="1">IF((ROW()-ROW($BS$61))=(COLUMN()-COLUMN($BS$61)),INDIRECT(ADDRESS(ROW(P$55),COLUMN(P$55))),0)</f>
        <v>0</v>
      </c>
      <c r="BX64" s="6">
        <f ca="1">IF((ROW()-ROW($BS$61))=(COLUMN()-COLUMN($BS$61)),INDIRECT(ADDRESS(ROW(Q$55),COLUMN(Q$55))),0)</f>
        <v>0</v>
      </c>
      <c r="DF64" s="71"/>
      <c r="DG64" s="1" t="s">
        <v>0</v>
      </c>
      <c r="DH64" s="6">
        <f ca="1"/>
        <v>0</v>
      </c>
      <c r="DK64" s="6">
        <f t="shared" ca="1" si="18"/>
        <v>0</v>
      </c>
      <c r="DL64" s="6">
        <f t="shared" ca="1" si="18"/>
        <v>0</v>
      </c>
      <c r="DM64" s="6">
        <f t="shared" ca="1" si="18"/>
        <v>0</v>
      </c>
      <c r="DN64" s="6">
        <f t="shared" ca="1" si="18"/>
        <v>0</v>
      </c>
      <c r="DO64" s="6">
        <f t="shared" ca="1" si="18"/>
        <v>0</v>
      </c>
      <c r="DP64" s="6">
        <f t="shared" ca="1" si="18"/>
        <v>0</v>
      </c>
      <c r="DT64" s="6">
        <f ca="1"/>
        <v>0</v>
      </c>
      <c r="DU64" s="6">
        <f ca="1"/>
        <v>0</v>
      </c>
      <c r="DV64" s="6">
        <f ca="1"/>
        <v>0</v>
      </c>
      <c r="DW64" s="6">
        <f ca="1"/>
        <v>0</v>
      </c>
      <c r="DX64" s="6">
        <f ca="1"/>
        <v>0</v>
      </c>
      <c r="DY64" s="6">
        <f ca="1"/>
        <v>0</v>
      </c>
      <c r="DZ64" s="6">
        <f ca="1"/>
        <v>0</v>
      </c>
      <c r="EA64" s="6">
        <f ca="1"/>
        <v>0</v>
      </c>
      <c r="EB64" s="50"/>
      <c r="EC64" s="50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GH64" s="71"/>
      <c r="GI64" s="1" t="s">
        <v>0</v>
      </c>
      <c r="GJ64" s="6">
        <f ca="1"/>
        <v>0</v>
      </c>
      <c r="GM64" s="6">
        <f t="shared" ca="1" si="21"/>
        <v>0</v>
      </c>
      <c r="GN64" s="6">
        <f t="shared" ca="1" si="19"/>
        <v>0</v>
      </c>
      <c r="GO64" s="6">
        <f t="shared" ca="1" si="19"/>
        <v>0</v>
      </c>
      <c r="GP64" s="6">
        <f t="shared" ca="1" si="19"/>
        <v>0</v>
      </c>
      <c r="GQ64" s="6">
        <f t="shared" ca="1" si="19"/>
        <v>0</v>
      </c>
      <c r="GR64" s="6">
        <f t="shared" ca="1" si="19"/>
        <v>0</v>
      </c>
      <c r="GV64" s="6">
        <f ca="1"/>
        <v>0</v>
      </c>
      <c r="GW64" s="6">
        <f ca="1"/>
        <v>0</v>
      </c>
      <c r="GX64" s="6">
        <f ca="1"/>
        <v>0</v>
      </c>
      <c r="GY64" s="6">
        <f ca="1"/>
        <v>0</v>
      </c>
      <c r="GZ64" s="6">
        <f ca="1"/>
        <v>0</v>
      </c>
      <c r="HA64" s="6">
        <f ca="1"/>
        <v>0</v>
      </c>
      <c r="HB64" s="6">
        <f ca="1"/>
        <v>0</v>
      </c>
      <c r="HC64" s="6">
        <f ca="1"/>
        <v>0</v>
      </c>
      <c r="HD64" s="51"/>
      <c r="HE64" s="5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JJ64" s="79"/>
      <c r="JK64" s="63"/>
      <c r="JL64" s="51"/>
      <c r="JM64" s="31"/>
      <c r="JN64" s="31"/>
      <c r="JO64" s="51"/>
      <c r="JP64" s="51"/>
      <c r="JQ64" s="51"/>
      <c r="JR64" s="51"/>
      <c r="JS64" s="51"/>
      <c r="JT64" s="51"/>
      <c r="JU64" s="31"/>
      <c r="JV64" s="71"/>
      <c r="JW64" s="1" t="s">
        <v>0</v>
      </c>
      <c r="JX64" s="6">
        <f ca="1"/>
        <v>0</v>
      </c>
      <c r="JY64" s="6">
        <f ca="1"/>
        <v>0</v>
      </c>
      <c r="JZ64" s="6">
        <f ca="1"/>
        <v>0</v>
      </c>
      <c r="KA64" s="6">
        <f ca="1"/>
        <v>0</v>
      </c>
      <c r="KB64" s="6">
        <f ca="1"/>
        <v>0</v>
      </c>
      <c r="KC64" s="6">
        <f ca="1"/>
        <v>25.2</v>
      </c>
      <c r="KD64" s="6">
        <f ca="1"/>
        <v>0</v>
      </c>
      <c r="KE64" s="6">
        <f ca="1"/>
        <v>0</v>
      </c>
      <c r="KF64" s="51"/>
      <c r="KG64" s="51"/>
      <c r="KP64" s="6">
        <f ca="1"/>
        <v>0</v>
      </c>
      <c r="KQ64" s="6">
        <f ca="1"/>
        <v>25.2</v>
      </c>
      <c r="KR64" s="6">
        <f ca="1"/>
        <v>0</v>
      </c>
      <c r="KT64" s="6">
        <f t="shared" ca="1" si="20"/>
        <v>25.2</v>
      </c>
      <c r="KW64" s="31"/>
      <c r="KX64" s="31"/>
      <c r="KY64" s="31"/>
      <c r="KZ64" s="31"/>
      <c r="LA64" s="31"/>
      <c r="LB64" s="31"/>
      <c r="LC64" s="31"/>
      <c r="LD64" s="31"/>
      <c r="LE64" s="31"/>
      <c r="LF64" s="31"/>
      <c r="LG64" s="31"/>
    </row>
    <row r="65" spans="1:327">
      <c r="A65" s="71"/>
      <c r="B65" s="1" t="s">
        <v>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f>X10</f>
        <v>0.4</v>
      </c>
      <c r="J65" s="3">
        <v>0</v>
      </c>
      <c r="Z65" s="6">
        <v>0</v>
      </c>
      <c r="AA65" s="6">
        <v>0</v>
      </c>
      <c r="AB65" s="6">
        <v>0.4</v>
      </c>
      <c r="AD65" s="6">
        <f t="shared" si="15"/>
        <v>0.4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0.4</v>
      </c>
      <c r="AM65" s="6">
        <f t="shared" ca="1" si="16"/>
        <v>0</v>
      </c>
      <c r="AS65" s="6">
        <f ca="1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1</v>
      </c>
      <c r="AZ65" s="6">
        <f ca="1"/>
        <v>0</v>
      </c>
      <c r="BD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1</v>
      </c>
      <c r="BK65" s="6">
        <f ca="1"/>
        <v>0</v>
      </c>
      <c r="BN65" s="6">
        <f ca="1"/>
        <v>0.4</v>
      </c>
      <c r="BO65" s="7">
        <f t="shared" ca="1" si="17"/>
        <v>0</v>
      </c>
      <c r="BS65" s="6">
        <f ca="1">IF((ROW()-ROW($BS$61))=(COLUMN()-COLUMN($BS$61)),INDIRECT(ADDRESS(ROW(L$55),COLUMN(L$55))),0)</f>
        <v>0</v>
      </c>
      <c r="BT65" s="6">
        <f ca="1">IF((ROW()-ROW($BS$61))=(COLUMN()-COLUMN($BS$61)),INDIRECT(ADDRESS(ROW(M$55),COLUMN(M$55))),0)</f>
        <v>0</v>
      </c>
      <c r="BU65" s="6">
        <f ca="1">IF((ROW()-ROW($BS$61))=(COLUMN()-COLUMN($BS$61)),INDIRECT(ADDRESS(ROW(N$55),COLUMN(N$55))),0)</f>
        <v>0</v>
      </c>
      <c r="BV65" s="6">
        <f ca="1">IF((ROW()-ROW($BS$61))=(COLUMN()-COLUMN($BS$61)),INDIRECT(ADDRESS(ROW(O$55),COLUMN(O$55))),0)</f>
        <v>0</v>
      </c>
      <c r="BW65" s="6">
        <f ca="1">IF((ROW()-ROW($BS$61))=(COLUMN()-COLUMN($BS$61)),INDIRECT(ADDRESS(ROW(P$55),COLUMN(P$55))),0)</f>
        <v>19.899999999999999</v>
      </c>
      <c r="BX65" s="6">
        <f ca="1">IF((ROW()-ROW($BS$61))=(COLUMN()-COLUMN($BS$61)),INDIRECT(ADDRESS(ROW(Q$55),COLUMN(Q$55))),0)</f>
        <v>0</v>
      </c>
      <c r="DF65" s="71"/>
      <c r="DG65" s="1" t="s">
        <v>15</v>
      </c>
      <c r="DH65" s="6">
        <f ca="1"/>
        <v>0</v>
      </c>
      <c r="DK65" s="6">
        <f t="shared" ca="1" si="18"/>
        <v>0</v>
      </c>
      <c r="DL65" s="6">
        <f t="shared" ca="1" si="18"/>
        <v>0</v>
      </c>
      <c r="DM65" s="6">
        <f t="shared" ca="1" si="18"/>
        <v>0</v>
      </c>
      <c r="DN65" s="6">
        <f t="shared" ca="1" si="18"/>
        <v>0</v>
      </c>
      <c r="DO65" s="6">
        <f t="shared" ca="1" si="18"/>
        <v>0</v>
      </c>
      <c r="DP65" s="6">
        <f t="shared" ca="1" si="18"/>
        <v>0</v>
      </c>
      <c r="DT65" s="6">
        <f ca="1"/>
        <v>0</v>
      </c>
      <c r="DU65" s="6">
        <f ca="1"/>
        <v>0</v>
      </c>
      <c r="DV65" s="6">
        <f ca="1"/>
        <v>0</v>
      </c>
      <c r="DW65" s="6">
        <f ca="1"/>
        <v>0</v>
      </c>
      <c r="DX65" s="6">
        <f ca="1"/>
        <v>0</v>
      </c>
      <c r="DY65" s="6">
        <f ca="1"/>
        <v>0</v>
      </c>
      <c r="DZ65" s="6">
        <f ca="1"/>
        <v>0</v>
      </c>
      <c r="EA65" s="6">
        <f ca="1"/>
        <v>0</v>
      </c>
      <c r="EB65" s="50"/>
      <c r="EC65" s="50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GH65" s="71"/>
      <c r="GI65" s="1" t="s">
        <v>15</v>
      </c>
      <c r="GJ65" s="6">
        <f ca="1"/>
        <v>0</v>
      </c>
      <c r="GM65" s="6">
        <f t="shared" ca="1" si="21"/>
        <v>0</v>
      </c>
      <c r="GN65" s="6">
        <f t="shared" ca="1" si="19"/>
        <v>0</v>
      </c>
      <c r="GO65" s="6">
        <f t="shared" ca="1" si="19"/>
        <v>0</v>
      </c>
      <c r="GP65" s="6">
        <f t="shared" ca="1" si="19"/>
        <v>0</v>
      </c>
      <c r="GQ65" s="6">
        <f t="shared" ca="1" si="19"/>
        <v>0</v>
      </c>
      <c r="GR65" s="6">
        <f t="shared" ca="1" si="19"/>
        <v>0</v>
      </c>
      <c r="GV65" s="6">
        <f ca="1"/>
        <v>0</v>
      </c>
      <c r="GW65" s="6">
        <f ca="1"/>
        <v>0</v>
      </c>
      <c r="GX65" s="6">
        <f ca="1"/>
        <v>0</v>
      </c>
      <c r="GY65" s="6">
        <f ca="1"/>
        <v>0</v>
      </c>
      <c r="GZ65" s="6">
        <f ca="1"/>
        <v>0</v>
      </c>
      <c r="HA65" s="6">
        <f ca="1"/>
        <v>0</v>
      </c>
      <c r="HB65" s="6">
        <f ca="1"/>
        <v>0</v>
      </c>
      <c r="HC65" s="6">
        <f ca="1"/>
        <v>0</v>
      </c>
      <c r="HD65" s="51"/>
      <c r="HE65" s="5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JJ65" s="79"/>
      <c r="JK65" s="63"/>
      <c r="JL65" s="51"/>
      <c r="JM65" s="31"/>
      <c r="JN65" s="31"/>
      <c r="JO65" s="51"/>
      <c r="JP65" s="51"/>
      <c r="JQ65" s="51"/>
      <c r="JR65" s="51"/>
      <c r="JS65" s="51"/>
      <c r="JT65" s="51"/>
      <c r="JU65" s="31"/>
      <c r="JV65" s="71"/>
      <c r="JW65" s="1" t="s">
        <v>15</v>
      </c>
      <c r="JX65" s="6">
        <f ca="1"/>
        <v>0</v>
      </c>
      <c r="JY65" s="6">
        <f ca="1"/>
        <v>0</v>
      </c>
      <c r="JZ65" s="6">
        <f ca="1"/>
        <v>0</v>
      </c>
      <c r="KA65" s="6">
        <f ca="1"/>
        <v>0</v>
      </c>
      <c r="KB65" s="6">
        <f ca="1"/>
        <v>0</v>
      </c>
      <c r="KC65" s="6">
        <f ca="1"/>
        <v>0</v>
      </c>
      <c r="KD65" s="6">
        <f ca="1"/>
        <v>0.4</v>
      </c>
      <c r="KE65" s="6">
        <f ca="1"/>
        <v>0</v>
      </c>
      <c r="KF65" s="51"/>
      <c r="KG65" s="51"/>
      <c r="KP65" s="6">
        <f ca="1"/>
        <v>0</v>
      </c>
      <c r="KQ65" s="6">
        <f ca="1"/>
        <v>0</v>
      </c>
      <c r="KR65" s="6">
        <f ca="1"/>
        <v>0.4</v>
      </c>
      <c r="KT65" s="6">
        <f t="shared" ca="1" si="20"/>
        <v>0.4</v>
      </c>
      <c r="KW65" s="31"/>
      <c r="KX65" s="31"/>
      <c r="KY65" s="31"/>
      <c r="KZ65" s="31"/>
      <c r="LA65" s="31"/>
      <c r="LB65" s="31"/>
      <c r="LC65" s="31"/>
      <c r="LD65" s="31"/>
      <c r="LE65" s="31"/>
      <c r="LF65" s="31"/>
      <c r="LG65" s="31"/>
    </row>
    <row r="66" spans="1:327">
      <c r="A66" s="71"/>
      <c r="B66" s="1" t="s">
        <v>16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f>X4</f>
        <v>5.9</v>
      </c>
      <c r="Z66" s="6">
        <v>0</v>
      </c>
      <c r="AA66" s="6">
        <v>0</v>
      </c>
      <c r="AB66" s="6">
        <v>5.9</v>
      </c>
      <c r="AD66" s="6">
        <f t="shared" si="15"/>
        <v>5.9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5.9</v>
      </c>
      <c r="AS66" s="6">
        <f ca="1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D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N66" s="6">
        <f ca="1"/>
        <v>5.9</v>
      </c>
      <c r="BO66" s="7">
        <f t="shared" ca="1" si="17"/>
        <v>0</v>
      </c>
      <c r="BS66" s="6">
        <f ca="1">IF((ROW()-ROW($BS$61))=(COLUMN()-COLUMN($BS$61)),INDIRECT(ADDRESS(ROW(L$55),COLUMN(L$55))),0)</f>
        <v>0</v>
      </c>
      <c r="BT66" s="6">
        <f ca="1">IF((ROW()-ROW($BS$61))=(COLUMN()-COLUMN($BS$61)),INDIRECT(ADDRESS(ROW(M$55),COLUMN(M$55))),0)</f>
        <v>0</v>
      </c>
      <c r="BU66" s="6">
        <f ca="1">IF((ROW()-ROW($BS$61))=(COLUMN()-COLUMN($BS$61)),INDIRECT(ADDRESS(ROW(N$55),COLUMN(N$55))),0)</f>
        <v>0</v>
      </c>
      <c r="BV66" s="6">
        <f ca="1">IF((ROW()-ROW($BS$61))=(COLUMN()-COLUMN($BS$61)),INDIRECT(ADDRESS(ROW(O$55),COLUMN(O$55))),0)</f>
        <v>0</v>
      </c>
      <c r="BW66" s="6">
        <f ca="1">IF((ROW()-ROW($BS$61))=(COLUMN()-COLUMN($BS$61)),INDIRECT(ADDRESS(ROW(P$55),COLUMN(P$55))),0)</f>
        <v>0</v>
      </c>
      <c r="BX66" s="6">
        <f ca="1">IF((ROW()-ROW($BS$61))=(COLUMN()-COLUMN($BS$61)),INDIRECT(ADDRESS(ROW(Q$55),COLUMN(Q$55))),0)</f>
        <v>28.1</v>
      </c>
      <c r="BY66" s="26"/>
      <c r="DF66" s="71"/>
      <c r="DG66" s="1" t="s">
        <v>16</v>
      </c>
      <c r="DH66" s="6">
        <f ca="1"/>
        <v>0</v>
      </c>
      <c r="DK66" s="6">
        <f t="shared" ca="1" si="18"/>
        <v>0</v>
      </c>
      <c r="DL66" s="6">
        <f t="shared" ca="1" si="18"/>
        <v>0</v>
      </c>
      <c r="DM66" s="6">
        <f t="shared" ca="1" si="18"/>
        <v>0</v>
      </c>
      <c r="DN66" s="6">
        <f t="shared" ca="1" si="18"/>
        <v>0</v>
      </c>
      <c r="DO66" s="6">
        <f t="shared" ca="1" si="18"/>
        <v>0</v>
      </c>
      <c r="DP66" s="6">
        <f t="shared" ca="1" si="18"/>
        <v>0</v>
      </c>
      <c r="DT66" s="6">
        <f ca="1"/>
        <v>0</v>
      </c>
      <c r="DU66" s="6">
        <f ca="1"/>
        <v>0</v>
      </c>
      <c r="DV66" s="6">
        <f ca="1"/>
        <v>0</v>
      </c>
      <c r="DW66" s="6">
        <f ca="1"/>
        <v>0</v>
      </c>
      <c r="DX66" s="6">
        <f ca="1"/>
        <v>0</v>
      </c>
      <c r="DY66" s="6">
        <f ca="1"/>
        <v>0</v>
      </c>
      <c r="DZ66" s="6">
        <f ca="1"/>
        <v>0</v>
      </c>
      <c r="EA66" s="6">
        <f ca="1"/>
        <v>0</v>
      </c>
      <c r="EB66" s="50"/>
      <c r="EC66" s="50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GH66" s="71"/>
      <c r="GI66" s="1" t="s">
        <v>16</v>
      </c>
      <c r="GJ66" s="6">
        <f ca="1"/>
        <v>0</v>
      </c>
      <c r="GM66" s="6">
        <f t="shared" ca="1" si="21"/>
        <v>0</v>
      </c>
      <c r="GN66" s="6">
        <f t="shared" ca="1" si="19"/>
        <v>0</v>
      </c>
      <c r="GO66" s="6">
        <f t="shared" ca="1" si="19"/>
        <v>0</v>
      </c>
      <c r="GP66" s="6">
        <f t="shared" ca="1" si="19"/>
        <v>0</v>
      </c>
      <c r="GQ66" s="6">
        <f t="shared" ca="1" si="19"/>
        <v>0</v>
      </c>
      <c r="GR66" s="6">
        <f t="shared" ca="1" si="19"/>
        <v>0</v>
      </c>
      <c r="GV66" s="6">
        <f ca="1"/>
        <v>0</v>
      </c>
      <c r="GW66" s="6">
        <f ca="1"/>
        <v>0</v>
      </c>
      <c r="GX66" s="6">
        <f ca="1"/>
        <v>0</v>
      </c>
      <c r="GY66" s="6">
        <f ca="1"/>
        <v>0</v>
      </c>
      <c r="GZ66" s="6">
        <f ca="1"/>
        <v>0</v>
      </c>
      <c r="HA66" s="6">
        <f ca="1"/>
        <v>0</v>
      </c>
      <c r="HB66" s="6">
        <f ca="1"/>
        <v>0</v>
      </c>
      <c r="HC66" s="6">
        <f ca="1"/>
        <v>0</v>
      </c>
      <c r="HD66" s="51"/>
      <c r="HE66" s="5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JJ66" s="79"/>
      <c r="JK66" s="63"/>
      <c r="JL66" s="51"/>
      <c r="JM66" s="31"/>
      <c r="JN66" s="31"/>
      <c r="JO66" s="51"/>
      <c r="JP66" s="51"/>
      <c r="JQ66" s="51"/>
      <c r="JR66" s="51"/>
      <c r="JS66" s="51"/>
      <c r="JT66" s="51"/>
      <c r="JU66" s="31"/>
      <c r="JV66" s="71"/>
      <c r="JW66" s="1" t="s">
        <v>16</v>
      </c>
      <c r="JX66" s="6">
        <f ca="1"/>
        <v>0</v>
      </c>
      <c r="JY66" s="6">
        <f ca="1"/>
        <v>0</v>
      </c>
      <c r="JZ66" s="6">
        <f ca="1"/>
        <v>0</v>
      </c>
      <c r="KA66" s="6">
        <f ca="1"/>
        <v>0</v>
      </c>
      <c r="KB66" s="6">
        <f ca="1"/>
        <v>0</v>
      </c>
      <c r="KC66" s="6">
        <f ca="1"/>
        <v>0</v>
      </c>
      <c r="KD66" s="6">
        <f ca="1"/>
        <v>0</v>
      </c>
      <c r="KE66" s="6">
        <f ca="1"/>
        <v>5.9</v>
      </c>
      <c r="KF66" s="51"/>
      <c r="KG66" s="51"/>
      <c r="KP66" s="6">
        <f ca="1"/>
        <v>0</v>
      </c>
      <c r="KQ66" s="6">
        <f ca="1"/>
        <v>0</v>
      </c>
      <c r="KR66" s="6">
        <f ca="1"/>
        <v>5.9</v>
      </c>
      <c r="KT66" s="6">
        <f t="shared" ca="1" si="20"/>
        <v>5.9</v>
      </c>
      <c r="KW66" s="31"/>
      <c r="KX66" s="31"/>
      <c r="KY66" s="31"/>
      <c r="KZ66" s="31"/>
      <c r="LA66" s="31"/>
      <c r="LB66" s="31"/>
      <c r="LC66" s="31"/>
      <c r="LD66" s="31"/>
      <c r="LE66" s="31"/>
      <c r="LF66" s="31"/>
      <c r="LG66" s="31"/>
    </row>
    <row r="67" spans="1:327" ht="18">
      <c r="C67" s="69" t="s">
        <v>5</v>
      </c>
      <c r="D67" s="69"/>
      <c r="E67" s="69"/>
      <c r="F67" s="69"/>
      <c r="G67" s="69"/>
      <c r="H67" s="69"/>
      <c r="I67" s="69"/>
      <c r="J67" s="69"/>
      <c r="X67" s="15"/>
      <c r="Y67" s="15"/>
      <c r="Z67" s="73" t="s">
        <v>96</v>
      </c>
      <c r="AA67" s="73"/>
      <c r="AB67" s="73"/>
      <c r="AD67" s="45" t="s">
        <v>34</v>
      </c>
      <c r="AH67" s="69" t="s">
        <v>44</v>
      </c>
      <c r="AI67" s="69"/>
      <c r="AJ67" s="69"/>
      <c r="AK67" s="69"/>
      <c r="AL67" s="69"/>
      <c r="AM67" s="69"/>
      <c r="AS67" s="75" t="s">
        <v>46</v>
      </c>
      <c r="AT67" s="75"/>
      <c r="AU67" s="75"/>
      <c r="AV67" s="75"/>
      <c r="AW67" s="75"/>
      <c r="AX67" s="75"/>
      <c r="AY67" s="75"/>
      <c r="AZ67" s="75"/>
      <c r="BA67" s="25"/>
      <c r="BB67" s="25"/>
      <c r="BC67" s="25"/>
      <c r="BD67" s="72" t="s">
        <v>50</v>
      </c>
      <c r="BE67" s="72"/>
      <c r="BF67" s="72"/>
      <c r="BG67" s="72"/>
      <c r="BH67" s="72"/>
      <c r="BI67" s="72"/>
      <c r="BJ67" s="72"/>
      <c r="BK67" s="72"/>
      <c r="BL67" s="26"/>
      <c r="BM67" s="26"/>
      <c r="BN67" s="30" t="s">
        <v>59</v>
      </c>
      <c r="BO67" s="26" t="s">
        <v>60</v>
      </c>
      <c r="BP67" s="26"/>
      <c r="BQ67" s="26"/>
      <c r="BR67" s="26"/>
      <c r="BS67" s="72" t="s">
        <v>92</v>
      </c>
      <c r="BT67" s="72"/>
      <c r="BU67" s="72"/>
      <c r="BV67" s="72"/>
      <c r="BW67" s="72"/>
      <c r="BX67" s="72"/>
      <c r="BY67" s="26"/>
      <c r="CK67" s="26"/>
      <c r="CL67" s="26"/>
      <c r="CM67" s="60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H67" s="45" t="s">
        <v>109</v>
      </c>
      <c r="DK67" s="69" t="s">
        <v>110</v>
      </c>
      <c r="DL67" s="69"/>
      <c r="DM67" s="69"/>
      <c r="DN67" s="69"/>
      <c r="DO67" s="69"/>
      <c r="DP67" s="69"/>
      <c r="DT67" s="72" t="s">
        <v>113</v>
      </c>
      <c r="DU67" s="72"/>
      <c r="DV67" s="72"/>
      <c r="DW67" s="72"/>
      <c r="DX67" s="72"/>
      <c r="DY67" s="72"/>
      <c r="DZ67" s="72"/>
      <c r="EA67" s="72"/>
      <c r="EB67" s="49"/>
      <c r="EC67" s="49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O67" s="60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J67" s="52" t="s">
        <v>120</v>
      </c>
      <c r="GM67" s="69" t="s">
        <v>121</v>
      </c>
      <c r="GN67" s="69"/>
      <c r="GO67" s="69"/>
      <c r="GP67" s="69"/>
      <c r="GQ67" s="69"/>
      <c r="GR67" s="69"/>
      <c r="GV67" s="72" t="s">
        <v>122</v>
      </c>
      <c r="GW67" s="72"/>
      <c r="GX67" s="72"/>
      <c r="GY67" s="72"/>
      <c r="GZ67" s="72"/>
      <c r="HA67" s="72"/>
      <c r="HB67" s="72"/>
      <c r="HC67" s="72"/>
      <c r="HD67" s="54"/>
      <c r="HE67" s="54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  <c r="HQ67" s="26"/>
      <c r="HR67" s="26"/>
      <c r="HS67" s="26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Q67" s="60"/>
      <c r="IR67" s="26"/>
      <c r="IS67" s="26"/>
      <c r="IT67" s="26"/>
      <c r="IU67" s="26"/>
      <c r="IV67" s="26"/>
      <c r="IW67" s="26"/>
      <c r="IX67" s="26"/>
      <c r="IY67" s="26"/>
      <c r="IZ67" s="26"/>
      <c r="JA67" s="26"/>
      <c r="JB67" s="26"/>
      <c r="JC67" s="26"/>
      <c r="JD67" s="26"/>
      <c r="JE67" s="26"/>
      <c r="JF67" s="26"/>
      <c r="JG67" s="26"/>
      <c r="JH67" s="26"/>
      <c r="JI67" s="26"/>
      <c r="JJ67" s="31"/>
      <c r="JK67" s="31"/>
      <c r="JL67" s="55"/>
      <c r="JM67" s="31"/>
      <c r="JN67" s="31"/>
      <c r="JO67" s="76"/>
      <c r="JP67" s="76"/>
      <c r="JQ67" s="76"/>
      <c r="JR67" s="76"/>
      <c r="JS67" s="76"/>
      <c r="JT67" s="76"/>
      <c r="JU67" s="31"/>
      <c r="JX67" s="80" t="s">
        <v>134</v>
      </c>
      <c r="JY67" s="80"/>
      <c r="JZ67" s="80"/>
      <c r="KA67" s="80"/>
      <c r="KB67" s="80"/>
      <c r="KC67" s="80"/>
      <c r="KD67" s="80"/>
      <c r="KE67" s="80"/>
      <c r="KF67" s="54"/>
      <c r="KG67" s="54"/>
      <c r="KH67" s="26"/>
      <c r="KI67" s="26"/>
      <c r="KJ67" s="26"/>
      <c r="KK67" s="26"/>
      <c r="KL67" s="26"/>
      <c r="KM67" s="26"/>
      <c r="KN67" s="26"/>
      <c r="KO67" s="26"/>
      <c r="KP67" s="73" t="s">
        <v>142</v>
      </c>
      <c r="KQ67" s="73"/>
      <c r="KR67" s="73"/>
      <c r="KS67" s="26"/>
      <c r="KT67" s="52" t="s">
        <v>145</v>
      </c>
      <c r="KU67" s="26"/>
      <c r="KW67" s="31"/>
      <c r="KX67" s="31"/>
      <c r="KY67" s="31"/>
      <c r="KZ67" s="31"/>
      <c r="LA67" s="31"/>
      <c r="LB67" s="31"/>
      <c r="LC67" s="31"/>
      <c r="LD67" s="31"/>
      <c r="LE67" s="31"/>
      <c r="LF67" s="31"/>
      <c r="LG67" s="31"/>
    </row>
    <row r="68" spans="1:327">
      <c r="BS68" s="54"/>
      <c r="BT68" s="54"/>
      <c r="BU68" s="54"/>
      <c r="BV68" s="54"/>
      <c r="BW68" s="54"/>
      <c r="BX68" s="54"/>
      <c r="BY68" s="26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KW68" s="31"/>
      <c r="KX68" s="31"/>
      <c r="KY68" s="31"/>
      <c r="KZ68" s="31"/>
      <c r="LA68" s="31"/>
      <c r="LB68" s="31"/>
      <c r="LC68" s="31"/>
      <c r="LD68" s="31"/>
      <c r="LE68" s="31"/>
      <c r="LF68" s="31"/>
      <c r="LG68" s="31"/>
    </row>
    <row r="69" spans="1:327">
      <c r="BS69" s="68"/>
      <c r="BT69" s="68"/>
      <c r="BU69" s="68"/>
      <c r="BV69" s="68"/>
      <c r="BW69" s="68"/>
      <c r="BX69" s="68"/>
      <c r="BY69" s="26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KW69" s="31"/>
      <c r="KX69" s="31"/>
      <c r="KY69" s="31"/>
      <c r="KZ69" s="31"/>
      <c r="LA69" s="31"/>
      <c r="LB69" s="31"/>
      <c r="LC69" s="31"/>
      <c r="LD69" s="31"/>
      <c r="LE69" s="31"/>
      <c r="LF69" s="31"/>
      <c r="LG69" s="31"/>
    </row>
    <row r="70" spans="1:327" ht="16" customHeight="1">
      <c r="B70" s="1"/>
      <c r="L70" s="51"/>
      <c r="M70" s="51"/>
      <c r="N70" s="51"/>
      <c r="O70" s="51"/>
      <c r="P70" s="51"/>
      <c r="Q70" s="51"/>
      <c r="R70" s="15"/>
      <c r="S70" s="15"/>
      <c r="T70" s="15"/>
      <c r="U70" s="15"/>
      <c r="V70" s="15"/>
      <c r="W70" s="15"/>
      <c r="X70" s="15"/>
      <c r="Y70" s="15"/>
      <c r="Z70" s="70" t="s">
        <v>30</v>
      </c>
      <c r="AA70" s="70"/>
      <c r="AB70" s="70"/>
      <c r="AH70" s="74" t="s">
        <v>52</v>
      </c>
      <c r="AI70" s="74"/>
      <c r="AJ70" s="31"/>
      <c r="AK70" s="74"/>
      <c r="AL70" s="74"/>
      <c r="AM70" s="31"/>
      <c r="AN70" s="31"/>
      <c r="AO70" s="31"/>
      <c r="AP70" s="31"/>
      <c r="AQ70" s="31"/>
      <c r="AR70" s="31"/>
      <c r="AS70" s="69" t="s">
        <v>4</v>
      </c>
      <c r="AT70" s="69"/>
      <c r="AU70" s="69"/>
      <c r="AV70" s="69"/>
      <c r="AW70" s="69"/>
      <c r="AX70" s="69"/>
      <c r="AY70" s="69"/>
      <c r="AZ70" s="69"/>
    </row>
    <row r="71" spans="1:327" ht="87">
      <c r="B71" s="1"/>
      <c r="L71" s="69"/>
      <c r="M71" s="69"/>
      <c r="N71" s="69"/>
      <c r="O71" s="69"/>
      <c r="P71" s="69"/>
      <c r="Q71" s="69"/>
      <c r="R71" s="15"/>
      <c r="S71" s="15"/>
      <c r="T71" s="15"/>
      <c r="U71" s="15"/>
      <c r="V71" s="15"/>
      <c r="W71" s="15"/>
      <c r="X71" s="15"/>
      <c r="Y71" s="15"/>
      <c r="Z71" s="11" t="s">
        <v>32</v>
      </c>
      <c r="AA71" s="2" t="s">
        <v>80</v>
      </c>
      <c r="AB71" s="11" t="s">
        <v>33</v>
      </c>
      <c r="AH71" s="2" t="s">
        <v>20</v>
      </c>
      <c r="AI71" s="2" t="s">
        <v>21</v>
      </c>
      <c r="AJ71" s="31"/>
      <c r="AK71" s="2"/>
      <c r="AL71" s="2"/>
      <c r="AM71" s="31"/>
      <c r="AN71" s="31"/>
      <c r="AO71" s="31"/>
      <c r="AP71" s="31"/>
      <c r="AQ71" s="31"/>
      <c r="AR71" s="31"/>
      <c r="AS71" s="2" t="s">
        <v>23</v>
      </c>
      <c r="AT71" s="2" t="s">
        <v>1</v>
      </c>
      <c r="AU71" s="2" t="s">
        <v>27</v>
      </c>
      <c r="AV71" s="2" t="s">
        <v>26</v>
      </c>
      <c r="AW71" s="2" t="s">
        <v>29</v>
      </c>
      <c r="AX71" s="2" t="s">
        <v>19</v>
      </c>
      <c r="AY71" s="2" t="s">
        <v>17</v>
      </c>
      <c r="AZ71" s="2" t="s">
        <v>18</v>
      </c>
    </row>
    <row r="72" spans="1:327" ht="16" customHeight="1">
      <c r="A72" s="71" t="s">
        <v>52</v>
      </c>
      <c r="B72" s="1" t="s">
        <v>20</v>
      </c>
      <c r="C72" s="4">
        <f>F5</f>
        <v>22.4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L72" s="50"/>
      <c r="M72" s="50"/>
      <c r="N72" s="50"/>
      <c r="O72" s="50"/>
      <c r="P72" s="50"/>
      <c r="Q72" s="50"/>
      <c r="R72" s="15"/>
      <c r="S72" s="15"/>
      <c r="T72" s="15"/>
      <c r="U72" s="15"/>
      <c r="V72" s="15"/>
      <c r="W72" s="15"/>
      <c r="X72" s="15"/>
      <c r="Y72" s="15"/>
      <c r="Z72" s="6">
        <f t="array" ref="Z72:AB73">MMULT(C72:J73, C28:E35)</f>
        <v>22.4</v>
      </c>
      <c r="AA72" s="6">
        <v>0</v>
      </c>
      <c r="AB72" s="6">
        <v>0</v>
      </c>
      <c r="AD72" s="6">
        <f>SUM(Z72:AB72)</f>
        <v>22.4</v>
      </c>
      <c r="AH72" s="6">
        <f ca="1">IF((ROW()-ROW($AH$72))=(COLUMN()-COLUMN($AH$72)),INDIRECT(ADDRESS(ROW($AD72),COLUMN($AD72))),0)</f>
        <v>22.4</v>
      </c>
      <c r="AI72" s="6">
        <f ca="1">IF((ROW()-ROW($AH$72))=(COLUMN()-COLUMN($AH$72)),INDIRECT(ADDRESS(ROW($AD72),COLUMN($AD72))),0)</f>
        <v>0</v>
      </c>
      <c r="AJ72" s="31"/>
      <c r="AK72" s="50"/>
      <c r="AL72" s="50"/>
      <c r="AM72" s="31"/>
      <c r="AN72" s="31"/>
      <c r="AO72" s="31"/>
      <c r="AP72" s="31"/>
      <c r="AQ72" s="31"/>
      <c r="AR72" s="31"/>
      <c r="AS72" s="6">
        <f t="array" aca="1" ref="AS72:AZ73" ca="1">MMULT(MINVERSE(AH72:AI73), C72:J73)</f>
        <v>1</v>
      </c>
      <c r="AT72" s="6">
        <f ca="1"/>
        <v>0</v>
      </c>
      <c r="AU72" s="6">
        <f ca="1"/>
        <v>0</v>
      </c>
      <c r="AV72" s="6">
        <f ca="1"/>
        <v>0</v>
      </c>
      <c r="AW72" s="6">
        <f ca="1"/>
        <v>0</v>
      </c>
      <c r="AX72" s="6">
        <f ca="1"/>
        <v>0</v>
      </c>
      <c r="AY72" s="6">
        <f ca="1"/>
        <v>0</v>
      </c>
      <c r="AZ72" s="6">
        <f ca="1"/>
        <v>0</v>
      </c>
    </row>
    <row r="73" spans="1:327">
      <c r="A73" s="71"/>
      <c r="B73" s="1" t="s">
        <v>21</v>
      </c>
      <c r="C73" s="4">
        <v>0</v>
      </c>
      <c r="D73" s="4">
        <f>F11</f>
        <v>87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L73" s="50"/>
      <c r="M73" s="50"/>
      <c r="N73" s="50"/>
      <c r="O73" s="50"/>
      <c r="P73" s="50"/>
      <c r="Q73" s="50"/>
      <c r="R73" s="15"/>
      <c r="S73" s="15"/>
      <c r="T73" s="15"/>
      <c r="U73" s="15"/>
      <c r="V73" s="15"/>
      <c r="W73" s="15"/>
      <c r="X73" s="15"/>
      <c r="Y73" s="15"/>
      <c r="Z73" s="6">
        <v>87</v>
      </c>
      <c r="AA73" s="6">
        <v>0</v>
      </c>
      <c r="AB73" s="6">
        <v>0</v>
      </c>
      <c r="AD73" s="6">
        <f>SUM(Z73:AB73)</f>
        <v>87</v>
      </c>
      <c r="AH73" s="6">
        <f ca="1">IF((ROW()-ROW($AH$72))=(COLUMN()-COLUMN($AH$72)),INDIRECT(ADDRESS(ROW($AD73),COLUMN($AD73))),0)</f>
        <v>0</v>
      </c>
      <c r="AI73" s="6">
        <f ca="1">IF((ROW()-ROW($AH$72))=(COLUMN()-COLUMN($AH$72)),INDIRECT(ADDRESS(ROW($AD73),COLUMN($AD73))),0)</f>
        <v>87</v>
      </c>
      <c r="AJ73" s="31"/>
      <c r="AK73" s="50"/>
      <c r="AL73" s="50"/>
      <c r="AM73" s="31"/>
      <c r="AN73" s="31"/>
      <c r="AO73" s="31"/>
      <c r="AP73" s="31"/>
      <c r="AQ73" s="31"/>
      <c r="AR73" s="31"/>
      <c r="AS73" s="6">
        <f ca="1"/>
        <v>0</v>
      </c>
      <c r="AT73" s="6">
        <f ca="1"/>
        <v>1</v>
      </c>
      <c r="AU73" s="6">
        <f ca="1"/>
        <v>0</v>
      </c>
      <c r="AV73" s="6">
        <f ca="1"/>
        <v>0</v>
      </c>
      <c r="AW73" s="6">
        <f ca="1"/>
        <v>0</v>
      </c>
      <c r="AX73" s="6">
        <f ca="1"/>
        <v>0</v>
      </c>
      <c r="AY73" s="6">
        <f ca="1"/>
        <v>0</v>
      </c>
      <c r="AZ73" s="6">
        <f ca="1"/>
        <v>0</v>
      </c>
    </row>
    <row r="74" spans="1:327" ht="18">
      <c r="B74" s="1"/>
      <c r="C74" s="69" t="s">
        <v>51</v>
      </c>
      <c r="D74" s="69"/>
      <c r="E74" s="69"/>
      <c r="F74" s="69"/>
      <c r="G74" s="69"/>
      <c r="H74" s="69"/>
      <c r="I74" s="69"/>
      <c r="J74" s="69"/>
      <c r="L74" s="50"/>
      <c r="M74" s="50"/>
      <c r="N74" s="50"/>
      <c r="O74" s="50"/>
      <c r="P74" s="50"/>
      <c r="Q74" s="50"/>
      <c r="R74" s="15"/>
      <c r="S74" s="15"/>
      <c r="T74" s="15"/>
      <c r="U74" s="15"/>
      <c r="V74" s="15"/>
      <c r="W74" s="15"/>
      <c r="X74" s="15"/>
      <c r="Y74" s="15"/>
      <c r="Z74" s="76" t="s">
        <v>95</v>
      </c>
      <c r="AA74" s="76"/>
      <c r="AB74" s="76"/>
      <c r="AD74" s="45" t="s">
        <v>53</v>
      </c>
      <c r="AH74" s="76" t="s">
        <v>64</v>
      </c>
      <c r="AI74" s="76"/>
      <c r="AJ74" s="29"/>
      <c r="AK74" s="76"/>
      <c r="AL74" s="76"/>
      <c r="AM74" s="29"/>
      <c r="AN74" s="31"/>
      <c r="AO74" s="31"/>
      <c r="AP74" s="31"/>
      <c r="AQ74" s="31"/>
      <c r="AR74" s="31"/>
      <c r="AS74" s="76" t="s">
        <v>65</v>
      </c>
      <c r="AT74" s="76"/>
      <c r="AU74" s="76"/>
      <c r="AV74" s="76"/>
      <c r="AW74" s="76"/>
      <c r="AX74" s="76"/>
      <c r="AY74" s="76"/>
      <c r="AZ74" s="76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</row>
    <row r="75" spans="1:327">
      <c r="B75" s="1"/>
      <c r="C75" s="6">
        <f>SUM(C72:C73)</f>
        <v>22.4</v>
      </c>
      <c r="D75" s="6">
        <f t="shared" ref="D75:J75" si="22">SUM(D72:D73)</f>
        <v>87</v>
      </c>
      <c r="E75" s="6">
        <f t="shared" si="22"/>
        <v>0</v>
      </c>
      <c r="F75" s="6">
        <f t="shared" si="22"/>
        <v>0</v>
      </c>
      <c r="G75" s="6">
        <f t="shared" si="22"/>
        <v>0</v>
      </c>
      <c r="H75" s="6">
        <f t="shared" si="22"/>
        <v>0</v>
      </c>
      <c r="I75" s="6">
        <f t="shared" si="22"/>
        <v>0</v>
      </c>
      <c r="J75" s="6">
        <f t="shared" si="22"/>
        <v>0</v>
      </c>
      <c r="L75" s="50"/>
      <c r="M75" s="50"/>
      <c r="N75" s="50"/>
      <c r="O75" s="50"/>
      <c r="P75" s="50"/>
      <c r="Q75" s="50"/>
      <c r="R75" s="15"/>
      <c r="S75" s="15"/>
      <c r="T75" s="15"/>
      <c r="U75" s="15"/>
      <c r="V75" s="15"/>
      <c r="W75" s="15"/>
      <c r="X75" s="15"/>
      <c r="Y75" s="15"/>
      <c r="Z75" s="46"/>
      <c r="AA75" s="46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</row>
    <row r="76" spans="1:327">
      <c r="C76" s="69" t="s">
        <v>54</v>
      </c>
      <c r="D76" s="69"/>
      <c r="E76" s="69"/>
      <c r="F76" s="69"/>
      <c r="G76" s="69"/>
      <c r="H76" s="69"/>
      <c r="I76" s="69"/>
      <c r="J76" s="69"/>
      <c r="BS76" s="68"/>
      <c r="BT76" s="68"/>
      <c r="BU76" s="68"/>
      <c r="BV76" s="68"/>
      <c r="BW76" s="68"/>
      <c r="BX76" s="68"/>
      <c r="BY76" s="26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</row>
    <row r="77" spans="1:327">
      <c r="BS77" s="68"/>
      <c r="BT77" s="68"/>
      <c r="BU77" s="68"/>
      <c r="BV77" s="68"/>
      <c r="BW77" s="68"/>
      <c r="BX77" s="68"/>
      <c r="BY77" s="26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</row>
    <row r="78" spans="1:327"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</row>
    <row r="79" spans="1:327" ht="16" customHeight="1">
      <c r="AH79" s="69" t="s">
        <v>4</v>
      </c>
      <c r="AI79" s="69"/>
      <c r="AJ79" s="69"/>
      <c r="AK79" s="69"/>
      <c r="AL79" s="69"/>
      <c r="AM79" s="69"/>
      <c r="AN79" s="69"/>
      <c r="AO79" s="69"/>
      <c r="AS79" s="69" t="s">
        <v>4</v>
      </c>
      <c r="AT79" s="69"/>
      <c r="AU79" s="69"/>
      <c r="AV79" s="69"/>
      <c r="AW79" s="69"/>
      <c r="AX79" s="69"/>
      <c r="AY79" s="69"/>
      <c r="AZ79" s="69"/>
      <c r="BD79" s="69" t="s">
        <v>4</v>
      </c>
      <c r="BE79" s="69"/>
      <c r="BF79" s="69"/>
      <c r="BG79" s="69"/>
      <c r="BH79" s="69"/>
      <c r="BI79" s="69"/>
      <c r="BJ79" s="69"/>
      <c r="BK79" s="69"/>
      <c r="BS79" s="69" t="s">
        <v>3</v>
      </c>
      <c r="BT79" s="69"/>
      <c r="BU79" s="69"/>
      <c r="BV79" s="69"/>
      <c r="BW79" s="69"/>
      <c r="BX79" s="69"/>
      <c r="DK79" s="69" t="s">
        <v>4</v>
      </c>
      <c r="DL79" s="69"/>
      <c r="DM79" s="69"/>
      <c r="DN79" s="69"/>
      <c r="DO79" s="69"/>
      <c r="DP79" s="69"/>
      <c r="DQ79" s="69"/>
      <c r="DR79" s="69"/>
      <c r="EE79" s="69" t="s">
        <v>3</v>
      </c>
      <c r="EF79" s="69"/>
      <c r="EG79" s="69"/>
      <c r="EH79" s="69"/>
      <c r="EI79" s="69"/>
      <c r="EJ79" s="69"/>
      <c r="ER79" s="69" t="s">
        <v>4</v>
      </c>
      <c r="ES79" s="69"/>
      <c r="ET79" s="69"/>
      <c r="EU79" s="69"/>
      <c r="EV79" s="69"/>
      <c r="EW79" s="69"/>
      <c r="EX79" s="69"/>
      <c r="EY79" s="69"/>
      <c r="EZ79" s="29"/>
      <c r="FA79" s="29"/>
      <c r="FB79" s="29"/>
      <c r="FC79" s="31"/>
      <c r="FD79" s="69" t="s">
        <v>4</v>
      </c>
      <c r="FE79" s="69"/>
      <c r="FF79" s="69"/>
      <c r="FG79" s="69"/>
      <c r="FH79" s="69"/>
      <c r="FI79" s="69"/>
      <c r="FJ79" s="69"/>
      <c r="FK79" s="69"/>
      <c r="GM79" s="69" t="s">
        <v>4</v>
      </c>
      <c r="GN79" s="69"/>
      <c r="GO79" s="69"/>
      <c r="GP79" s="69"/>
      <c r="GQ79" s="69"/>
      <c r="GR79" s="69"/>
      <c r="GS79" s="69"/>
      <c r="GT79" s="69"/>
      <c r="HG79" s="69" t="s">
        <v>3</v>
      </c>
      <c r="HH79" s="69"/>
      <c r="HI79" s="69"/>
      <c r="HJ79" s="69"/>
      <c r="HK79" s="69"/>
      <c r="HL79" s="69"/>
      <c r="HT79" s="69" t="s">
        <v>4</v>
      </c>
      <c r="HU79" s="69"/>
      <c r="HV79" s="69"/>
      <c r="HW79" s="69"/>
      <c r="HX79" s="69"/>
      <c r="HY79" s="69"/>
      <c r="HZ79" s="69"/>
      <c r="IA79" s="69"/>
      <c r="IB79" s="29"/>
      <c r="IC79" s="29"/>
      <c r="ID79" s="29"/>
      <c r="IE79" s="31"/>
      <c r="IF79" s="69" t="s">
        <v>4</v>
      </c>
      <c r="IG79" s="69"/>
      <c r="IH79" s="69"/>
      <c r="II79" s="69"/>
      <c r="IJ79" s="69"/>
      <c r="IK79" s="69"/>
      <c r="IL79" s="69"/>
      <c r="IM79" s="69"/>
      <c r="JO79" s="69"/>
      <c r="JP79" s="69"/>
      <c r="JQ79" s="69"/>
      <c r="JR79" s="69"/>
      <c r="JS79" s="69"/>
      <c r="JT79" s="69"/>
      <c r="JU79" s="69"/>
      <c r="JV79" s="69"/>
      <c r="KI79" s="69" t="s">
        <v>3</v>
      </c>
      <c r="KJ79" s="69"/>
      <c r="KK79" s="69"/>
      <c r="KL79" s="69"/>
      <c r="KM79" s="69"/>
      <c r="KN79" s="69"/>
      <c r="KV79" s="69" t="s">
        <v>4</v>
      </c>
      <c r="KW79" s="69"/>
      <c r="KX79" s="69"/>
      <c r="KY79" s="69"/>
      <c r="KZ79" s="69"/>
      <c r="LA79" s="69"/>
      <c r="LB79" s="69"/>
      <c r="LC79" s="69"/>
      <c r="LD79" s="29"/>
      <c r="LE79" s="29"/>
      <c r="LF79" s="29"/>
      <c r="LG79" s="31"/>
      <c r="LH79" s="69" t="s">
        <v>4</v>
      </c>
      <c r="LI79" s="69"/>
      <c r="LJ79" s="69"/>
      <c r="LK79" s="69"/>
      <c r="LL79" s="69"/>
      <c r="LM79" s="69"/>
      <c r="LN79" s="69"/>
      <c r="LO79" s="69"/>
    </row>
    <row r="80" spans="1:327" ht="114">
      <c r="AH80" s="2" t="s">
        <v>23</v>
      </c>
      <c r="AI80" s="2" t="s">
        <v>1</v>
      </c>
      <c r="AJ80" s="2" t="s">
        <v>27</v>
      </c>
      <c r="AK80" s="2" t="s">
        <v>26</v>
      </c>
      <c r="AL80" s="2" t="s">
        <v>29</v>
      </c>
      <c r="AM80" s="2" t="s">
        <v>19</v>
      </c>
      <c r="AN80" s="2" t="s">
        <v>17</v>
      </c>
      <c r="AO80" s="2" t="s">
        <v>18</v>
      </c>
      <c r="AS80" s="2" t="s">
        <v>23</v>
      </c>
      <c r="AT80" s="2" t="s">
        <v>1</v>
      </c>
      <c r="AU80" s="2" t="s">
        <v>27</v>
      </c>
      <c r="AV80" s="2" t="s">
        <v>26</v>
      </c>
      <c r="AW80" s="2" t="s">
        <v>29</v>
      </c>
      <c r="AX80" s="2" t="s">
        <v>19</v>
      </c>
      <c r="AY80" s="2" t="s">
        <v>17</v>
      </c>
      <c r="AZ80" s="2" t="s">
        <v>18</v>
      </c>
      <c r="BD80" s="2" t="s">
        <v>23</v>
      </c>
      <c r="BE80" s="2" t="s">
        <v>1</v>
      </c>
      <c r="BF80" s="2" t="s">
        <v>27</v>
      </c>
      <c r="BG80" s="2" t="s">
        <v>26</v>
      </c>
      <c r="BH80" s="2" t="s">
        <v>29</v>
      </c>
      <c r="BI80" s="2" t="s">
        <v>19</v>
      </c>
      <c r="BJ80" s="2" t="s">
        <v>17</v>
      </c>
      <c r="BK80" s="2" t="s">
        <v>18</v>
      </c>
      <c r="BS80" s="2" t="s">
        <v>22</v>
      </c>
      <c r="BT80" s="2" t="s">
        <v>24</v>
      </c>
      <c r="BU80" s="2" t="s">
        <v>25</v>
      </c>
      <c r="BV80" s="2" t="s">
        <v>0</v>
      </c>
      <c r="BW80" s="2" t="s">
        <v>15</v>
      </c>
      <c r="BX80" s="2" t="s">
        <v>16</v>
      </c>
      <c r="DK80" s="2" t="s">
        <v>23</v>
      </c>
      <c r="DL80" s="2" t="s">
        <v>1</v>
      </c>
      <c r="DM80" s="2" t="s">
        <v>27</v>
      </c>
      <c r="DN80" s="2" t="s">
        <v>26</v>
      </c>
      <c r="DO80" s="2" t="s">
        <v>29</v>
      </c>
      <c r="DP80" s="2" t="s">
        <v>19</v>
      </c>
      <c r="DQ80" s="2" t="s">
        <v>17</v>
      </c>
      <c r="DR80" s="2" t="s">
        <v>18</v>
      </c>
      <c r="EE80" s="2" t="s">
        <v>22</v>
      </c>
      <c r="EF80" s="2" t="s">
        <v>24</v>
      </c>
      <c r="EG80" s="2" t="s">
        <v>25</v>
      </c>
      <c r="EH80" s="2" t="s">
        <v>0</v>
      </c>
      <c r="EI80" s="2" t="s">
        <v>15</v>
      </c>
      <c r="EJ80" s="2" t="s">
        <v>16</v>
      </c>
      <c r="ER80" s="2" t="s">
        <v>23</v>
      </c>
      <c r="ES80" s="2" t="s">
        <v>1</v>
      </c>
      <c r="ET80" s="2" t="s">
        <v>27</v>
      </c>
      <c r="EU80" s="2" t="s">
        <v>26</v>
      </c>
      <c r="EV80" s="2" t="s">
        <v>29</v>
      </c>
      <c r="EW80" s="2" t="s">
        <v>19</v>
      </c>
      <c r="EX80" s="2" t="s">
        <v>17</v>
      </c>
      <c r="EY80" s="2" t="s">
        <v>18</v>
      </c>
      <c r="EZ80" s="28"/>
      <c r="FA80" s="28"/>
      <c r="FB80" s="28"/>
      <c r="FC80" s="31"/>
      <c r="FD80" s="2" t="s">
        <v>23</v>
      </c>
      <c r="FE80" s="2" t="s">
        <v>1</v>
      </c>
      <c r="FF80" s="2" t="s">
        <v>27</v>
      </c>
      <c r="FG80" s="2" t="s">
        <v>26</v>
      </c>
      <c r="FH80" s="2" t="s">
        <v>29</v>
      </c>
      <c r="FI80" s="2" t="s">
        <v>19</v>
      </c>
      <c r="FJ80" s="2" t="s">
        <v>17</v>
      </c>
      <c r="FK80" s="2" t="s">
        <v>18</v>
      </c>
      <c r="GM80" s="2" t="s">
        <v>23</v>
      </c>
      <c r="GN80" s="2" t="s">
        <v>1</v>
      </c>
      <c r="GO80" s="2" t="s">
        <v>27</v>
      </c>
      <c r="GP80" s="2" t="s">
        <v>26</v>
      </c>
      <c r="GQ80" s="2" t="s">
        <v>29</v>
      </c>
      <c r="GR80" s="2" t="s">
        <v>19</v>
      </c>
      <c r="GS80" s="2" t="s">
        <v>17</v>
      </c>
      <c r="GT80" s="2" t="s">
        <v>18</v>
      </c>
      <c r="HG80" s="2" t="s">
        <v>22</v>
      </c>
      <c r="HH80" s="2" t="s">
        <v>24</v>
      </c>
      <c r="HI80" s="2" t="s">
        <v>25</v>
      </c>
      <c r="HJ80" s="2" t="s">
        <v>0</v>
      </c>
      <c r="HK80" s="2" t="s">
        <v>15</v>
      </c>
      <c r="HL80" s="2" t="s">
        <v>16</v>
      </c>
      <c r="HT80" s="2" t="s">
        <v>23</v>
      </c>
      <c r="HU80" s="2" t="s">
        <v>1</v>
      </c>
      <c r="HV80" s="2" t="s">
        <v>27</v>
      </c>
      <c r="HW80" s="2" t="s">
        <v>26</v>
      </c>
      <c r="HX80" s="2" t="s">
        <v>29</v>
      </c>
      <c r="HY80" s="2" t="s">
        <v>19</v>
      </c>
      <c r="HZ80" s="2" t="s">
        <v>17</v>
      </c>
      <c r="IA80" s="2" t="s">
        <v>18</v>
      </c>
      <c r="IB80" s="28"/>
      <c r="IC80" s="28"/>
      <c r="ID80" s="28"/>
      <c r="IE80" s="31"/>
      <c r="IF80" s="2" t="s">
        <v>23</v>
      </c>
      <c r="IG80" s="2" t="s">
        <v>1</v>
      </c>
      <c r="IH80" s="2" t="s">
        <v>27</v>
      </c>
      <c r="II80" s="2" t="s">
        <v>26</v>
      </c>
      <c r="IJ80" s="2" t="s">
        <v>29</v>
      </c>
      <c r="IK80" s="2" t="s">
        <v>19</v>
      </c>
      <c r="IL80" s="2" t="s">
        <v>17</v>
      </c>
      <c r="IM80" s="2" t="s">
        <v>18</v>
      </c>
      <c r="JJ80" s="31"/>
      <c r="JK80" s="31"/>
      <c r="JL80" s="31"/>
      <c r="JM80" s="31"/>
      <c r="JN80" s="31"/>
      <c r="JO80" s="28"/>
      <c r="JP80" s="28"/>
      <c r="JQ80" s="28"/>
      <c r="JR80" s="28"/>
      <c r="JS80" s="28"/>
      <c r="JT80" s="28"/>
      <c r="JU80" s="28"/>
      <c r="JV80" s="28"/>
      <c r="JW80" s="31"/>
      <c r="JX80" s="31"/>
      <c r="KI80" s="2" t="s">
        <v>22</v>
      </c>
      <c r="KJ80" s="2" t="s">
        <v>24</v>
      </c>
      <c r="KK80" s="2" t="s">
        <v>25</v>
      </c>
      <c r="KL80" s="2" t="s">
        <v>0</v>
      </c>
      <c r="KM80" s="2" t="s">
        <v>15</v>
      </c>
      <c r="KN80" s="2" t="s">
        <v>16</v>
      </c>
      <c r="KV80" s="2" t="s">
        <v>23</v>
      </c>
      <c r="KW80" s="2" t="s">
        <v>1</v>
      </c>
      <c r="KX80" s="2" t="s">
        <v>27</v>
      </c>
      <c r="KY80" s="2" t="s">
        <v>26</v>
      </c>
      <c r="KZ80" s="2" t="s">
        <v>29</v>
      </c>
      <c r="LA80" s="2" t="s">
        <v>19</v>
      </c>
      <c r="LB80" s="2" t="s">
        <v>17</v>
      </c>
      <c r="LC80" s="2" t="s">
        <v>18</v>
      </c>
      <c r="LD80" s="28"/>
      <c r="LE80" s="28"/>
      <c r="LF80" s="28"/>
      <c r="LG80" s="31"/>
      <c r="LH80" s="2" t="s">
        <v>23</v>
      </c>
      <c r="LI80" s="2" t="s">
        <v>1</v>
      </c>
      <c r="LJ80" s="2" t="s">
        <v>27</v>
      </c>
      <c r="LK80" s="2" t="s">
        <v>26</v>
      </c>
      <c r="LL80" s="2" t="s">
        <v>29</v>
      </c>
      <c r="LM80" s="2" t="s">
        <v>19</v>
      </c>
      <c r="LN80" s="2" t="s">
        <v>17</v>
      </c>
      <c r="LO80" s="2" t="s">
        <v>18</v>
      </c>
    </row>
    <row r="81" spans="1:327" ht="16" customHeight="1">
      <c r="A81" s="71" t="s">
        <v>4</v>
      </c>
      <c r="B81" s="1" t="s">
        <v>23</v>
      </c>
      <c r="L81" s="6">
        <f t="array" ref="L81:Q88">TRANSPOSE(C61:J66) - L42:Q49</f>
        <v>-22.4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Z81" s="6">
        <f t="shared" ref="Z81:Z88" si="23">SUM(L81:Q81)</f>
        <v>-22.4</v>
      </c>
      <c r="AH81" s="6">
        <f t="array" aca="1" ref="AH81:AO88" ca="1">MMULT(AS42:AX49, AS61:AZ66)</f>
        <v>0</v>
      </c>
      <c r="AI81" s="6">
        <f ca="1"/>
        <v>0</v>
      </c>
      <c r="AJ81" s="6">
        <f ca="1"/>
        <v>1</v>
      </c>
      <c r="AK81" s="6">
        <f ca="1"/>
        <v>0</v>
      </c>
      <c r="AL81" s="6">
        <f ca="1"/>
        <v>0</v>
      </c>
      <c r="AM81" s="6">
        <f ca="1"/>
        <v>0</v>
      </c>
      <c r="AN81" s="6">
        <f ca="1"/>
        <v>0</v>
      </c>
      <c r="AO81" s="6">
        <f ca="1"/>
        <v>0</v>
      </c>
      <c r="AS81" s="6">
        <f t="array" aca="1" ref="AS81:AZ88" ca="1">_xlfn.MUNIT(8) - AH81:AO88</f>
        <v>1</v>
      </c>
      <c r="AT81" s="6">
        <f ca="1"/>
        <v>0</v>
      </c>
      <c r="AU81" s="6">
        <f ca="1"/>
        <v>-1</v>
      </c>
      <c r="AV81" s="6">
        <f ca="1"/>
        <v>0</v>
      </c>
      <c r="AW81" s="6">
        <f ca="1"/>
        <v>0</v>
      </c>
      <c r="AX81" s="6">
        <f ca="1"/>
        <v>0</v>
      </c>
      <c r="AY81" s="6">
        <f ca="1"/>
        <v>0</v>
      </c>
      <c r="AZ81" s="6">
        <f ca="1"/>
        <v>0</v>
      </c>
      <c r="BD81" s="6">
        <f t="array" aca="1" ref="BD81:BK88" ca="1">MINVERSE(AS81:AZ88)</f>
        <v>1</v>
      </c>
      <c r="BE81" s="6">
        <f ca="1"/>
        <v>0</v>
      </c>
      <c r="BF81" s="6">
        <f ca="1"/>
        <v>1.1546391752577319</v>
      </c>
      <c r="BG81" s="6">
        <f ca="1"/>
        <v>0</v>
      </c>
      <c r="BH81" s="6">
        <f ca="1"/>
        <v>0</v>
      </c>
      <c r="BI81" s="6">
        <f ca="1"/>
        <v>0</v>
      </c>
      <c r="BJ81" s="6">
        <f ca="1"/>
        <v>56</v>
      </c>
      <c r="BK81" s="6">
        <f ca="1"/>
        <v>0</v>
      </c>
      <c r="BN81" s="6">
        <f t="array" aca="1" ref="BN81:BN88" ca="1">MMULT(BD81:BK88, Z42:Z49)</f>
        <v>22.400000000000002</v>
      </c>
      <c r="BO81" s="7">
        <f ca="1">BN81-AB42</f>
        <v>0</v>
      </c>
      <c r="BS81" s="6">
        <f t="array" aca="1" ref="BS81:BX88" ca="1">MMULT(MINVERSE(AH42:AO49), L42:Q49)</f>
        <v>1</v>
      </c>
      <c r="BT81" s="6">
        <f ca="1"/>
        <v>0</v>
      </c>
      <c r="BU81" s="6">
        <f ca="1"/>
        <v>0</v>
      </c>
      <c r="BV81" s="6">
        <f ca="1"/>
        <v>0</v>
      </c>
      <c r="BW81" s="6">
        <f ca="1"/>
        <v>0</v>
      </c>
      <c r="BX81" s="6">
        <f ca="1"/>
        <v>0</v>
      </c>
      <c r="BZ81" s="7">
        <f t="shared" ref="BZ81:BZ88" ca="1" si="24">SUM(BS81:BX81)</f>
        <v>1</v>
      </c>
      <c r="DF81" s="71" t="s">
        <v>4</v>
      </c>
      <c r="DG81" s="1" t="s">
        <v>23</v>
      </c>
      <c r="DH81" s="6">
        <f t="array" aca="1" ref="DH81:DH88" ca="1">MMULT($BD$81:$BK$88,DC42:DC49)</f>
        <v>22.399999999999995</v>
      </c>
      <c r="DK81" s="6">
        <f t="shared" ref="DK81:DR88" ca="1" si="25">IF((ROW()-ROW($DK$81))=(COLUMN()-COLUMN($DK$81)),INDIRECT(ADDRESS(ROW($DH81),COLUMN($DH81))),0)</f>
        <v>22.399999999999995</v>
      </c>
      <c r="DL81" s="6">
        <f t="shared" ca="1" si="25"/>
        <v>0</v>
      </c>
      <c r="DM81" s="6">
        <f t="shared" ca="1" si="25"/>
        <v>0</v>
      </c>
      <c r="DN81" s="6">
        <f t="shared" ca="1" si="25"/>
        <v>0</v>
      </c>
      <c r="DO81" s="6">
        <f t="shared" ca="1" si="25"/>
        <v>0</v>
      </c>
      <c r="DP81" s="6">
        <f t="shared" ca="1" si="25"/>
        <v>0</v>
      </c>
      <c r="DQ81" s="6">
        <f t="shared" ca="1" si="25"/>
        <v>0</v>
      </c>
      <c r="DR81" s="6">
        <f t="shared" ca="1" si="25"/>
        <v>0</v>
      </c>
      <c r="EC81" s="71" t="s">
        <v>4</v>
      </c>
      <c r="ED81" s="1" t="s">
        <v>23</v>
      </c>
      <c r="EE81" s="6">
        <f t="array" aca="1" ref="EE81:EJ88" ca="1">TRANSPOSE(DT61:EA66) - EE42:EJ49</f>
        <v>-22.399999999999995</v>
      </c>
      <c r="EF81" s="6">
        <f ca="1"/>
        <v>0</v>
      </c>
      <c r="EG81" s="6">
        <f ca="1"/>
        <v>0</v>
      </c>
      <c r="EH81" s="6">
        <f ca="1"/>
        <v>0</v>
      </c>
      <c r="EI81" s="6">
        <f ca="1"/>
        <v>0</v>
      </c>
      <c r="EJ81" s="6">
        <f ca="1"/>
        <v>0</v>
      </c>
      <c r="EM81" s="6">
        <f ca="1">SUM(EE81:EJ81)</f>
        <v>-22.399999999999995</v>
      </c>
      <c r="EO81" s="6">
        <f ca="1">-EM81</f>
        <v>22.399999999999995</v>
      </c>
      <c r="ER81" s="6">
        <f t="shared" ref="ER81:EY88" ca="1" si="26">IF((ROW()-ROW($ER$81))=(COLUMN()-COLUMN($ER$81)),INDIRECT(ADDRESS(ROW($EO81),COLUMN($EO81))),0)</f>
        <v>22.399999999999995</v>
      </c>
      <c r="ES81" s="6">
        <f t="shared" ca="1" si="26"/>
        <v>0</v>
      </c>
      <c r="ET81" s="6">
        <f t="shared" ca="1" si="26"/>
        <v>0</v>
      </c>
      <c r="EU81" s="6">
        <f t="shared" ca="1" si="26"/>
        <v>0</v>
      </c>
      <c r="EV81" s="6">
        <f t="shared" ca="1" si="26"/>
        <v>0</v>
      </c>
      <c r="EW81" s="6">
        <f t="shared" ca="1" si="26"/>
        <v>0</v>
      </c>
      <c r="EX81" s="6">
        <f t="shared" ca="1" si="26"/>
        <v>0</v>
      </c>
      <c r="EY81" s="6">
        <f t="shared" ca="1" si="26"/>
        <v>0</v>
      </c>
      <c r="EZ81" s="15"/>
      <c r="FA81" s="50"/>
      <c r="FB81" s="71" t="s">
        <v>52</v>
      </c>
      <c r="FC81" s="1" t="s">
        <v>20</v>
      </c>
      <c r="FD81" s="6">
        <f t="array" aca="1" ref="FD81:FK82" ca="1">MMULT($AS$72:$AZ$73, ER81:EY88)</f>
        <v>22.399999999999995</v>
      </c>
      <c r="FE81" s="6">
        <f ca="1"/>
        <v>0</v>
      </c>
      <c r="FF81" s="6">
        <f ca="1"/>
        <v>0</v>
      </c>
      <c r="FG81" s="6">
        <f ca="1"/>
        <v>0</v>
      </c>
      <c r="FH81" s="6">
        <f ca="1"/>
        <v>0</v>
      </c>
      <c r="FI81" s="6">
        <f ca="1"/>
        <v>0</v>
      </c>
      <c r="FJ81" s="6">
        <f ca="1"/>
        <v>0</v>
      </c>
      <c r="FK81" s="6">
        <f ca="1"/>
        <v>0</v>
      </c>
      <c r="GH81" s="71" t="s">
        <v>4</v>
      </c>
      <c r="GI81" s="1" t="s">
        <v>23</v>
      </c>
      <c r="GJ81" s="6">
        <f t="array" aca="1" ref="GJ81:GJ88" ca="1">MMULT($BD$81:$BK$88,GE42:GE49)</f>
        <v>11.488659793814431</v>
      </c>
      <c r="GM81" s="6">
        <f ca="1">IF((ROW()-ROW($GM$81))=(COLUMN()-COLUMN($GM$81)),INDIRECT(ADDRESS(ROW($GJ81),COLUMN($GJ81))),0)</f>
        <v>11.488659793814431</v>
      </c>
      <c r="GN81" s="6">
        <f t="shared" ref="GN81:GT88" ca="1" si="27">IF((ROW()-ROW($GM$81))=(COLUMN()-COLUMN($GM$81)),INDIRECT(ADDRESS(ROW($GJ81),COLUMN($GJ81))),0)</f>
        <v>0</v>
      </c>
      <c r="GO81" s="6">
        <f t="shared" ca="1" si="27"/>
        <v>0</v>
      </c>
      <c r="GP81" s="6">
        <f t="shared" ca="1" si="27"/>
        <v>0</v>
      </c>
      <c r="GQ81" s="6">
        <f t="shared" ca="1" si="27"/>
        <v>0</v>
      </c>
      <c r="GR81" s="6">
        <f t="shared" ca="1" si="27"/>
        <v>0</v>
      </c>
      <c r="GS81" s="6">
        <f t="shared" ca="1" si="27"/>
        <v>0</v>
      </c>
      <c r="GT81" s="6">
        <f t="shared" ca="1" si="27"/>
        <v>0</v>
      </c>
      <c r="HE81" s="71" t="s">
        <v>4</v>
      </c>
      <c r="HF81" s="1" t="s">
        <v>23</v>
      </c>
      <c r="HG81" s="6">
        <f t="array" aca="1" ref="HG81:HL88" ca="1">TRANSPOSE(GV61:HC66) - HG42:HL49</f>
        <v>-11.488659793814431</v>
      </c>
      <c r="HH81" s="6">
        <f ca="1"/>
        <v>0</v>
      </c>
      <c r="HI81" s="6">
        <f ca="1"/>
        <v>0</v>
      </c>
      <c r="HJ81" s="6">
        <f ca="1"/>
        <v>0</v>
      </c>
      <c r="HK81" s="6">
        <f ca="1"/>
        <v>0</v>
      </c>
      <c r="HL81" s="6">
        <f ca="1"/>
        <v>0</v>
      </c>
      <c r="HO81" s="6">
        <f ca="1">SUM(HG81:HL81)</f>
        <v>-11.488659793814431</v>
      </c>
      <c r="HQ81" s="6">
        <f ca="1">-HO81</f>
        <v>11.488659793814431</v>
      </c>
      <c r="HT81" s="6">
        <f ca="1">IF((ROW()-ROW($HT$81))=(COLUMN()-COLUMN($HT$81)),INDIRECT(ADDRESS(ROW($HQ81),COLUMN($HQ81))),0)</f>
        <v>11.488659793814431</v>
      </c>
      <c r="HU81" s="6">
        <f t="shared" ref="HU81:IA88" ca="1" si="28">IF((ROW()-ROW($HT$81))=(COLUMN()-COLUMN($HT$81)),INDIRECT(ADDRESS(ROW($HQ81),COLUMN($HQ81))),0)</f>
        <v>0</v>
      </c>
      <c r="HV81" s="6">
        <f t="shared" ca="1" si="28"/>
        <v>0</v>
      </c>
      <c r="HW81" s="6">
        <f t="shared" ca="1" si="28"/>
        <v>0</v>
      </c>
      <c r="HX81" s="6">
        <f t="shared" ca="1" si="28"/>
        <v>0</v>
      </c>
      <c r="HY81" s="6">
        <f t="shared" ca="1" si="28"/>
        <v>0</v>
      </c>
      <c r="HZ81" s="6">
        <f t="shared" ca="1" si="28"/>
        <v>0</v>
      </c>
      <c r="IA81" s="6">
        <f t="shared" ca="1" si="28"/>
        <v>0</v>
      </c>
      <c r="IB81" s="15"/>
      <c r="IC81" s="51"/>
      <c r="ID81" s="71" t="s">
        <v>52</v>
      </c>
      <c r="IE81" s="1" t="s">
        <v>20</v>
      </c>
      <c r="IF81" s="6">
        <f t="array" aca="1" ref="IF81:IM82" ca="1">MMULT($AS$72:$AZ$73, HT81:IA88)</f>
        <v>11.488659793814431</v>
      </c>
      <c r="IG81" s="6">
        <f ca="1"/>
        <v>0</v>
      </c>
      <c r="IH81" s="6">
        <f ca="1"/>
        <v>0</v>
      </c>
      <c r="II81" s="6">
        <f ca="1"/>
        <v>0</v>
      </c>
      <c r="IJ81" s="6">
        <f ca="1"/>
        <v>0</v>
      </c>
      <c r="IK81" s="6">
        <f ca="1"/>
        <v>0</v>
      </c>
      <c r="IL81" s="6">
        <f ca="1"/>
        <v>0</v>
      </c>
      <c r="IM81" s="6">
        <f ca="1"/>
        <v>0</v>
      </c>
      <c r="JJ81" s="79"/>
      <c r="JK81" s="63"/>
      <c r="JL81" s="51"/>
      <c r="JM81" s="31"/>
      <c r="JN81" s="31"/>
      <c r="JO81" s="51"/>
      <c r="JP81" s="51"/>
      <c r="JQ81" s="51"/>
      <c r="JR81" s="51"/>
      <c r="JS81" s="51"/>
      <c r="JT81" s="51"/>
      <c r="JU81" s="51"/>
      <c r="JV81" s="51"/>
      <c r="JW81" s="31"/>
      <c r="JX81" s="31"/>
      <c r="KG81" s="71" t="s">
        <v>4</v>
      </c>
      <c r="KH81" s="1" t="s">
        <v>23</v>
      </c>
      <c r="KI81" s="6">
        <f t="array" aca="1" ref="KI81:KN88" ca="1">TRANSPOSE(JX61:KE66) - KI42:KN49</f>
        <v>-11.488659793814435</v>
      </c>
      <c r="KJ81" s="6">
        <f ca="1"/>
        <v>0</v>
      </c>
      <c r="KK81" s="6">
        <f ca="1"/>
        <v>0</v>
      </c>
      <c r="KL81" s="6">
        <f ca="1"/>
        <v>0</v>
      </c>
      <c r="KM81" s="6">
        <f ca="1"/>
        <v>0</v>
      </c>
      <c r="KN81" s="6">
        <f ca="1"/>
        <v>0</v>
      </c>
      <c r="KQ81" s="6">
        <f ca="1">SUM(KI81:KN81)</f>
        <v>-11.488659793814435</v>
      </c>
      <c r="KS81" s="6">
        <f ca="1">-KQ81</f>
        <v>11.488659793814435</v>
      </c>
      <c r="KV81" s="6">
        <f ca="1">IF((ROW()-ROW($KV$81))=(COLUMN()-COLUMN($KV$81)),INDIRECT(ADDRESS(ROW($KS81),COLUMN($KS81))),0)</f>
        <v>11.488659793814435</v>
      </c>
      <c r="KW81" s="6">
        <f t="shared" ref="KW81:LC88" ca="1" si="29">IF((ROW()-ROW($KV$81))=(COLUMN()-COLUMN($KV$81)),INDIRECT(ADDRESS(ROW($KS81),COLUMN($KS81))),0)</f>
        <v>0</v>
      </c>
      <c r="KX81" s="6">
        <f t="shared" ca="1" si="29"/>
        <v>0</v>
      </c>
      <c r="KY81" s="6">
        <f t="shared" ca="1" si="29"/>
        <v>0</v>
      </c>
      <c r="KZ81" s="6">
        <f t="shared" ca="1" si="29"/>
        <v>0</v>
      </c>
      <c r="LA81" s="6">
        <f t="shared" ca="1" si="29"/>
        <v>0</v>
      </c>
      <c r="LB81" s="6">
        <f t="shared" ca="1" si="29"/>
        <v>0</v>
      </c>
      <c r="LC81" s="6">
        <f t="shared" ca="1" si="29"/>
        <v>0</v>
      </c>
      <c r="LD81" s="15"/>
      <c r="LE81" s="51"/>
      <c r="LF81" s="71" t="s">
        <v>52</v>
      </c>
      <c r="LG81" s="1" t="s">
        <v>20</v>
      </c>
      <c r="LH81" s="6">
        <f t="array" aca="1" ref="LH81:LO82" ca="1">MMULT($AS$72:$AZ$73, KV81:LC88)</f>
        <v>11.488659793814435</v>
      </c>
      <c r="LI81" s="6">
        <f ca="1"/>
        <v>0</v>
      </c>
      <c r="LJ81" s="6">
        <f ca="1"/>
        <v>0</v>
      </c>
      <c r="LK81" s="6">
        <f ca="1"/>
        <v>0</v>
      </c>
      <c r="LL81" s="6">
        <f ca="1"/>
        <v>0</v>
      </c>
      <c r="LM81" s="6">
        <f ca="1"/>
        <v>0</v>
      </c>
      <c r="LN81" s="6">
        <f ca="1"/>
        <v>0</v>
      </c>
      <c r="LO81" s="6">
        <f ca="1"/>
        <v>0</v>
      </c>
    </row>
    <row r="82" spans="1:327">
      <c r="A82" s="71"/>
      <c r="B82" s="1" t="s">
        <v>1</v>
      </c>
      <c r="L82" s="6">
        <v>0</v>
      </c>
      <c r="M82" s="6">
        <v>-87</v>
      </c>
      <c r="N82" s="6">
        <v>0</v>
      </c>
      <c r="O82" s="6">
        <v>0</v>
      </c>
      <c r="P82" s="6">
        <v>0</v>
      </c>
      <c r="Q82" s="6">
        <v>0</v>
      </c>
      <c r="Z82" s="6">
        <f t="shared" si="23"/>
        <v>-87</v>
      </c>
      <c r="AH82" s="6">
        <f ca="1"/>
        <v>0</v>
      </c>
      <c r="AI82" s="6">
        <f ca="1"/>
        <v>0</v>
      </c>
      <c r="AJ82" s="6">
        <f ca="1"/>
        <v>0</v>
      </c>
      <c r="AK82" s="6">
        <f ca="1"/>
        <v>1.1125319693094631</v>
      </c>
      <c r="AL82" s="6">
        <f ca="1"/>
        <v>0</v>
      </c>
      <c r="AM82" s="6">
        <f ca="1"/>
        <v>0</v>
      </c>
      <c r="AN82" s="6">
        <f ca="1"/>
        <v>0</v>
      </c>
      <c r="AO82" s="6">
        <f ca="1"/>
        <v>0</v>
      </c>
      <c r="AS82" s="6">
        <f ca="1"/>
        <v>0</v>
      </c>
      <c r="AT82" s="6">
        <f ca="1"/>
        <v>1</v>
      </c>
      <c r="AU82" s="6">
        <f ca="1"/>
        <v>0</v>
      </c>
      <c r="AV82" s="6">
        <f ca="1"/>
        <v>-1.1125319693094631</v>
      </c>
      <c r="AW82" s="6">
        <f ca="1"/>
        <v>0</v>
      </c>
      <c r="AX82" s="6">
        <f ca="1"/>
        <v>0</v>
      </c>
      <c r="AY82" s="6">
        <f ca="1"/>
        <v>0</v>
      </c>
      <c r="AZ82" s="6">
        <f ca="1"/>
        <v>0</v>
      </c>
      <c r="BD82" s="6">
        <f ca="1"/>
        <v>0</v>
      </c>
      <c r="BE82" s="6">
        <f ca="1"/>
        <v>1</v>
      </c>
      <c r="BF82" s="6">
        <f ca="1"/>
        <v>0</v>
      </c>
      <c r="BG82" s="6">
        <f ca="1"/>
        <v>1.1125319693094631</v>
      </c>
      <c r="BH82" s="6">
        <f ca="1"/>
        <v>1.5716721471197175</v>
      </c>
      <c r="BI82" s="6">
        <f ca="1"/>
        <v>2.1806355392398502</v>
      </c>
      <c r="BJ82" s="6">
        <f ca="1"/>
        <v>1.9645901838996471</v>
      </c>
      <c r="BK82" s="6">
        <f ca="1"/>
        <v>5.2986692097620187</v>
      </c>
      <c r="BN82" s="6">
        <f ca="1"/>
        <v>87</v>
      </c>
      <c r="BO82" s="7">
        <f ca="1">BN82-AB43</f>
        <v>0</v>
      </c>
      <c r="BS82" s="6">
        <f ca="1"/>
        <v>0</v>
      </c>
      <c r="BT82" s="6">
        <f ca="1"/>
        <v>1</v>
      </c>
      <c r="BU82" s="6">
        <f ca="1"/>
        <v>0</v>
      </c>
      <c r="BV82" s="6">
        <f ca="1"/>
        <v>0</v>
      </c>
      <c r="BW82" s="6">
        <f ca="1"/>
        <v>0</v>
      </c>
      <c r="BX82" s="6">
        <f ca="1"/>
        <v>0</v>
      </c>
      <c r="BZ82" s="7">
        <f t="shared" ca="1" si="24"/>
        <v>1</v>
      </c>
      <c r="DF82" s="71"/>
      <c r="DG82" s="1" t="s">
        <v>1</v>
      </c>
      <c r="DH82" s="6">
        <f ca="1"/>
        <v>0.78583607355985874</v>
      </c>
      <c r="DK82" s="6">
        <f t="shared" ca="1" si="25"/>
        <v>0</v>
      </c>
      <c r="DL82" s="6">
        <f t="shared" ca="1" si="25"/>
        <v>0.78583607355985874</v>
      </c>
      <c r="DM82" s="6">
        <f t="shared" ca="1" si="25"/>
        <v>0</v>
      </c>
      <c r="DN82" s="6">
        <f t="shared" ca="1" si="25"/>
        <v>0</v>
      </c>
      <c r="DO82" s="6">
        <f t="shared" ca="1" si="25"/>
        <v>0</v>
      </c>
      <c r="DP82" s="6">
        <f t="shared" ca="1" si="25"/>
        <v>0</v>
      </c>
      <c r="DQ82" s="6">
        <f t="shared" ca="1" si="25"/>
        <v>0</v>
      </c>
      <c r="DR82" s="6">
        <f t="shared" ca="1" si="25"/>
        <v>0</v>
      </c>
      <c r="EC82" s="71"/>
      <c r="ED82" s="1" t="s">
        <v>1</v>
      </c>
      <c r="EE82" s="6">
        <f ca="1"/>
        <v>0</v>
      </c>
      <c r="EF82" s="6">
        <f ca="1"/>
        <v>-0.78583607355985874</v>
      </c>
      <c r="EG82" s="6">
        <f ca="1"/>
        <v>0</v>
      </c>
      <c r="EH82" s="6">
        <f ca="1"/>
        <v>0</v>
      </c>
      <c r="EI82" s="6">
        <f ca="1"/>
        <v>0</v>
      </c>
      <c r="EJ82" s="6">
        <f ca="1"/>
        <v>0</v>
      </c>
      <c r="EM82" s="6">
        <f t="shared" ref="EM82:EM88" ca="1" si="30">SUM(EE82:EJ82)</f>
        <v>-0.78583607355985874</v>
      </c>
      <c r="EO82" s="6">
        <f ca="1">-EM82</f>
        <v>0.78583607355985874</v>
      </c>
      <c r="ER82" s="6">
        <f t="shared" ca="1" si="26"/>
        <v>0</v>
      </c>
      <c r="ES82" s="6">
        <f t="shared" ca="1" si="26"/>
        <v>0.78583607355985874</v>
      </c>
      <c r="ET82" s="6">
        <f t="shared" ca="1" si="26"/>
        <v>0</v>
      </c>
      <c r="EU82" s="6">
        <f t="shared" ca="1" si="26"/>
        <v>0</v>
      </c>
      <c r="EV82" s="6">
        <f t="shared" ca="1" si="26"/>
        <v>0</v>
      </c>
      <c r="EW82" s="6">
        <f t="shared" ca="1" si="26"/>
        <v>0</v>
      </c>
      <c r="EX82" s="6">
        <f t="shared" ca="1" si="26"/>
        <v>0</v>
      </c>
      <c r="EY82" s="6">
        <f t="shared" ca="1" si="26"/>
        <v>0</v>
      </c>
      <c r="EZ82" s="50"/>
      <c r="FA82" s="50"/>
      <c r="FB82" s="71"/>
      <c r="FC82" s="1" t="s">
        <v>21</v>
      </c>
      <c r="FD82" s="6">
        <f ca="1"/>
        <v>0</v>
      </c>
      <c r="FE82" s="6">
        <f ca="1"/>
        <v>0.78583607355985874</v>
      </c>
      <c r="FF82" s="6">
        <f ca="1"/>
        <v>0</v>
      </c>
      <c r="FG82" s="6">
        <f ca="1"/>
        <v>0</v>
      </c>
      <c r="FH82" s="6">
        <f ca="1"/>
        <v>0</v>
      </c>
      <c r="FI82" s="6">
        <f ca="1"/>
        <v>0</v>
      </c>
      <c r="FJ82" s="6">
        <f ca="1"/>
        <v>0</v>
      </c>
      <c r="FK82" s="6">
        <f ca="1"/>
        <v>0</v>
      </c>
      <c r="GH82" s="71"/>
      <c r="GI82" s="1" t="s">
        <v>1</v>
      </c>
      <c r="GJ82" s="6">
        <f ca="1"/>
        <v>15.638137863841187</v>
      </c>
      <c r="GM82" s="6">
        <f t="shared" ref="GM82:GM88" ca="1" si="31">IF((ROW()-ROW($GM$81))=(COLUMN()-COLUMN($GM$81)),INDIRECT(ADDRESS(ROW($GJ82),COLUMN($GJ82))),0)</f>
        <v>0</v>
      </c>
      <c r="GN82" s="6">
        <f t="shared" ca="1" si="27"/>
        <v>15.638137863841187</v>
      </c>
      <c r="GO82" s="6">
        <f t="shared" ca="1" si="27"/>
        <v>0</v>
      </c>
      <c r="GP82" s="6">
        <f t="shared" ca="1" si="27"/>
        <v>0</v>
      </c>
      <c r="GQ82" s="6">
        <f t="shared" ca="1" si="27"/>
        <v>0</v>
      </c>
      <c r="GR82" s="6">
        <f t="shared" ca="1" si="27"/>
        <v>0</v>
      </c>
      <c r="GS82" s="6">
        <f t="shared" ca="1" si="27"/>
        <v>0</v>
      </c>
      <c r="GT82" s="6">
        <f t="shared" ca="1" si="27"/>
        <v>0</v>
      </c>
      <c r="HE82" s="71"/>
      <c r="HF82" s="1" t="s">
        <v>1</v>
      </c>
      <c r="HG82" s="6">
        <f ca="1"/>
        <v>0</v>
      </c>
      <c r="HH82" s="6">
        <f ca="1"/>
        <v>-15.638137863841189</v>
      </c>
      <c r="HI82" s="6">
        <f ca="1"/>
        <v>0</v>
      </c>
      <c r="HJ82" s="6">
        <f ca="1"/>
        <v>0</v>
      </c>
      <c r="HK82" s="6">
        <f ca="1"/>
        <v>0</v>
      </c>
      <c r="HL82" s="6">
        <f ca="1"/>
        <v>0</v>
      </c>
      <c r="HO82" s="6">
        <f t="shared" ref="HO82:HO88" ca="1" si="32">SUM(HG82:HL82)</f>
        <v>-15.638137863841189</v>
      </c>
      <c r="HQ82" s="6">
        <f ca="1">-HO82</f>
        <v>15.638137863841189</v>
      </c>
      <c r="HT82" s="6">
        <f t="shared" ref="HT82:HT88" ca="1" si="33">IF((ROW()-ROW($HT$81))=(COLUMN()-COLUMN($HT$81)),INDIRECT(ADDRESS(ROW($HQ82),COLUMN($HQ82))),0)</f>
        <v>0</v>
      </c>
      <c r="HU82" s="6">
        <f t="shared" ca="1" si="28"/>
        <v>15.638137863841189</v>
      </c>
      <c r="HV82" s="6">
        <f t="shared" ca="1" si="28"/>
        <v>0</v>
      </c>
      <c r="HW82" s="6">
        <f t="shared" ca="1" si="28"/>
        <v>0</v>
      </c>
      <c r="HX82" s="6">
        <f t="shared" ca="1" si="28"/>
        <v>0</v>
      </c>
      <c r="HY82" s="6">
        <f t="shared" ca="1" si="28"/>
        <v>0</v>
      </c>
      <c r="HZ82" s="6">
        <f t="shared" ca="1" si="28"/>
        <v>0</v>
      </c>
      <c r="IA82" s="6">
        <f t="shared" ca="1" si="28"/>
        <v>0</v>
      </c>
      <c r="IB82" s="51"/>
      <c r="IC82" s="51"/>
      <c r="ID82" s="71"/>
      <c r="IE82" s="1" t="s">
        <v>21</v>
      </c>
      <c r="IF82" s="6">
        <f ca="1"/>
        <v>0</v>
      </c>
      <c r="IG82" s="6">
        <f ca="1"/>
        <v>15.638137863841189</v>
      </c>
      <c r="IH82" s="6">
        <f ca="1"/>
        <v>0</v>
      </c>
      <c r="II82" s="6">
        <f ca="1"/>
        <v>0</v>
      </c>
      <c r="IJ82" s="6">
        <f ca="1"/>
        <v>0</v>
      </c>
      <c r="IK82" s="6">
        <f ca="1"/>
        <v>0</v>
      </c>
      <c r="IL82" s="6">
        <f ca="1"/>
        <v>0</v>
      </c>
      <c r="IM82" s="6">
        <f ca="1"/>
        <v>0</v>
      </c>
      <c r="JJ82" s="79"/>
      <c r="JK82" s="63"/>
      <c r="JL82" s="51"/>
      <c r="JM82" s="31"/>
      <c r="JN82" s="31"/>
      <c r="JO82" s="51"/>
      <c r="JP82" s="51"/>
      <c r="JQ82" s="51"/>
      <c r="JR82" s="51"/>
      <c r="JS82" s="51"/>
      <c r="JT82" s="51"/>
      <c r="JU82" s="51"/>
      <c r="JV82" s="51"/>
      <c r="JW82" s="31"/>
      <c r="JX82" s="31"/>
      <c r="KG82" s="71"/>
      <c r="KH82" s="1" t="s">
        <v>1</v>
      </c>
      <c r="KI82" s="6">
        <f ca="1"/>
        <v>0</v>
      </c>
      <c r="KJ82" s="6">
        <f ca="1"/>
        <v>-101.85230179028133</v>
      </c>
      <c r="KK82" s="6">
        <f ca="1"/>
        <v>0</v>
      </c>
      <c r="KL82" s="6">
        <f ca="1"/>
        <v>0</v>
      </c>
      <c r="KM82" s="6">
        <f ca="1"/>
        <v>0</v>
      </c>
      <c r="KN82" s="6">
        <f ca="1"/>
        <v>0</v>
      </c>
      <c r="KQ82" s="6">
        <f t="shared" ref="KQ82:KQ88" ca="1" si="34">SUM(KI82:KN82)</f>
        <v>-101.85230179028133</v>
      </c>
      <c r="KS82" s="6">
        <f ca="1">-KQ82</f>
        <v>101.85230179028133</v>
      </c>
      <c r="KV82" s="6">
        <f t="shared" ref="KV82:KV88" ca="1" si="35">IF((ROW()-ROW($KV$81))=(COLUMN()-COLUMN($KV$81)),INDIRECT(ADDRESS(ROW($KS82),COLUMN($KS82))),0)</f>
        <v>0</v>
      </c>
      <c r="KW82" s="6">
        <f t="shared" ca="1" si="29"/>
        <v>101.85230179028133</v>
      </c>
      <c r="KX82" s="6">
        <f t="shared" ca="1" si="29"/>
        <v>0</v>
      </c>
      <c r="KY82" s="6">
        <f t="shared" ca="1" si="29"/>
        <v>0</v>
      </c>
      <c r="KZ82" s="6">
        <f t="shared" ca="1" si="29"/>
        <v>0</v>
      </c>
      <c r="LA82" s="6">
        <f t="shared" ca="1" si="29"/>
        <v>0</v>
      </c>
      <c r="LB82" s="6">
        <f t="shared" ca="1" si="29"/>
        <v>0</v>
      </c>
      <c r="LC82" s="6">
        <f t="shared" ca="1" si="29"/>
        <v>0</v>
      </c>
      <c r="LD82" s="51"/>
      <c r="LE82" s="51"/>
      <c r="LF82" s="71"/>
      <c r="LG82" s="1" t="s">
        <v>21</v>
      </c>
      <c r="LH82" s="6">
        <f ca="1"/>
        <v>0</v>
      </c>
      <c r="LI82" s="6">
        <f ca="1"/>
        <v>101.85230179028133</v>
      </c>
      <c r="LJ82" s="6">
        <f ca="1"/>
        <v>0</v>
      </c>
      <c r="LK82" s="6">
        <f ca="1"/>
        <v>0</v>
      </c>
      <c r="LL82" s="6">
        <f ca="1"/>
        <v>0</v>
      </c>
      <c r="LM82" s="6">
        <f ca="1"/>
        <v>0</v>
      </c>
      <c r="LN82" s="6">
        <f ca="1"/>
        <v>0</v>
      </c>
      <c r="LO82" s="6">
        <f ca="1"/>
        <v>0</v>
      </c>
    </row>
    <row r="83" spans="1:327" ht="18">
      <c r="A83" s="71"/>
      <c r="B83" s="1" t="s">
        <v>27</v>
      </c>
      <c r="L83" s="6">
        <v>19.399999999999999</v>
      </c>
      <c r="M83" s="6">
        <v>0</v>
      </c>
      <c r="N83" s="6">
        <v>0</v>
      </c>
      <c r="O83" s="6">
        <v>0</v>
      </c>
      <c r="P83" s="6">
        <v>-19.399999999999999</v>
      </c>
      <c r="Q83" s="6">
        <v>0</v>
      </c>
      <c r="Z83" s="6">
        <f t="shared" si="23"/>
        <v>0</v>
      </c>
      <c r="AH83" s="6">
        <f ca="1"/>
        <v>0</v>
      </c>
      <c r="AI83" s="6">
        <f ca="1"/>
        <v>0</v>
      </c>
      <c r="AJ83" s="6">
        <f ca="1"/>
        <v>0.13392857142857142</v>
      </c>
      <c r="AK83" s="6">
        <f ca="1"/>
        <v>0</v>
      </c>
      <c r="AL83" s="6">
        <f ca="1"/>
        <v>0</v>
      </c>
      <c r="AM83" s="6">
        <f ca="1"/>
        <v>0</v>
      </c>
      <c r="AN83" s="6">
        <f ca="1"/>
        <v>48.5</v>
      </c>
      <c r="AO83" s="6">
        <f ca="1"/>
        <v>0</v>
      </c>
      <c r="AS83" s="6">
        <f ca="1"/>
        <v>0</v>
      </c>
      <c r="AT83" s="6">
        <f ca="1"/>
        <v>0</v>
      </c>
      <c r="AU83" s="6">
        <f ca="1"/>
        <v>0.8660714285714286</v>
      </c>
      <c r="AV83" s="6">
        <f ca="1"/>
        <v>0</v>
      </c>
      <c r="AW83" s="6">
        <f ca="1"/>
        <v>0</v>
      </c>
      <c r="AX83" s="6">
        <f ca="1"/>
        <v>0</v>
      </c>
      <c r="AY83" s="6">
        <f ca="1"/>
        <v>-48.5</v>
      </c>
      <c r="AZ83" s="6">
        <f ca="1"/>
        <v>0</v>
      </c>
      <c r="BD83" s="6">
        <f ca="1"/>
        <v>0</v>
      </c>
      <c r="BE83" s="6">
        <f ca="1"/>
        <v>0</v>
      </c>
      <c r="BF83" s="6">
        <f ca="1"/>
        <v>1.1546391752577319</v>
      </c>
      <c r="BG83" s="6">
        <f ca="1"/>
        <v>0</v>
      </c>
      <c r="BH83" s="6">
        <f ca="1"/>
        <v>0</v>
      </c>
      <c r="BI83" s="6">
        <f ca="1"/>
        <v>0</v>
      </c>
      <c r="BJ83" s="6">
        <f ca="1"/>
        <v>56</v>
      </c>
      <c r="BK83" s="6">
        <f ca="1"/>
        <v>0</v>
      </c>
      <c r="BN83" s="6">
        <f ca="1"/>
        <v>22.400000000000002</v>
      </c>
      <c r="BO83" s="7">
        <f ca="1">BN83-AB44</f>
        <v>0</v>
      </c>
      <c r="BS83" s="6">
        <f ca="1"/>
        <v>0.13392857142857142</v>
      </c>
      <c r="BT83" s="6">
        <f ca="1"/>
        <v>0</v>
      </c>
      <c r="BU83" s="6">
        <f ca="1"/>
        <v>0</v>
      </c>
      <c r="BV83" s="6">
        <f ca="1"/>
        <v>0</v>
      </c>
      <c r="BW83" s="6">
        <f ca="1"/>
        <v>0.86607142857142849</v>
      </c>
      <c r="BX83" s="6">
        <f ca="1"/>
        <v>0</v>
      </c>
      <c r="BZ83" s="7">
        <f t="shared" ca="1" si="24"/>
        <v>0.99999999999999989</v>
      </c>
      <c r="DF83" s="71"/>
      <c r="DG83" s="1" t="s">
        <v>27</v>
      </c>
      <c r="DH83" s="6">
        <f ca="1"/>
        <v>22.399999999999995</v>
      </c>
      <c r="DK83" s="6">
        <f t="shared" ca="1" si="25"/>
        <v>0</v>
      </c>
      <c r="DL83" s="6">
        <f t="shared" ca="1" si="25"/>
        <v>0</v>
      </c>
      <c r="DM83" s="6">
        <f t="shared" ca="1" si="25"/>
        <v>22.399999999999995</v>
      </c>
      <c r="DN83" s="6">
        <f t="shared" ca="1" si="25"/>
        <v>0</v>
      </c>
      <c r="DO83" s="6">
        <f t="shared" ca="1" si="25"/>
        <v>0</v>
      </c>
      <c r="DP83" s="6">
        <f t="shared" ca="1" si="25"/>
        <v>0</v>
      </c>
      <c r="DQ83" s="6">
        <f t="shared" ca="1" si="25"/>
        <v>0</v>
      </c>
      <c r="DR83" s="6">
        <f t="shared" ca="1" si="25"/>
        <v>0</v>
      </c>
      <c r="EC83" s="71"/>
      <c r="ED83" s="1" t="s">
        <v>27</v>
      </c>
      <c r="EE83" s="6">
        <f ca="1"/>
        <v>19.399999999999995</v>
      </c>
      <c r="EF83" s="6">
        <f ca="1"/>
        <v>0</v>
      </c>
      <c r="EG83" s="6">
        <f ca="1"/>
        <v>0</v>
      </c>
      <c r="EH83" s="6">
        <f ca="1"/>
        <v>0</v>
      </c>
      <c r="EI83" s="6">
        <f ca="1"/>
        <v>-19.399999999999999</v>
      </c>
      <c r="EJ83" s="6">
        <f ca="1"/>
        <v>0</v>
      </c>
      <c r="EM83" s="6">
        <f t="shared" ca="1" si="30"/>
        <v>-3.5527136788005009E-15</v>
      </c>
      <c r="EO83" s="6">
        <v>0</v>
      </c>
      <c r="ER83" s="6">
        <f t="shared" ca="1" si="26"/>
        <v>0</v>
      </c>
      <c r="ES83" s="6">
        <f t="shared" ca="1" si="26"/>
        <v>0</v>
      </c>
      <c r="ET83" s="6">
        <f t="shared" ca="1" si="26"/>
        <v>0</v>
      </c>
      <c r="EU83" s="6">
        <f t="shared" ca="1" si="26"/>
        <v>0</v>
      </c>
      <c r="EV83" s="6">
        <f t="shared" ca="1" si="26"/>
        <v>0</v>
      </c>
      <c r="EW83" s="6">
        <f t="shared" ca="1" si="26"/>
        <v>0</v>
      </c>
      <c r="EX83" s="6">
        <f t="shared" ca="1" si="26"/>
        <v>0</v>
      </c>
      <c r="EY83" s="6">
        <f t="shared" ca="1" si="26"/>
        <v>0</v>
      </c>
      <c r="EZ83" s="29"/>
      <c r="FA83" s="29"/>
      <c r="FB83" s="29"/>
      <c r="FC83" s="31"/>
      <c r="FD83" s="77" t="s">
        <v>119</v>
      </c>
      <c r="FE83" s="77"/>
      <c r="FF83" s="77"/>
      <c r="FG83" s="77"/>
      <c r="FH83" s="77"/>
      <c r="FI83" s="77"/>
      <c r="FJ83" s="77"/>
      <c r="FK83" s="77"/>
      <c r="GH83" s="71"/>
      <c r="GI83" s="1" t="s">
        <v>27</v>
      </c>
      <c r="GJ83" s="6">
        <f ca="1"/>
        <v>11.488659793814431</v>
      </c>
      <c r="GM83" s="6">
        <f t="shared" ca="1" si="31"/>
        <v>0</v>
      </c>
      <c r="GN83" s="6">
        <f t="shared" ca="1" si="27"/>
        <v>0</v>
      </c>
      <c r="GO83" s="6">
        <f t="shared" ca="1" si="27"/>
        <v>11.488659793814431</v>
      </c>
      <c r="GP83" s="6">
        <f t="shared" ca="1" si="27"/>
        <v>0</v>
      </c>
      <c r="GQ83" s="6">
        <f t="shared" ca="1" si="27"/>
        <v>0</v>
      </c>
      <c r="GR83" s="6">
        <f t="shared" ca="1" si="27"/>
        <v>0</v>
      </c>
      <c r="GS83" s="6">
        <f t="shared" ca="1" si="27"/>
        <v>0</v>
      </c>
      <c r="GT83" s="6">
        <f t="shared" ca="1" si="27"/>
        <v>0</v>
      </c>
      <c r="HE83" s="71"/>
      <c r="HF83" s="1" t="s">
        <v>27</v>
      </c>
      <c r="HG83" s="6">
        <f ca="1"/>
        <v>9.9499999999999993</v>
      </c>
      <c r="HH83" s="6">
        <f ca="1"/>
        <v>0</v>
      </c>
      <c r="HI83" s="6">
        <f ca="1"/>
        <v>0</v>
      </c>
      <c r="HJ83" s="6">
        <f ca="1"/>
        <v>0</v>
      </c>
      <c r="HK83" s="6">
        <f ca="1"/>
        <v>-9.9499999999999993</v>
      </c>
      <c r="HL83" s="6">
        <f ca="1"/>
        <v>0</v>
      </c>
      <c r="HO83" s="6">
        <f t="shared" ca="1" si="32"/>
        <v>0</v>
      </c>
      <c r="HQ83" s="6">
        <v>0</v>
      </c>
      <c r="HT83" s="6">
        <f t="shared" ca="1" si="33"/>
        <v>0</v>
      </c>
      <c r="HU83" s="6">
        <f t="shared" ca="1" si="28"/>
        <v>0</v>
      </c>
      <c r="HV83" s="6">
        <f t="shared" ca="1" si="28"/>
        <v>0</v>
      </c>
      <c r="HW83" s="6">
        <f t="shared" ca="1" si="28"/>
        <v>0</v>
      </c>
      <c r="HX83" s="6">
        <f t="shared" ca="1" si="28"/>
        <v>0</v>
      </c>
      <c r="HY83" s="6">
        <f t="shared" ca="1" si="28"/>
        <v>0</v>
      </c>
      <c r="HZ83" s="6">
        <f t="shared" ca="1" si="28"/>
        <v>0</v>
      </c>
      <c r="IA83" s="6">
        <f t="shared" ca="1" si="28"/>
        <v>0</v>
      </c>
      <c r="IB83" s="29"/>
      <c r="IC83" s="29"/>
      <c r="ID83" s="29"/>
      <c r="IE83" s="31"/>
      <c r="IF83" s="77" t="s">
        <v>130</v>
      </c>
      <c r="IG83" s="77"/>
      <c r="IH83" s="77"/>
      <c r="II83" s="77"/>
      <c r="IJ83" s="77"/>
      <c r="IK83" s="77"/>
      <c r="IL83" s="77"/>
      <c r="IM83" s="77"/>
      <c r="JJ83" s="79"/>
      <c r="JK83" s="63"/>
      <c r="JL83" s="51"/>
      <c r="JM83" s="31"/>
      <c r="JN83" s="31"/>
      <c r="JO83" s="51"/>
      <c r="JP83" s="51"/>
      <c r="JQ83" s="51"/>
      <c r="JR83" s="51"/>
      <c r="JS83" s="51"/>
      <c r="JT83" s="51"/>
      <c r="JU83" s="51"/>
      <c r="JV83" s="51"/>
      <c r="JW83" s="31"/>
      <c r="JX83" s="31"/>
      <c r="KG83" s="71"/>
      <c r="KH83" s="1" t="s">
        <v>27</v>
      </c>
      <c r="KI83" s="6">
        <f ca="1"/>
        <v>9.9500000000000011</v>
      </c>
      <c r="KJ83" s="6">
        <f ca="1"/>
        <v>0</v>
      </c>
      <c r="KK83" s="6">
        <f ca="1"/>
        <v>0</v>
      </c>
      <c r="KL83" s="6">
        <f ca="1"/>
        <v>0</v>
      </c>
      <c r="KM83" s="6">
        <f ca="1"/>
        <v>-9.9499999999999993</v>
      </c>
      <c r="KN83" s="6">
        <f ca="1"/>
        <v>0</v>
      </c>
      <c r="KQ83" s="6">
        <f t="shared" ca="1" si="34"/>
        <v>1.7763568394002505E-15</v>
      </c>
      <c r="KS83" s="6">
        <v>0</v>
      </c>
      <c r="KV83" s="6">
        <f t="shared" ca="1" si="35"/>
        <v>0</v>
      </c>
      <c r="KW83" s="6">
        <f t="shared" ca="1" si="29"/>
        <v>0</v>
      </c>
      <c r="KX83" s="6">
        <f t="shared" ca="1" si="29"/>
        <v>0</v>
      </c>
      <c r="KY83" s="6">
        <f t="shared" ca="1" si="29"/>
        <v>0</v>
      </c>
      <c r="KZ83" s="6">
        <f t="shared" ca="1" si="29"/>
        <v>0</v>
      </c>
      <c r="LA83" s="6">
        <f t="shared" ca="1" si="29"/>
        <v>0</v>
      </c>
      <c r="LB83" s="6">
        <f t="shared" ca="1" si="29"/>
        <v>0</v>
      </c>
      <c r="LC83" s="6">
        <f t="shared" ca="1" si="29"/>
        <v>0</v>
      </c>
      <c r="LD83" s="29"/>
      <c r="LE83" s="29"/>
      <c r="LF83" s="29"/>
      <c r="LG83" s="31"/>
      <c r="LH83" s="77" t="s">
        <v>139</v>
      </c>
      <c r="LI83" s="77"/>
      <c r="LJ83" s="77"/>
      <c r="LK83" s="77"/>
      <c r="LL83" s="77"/>
      <c r="LM83" s="77"/>
      <c r="LN83" s="77"/>
      <c r="LO83" s="77"/>
    </row>
    <row r="84" spans="1:327">
      <c r="A84" s="71"/>
      <c r="B84" s="1" t="s">
        <v>26</v>
      </c>
      <c r="L84" s="6">
        <v>0</v>
      </c>
      <c r="M84" s="6">
        <v>78.2</v>
      </c>
      <c r="N84" s="6">
        <v>-17.8</v>
      </c>
      <c r="O84" s="6">
        <v>-32.299999999999997</v>
      </c>
      <c r="P84" s="6">
        <v>0</v>
      </c>
      <c r="Q84" s="6">
        <v>-28.1</v>
      </c>
      <c r="Z84" s="6">
        <f t="shared" si="23"/>
        <v>0</v>
      </c>
      <c r="AH84" s="6">
        <f ca="1"/>
        <v>0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1.4126984126984126</v>
      </c>
      <c r="AM84" s="6">
        <f ca="1"/>
        <v>1.2817460317460314</v>
      </c>
      <c r="AN84" s="6">
        <f ca="1"/>
        <v>0</v>
      </c>
      <c r="AO84" s="6">
        <f ca="1"/>
        <v>4.7627118644067794</v>
      </c>
      <c r="AS84" s="6">
        <f ca="1"/>
        <v>0</v>
      </c>
      <c r="AT84" s="6">
        <f ca="1"/>
        <v>0</v>
      </c>
      <c r="AU84" s="6">
        <f ca="1"/>
        <v>0</v>
      </c>
      <c r="AV84" s="6">
        <f ca="1"/>
        <v>1</v>
      </c>
      <c r="AW84" s="6">
        <f ca="1"/>
        <v>-1.4126984126984126</v>
      </c>
      <c r="AX84" s="6">
        <f ca="1"/>
        <v>-1.2817460317460314</v>
      </c>
      <c r="AY84" s="6">
        <f ca="1"/>
        <v>0</v>
      </c>
      <c r="AZ84" s="6">
        <f ca="1"/>
        <v>-4.7627118644067794</v>
      </c>
      <c r="BD84" s="6">
        <f ca="1"/>
        <v>0</v>
      </c>
      <c r="BE84" s="6">
        <f ca="1"/>
        <v>0</v>
      </c>
      <c r="BF84" s="6">
        <f ca="1"/>
        <v>0</v>
      </c>
      <c r="BG84" s="6">
        <f ca="1"/>
        <v>1</v>
      </c>
      <c r="BH84" s="6">
        <f ca="1"/>
        <v>1.4126984126984126</v>
      </c>
      <c r="BI84" s="6">
        <f ca="1"/>
        <v>1.9600655076845548</v>
      </c>
      <c r="BJ84" s="6">
        <f ca="1"/>
        <v>1.7658730158730158</v>
      </c>
      <c r="BK84" s="6">
        <f ca="1"/>
        <v>4.7627118644067794</v>
      </c>
      <c r="BN84" s="6">
        <f ca="1"/>
        <v>78.199999999999989</v>
      </c>
      <c r="BO84" s="7">
        <f ca="1">BN84-AB45</f>
        <v>0</v>
      </c>
      <c r="BS84" s="6">
        <f ca="1"/>
        <v>0</v>
      </c>
      <c r="BT84" s="6">
        <f ca="1"/>
        <v>0</v>
      </c>
      <c r="BU84" s="6">
        <f ca="1"/>
        <v>0.22762148337595911</v>
      </c>
      <c r="BV84" s="6">
        <f ca="1"/>
        <v>0.41304347826086957</v>
      </c>
      <c r="BW84" s="6">
        <f ca="1"/>
        <v>0</v>
      </c>
      <c r="BX84" s="6">
        <f ca="1"/>
        <v>0.35933503836317143</v>
      </c>
      <c r="BZ84" s="7">
        <f t="shared" ca="1" si="24"/>
        <v>1.0000000000000002</v>
      </c>
      <c r="DF84" s="71"/>
      <c r="DG84" s="1" t="s">
        <v>26</v>
      </c>
      <c r="DH84" s="6">
        <f ca="1"/>
        <v>0.70634920634920628</v>
      </c>
      <c r="DK84" s="6">
        <f t="shared" ca="1" si="25"/>
        <v>0</v>
      </c>
      <c r="DL84" s="6">
        <f t="shared" ca="1" si="25"/>
        <v>0</v>
      </c>
      <c r="DM84" s="6">
        <f t="shared" ca="1" si="25"/>
        <v>0</v>
      </c>
      <c r="DN84" s="6">
        <f t="shared" ca="1" si="25"/>
        <v>0.70634920634920628</v>
      </c>
      <c r="DO84" s="6">
        <f t="shared" ca="1" si="25"/>
        <v>0</v>
      </c>
      <c r="DP84" s="6">
        <f t="shared" ca="1" si="25"/>
        <v>0</v>
      </c>
      <c r="DQ84" s="6">
        <f t="shared" ca="1" si="25"/>
        <v>0</v>
      </c>
      <c r="DR84" s="6">
        <f t="shared" ca="1" si="25"/>
        <v>0</v>
      </c>
      <c r="EC84" s="71"/>
      <c r="ED84" s="1" t="s">
        <v>26</v>
      </c>
      <c r="EE84" s="6">
        <f ca="1"/>
        <v>0</v>
      </c>
      <c r="EF84" s="6">
        <f ca="1"/>
        <v>0.70634920634920639</v>
      </c>
      <c r="EG84" s="6">
        <f ca="1"/>
        <v>-0.70634920634920628</v>
      </c>
      <c r="EH84" s="6">
        <f ca="1"/>
        <v>0</v>
      </c>
      <c r="EI84" s="6">
        <f ca="1"/>
        <v>0</v>
      </c>
      <c r="EJ84" s="6">
        <f ca="1"/>
        <v>0</v>
      </c>
      <c r="EM84" s="6">
        <f t="shared" ca="1" si="30"/>
        <v>1.1102230246251565E-16</v>
      </c>
      <c r="EO84" s="6">
        <v>0</v>
      </c>
      <c r="ER84" s="6">
        <f t="shared" ca="1" si="26"/>
        <v>0</v>
      </c>
      <c r="ES84" s="6">
        <f t="shared" ca="1" si="26"/>
        <v>0</v>
      </c>
      <c r="ET84" s="6">
        <f t="shared" ca="1" si="26"/>
        <v>0</v>
      </c>
      <c r="EU84" s="6">
        <f t="shared" ca="1" si="26"/>
        <v>0</v>
      </c>
      <c r="EV84" s="6">
        <f t="shared" ca="1" si="26"/>
        <v>0</v>
      </c>
      <c r="EW84" s="6">
        <f t="shared" ca="1" si="26"/>
        <v>0</v>
      </c>
      <c r="EX84" s="6">
        <f t="shared" ca="1" si="26"/>
        <v>0</v>
      </c>
      <c r="EY84" s="6">
        <f t="shared" ca="1" si="26"/>
        <v>0</v>
      </c>
      <c r="EZ84" s="31"/>
      <c r="FA84" s="31"/>
      <c r="FB84" s="31"/>
      <c r="FC84" s="31"/>
      <c r="GH84" s="71"/>
      <c r="GI84" s="1" t="s">
        <v>26</v>
      </c>
      <c r="GJ84" s="6">
        <f ca="1"/>
        <v>14.056349206349203</v>
      </c>
      <c r="GM84" s="6">
        <f t="shared" ca="1" si="31"/>
        <v>0</v>
      </c>
      <c r="GN84" s="6">
        <f t="shared" ca="1" si="27"/>
        <v>0</v>
      </c>
      <c r="GO84" s="6">
        <f t="shared" ca="1" si="27"/>
        <v>0</v>
      </c>
      <c r="GP84" s="6">
        <f t="shared" ca="1" si="27"/>
        <v>14.056349206349203</v>
      </c>
      <c r="GQ84" s="6">
        <f t="shared" ca="1" si="27"/>
        <v>0</v>
      </c>
      <c r="GR84" s="6">
        <f t="shared" ca="1" si="27"/>
        <v>0</v>
      </c>
      <c r="GS84" s="6">
        <f t="shared" ca="1" si="27"/>
        <v>0</v>
      </c>
      <c r="GT84" s="6">
        <f t="shared" ca="1" si="27"/>
        <v>0</v>
      </c>
      <c r="HE84" s="71"/>
      <c r="HF84" s="1" t="s">
        <v>26</v>
      </c>
      <c r="HG84" s="6">
        <f ca="1"/>
        <v>0</v>
      </c>
      <c r="HH84" s="6">
        <f ca="1"/>
        <v>14.056349206349207</v>
      </c>
      <c r="HI84" s="6">
        <f ca="1"/>
        <v>-14.056349206349203</v>
      </c>
      <c r="HJ84" s="6">
        <f ca="1"/>
        <v>0</v>
      </c>
      <c r="HK84" s="6">
        <f ca="1"/>
        <v>0</v>
      </c>
      <c r="HL84" s="6">
        <f ca="1"/>
        <v>0</v>
      </c>
      <c r="HO84" s="6">
        <f t="shared" ca="1" si="32"/>
        <v>3.5527136788005009E-15</v>
      </c>
      <c r="HQ84" s="6">
        <v>0</v>
      </c>
      <c r="HT84" s="6">
        <f t="shared" ca="1" si="33"/>
        <v>0</v>
      </c>
      <c r="HU84" s="6">
        <f t="shared" ca="1" si="28"/>
        <v>0</v>
      </c>
      <c r="HV84" s="6">
        <f t="shared" ca="1" si="28"/>
        <v>0</v>
      </c>
      <c r="HW84" s="6">
        <f t="shared" ca="1" si="28"/>
        <v>0</v>
      </c>
      <c r="HX84" s="6">
        <f t="shared" ca="1" si="28"/>
        <v>0</v>
      </c>
      <c r="HY84" s="6">
        <f t="shared" ca="1" si="28"/>
        <v>0</v>
      </c>
      <c r="HZ84" s="6">
        <f t="shared" ca="1" si="28"/>
        <v>0</v>
      </c>
      <c r="IA84" s="6">
        <f t="shared" ca="1" si="28"/>
        <v>0</v>
      </c>
      <c r="IB84" s="31"/>
      <c r="IC84" s="31"/>
      <c r="ID84" s="31"/>
      <c r="IE84" s="31"/>
      <c r="JJ84" s="79"/>
      <c r="JK84" s="63"/>
      <c r="JL84" s="51"/>
      <c r="JM84" s="31"/>
      <c r="JN84" s="31"/>
      <c r="JO84" s="51"/>
      <c r="JP84" s="51"/>
      <c r="JQ84" s="51"/>
      <c r="JR84" s="51"/>
      <c r="JS84" s="51"/>
      <c r="JT84" s="51"/>
      <c r="JU84" s="51"/>
      <c r="JV84" s="51"/>
      <c r="JW84" s="31"/>
      <c r="JX84" s="31"/>
      <c r="KG84" s="71"/>
      <c r="KH84" s="1" t="s">
        <v>26</v>
      </c>
      <c r="KI84" s="6">
        <f ca="1"/>
        <v>0</v>
      </c>
      <c r="KJ84" s="6">
        <f ca="1"/>
        <v>91.550000000000011</v>
      </c>
      <c r="KK84" s="6">
        <f ca="1"/>
        <v>-31.15</v>
      </c>
      <c r="KL84" s="6">
        <f ca="1"/>
        <v>-32.299999999999997</v>
      </c>
      <c r="KM84" s="6">
        <f ca="1"/>
        <v>0</v>
      </c>
      <c r="KN84" s="6">
        <f ca="1"/>
        <v>-28.1</v>
      </c>
      <c r="KQ84" s="6">
        <f t="shared" ca="1" si="34"/>
        <v>0</v>
      </c>
      <c r="KS84" s="6">
        <v>0</v>
      </c>
      <c r="KV84" s="6">
        <f t="shared" ca="1" si="35"/>
        <v>0</v>
      </c>
      <c r="KW84" s="6">
        <f t="shared" ca="1" si="29"/>
        <v>0</v>
      </c>
      <c r="KX84" s="6">
        <f t="shared" ca="1" si="29"/>
        <v>0</v>
      </c>
      <c r="KY84" s="6">
        <f t="shared" ca="1" si="29"/>
        <v>0</v>
      </c>
      <c r="KZ84" s="6">
        <f t="shared" ca="1" si="29"/>
        <v>0</v>
      </c>
      <c r="LA84" s="6">
        <f t="shared" ca="1" si="29"/>
        <v>0</v>
      </c>
      <c r="LB84" s="6">
        <f t="shared" ca="1" si="29"/>
        <v>0</v>
      </c>
      <c r="LC84" s="6">
        <f t="shared" ca="1" si="29"/>
        <v>0</v>
      </c>
      <c r="LD84" s="31"/>
      <c r="LE84" s="31"/>
      <c r="LF84" s="31"/>
      <c r="LG84" s="31"/>
      <c r="LH84" s="6">
        <f ca="1">SUM(LH81:LH82)</f>
        <v>11.488659793814435</v>
      </c>
      <c r="LI84" s="6">
        <f t="shared" ref="LI84:LO84" ca="1" si="36">SUM(LI81:LI82)</f>
        <v>101.85230179028133</v>
      </c>
      <c r="LJ84" s="6">
        <f t="shared" ca="1" si="36"/>
        <v>0</v>
      </c>
      <c r="LK84" s="6">
        <f t="shared" ca="1" si="36"/>
        <v>0</v>
      </c>
      <c r="LL84" s="6">
        <f t="shared" ca="1" si="36"/>
        <v>0</v>
      </c>
      <c r="LM84" s="6">
        <f t="shared" ca="1" si="36"/>
        <v>0</v>
      </c>
      <c r="LN84" s="6">
        <f t="shared" ca="1" si="36"/>
        <v>0</v>
      </c>
      <c r="LO84" s="6">
        <f t="shared" ca="1" si="36"/>
        <v>0</v>
      </c>
    </row>
    <row r="85" spans="1:327">
      <c r="A85" s="71"/>
      <c r="B85" s="1" t="s">
        <v>29</v>
      </c>
      <c r="L85" s="6">
        <v>0</v>
      </c>
      <c r="M85" s="6">
        <v>0</v>
      </c>
      <c r="N85" s="6">
        <v>12.6</v>
      </c>
      <c r="O85" s="6">
        <v>-12.1</v>
      </c>
      <c r="P85" s="6">
        <v>-0.5</v>
      </c>
      <c r="Q85" s="6">
        <v>0</v>
      </c>
      <c r="Z85" s="6">
        <f t="shared" si="23"/>
        <v>0</v>
      </c>
      <c r="AH85" s="6">
        <f ca="1"/>
        <v>0</v>
      </c>
      <c r="AI85" s="6">
        <f ca="1"/>
        <v>0</v>
      </c>
      <c r="AJ85" s="6">
        <f ca="1"/>
        <v>0</v>
      </c>
      <c r="AK85" s="6">
        <f ca="1"/>
        <v>0</v>
      </c>
      <c r="AL85" s="6">
        <f ca="1"/>
        <v>0</v>
      </c>
      <c r="AM85" s="6">
        <f ca="1"/>
        <v>0.48015873015873006</v>
      </c>
      <c r="AN85" s="6">
        <f ca="1"/>
        <v>1.25</v>
      </c>
      <c r="AO85" s="6">
        <f ca="1"/>
        <v>0</v>
      </c>
      <c r="AS85" s="6">
        <f ca="1"/>
        <v>0</v>
      </c>
      <c r="AT85" s="6">
        <f ca="1"/>
        <v>0</v>
      </c>
      <c r="AU85" s="6">
        <f ca="1"/>
        <v>0</v>
      </c>
      <c r="AV85" s="6">
        <f ca="1"/>
        <v>0</v>
      </c>
      <c r="AW85" s="6">
        <f ca="1"/>
        <v>1</v>
      </c>
      <c r="AX85" s="6">
        <f ca="1"/>
        <v>-0.48015873015873006</v>
      </c>
      <c r="AY85" s="6">
        <f ca="1"/>
        <v>-1.25</v>
      </c>
      <c r="AZ85" s="6">
        <f ca="1"/>
        <v>0</v>
      </c>
      <c r="BD85" s="6">
        <f ca="1"/>
        <v>0</v>
      </c>
      <c r="BE85" s="6">
        <f ca="1"/>
        <v>0</v>
      </c>
      <c r="BF85" s="6">
        <f ca="1"/>
        <v>0</v>
      </c>
      <c r="BG85" s="6">
        <f ca="1"/>
        <v>0</v>
      </c>
      <c r="BH85" s="6">
        <f ca="1"/>
        <v>1</v>
      </c>
      <c r="BI85" s="6">
        <f ca="1"/>
        <v>0.48015873015873006</v>
      </c>
      <c r="BJ85" s="6">
        <f ca="1"/>
        <v>1.25</v>
      </c>
      <c r="BK85" s="6">
        <f ca="1"/>
        <v>0</v>
      </c>
      <c r="BN85" s="6">
        <f ca="1"/>
        <v>12.599999999999998</v>
      </c>
      <c r="BO85" s="7">
        <f ca="1">BN85-AB46</f>
        <v>0</v>
      </c>
      <c r="BS85" s="6">
        <f ca="1"/>
        <v>0</v>
      </c>
      <c r="BT85" s="6">
        <f ca="1"/>
        <v>0</v>
      </c>
      <c r="BU85" s="6">
        <f ca="1"/>
        <v>0</v>
      </c>
      <c r="BV85" s="6">
        <f ca="1"/>
        <v>0.96031746031746024</v>
      </c>
      <c r="BW85" s="6">
        <f ca="1"/>
        <v>3.968253968253968E-2</v>
      </c>
      <c r="BX85" s="6">
        <f ca="1"/>
        <v>0</v>
      </c>
      <c r="BZ85" s="7">
        <f t="shared" ca="1" si="24"/>
        <v>0.99999999999999989</v>
      </c>
      <c r="DF85" s="71"/>
      <c r="DG85" s="1" t="s">
        <v>29</v>
      </c>
      <c r="DH85" s="6">
        <f ca="1"/>
        <v>0.5</v>
      </c>
      <c r="DK85" s="6">
        <f t="shared" ca="1" si="25"/>
        <v>0</v>
      </c>
      <c r="DL85" s="6">
        <f t="shared" ca="1" si="25"/>
        <v>0</v>
      </c>
      <c r="DM85" s="6">
        <f t="shared" ca="1" si="25"/>
        <v>0</v>
      </c>
      <c r="DN85" s="6">
        <f t="shared" ca="1" si="25"/>
        <v>0</v>
      </c>
      <c r="DO85" s="6">
        <f t="shared" ca="1" si="25"/>
        <v>0.5</v>
      </c>
      <c r="DP85" s="6">
        <f t="shared" ca="1" si="25"/>
        <v>0</v>
      </c>
      <c r="DQ85" s="6">
        <f t="shared" ca="1" si="25"/>
        <v>0</v>
      </c>
      <c r="DR85" s="6">
        <f t="shared" ca="1" si="25"/>
        <v>0</v>
      </c>
      <c r="EC85" s="71"/>
      <c r="ED85" s="1" t="s">
        <v>29</v>
      </c>
      <c r="EE85" s="6">
        <f ca="1"/>
        <v>0</v>
      </c>
      <c r="EF85" s="6">
        <f ca="1"/>
        <v>0</v>
      </c>
      <c r="EG85" s="6">
        <f ca="1"/>
        <v>0.49999999999999994</v>
      </c>
      <c r="EH85" s="6">
        <f ca="1"/>
        <v>0</v>
      </c>
      <c r="EI85" s="6">
        <f ca="1"/>
        <v>-0.5</v>
      </c>
      <c r="EJ85" s="6">
        <f ca="1"/>
        <v>0</v>
      </c>
      <c r="EM85" s="6">
        <f t="shared" ca="1" si="30"/>
        <v>-5.5511151231257827E-17</v>
      </c>
      <c r="EO85" s="6">
        <v>0</v>
      </c>
      <c r="ER85" s="6">
        <f t="shared" ca="1" si="26"/>
        <v>0</v>
      </c>
      <c r="ES85" s="6">
        <f t="shared" ca="1" si="26"/>
        <v>0</v>
      </c>
      <c r="ET85" s="6">
        <f t="shared" ca="1" si="26"/>
        <v>0</v>
      </c>
      <c r="EU85" s="6">
        <f t="shared" ca="1" si="26"/>
        <v>0</v>
      </c>
      <c r="EV85" s="6">
        <f t="shared" ca="1" si="26"/>
        <v>0</v>
      </c>
      <c r="EW85" s="6">
        <f t="shared" ca="1" si="26"/>
        <v>0</v>
      </c>
      <c r="EX85" s="6">
        <f t="shared" ca="1" si="26"/>
        <v>0</v>
      </c>
      <c r="EY85" s="6">
        <f t="shared" ca="1" si="26"/>
        <v>0</v>
      </c>
      <c r="EZ85" s="31"/>
      <c r="FA85" s="31"/>
      <c r="FB85" s="31"/>
      <c r="FC85" s="31"/>
      <c r="GH85" s="71"/>
      <c r="GI85" s="1" t="s">
        <v>29</v>
      </c>
      <c r="GJ85" s="6">
        <f ca="1"/>
        <v>9.9499999999999993</v>
      </c>
      <c r="GM85" s="6">
        <f t="shared" ca="1" si="31"/>
        <v>0</v>
      </c>
      <c r="GN85" s="6">
        <f t="shared" ca="1" si="27"/>
        <v>0</v>
      </c>
      <c r="GO85" s="6">
        <f t="shared" ca="1" si="27"/>
        <v>0</v>
      </c>
      <c r="GP85" s="6">
        <f t="shared" ca="1" si="27"/>
        <v>0</v>
      </c>
      <c r="GQ85" s="6">
        <f t="shared" ca="1" si="27"/>
        <v>9.9499999999999993</v>
      </c>
      <c r="GR85" s="6">
        <f t="shared" ca="1" si="27"/>
        <v>0</v>
      </c>
      <c r="GS85" s="6">
        <f t="shared" ca="1" si="27"/>
        <v>0</v>
      </c>
      <c r="GT85" s="6">
        <f t="shared" ca="1" si="27"/>
        <v>0</v>
      </c>
      <c r="HE85" s="71"/>
      <c r="HF85" s="1" t="s">
        <v>29</v>
      </c>
      <c r="HG85" s="6">
        <f ca="1"/>
        <v>0</v>
      </c>
      <c r="HH85" s="6">
        <f ca="1"/>
        <v>0</v>
      </c>
      <c r="HI85" s="6">
        <f ca="1"/>
        <v>9.9499999999999975</v>
      </c>
      <c r="HJ85" s="6">
        <f ca="1"/>
        <v>0</v>
      </c>
      <c r="HK85" s="6">
        <f ca="1"/>
        <v>-9.9499999999999993</v>
      </c>
      <c r="HL85" s="6">
        <f ca="1"/>
        <v>0</v>
      </c>
      <c r="HO85" s="6">
        <f t="shared" ca="1" si="32"/>
        <v>-1.7763568394002505E-15</v>
      </c>
      <c r="HQ85" s="6">
        <v>0</v>
      </c>
      <c r="HT85" s="6">
        <f t="shared" ca="1" si="33"/>
        <v>0</v>
      </c>
      <c r="HU85" s="6">
        <f t="shared" ca="1" si="28"/>
        <v>0</v>
      </c>
      <c r="HV85" s="6">
        <f t="shared" ca="1" si="28"/>
        <v>0</v>
      </c>
      <c r="HW85" s="6">
        <f t="shared" ca="1" si="28"/>
        <v>0</v>
      </c>
      <c r="HX85" s="6">
        <f t="shared" ca="1" si="28"/>
        <v>0</v>
      </c>
      <c r="HY85" s="6">
        <f t="shared" ca="1" si="28"/>
        <v>0</v>
      </c>
      <c r="HZ85" s="6">
        <f t="shared" ca="1" si="28"/>
        <v>0</v>
      </c>
      <c r="IA85" s="6">
        <f t="shared" ca="1" si="28"/>
        <v>0</v>
      </c>
      <c r="IB85" s="31"/>
      <c r="IC85" s="31"/>
      <c r="ID85" s="31"/>
      <c r="IE85" s="31"/>
      <c r="JJ85" s="79"/>
      <c r="JK85" s="63"/>
      <c r="JL85" s="51"/>
      <c r="JM85" s="31"/>
      <c r="JN85" s="31"/>
      <c r="JO85" s="51"/>
      <c r="JP85" s="51"/>
      <c r="JQ85" s="51"/>
      <c r="JR85" s="51"/>
      <c r="JS85" s="51"/>
      <c r="JT85" s="51"/>
      <c r="JU85" s="51"/>
      <c r="JV85" s="51"/>
      <c r="JW85" s="31"/>
      <c r="JX85" s="31"/>
      <c r="KG85" s="71"/>
      <c r="KH85" s="1" t="s">
        <v>29</v>
      </c>
      <c r="KI85" s="6">
        <f ca="1"/>
        <v>0</v>
      </c>
      <c r="KJ85" s="6">
        <f ca="1"/>
        <v>0</v>
      </c>
      <c r="KK85" s="6">
        <f ca="1"/>
        <v>22.049999999999997</v>
      </c>
      <c r="KL85" s="6">
        <f ca="1"/>
        <v>-12.1</v>
      </c>
      <c r="KM85" s="6">
        <f ca="1"/>
        <v>-9.9499999999999993</v>
      </c>
      <c r="KN85" s="6">
        <f ca="1"/>
        <v>0</v>
      </c>
      <c r="KQ85" s="6">
        <f t="shared" ca="1" si="34"/>
        <v>-1.7763568394002505E-15</v>
      </c>
      <c r="KS85" s="6">
        <v>0</v>
      </c>
      <c r="KV85" s="6">
        <f t="shared" ca="1" si="35"/>
        <v>0</v>
      </c>
      <c r="KW85" s="6">
        <f t="shared" ca="1" si="29"/>
        <v>0</v>
      </c>
      <c r="KX85" s="6">
        <f t="shared" ca="1" si="29"/>
        <v>0</v>
      </c>
      <c r="KY85" s="6">
        <f t="shared" ca="1" si="29"/>
        <v>0</v>
      </c>
      <c r="KZ85" s="6">
        <f t="shared" ca="1" si="29"/>
        <v>0</v>
      </c>
      <c r="LA85" s="6">
        <f t="shared" ca="1" si="29"/>
        <v>0</v>
      </c>
      <c r="LB85" s="6">
        <f t="shared" ca="1" si="29"/>
        <v>0</v>
      </c>
      <c r="LC85" s="6">
        <f t="shared" ca="1" si="29"/>
        <v>0</v>
      </c>
      <c r="LD85" s="31"/>
      <c r="LE85" s="31"/>
      <c r="LF85" s="31"/>
      <c r="LG85" s="31"/>
      <c r="LH85" s="77" t="s">
        <v>140</v>
      </c>
      <c r="LI85" s="77"/>
      <c r="LJ85" s="77"/>
      <c r="LK85" s="77"/>
      <c r="LL85" s="77"/>
      <c r="LM85" s="77"/>
      <c r="LN85" s="77"/>
      <c r="LO85" s="77"/>
    </row>
    <row r="86" spans="1:327">
      <c r="A86" s="71"/>
      <c r="B86" s="1" t="s">
        <v>19</v>
      </c>
      <c r="L86" s="6">
        <v>0</v>
      </c>
      <c r="M86" s="6">
        <v>0</v>
      </c>
      <c r="N86" s="6">
        <v>0</v>
      </c>
      <c r="O86" s="6">
        <v>25.2</v>
      </c>
      <c r="P86" s="6">
        <v>0</v>
      </c>
      <c r="Q86" s="6">
        <v>0</v>
      </c>
      <c r="Z86" s="6">
        <f t="shared" si="23"/>
        <v>25.2</v>
      </c>
      <c r="AH86" s="6">
        <f ca="1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0</v>
      </c>
      <c r="AN86" s="6">
        <f ca="1"/>
        <v>0</v>
      </c>
      <c r="AO86" s="6">
        <f ca="1"/>
        <v>0</v>
      </c>
      <c r="AS86" s="6">
        <f ca="1"/>
        <v>0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0</v>
      </c>
      <c r="AX86" s="6">
        <f ca="1"/>
        <v>1</v>
      </c>
      <c r="AY86" s="6">
        <f ca="1"/>
        <v>0</v>
      </c>
      <c r="AZ86" s="6">
        <f ca="1"/>
        <v>0</v>
      </c>
      <c r="BD86" s="6">
        <f ca="1"/>
        <v>0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0</v>
      </c>
      <c r="BI86" s="6">
        <f ca="1"/>
        <v>1</v>
      </c>
      <c r="BJ86" s="6">
        <f ca="1"/>
        <v>0</v>
      </c>
      <c r="BK86" s="6">
        <f ca="1"/>
        <v>0</v>
      </c>
      <c r="BN86" s="6">
        <f ca="1"/>
        <v>25.2</v>
      </c>
      <c r="BO86" s="7">
        <f ca="1">BN86-AB47</f>
        <v>0</v>
      </c>
      <c r="BS86" s="6">
        <f ca="1"/>
        <v>0</v>
      </c>
      <c r="BT86" s="6">
        <f ca="1"/>
        <v>0</v>
      </c>
      <c r="BU86" s="6">
        <f ca="1"/>
        <v>0</v>
      </c>
      <c r="BV86" s="6">
        <f ca="1"/>
        <v>0</v>
      </c>
      <c r="BW86" s="6">
        <f ca="1"/>
        <v>0</v>
      </c>
      <c r="BX86" s="6">
        <f ca="1"/>
        <v>0</v>
      </c>
      <c r="BZ86" s="7">
        <f t="shared" ca="1" si="24"/>
        <v>0</v>
      </c>
      <c r="DF86" s="71"/>
      <c r="DG86" s="1" t="s">
        <v>19</v>
      </c>
      <c r="DH86" s="6">
        <f ca="1"/>
        <v>0</v>
      </c>
      <c r="DK86" s="6">
        <f t="shared" ca="1" si="25"/>
        <v>0</v>
      </c>
      <c r="DL86" s="6">
        <f t="shared" ca="1" si="25"/>
        <v>0</v>
      </c>
      <c r="DM86" s="6">
        <f t="shared" ca="1" si="25"/>
        <v>0</v>
      </c>
      <c r="DN86" s="6">
        <f t="shared" ca="1" si="25"/>
        <v>0</v>
      </c>
      <c r="DO86" s="6">
        <f t="shared" ca="1" si="25"/>
        <v>0</v>
      </c>
      <c r="DP86" s="6">
        <f t="shared" ca="1" si="25"/>
        <v>0</v>
      </c>
      <c r="DQ86" s="6">
        <f t="shared" ca="1" si="25"/>
        <v>0</v>
      </c>
      <c r="DR86" s="6">
        <f t="shared" ca="1" si="25"/>
        <v>0</v>
      </c>
      <c r="EC86" s="71"/>
      <c r="ED86" s="1" t="s">
        <v>19</v>
      </c>
      <c r="EE86" s="6">
        <f ca="1"/>
        <v>0</v>
      </c>
      <c r="EF86" s="6">
        <f ca="1"/>
        <v>0</v>
      </c>
      <c r="EG86" s="6">
        <f ca="1"/>
        <v>0</v>
      </c>
      <c r="EH86" s="6">
        <f ca="1"/>
        <v>0</v>
      </c>
      <c r="EI86" s="6">
        <f ca="1"/>
        <v>0</v>
      </c>
      <c r="EJ86" s="6">
        <f ca="1"/>
        <v>0</v>
      </c>
      <c r="EM86" s="6">
        <f t="shared" ca="1" si="30"/>
        <v>0</v>
      </c>
      <c r="EO86" s="6">
        <v>0</v>
      </c>
      <c r="ER86" s="6">
        <f t="shared" ca="1" si="26"/>
        <v>0</v>
      </c>
      <c r="ES86" s="6">
        <f t="shared" ca="1" si="26"/>
        <v>0</v>
      </c>
      <c r="ET86" s="6">
        <f t="shared" ca="1" si="26"/>
        <v>0</v>
      </c>
      <c r="EU86" s="6">
        <f t="shared" ca="1" si="26"/>
        <v>0</v>
      </c>
      <c r="EV86" s="6">
        <f t="shared" ca="1" si="26"/>
        <v>0</v>
      </c>
      <c r="EW86" s="6">
        <f t="shared" ca="1" si="26"/>
        <v>0</v>
      </c>
      <c r="EX86" s="6">
        <f t="shared" ca="1" si="26"/>
        <v>0</v>
      </c>
      <c r="EY86" s="6">
        <f t="shared" ca="1" si="26"/>
        <v>0</v>
      </c>
      <c r="EZ86" s="31"/>
      <c r="FA86" s="31"/>
      <c r="FB86" s="31"/>
      <c r="FC86" s="31"/>
      <c r="GH86" s="71"/>
      <c r="GI86" s="1" t="s">
        <v>19</v>
      </c>
      <c r="GJ86" s="6">
        <f ca="1"/>
        <v>0</v>
      </c>
      <c r="GM86" s="6">
        <f t="shared" ca="1" si="31"/>
        <v>0</v>
      </c>
      <c r="GN86" s="6">
        <f t="shared" ca="1" si="27"/>
        <v>0</v>
      </c>
      <c r="GO86" s="6">
        <f t="shared" ca="1" si="27"/>
        <v>0</v>
      </c>
      <c r="GP86" s="6">
        <f t="shared" ca="1" si="27"/>
        <v>0</v>
      </c>
      <c r="GQ86" s="6">
        <f t="shared" ca="1" si="27"/>
        <v>0</v>
      </c>
      <c r="GR86" s="6">
        <f t="shared" ca="1" si="27"/>
        <v>0</v>
      </c>
      <c r="GS86" s="6">
        <f t="shared" ca="1" si="27"/>
        <v>0</v>
      </c>
      <c r="GT86" s="6">
        <f t="shared" ca="1" si="27"/>
        <v>0</v>
      </c>
      <c r="HE86" s="71"/>
      <c r="HF86" s="1" t="s">
        <v>19</v>
      </c>
      <c r="HG86" s="6">
        <f ca="1"/>
        <v>0</v>
      </c>
      <c r="HH86" s="6">
        <f ca="1"/>
        <v>0</v>
      </c>
      <c r="HI86" s="6">
        <f ca="1"/>
        <v>0</v>
      </c>
      <c r="HJ86" s="6">
        <f ca="1"/>
        <v>0</v>
      </c>
      <c r="HK86" s="6">
        <f ca="1"/>
        <v>0</v>
      </c>
      <c r="HL86" s="6">
        <f ca="1"/>
        <v>0</v>
      </c>
      <c r="HO86" s="6">
        <f t="shared" ca="1" si="32"/>
        <v>0</v>
      </c>
      <c r="HQ86" s="6">
        <v>0</v>
      </c>
      <c r="HT86" s="6">
        <f t="shared" ca="1" si="33"/>
        <v>0</v>
      </c>
      <c r="HU86" s="6">
        <f t="shared" ca="1" si="28"/>
        <v>0</v>
      </c>
      <c r="HV86" s="6">
        <f t="shared" ca="1" si="28"/>
        <v>0</v>
      </c>
      <c r="HW86" s="6">
        <f t="shared" ca="1" si="28"/>
        <v>0</v>
      </c>
      <c r="HX86" s="6">
        <f t="shared" ca="1" si="28"/>
        <v>0</v>
      </c>
      <c r="HY86" s="6">
        <f t="shared" ca="1" si="28"/>
        <v>0</v>
      </c>
      <c r="HZ86" s="6">
        <f t="shared" ca="1" si="28"/>
        <v>0</v>
      </c>
      <c r="IA86" s="6">
        <f t="shared" ca="1" si="28"/>
        <v>0</v>
      </c>
      <c r="IB86" s="31"/>
      <c r="IC86" s="31"/>
      <c r="ID86" s="31"/>
      <c r="IE86" s="31"/>
      <c r="JJ86" s="79"/>
      <c r="JK86" s="63"/>
      <c r="JL86" s="51"/>
      <c r="JM86" s="31"/>
      <c r="JN86" s="31"/>
      <c r="JO86" s="51"/>
      <c r="JP86" s="51"/>
      <c r="JQ86" s="51"/>
      <c r="JR86" s="51"/>
      <c r="JS86" s="51"/>
      <c r="JT86" s="51"/>
      <c r="JU86" s="51"/>
      <c r="JV86" s="51"/>
      <c r="JW86" s="31"/>
      <c r="JX86" s="31"/>
      <c r="KG86" s="71"/>
      <c r="KH86" s="1" t="s">
        <v>19</v>
      </c>
      <c r="KI86" s="6">
        <f ca="1"/>
        <v>0</v>
      </c>
      <c r="KJ86" s="6">
        <f ca="1"/>
        <v>0</v>
      </c>
      <c r="KK86" s="6">
        <f ca="1"/>
        <v>0</v>
      </c>
      <c r="KL86" s="6">
        <f ca="1"/>
        <v>25.2</v>
      </c>
      <c r="KM86" s="6">
        <f ca="1"/>
        <v>0</v>
      </c>
      <c r="KN86" s="6">
        <f ca="1"/>
        <v>0</v>
      </c>
      <c r="KQ86" s="6">
        <f t="shared" ca="1" si="34"/>
        <v>25.2</v>
      </c>
      <c r="KS86" s="6">
        <v>0</v>
      </c>
      <c r="KV86" s="6">
        <f t="shared" ca="1" si="35"/>
        <v>0</v>
      </c>
      <c r="KW86" s="6">
        <f t="shared" ca="1" si="29"/>
        <v>0</v>
      </c>
      <c r="KX86" s="6">
        <f t="shared" ca="1" si="29"/>
        <v>0</v>
      </c>
      <c r="KY86" s="6">
        <f t="shared" ca="1" si="29"/>
        <v>0</v>
      </c>
      <c r="KZ86" s="6">
        <f t="shared" ca="1" si="29"/>
        <v>0</v>
      </c>
      <c r="LA86" s="6">
        <f t="shared" ca="1" si="29"/>
        <v>0</v>
      </c>
      <c r="LB86" s="6">
        <f t="shared" ca="1" si="29"/>
        <v>0</v>
      </c>
      <c r="LC86" s="6">
        <f t="shared" ca="1" si="29"/>
        <v>0</v>
      </c>
      <c r="LD86" s="31"/>
      <c r="LE86" s="31"/>
      <c r="LF86" s="31"/>
      <c r="LG86" s="31"/>
    </row>
    <row r="87" spans="1:327">
      <c r="A87" s="71"/>
      <c r="B87" s="1" t="s">
        <v>17</v>
      </c>
      <c r="L87" s="6">
        <v>0</v>
      </c>
      <c r="M87" s="6">
        <v>0</v>
      </c>
      <c r="N87" s="6">
        <v>0</v>
      </c>
      <c r="O87" s="6">
        <v>0</v>
      </c>
      <c r="P87" s="6">
        <v>0.4</v>
      </c>
      <c r="Q87" s="6">
        <v>0</v>
      </c>
      <c r="Z87" s="6">
        <f t="shared" si="23"/>
        <v>0.4</v>
      </c>
      <c r="AH87" s="6">
        <f ca="1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</v>
      </c>
      <c r="AO87" s="6">
        <f ca="1"/>
        <v>0</v>
      </c>
      <c r="AS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0</v>
      </c>
      <c r="AY87" s="6">
        <f ca="1"/>
        <v>1</v>
      </c>
      <c r="AZ87" s="6">
        <f ca="1"/>
        <v>0</v>
      </c>
      <c r="BD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0</v>
      </c>
      <c r="BJ87" s="6">
        <f ca="1"/>
        <v>1</v>
      </c>
      <c r="BK87" s="6">
        <f ca="1"/>
        <v>0</v>
      </c>
      <c r="BN87" s="6">
        <f ca="1"/>
        <v>0.4</v>
      </c>
      <c r="BO87" s="7">
        <f ca="1">BN87-AB48</f>
        <v>0</v>
      </c>
      <c r="BS87" s="6">
        <f ca="1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</v>
      </c>
      <c r="BX87" s="6">
        <f ca="1"/>
        <v>0</v>
      </c>
      <c r="BZ87" s="7">
        <f t="shared" ca="1" si="24"/>
        <v>0</v>
      </c>
      <c r="DF87" s="71"/>
      <c r="DG87" s="1" t="s">
        <v>17</v>
      </c>
      <c r="DH87" s="6">
        <f ca="1"/>
        <v>0</v>
      </c>
      <c r="DK87" s="6">
        <f t="shared" ca="1" si="25"/>
        <v>0</v>
      </c>
      <c r="DL87" s="6">
        <f t="shared" ca="1" si="25"/>
        <v>0</v>
      </c>
      <c r="DM87" s="6">
        <f t="shared" ca="1" si="25"/>
        <v>0</v>
      </c>
      <c r="DN87" s="6">
        <f t="shared" ca="1" si="25"/>
        <v>0</v>
      </c>
      <c r="DO87" s="6">
        <f t="shared" ca="1" si="25"/>
        <v>0</v>
      </c>
      <c r="DP87" s="6">
        <f t="shared" ca="1" si="25"/>
        <v>0</v>
      </c>
      <c r="DQ87" s="6">
        <f t="shared" ca="1" si="25"/>
        <v>0</v>
      </c>
      <c r="DR87" s="6">
        <f t="shared" ca="1" si="25"/>
        <v>0</v>
      </c>
      <c r="EC87" s="71"/>
      <c r="ED87" s="1" t="s">
        <v>17</v>
      </c>
      <c r="EE87" s="6">
        <f ca="1"/>
        <v>0</v>
      </c>
      <c r="EF87" s="6">
        <f ca="1"/>
        <v>0</v>
      </c>
      <c r="EG87" s="6">
        <f ca="1"/>
        <v>0</v>
      </c>
      <c r="EH87" s="6">
        <f ca="1"/>
        <v>0</v>
      </c>
      <c r="EI87" s="6">
        <f ca="1"/>
        <v>0</v>
      </c>
      <c r="EJ87" s="6">
        <f ca="1"/>
        <v>0</v>
      </c>
      <c r="EM87" s="6">
        <f t="shared" ca="1" si="30"/>
        <v>0</v>
      </c>
      <c r="EO87" s="6">
        <v>0</v>
      </c>
      <c r="ER87" s="6">
        <f t="shared" ca="1" si="26"/>
        <v>0</v>
      </c>
      <c r="ES87" s="6">
        <f t="shared" ca="1" si="26"/>
        <v>0</v>
      </c>
      <c r="ET87" s="6">
        <f t="shared" ca="1" si="26"/>
        <v>0</v>
      </c>
      <c r="EU87" s="6">
        <f t="shared" ca="1" si="26"/>
        <v>0</v>
      </c>
      <c r="EV87" s="6">
        <f t="shared" ca="1" si="26"/>
        <v>0</v>
      </c>
      <c r="EW87" s="6">
        <f t="shared" ca="1" si="26"/>
        <v>0</v>
      </c>
      <c r="EX87" s="6">
        <f t="shared" ca="1" si="26"/>
        <v>0</v>
      </c>
      <c r="EY87" s="6">
        <f t="shared" ca="1" si="26"/>
        <v>0</v>
      </c>
      <c r="EZ87" s="31"/>
      <c r="FA87" s="31"/>
      <c r="FB87" s="31"/>
      <c r="FC87" s="31"/>
      <c r="GH87" s="71"/>
      <c r="GI87" s="1" t="s">
        <v>17</v>
      </c>
      <c r="GJ87" s="6">
        <f ca="1"/>
        <v>0</v>
      </c>
      <c r="GM87" s="6">
        <f t="shared" ca="1" si="31"/>
        <v>0</v>
      </c>
      <c r="GN87" s="6">
        <f t="shared" ca="1" si="27"/>
        <v>0</v>
      </c>
      <c r="GO87" s="6">
        <f t="shared" ca="1" si="27"/>
        <v>0</v>
      </c>
      <c r="GP87" s="6">
        <f t="shared" ca="1" si="27"/>
        <v>0</v>
      </c>
      <c r="GQ87" s="6">
        <f t="shared" ca="1" si="27"/>
        <v>0</v>
      </c>
      <c r="GR87" s="6">
        <f t="shared" ca="1" si="27"/>
        <v>0</v>
      </c>
      <c r="GS87" s="6">
        <f t="shared" ca="1" si="27"/>
        <v>0</v>
      </c>
      <c r="GT87" s="6">
        <f t="shared" ca="1" si="27"/>
        <v>0</v>
      </c>
      <c r="HE87" s="71"/>
      <c r="HF87" s="1" t="s">
        <v>17</v>
      </c>
      <c r="HG87" s="6">
        <f ca="1"/>
        <v>0</v>
      </c>
      <c r="HH87" s="6">
        <f ca="1"/>
        <v>0</v>
      </c>
      <c r="HI87" s="6">
        <f ca="1"/>
        <v>0</v>
      </c>
      <c r="HJ87" s="6">
        <f ca="1"/>
        <v>0</v>
      </c>
      <c r="HK87" s="6">
        <f ca="1"/>
        <v>0</v>
      </c>
      <c r="HL87" s="6">
        <f ca="1"/>
        <v>0</v>
      </c>
      <c r="HO87" s="6">
        <f t="shared" ca="1" si="32"/>
        <v>0</v>
      </c>
      <c r="HQ87" s="6">
        <v>0</v>
      </c>
      <c r="HT87" s="6">
        <f t="shared" ca="1" si="33"/>
        <v>0</v>
      </c>
      <c r="HU87" s="6">
        <f t="shared" ca="1" si="28"/>
        <v>0</v>
      </c>
      <c r="HV87" s="6">
        <f t="shared" ca="1" si="28"/>
        <v>0</v>
      </c>
      <c r="HW87" s="6">
        <f t="shared" ca="1" si="28"/>
        <v>0</v>
      </c>
      <c r="HX87" s="6">
        <f t="shared" ca="1" si="28"/>
        <v>0</v>
      </c>
      <c r="HY87" s="6">
        <f t="shared" ca="1" si="28"/>
        <v>0</v>
      </c>
      <c r="HZ87" s="6">
        <f t="shared" ca="1" si="28"/>
        <v>0</v>
      </c>
      <c r="IA87" s="6">
        <f t="shared" ca="1" si="28"/>
        <v>0</v>
      </c>
      <c r="IB87" s="31"/>
      <c r="IC87" s="31"/>
      <c r="ID87" s="31"/>
      <c r="IE87" s="31"/>
      <c r="JJ87" s="79"/>
      <c r="JK87" s="63"/>
      <c r="JL87" s="51"/>
      <c r="JM87" s="31"/>
      <c r="JN87" s="31"/>
      <c r="JO87" s="51"/>
      <c r="JP87" s="51"/>
      <c r="JQ87" s="51"/>
      <c r="JR87" s="51"/>
      <c r="JS87" s="51"/>
      <c r="JT87" s="51"/>
      <c r="JU87" s="51"/>
      <c r="JV87" s="51"/>
      <c r="JW87" s="31"/>
      <c r="JX87" s="31"/>
      <c r="KG87" s="71"/>
      <c r="KH87" s="1" t="s">
        <v>17</v>
      </c>
      <c r="KI87" s="6">
        <f ca="1"/>
        <v>0</v>
      </c>
      <c r="KJ87" s="6">
        <f ca="1"/>
        <v>0</v>
      </c>
      <c r="KK87" s="6">
        <f ca="1"/>
        <v>0</v>
      </c>
      <c r="KL87" s="6">
        <f ca="1"/>
        <v>0</v>
      </c>
      <c r="KM87" s="6">
        <f ca="1"/>
        <v>0.4</v>
      </c>
      <c r="KN87" s="6">
        <f ca="1"/>
        <v>0</v>
      </c>
      <c r="KQ87" s="6">
        <f t="shared" ca="1" si="34"/>
        <v>0.4</v>
      </c>
      <c r="KS87" s="6">
        <v>0</v>
      </c>
      <c r="KV87" s="6">
        <f t="shared" ca="1" si="35"/>
        <v>0</v>
      </c>
      <c r="KW87" s="6">
        <f t="shared" ca="1" si="29"/>
        <v>0</v>
      </c>
      <c r="KX87" s="6">
        <f t="shared" ca="1" si="29"/>
        <v>0</v>
      </c>
      <c r="KY87" s="6">
        <f t="shared" ca="1" si="29"/>
        <v>0</v>
      </c>
      <c r="KZ87" s="6">
        <f t="shared" ca="1" si="29"/>
        <v>0</v>
      </c>
      <c r="LA87" s="6">
        <f t="shared" ca="1" si="29"/>
        <v>0</v>
      </c>
      <c r="LB87" s="6">
        <f t="shared" ca="1" si="29"/>
        <v>0</v>
      </c>
      <c r="LC87" s="6">
        <f t="shared" ca="1" si="29"/>
        <v>0</v>
      </c>
      <c r="LD87" s="31"/>
      <c r="LE87" s="31"/>
      <c r="LF87" s="31"/>
      <c r="LG87" s="31"/>
    </row>
    <row r="88" spans="1:327">
      <c r="A88" s="71"/>
      <c r="B88" s="1" t="s">
        <v>18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5.9</v>
      </c>
      <c r="Z88" s="6">
        <f t="shared" si="23"/>
        <v>5.9</v>
      </c>
      <c r="AH88" s="6">
        <f ca="1"/>
        <v>0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S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0</v>
      </c>
      <c r="AZ88" s="6">
        <f ca="1"/>
        <v>1</v>
      </c>
      <c r="BD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0</v>
      </c>
      <c r="BK88" s="6">
        <f ca="1"/>
        <v>1</v>
      </c>
      <c r="BN88" s="6">
        <f ca="1"/>
        <v>5.9</v>
      </c>
      <c r="BO88" s="7">
        <f ca="1">BN88-AB49</f>
        <v>0</v>
      </c>
      <c r="BS88" s="6">
        <f ca="1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Z88" s="7">
        <f t="shared" ca="1" si="24"/>
        <v>0</v>
      </c>
      <c r="DF88" s="71"/>
      <c r="DG88" s="1" t="s">
        <v>18</v>
      </c>
      <c r="DH88" s="6">
        <f ca="1"/>
        <v>0</v>
      </c>
      <c r="DK88" s="6">
        <f t="shared" ca="1" si="25"/>
        <v>0</v>
      </c>
      <c r="DL88" s="6">
        <f t="shared" ca="1" si="25"/>
        <v>0</v>
      </c>
      <c r="DM88" s="6">
        <f t="shared" ca="1" si="25"/>
        <v>0</v>
      </c>
      <c r="DN88" s="6">
        <f t="shared" ca="1" si="25"/>
        <v>0</v>
      </c>
      <c r="DO88" s="6">
        <f t="shared" ca="1" si="25"/>
        <v>0</v>
      </c>
      <c r="DP88" s="6">
        <f t="shared" ca="1" si="25"/>
        <v>0</v>
      </c>
      <c r="DQ88" s="6">
        <f t="shared" ca="1" si="25"/>
        <v>0</v>
      </c>
      <c r="DR88" s="6">
        <f t="shared" ca="1" si="25"/>
        <v>0</v>
      </c>
      <c r="EC88" s="71"/>
      <c r="ED88" s="1" t="s">
        <v>18</v>
      </c>
      <c r="EE88" s="6">
        <f ca="1"/>
        <v>0</v>
      </c>
      <c r="EF88" s="6">
        <f ca="1"/>
        <v>0</v>
      </c>
      <c r="EG88" s="6">
        <f ca="1"/>
        <v>0</v>
      </c>
      <c r="EH88" s="6">
        <f ca="1"/>
        <v>0</v>
      </c>
      <c r="EI88" s="6">
        <f ca="1"/>
        <v>0</v>
      </c>
      <c r="EJ88" s="6">
        <f ca="1"/>
        <v>0</v>
      </c>
      <c r="EM88" s="6">
        <f t="shared" ca="1" si="30"/>
        <v>0</v>
      </c>
      <c r="EO88" s="6">
        <v>0</v>
      </c>
      <c r="ER88" s="6">
        <f t="shared" ca="1" si="26"/>
        <v>0</v>
      </c>
      <c r="ES88" s="6">
        <f t="shared" ca="1" si="26"/>
        <v>0</v>
      </c>
      <c r="ET88" s="6">
        <f t="shared" ca="1" si="26"/>
        <v>0</v>
      </c>
      <c r="EU88" s="6">
        <f t="shared" ca="1" si="26"/>
        <v>0</v>
      </c>
      <c r="EV88" s="6">
        <f t="shared" ca="1" si="26"/>
        <v>0</v>
      </c>
      <c r="EW88" s="6">
        <f t="shared" ca="1" si="26"/>
        <v>0</v>
      </c>
      <c r="EX88" s="6">
        <f t="shared" ca="1" si="26"/>
        <v>0</v>
      </c>
      <c r="EY88" s="6">
        <f t="shared" ca="1" si="26"/>
        <v>0</v>
      </c>
      <c r="EZ88" s="31"/>
      <c r="FA88" s="31"/>
      <c r="FB88" s="31"/>
      <c r="FC88" s="31"/>
      <c r="GH88" s="71"/>
      <c r="GI88" s="1" t="s">
        <v>18</v>
      </c>
      <c r="GJ88" s="6">
        <f ca="1"/>
        <v>0</v>
      </c>
      <c r="GM88" s="6">
        <f t="shared" ca="1" si="31"/>
        <v>0</v>
      </c>
      <c r="GN88" s="6">
        <f t="shared" ca="1" si="27"/>
        <v>0</v>
      </c>
      <c r="GO88" s="6">
        <f t="shared" ca="1" si="27"/>
        <v>0</v>
      </c>
      <c r="GP88" s="6">
        <f t="shared" ca="1" si="27"/>
        <v>0</v>
      </c>
      <c r="GQ88" s="6">
        <f t="shared" ca="1" si="27"/>
        <v>0</v>
      </c>
      <c r="GR88" s="6">
        <f t="shared" ca="1" si="27"/>
        <v>0</v>
      </c>
      <c r="GS88" s="6">
        <f t="shared" ca="1" si="27"/>
        <v>0</v>
      </c>
      <c r="GT88" s="6">
        <f t="shared" ca="1" si="27"/>
        <v>0</v>
      </c>
      <c r="HE88" s="71"/>
      <c r="HF88" s="1" t="s">
        <v>18</v>
      </c>
      <c r="HG88" s="6">
        <f ca="1"/>
        <v>0</v>
      </c>
      <c r="HH88" s="6">
        <f ca="1"/>
        <v>0</v>
      </c>
      <c r="HI88" s="6">
        <f ca="1"/>
        <v>0</v>
      </c>
      <c r="HJ88" s="6">
        <f ca="1"/>
        <v>0</v>
      </c>
      <c r="HK88" s="6">
        <f ca="1"/>
        <v>0</v>
      </c>
      <c r="HL88" s="6">
        <f ca="1"/>
        <v>0</v>
      </c>
      <c r="HO88" s="6">
        <f t="shared" ca="1" si="32"/>
        <v>0</v>
      </c>
      <c r="HQ88" s="6">
        <v>0</v>
      </c>
      <c r="HT88" s="6">
        <f t="shared" ca="1" si="33"/>
        <v>0</v>
      </c>
      <c r="HU88" s="6">
        <f t="shared" ca="1" si="28"/>
        <v>0</v>
      </c>
      <c r="HV88" s="6">
        <f t="shared" ca="1" si="28"/>
        <v>0</v>
      </c>
      <c r="HW88" s="6">
        <f t="shared" ca="1" si="28"/>
        <v>0</v>
      </c>
      <c r="HX88" s="6">
        <f t="shared" ca="1" si="28"/>
        <v>0</v>
      </c>
      <c r="HY88" s="6">
        <f t="shared" ca="1" si="28"/>
        <v>0</v>
      </c>
      <c r="HZ88" s="6">
        <f t="shared" ca="1" si="28"/>
        <v>0</v>
      </c>
      <c r="IA88" s="6">
        <f t="shared" ca="1" si="28"/>
        <v>0</v>
      </c>
      <c r="IB88" s="31"/>
      <c r="IC88" s="31"/>
      <c r="ID88" s="31"/>
      <c r="IE88" s="31"/>
      <c r="JJ88" s="79"/>
      <c r="JK88" s="63"/>
      <c r="JL88" s="51"/>
      <c r="JM88" s="31"/>
      <c r="JN88" s="31"/>
      <c r="JO88" s="51"/>
      <c r="JP88" s="51"/>
      <c r="JQ88" s="51"/>
      <c r="JR88" s="51"/>
      <c r="JS88" s="51"/>
      <c r="JT88" s="51"/>
      <c r="JU88" s="51"/>
      <c r="JV88" s="51"/>
      <c r="JW88" s="31"/>
      <c r="JX88" s="31"/>
      <c r="KG88" s="71"/>
      <c r="KH88" s="1" t="s">
        <v>18</v>
      </c>
      <c r="KI88" s="6">
        <f ca="1"/>
        <v>0</v>
      </c>
      <c r="KJ88" s="6">
        <f ca="1"/>
        <v>0</v>
      </c>
      <c r="KK88" s="6">
        <f ca="1"/>
        <v>0</v>
      </c>
      <c r="KL88" s="6">
        <f ca="1"/>
        <v>0</v>
      </c>
      <c r="KM88" s="6">
        <f ca="1"/>
        <v>0</v>
      </c>
      <c r="KN88" s="6">
        <f ca="1"/>
        <v>5.9</v>
      </c>
      <c r="KQ88" s="6">
        <f t="shared" ca="1" si="34"/>
        <v>5.9</v>
      </c>
      <c r="KS88" s="6">
        <v>0</v>
      </c>
      <c r="KV88" s="6">
        <f t="shared" ca="1" si="35"/>
        <v>0</v>
      </c>
      <c r="KW88" s="6">
        <f t="shared" ca="1" si="29"/>
        <v>0</v>
      </c>
      <c r="KX88" s="6">
        <f t="shared" ca="1" si="29"/>
        <v>0</v>
      </c>
      <c r="KY88" s="6">
        <f t="shared" ca="1" si="29"/>
        <v>0</v>
      </c>
      <c r="KZ88" s="6">
        <f t="shared" ca="1" si="29"/>
        <v>0</v>
      </c>
      <c r="LA88" s="6">
        <f t="shared" ca="1" si="29"/>
        <v>0</v>
      </c>
      <c r="LB88" s="6">
        <f t="shared" ca="1" si="29"/>
        <v>0</v>
      </c>
      <c r="LC88" s="6">
        <f t="shared" ca="1" si="29"/>
        <v>0</v>
      </c>
      <c r="LD88" s="31"/>
      <c r="LE88" s="31"/>
      <c r="LF88" s="31"/>
      <c r="LG88" s="31"/>
    </row>
    <row r="89" spans="1:327" ht="20">
      <c r="L89" s="77" t="s">
        <v>13</v>
      </c>
      <c r="M89" s="77"/>
      <c r="N89" s="77"/>
      <c r="O89" s="77"/>
      <c r="P89" s="77"/>
      <c r="Q89" s="77"/>
      <c r="Z89" s="45" t="s">
        <v>11</v>
      </c>
      <c r="AH89" s="69" t="s">
        <v>63</v>
      </c>
      <c r="AI89" s="69"/>
      <c r="AJ89" s="69"/>
      <c r="AK89" s="69"/>
      <c r="AL89" s="69"/>
      <c r="AM89" s="69"/>
      <c r="AN89" s="69"/>
      <c r="AO89" s="69"/>
      <c r="AP89" s="8"/>
      <c r="AQ89" s="8"/>
      <c r="AR89" s="8"/>
      <c r="AS89" s="69" t="s">
        <v>47</v>
      </c>
      <c r="AT89" s="69"/>
      <c r="AU89" s="69"/>
      <c r="AV89" s="69"/>
      <c r="AW89" s="69"/>
      <c r="AX89" s="69"/>
      <c r="AY89" s="69"/>
      <c r="AZ89" s="69"/>
      <c r="BA89" s="8"/>
      <c r="BB89" s="8"/>
      <c r="BC89" s="8"/>
      <c r="BD89" s="69" t="s">
        <v>49</v>
      </c>
      <c r="BE89" s="69"/>
      <c r="BF89" s="69"/>
      <c r="BG89" s="69"/>
      <c r="BH89" s="69"/>
      <c r="BI89" s="69"/>
      <c r="BJ89" s="69"/>
      <c r="BK89" s="69"/>
      <c r="BL89" s="8"/>
      <c r="BM89" s="8"/>
      <c r="BN89" s="30" t="s">
        <v>61</v>
      </c>
      <c r="BO89" s="8" t="s">
        <v>62</v>
      </c>
      <c r="BP89" s="8"/>
      <c r="BQ89" s="8"/>
      <c r="BR89" s="8"/>
      <c r="BS89" s="72" t="s">
        <v>72</v>
      </c>
      <c r="BT89" s="72"/>
      <c r="BU89" s="72"/>
      <c r="BV89" s="72"/>
      <c r="BW89" s="72"/>
      <c r="BX89" s="72"/>
      <c r="BY89" s="8"/>
      <c r="CK89" s="8"/>
      <c r="CL89" s="8"/>
      <c r="CM89" s="57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H89" s="45" t="s">
        <v>111</v>
      </c>
      <c r="DK89" s="69" t="s">
        <v>112</v>
      </c>
      <c r="DL89" s="69"/>
      <c r="DM89" s="69"/>
      <c r="DN89" s="69"/>
      <c r="DO89" s="69"/>
      <c r="DP89" s="69"/>
      <c r="DQ89" s="69"/>
      <c r="DR89" s="69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77" t="s">
        <v>114</v>
      </c>
      <c r="EF89" s="77"/>
      <c r="EG89" s="77"/>
      <c r="EH89" s="77"/>
      <c r="EI89" s="77"/>
      <c r="EJ89" s="77"/>
      <c r="EM89" s="45" t="s">
        <v>116</v>
      </c>
      <c r="EO89" s="48" t="s">
        <v>117</v>
      </c>
      <c r="ER89" s="77" t="s">
        <v>118</v>
      </c>
      <c r="ES89" s="77"/>
      <c r="ET89" s="77"/>
      <c r="EU89" s="77"/>
      <c r="EV89" s="77"/>
      <c r="EW89" s="77"/>
      <c r="EX89" s="77"/>
      <c r="EY89" s="77"/>
      <c r="FO89" s="57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J89" s="52" t="s">
        <v>123</v>
      </c>
      <c r="GM89" s="69" t="s">
        <v>124</v>
      </c>
      <c r="GN89" s="69"/>
      <c r="GO89" s="69"/>
      <c r="GP89" s="69"/>
      <c r="GQ89" s="69"/>
      <c r="GR89" s="69"/>
      <c r="GS89" s="69"/>
      <c r="GT89" s="69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77" t="s">
        <v>125</v>
      </c>
      <c r="HH89" s="77"/>
      <c r="HI89" s="77"/>
      <c r="HJ89" s="77"/>
      <c r="HK89" s="77"/>
      <c r="HL89" s="77"/>
      <c r="HO89" s="52" t="s">
        <v>127</v>
      </c>
      <c r="HQ89" s="53" t="s">
        <v>128</v>
      </c>
      <c r="HT89" s="77" t="s">
        <v>129</v>
      </c>
      <c r="HU89" s="77"/>
      <c r="HV89" s="77"/>
      <c r="HW89" s="77"/>
      <c r="HX89" s="77"/>
      <c r="HY89" s="77"/>
      <c r="HZ89" s="77"/>
      <c r="IA89" s="77"/>
      <c r="IQ89" s="57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31"/>
      <c r="JK89" s="31"/>
      <c r="JL89" s="55"/>
      <c r="JM89" s="31"/>
      <c r="JN89" s="31"/>
      <c r="JO89" s="76"/>
      <c r="JP89" s="76"/>
      <c r="JQ89" s="76"/>
      <c r="JR89" s="76"/>
      <c r="JS89" s="76"/>
      <c r="JT89" s="76"/>
      <c r="JU89" s="76"/>
      <c r="JV89" s="76"/>
      <c r="JW89" s="29"/>
      <c r="JX89" s="29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77" t="s">
        <v>97</v>
      </c>
      <c r="KJ89" s="77"/>
      <c r="KK89" s="77"/>
      <c r="KL89" s="77"/>
      <c r="KM89" s="77"/>
      <c r="KN89" s="77"/>
      <c r="KQ89" s="52" t="s">
        <v>98</v>
      </c>
      <c r="KS89" s="53" t="s">
        <v>135</v>
      </c>
      <c r="KV89" s="77" t="s">
        <v>136</v>
      </c>
      <c r="KW89" s="77"/>
      <c r="KX89" s="77"/>
      <c r="KY89" s="77"/>
      <c r="KZ89" s="77"/>
      <c r="LA89" s="77"/>
      <c r="LB89" s="77"/>
      <c r="LC89" s="77"/>
    </row>
    <row r="90" spans="1:327" ht="16" customHeight="1">
      <c r="J90" s="71" t="s">
        <v>30</v>
      </c>
      <c r="K90" s="1" t="s">
        <v>32</v>
      </c>
      <c r="L90" s="16">
        <f t="array" ref="L90:Q92">MMULT(TRANSPOSE(C28:E35), L81:Q88)</f>
        <v>-3</v>
      </c>
      <c r="M90" s="16">
        <v>-8.7999999999999972</v>
      </c>
      <c r="N90" s="16">
        <v>-5.2000000000000011</v>
      </c>
      <c r="O90" s="16">
        <v>-44.4</v>
      </c>
      <c r="P90" s="16">
        <v>-19.899999999999999</v>
      </c>
      <c r="Q90" s="16">
        <v>-28.1</v>
      </c>
      <c r="EC90" s="71" t="s">
        <v>30</v>
      </c>
      <c r="ED90" s="1" t="s">
        <v>32</v>
      </c>
      <c r="EE90" s="16">
        <f t="array" aca="1" ref="EE90:EJ92" ca="1">MMULT(TRANSPOSE($C$28:$E$35), EE81:EJ88)</f>
        <v>-3</v>
      </c>
      <c r="EF90" s="16">
        <f ca="1"/>
        <v>-7.9486867210652346E-2</v>
      </c>
      <c r="EG90" s="16">
        <f ca="1"/>
        <v>-0.20634920634920634</v>
      </c>
      <c r="EH90" s="16">
        <f ca="1"/>
        <v>0</v>
      </c>
      <c r="EI90" s="16">
        <f ca="1"/>
        <v>-19.899999999999999</v>
      </c>
      <c r="EJ90" s="16">
        <f ca="1"/>
        <v>0</v>
      </c>
      <c r="EM90" s="6">
        <f ca="1">SUM(EE90:EJ90)</f>
        <v>-23.185836073559859</v>
      </c>
      <c r="HE90" s="71" t="s">
        <v>30</v>
      </c>
      <c r="HF90" s="1" t="s">
        <v>32</v>
      </c>
      <c r="HG90" s="16">
        <f t="array" aca="1" ref="HG90:HL92" ca="1">MMULT(TRANSPOSE($C$28:$E$35), HG81:HL88)</f>
        <v>-1.538659793814432</v>
      </c>
      <c r="HH90" s="16">
        <f ca="1"/>
        <v>-1.5817886574919822</v>
      </c>
      <c r="HI90" s="16">
        <f ca="1"/>
        <v>-4.106349206349206</v>
      </c>
      <c r="HJ90" s="16">
        <f ca="1"/>
        <v>0</v>
      </c>
      <c r="HK90" s="16">
        <f ca="1"/>
        <v>-19.899999999999999</v>
      </c>
      <c r="HL90" s="16">
        <f ca="1"/>
        <v>0</v>
      </c>
      <c r="HO90" s="6">
        <f ca="1">SUM(HG90:HL90)</f>
        <v>-27.126797657655619</v>
      </c>
      <c r="KG90" s="71" t="s">
        <v>30</v>
      </c>
      <c r="KH90" s="1" t="s">
        <v>32</v>
      </c>
      <c r="KI90" s="16">
        <f t="array" aca="1" ref="KI90:KN92" ca="1">MMULT(TRANSPOSE($C$28:$E$35), KI81:KN88)</f>
        <v>-1.5386597938144337</v>
      </c>
      <c r="KJ90" s="16">
        <f ca="1"/>
        <v>-10.302301790281319</v>
      </c>
      <c r="KK90" s="16">
        <f ca="1"/>
        <v>-9.1000000000000014</v>
      </c>
      <c r="KL90" s="16">
        <f ca="1"/>
        <v>-44.4</v>
      </c>
      <c r="KM90" s="16">
        <f ca="1"/>
        <v>-19.899999999999999</v>
      </c>
      <c r="KN90" s="16">
        <f ca="1"/>
        <v>-28.1</v>
      </c>
    </row>
    <row r="91" spans="1:327" ht="19">
      <c r="J91" s="71"/>
      <c r="K91" s="1" t="s">
        <v>80</v>
      </c>
      <c r="L91" s="6">
        <v>0</v>
      </c>
      <c r="M91" s="6">
        <v>0</v>
      </c>
      <c r="N91" s="6">
        <v>0</v>
      </c>
      <c r="O91" s="6">
        <v>25.2</v>
      </c>
      <c r="P91" s="6">
        <v>0</v>
      </c>
      <c r="Q91" s="6">
        <v>0</v>
      </c>
      <c r="EC91" s="71"/>
      <c r="ED91" s="1" t="s">
        <v>80</v>
      </c>
      <c r="EE91" s="6">
        <f ca="1"/>
        <v>0</v>
      </c>
      <c r="EF91" s="6">
        <f ca="1"/>
        <v>0</v>
      </c>
      <c r="EG91" s="6">
        <f ca="1"/>
        <v>0</v>
      </c>
      <c r="EH91" s="6">
        <f ca="1"/>
        <v>0</v>
      </c>
      <c r="EI91" s="6">
        <f ca="1"/>
        <v>0</v>
      </c>
      <c r="EJ91" s="6">
        <f ca="1"/>
        <v>0</v>
      </c>
      <c r="EM91" s="6">
        <f t="shared" ref="EM91:EM92" ca="1" si="37">SUM(EE91:EJ91)</f>
        <v>0</v>
      </c>
      <c r="HE91" s="71"/>
      <c r="HF91" s="1" t="s">
        <v>80</v>
      </c>
      <c r="HG91" s="6">
        <f ca="1"/>
        <v>0</v>
      </c>
      <c r="HH91" s="6">
        <f ca="1"/>
        <v>0</v>
      </c>
      <c r="HI91" s="6">
        <f ca="1"/>
        <v>0</v>
      </c>
      <c r="HJ91" s="6">
        <f ca="1"/>
        <v>0</v>
      </c>
      <c r="HK91" s="6">
        <f ca="1"/>
        <v>0</v>
      </c>
      <c r="HL91" s="6">
        <f ca="1"/>
        <v>0</v>
      </c>
      <c r="HO91" s="6">
        <f t="shared" ref="HO91:HO92" ca="1" si="38">SUM(HG91:HL91)</f>
        <v>0</v>
      </c>
      <c r="KG91" s="71"/>
      <c r="KH91" s="1" t="s">
        <v>80</v>
      </c>
      <c r="KI91" s="6">
        <f ca="1"/>
        <v>0</v>
      </c>
      <c r="KJ91" s="6">
        <f ca="1"/>
        <v>0</v>
      </c>
      <c r="KK91" s="6">
        <f ca="1"/>
        <v>0</v>
      </c>
      <c r="KL91" s="6">
        <f ca="1"/>
        <v>25.2</v>
      </c>
      <c r="KM91" s="6">
        <f ca="1"/>
        <v>0</v>
      </c>
      <c r="KN91" s="6">
        <f ca="1"/>
        <v>0</v>
      </c>
    </row>
    <row r="92" spans="1:327">
      <c r="J92" s="71"/>
      <c r="K92" s="1" t="s">
        <v>33</v>
      </c>
      <c r="L92" s="6">
        <v>0</v>
      </c>
      <c r="M92" s="6">
        <v>0</v>
      </c>
      <c r="N92" s="6">
        <v>0</v>
      </c>
      <c r="O92" s="6">
        <v>0</v>
      </c>
      <c r="P92" s="6">
        <v>0.4</v>
      </c>
      <c r="Q92" s="6">
        <v>5.9</v>
      </c>
      <c r="R92" s="17"/>
      <c r="S92" s="17"/>
      <c r="T92" s="17"/>
      <c r="U92" s="17"/>
      <c r="V92" s="17"/>
      <c r="W92" s="17"/>
      <c r="X92" s="17"/>
      <c r="Y92" s="17"/>
      <c r="Z92" s="17"/>
      <c r="AA92" s="17"/>
      <c r="EC92" s="71"/>
      <c r="ED92" s="1" t="s">
        <v>33</v>
      </c>
      <c r="EE92" s="6">
        <f ca="1"/>
        <v>0</v>
      </c>
      <c r="EF92" s="6">
        <f ca="1"/>
        <v>0</v>
      </c>
      <c r="EG92" s="6">
        <f ca="1"/>
        <v>0</v>
      </c>
      <c r="EH92" s="6">
        <f ca="1"/>
        <v>0</v>
      </c>
      <c r="EI92" s="6">
        <f ca="1"/>
        <v>0</v>
      </c>
      <c r="EJ92" s="6">
        <f ca="1"/>
        <v>0</v>
      </c>
      <c r="EM92" s="6">
        <f t="shared" ca="1" si="37"/>
        <v>0</v>
      </c>
      <c r="HE92" s="71"/>
      <c r="HF92" s="1" t="s">
        <v>33</v>
      </c>
      <c r="HG92" s="6">
        <f ca="1"/>
        <v>0</v>
      </c>
      <c r="HH92" s="6">
        <f ca="1"/>
        <v>0</v>
      </c>
      <c r="HI92" s="6">
        <f ca="1"/>
        <v>0</v>
      </c>
      <c r="HJ92" s="6">
        <f ca="1"/>
        <v>0</v>
      </c>
      <c r="HK92" s="6">
        <f ca="1"/>
        <v>0</v>
      </c>
      <c r="HL92" s="6">
        <f ca="1"/>
        <v>0</v>
      </c>
      <c r="HO92" s="6">
        <f t="shared" ca="1" si="38"/>
        <v>0</v>
      </c>
      <c r="KG92" s="71"/>
      <c r="KH92" s="1" t="s">
        <v>33</v>
      </c>
      <c r="KI92" s="6">
        <f ca="1"/>
        <v>0</v>
      </c>
      <c r="KJ92" s="6">
        <f ca="1"/>
        <v>0</v>
      </c>
      <c r="KK92" s="6">
        <f ca="1"/>
        <v>0</v>
      </c>
      <c r="KL92" s="6">
        <f ca="1"/>
        <v>0</v>
      </c>
      <c r="KM92" s="6">
        <f ca="1"/>
        <v>0.4</v>
      </c>
      <c r="KN92" s="6">
        <f ca="1"/>
        <v>5.9</v>
      </c>
    </row>
    <row r="93" spans="1:327" ht="20">
      <c r="L93" s="77" t="s">
        <v>35</v>
      </c>
      <c r="M93" s="77"/>
      <c r="N93" s="77"/>
      <c r="O93" s="77"/>
      <c r="P93" s="77"/>
      <c r="Q93" s="77"/>
      <c r="EE93" s="77" t="s">
        <v>115</v>
      </c>
      <c r="EF93" s="77"/>
      <c r="EG93" s="77"/>
      <c r="EH93" s="77"/>
      <c r="EI93" s="77"/>
      <c r="EJ93" s="77"/>
      <c r="EM93" s="53" t="s">
        <v>137</v>
      </c>
      <c r="EN93" s="53"/>
      <c r="EO93" s="53"/>
      <c r="EP93" s="53"/>
      <c r="EQ93" s="53"/>
      <c r="ER93" s="53"/>
      <c r="HG93" s="77" t="s">
        <v>126</v>
      </c>
      <c r="HH93" s="77"/>
      <c r="HI93" s="77"/>
      <c r="HJ93" s="77"/>
      <c r="HK93" s="77"/>
      <c r="HL93" s="77"/>
      <c r="HO93" s="53" t="s">
        <v>138</v>
      </c>
      <c r="KI93" s="77" t="s">
        <v>99</v>
      </c>
      <c r="KJ93" s="77"/>
      <c r="KK93" s="77"/>
      <c r="KL93" s="77"/>
      <c r="KM93" s="77"/>
      <c r="KN93" s="77"/>
    </row>
    <row r="96" spans="1:327" ht="47">
      <c r="A96" s="27" t="s">
        <v>7</v>
      </c>
      <c r="B96" s="27"/>
      <c r="C96" s="27"/>
      <c r="D96" s="27"/>
      <c r="E96" s="27"/>
      <c r="F96" s="27"/>
      <c r="G96" s="27"/>
      <c r="H96" s="27"/>
      <c r="I96" s="27"/>
      <c r="JW96" s="27" t="s">
        <v>7</v>
      </c>
      <c r="JX96" s="27"/>
      <c r="JY96" s="27"/>
      <c r="JZ96" s="27"/>
      <c r="KA96" s="27"/>
      <c r="KB96" s="27"/>
      <c r="KC96" s="27"/>
      <c r="KD96" s="27"/>
      <c r="KE96" s="27"/>
    </row>
    <row r="97" spans="1:299">
      <c r="CA97" s="8"/>
      <c r="CB97" s="8"/>
      <c r="CC97" s="8"/>
    </row>
    <row r="98" spans="1:299">
      <c r="A98" s="69" t="s">
        <v>8</v>
      </c>
      <c r="B98" s="69"/>
      <c r="C98" s="69"/>
      <c r="D98" s="69"/>
      <c r="E98" s="69"/>
      <c r="F98" s="69"/>
      <c r="G98" s="69"/>
      <c r="H98" s="69"/>
      <c r="I98" s="69"/>
      <c r="JW98" s="69" t="s">
        <v>8</v>
      </c>
      <c r="JX98" s="69"/>
      <c r="JY98" s="69"/>
      <c r="JZ98" s="69"/>
      <c r="KA98" s="69"/>
      <c r="KB98" s="69"/>
      <c r="KC98" s="69"/>
      <c r="KD98" s="69"/>
      <c r="KE98" s="69"/>
    </row>
    <row r="99" spans="1:299">
      <c r="A99" s="45"/>
      <c r="B99" s="45"/>
      <c r="C99" s="45"/>
      <c r="D99" s="45"/>
      <c r="E99" s="45"/>
      <c r="F99" s="45"/>
      <c r="G99" s="45"/>
      <c r="H99" s="5"/>
      <c r="I99" s="5"/>
      <c r="JW99" s="52"/>
      <c r="JX99" s="52"/>
      <c r="JY99" s="52"/>
      <c r="JZ99" s="52"/>
      <c r="KA99" s="52"/>
      <c r="KB99" s="52"/>
      <c r="KC99" s="52"/>
      <c r="KD99" s="5"/>
      <c r="KE99" s="5"/>
    </row>
    <row r="100" spans="1:299" ht="16" customHeight="1">
      <c r="A100" s="71" t="s">
        <v>4</v>
      </c>
      <c r="B100" s="1" t="s">
        <v>23</v>
      </c>
      <c r="C100" s="6">
        <f t="array" ref="C100:C107">TRANSPOSE(C75:J75)</f>
        <v>22.4</v>
      </c>
      <c r="E100" s="6">
        <f t="shared" ref="E100:E107" si="39">Z81</f>
        <v>-22.4</v>
      </c>
      <c r="F100" s="50"/>
      <c r="G100" s="4">
        <f>Z42</f>
        <v>0</v>
      </c>
      <c r="I100" s="7">
        <f>C100+E100-G100</f>
        <v>0</v>
      </c>
      <c r="JW100" s="71" t="s">
        <v>4</v>
      </c>
      <c r="JX100" s="1" t="s">
        <v>23</v>
      </c>
      <c r="JY100" s="6">
        <f t="array" aca="1" ref="JY100:JY107" ca="1">TRANSPOSE(LH84:LO84)</f>
        <v>11.488659793814435</v>
      </c>
      <c r="KA100" s="6">
        <f ca="1">KQ81</f>
        <v>-11.488659793814435</v>
      </c>
      <c r="KB100" s="51"/>
      <c r="KC100" s="4">
        <f>KP42</f>
        <v>0</v>
      </c>
      <c r="KE100" s="7">
        <f ca="1">JY100+KA100-KC100</f>
        <v>0</v>
      </c>
    </row>
    <row r="101" spans="1:299">
      <c r="A101" s="71"/>
      <c r="B101" s="1" t="s">
        <v>1</v>
      </c>
      <c r="C101" s="6">
        <v>87</v>
      </c>
      <c r="E101" s="6">
        <f t="shared" si="39"/>
        <v>-87</v>
      </c>
      <c r="F101" s="50"/>
      <c r="G101" s="4">
        <f>Z43</f>
        <v>0</v>
      </c>
      <c r="I101" s="7">
        <f t="shared" ref="I101:I107" si="40">C101+E101-G101</f>
        <v>0</v>
      </c>
      <c r="JW101" s="71"/>
      <c r="JX101" s="1" t="s">
        <v>1</v>
      </c>
      <c r="JY101" s="6">
        <f ca="1"/>
        <v>101.85230179028133</v>
      </c>
      <c r="KA101" s="6">
        <f t="shared" ref="KA101:KA107" ca="1" si="41">KQ82</f>
        <v>-101.85230179028133</v>
      </c>
      <c r="KB101" s="51"/>
      <c r="KC101" s="4">
        <f>KP43</f>
        <v>0</v>
      </c>
      <c r="KE101" s="7">
        <f t="shared" ref="KE101:KE107" ca="1" si="42">JY101+KA101-KC101</f>
        <v>0</v>
      </c>
    </row>
    <row r="102" spans="1:299">
      <c r="A102" s="71"/>
      <c r="B102" s="1" t="s">
        <v>27</v>
      </c>
      <c r="C102" s="6">
        <v>0</v>
      </c>
      <c r="E102" s="6">
        <f t="shared" si="39"/>
        <v>0</v>
      </c>
      <c r="G102" s="4">
        <f>Z44</f>
        <v>0</v>
      </c>
      <c r="I102" s="7">
        <f t="shared" si="40"/>
        <v>0</v>
      </c>
      <c r="JW102" s="71"/>
      <c r="JX102" s="1" t="s">
        <v>27</v>
      </c>
      <c r="JY102" s="6">
        <f ca="1"/>
        <v>0</v>
      </c>
      <c r="KA102" s="6">
        <f t="shared" ca="1" si="41"/>
        <v>1.7763568394002505E-15</v>
      </c>
      <c r="KC102" s="4">
        <f>KP44</f>
        <v>0</v>
      </c>
      <c r="KE102" s="7">
        <f t="shared" ca="1" si="42"/>
        <v>1.7763568394002505E-15</v>
      </c>
    </row>
    <row r="103" spans="1:299">
      <c r="A103" s="71"/>
      <c r="B103" s="1" t="s">
        <v>26</v>
      </c>
      <c r="C103" s="6">
        <v>0</v>
      </c>
      <c r="D103" s="9" t="s">
        <v>56</v>
      </c>
      <c r="E103" s="6">
        <f t="shared" si="39"/>
        <v>0</v>
      </c>
      <c r="F103" s="45" t="s">
        <v>9</v>
      </c>
      <c r="G103" s="4">
        <f>Z45</f>
        <v>0</v>
      </c>
      <c r="H103" s="48" t="s">
        <v>10</v>
      </c>
      <c r="I103" s="7">
        <f t="shared" si="40"/>
        <v>0</v>
      </c>
      <c r="JW103" s="71"/>
      <c r="JX103" s="1" t="s">
        <v>26</v>
      </c>
      <c r="JY103" s="6">
        <f ca="1"/>
        <v>0</v>
      </c>
      <c r="JZ103" s="9" t="s">
        <v>56</v>
      </c>
      <c r="KA103" s="6">
        <f t="shared" ca="1" si="41"/>
        <v>0</v>
      </c>
      <c r="KB103" s="52" t="s">
        <v>9</v>
      </c>
      <c r="KC103" s="4">
        <f>KP45</f>
        <v>0</v>
      </c>
      <c r="KD103" s="53" t="s">
        <v>10</v>
      </c>
      <c r="KE103" s="7">
        <f t="shared" ca="1" si="42"/>
        <v>0</v>
      </c>
    </row>
    <row r="104" spans="1:299">
      <c r="A104" s="71"/>
      <c r="B104" s="1" t="s">
        <v>29</v>
      </c>
      <c r="C104" s="6">
        <v>0</v>
      </c>
      <c r="E104" s="6">
        <f t="shared" si="39"/>
        <v>0</v>
      </c>
      <c r="F104" s="50"/>
      <c r="G104" s="4">
        <f>Z46</f>
        <v>0</v>
      </c>
      <c r="I104" s="7">
        <f t="shared" si="40"/>
        <v>0</v>
      </c>
      <c r="JW104" s="71"/>
      <c r="JX104" s="1" t="s">
        <v>29</v>
      </c>
      <c r="JY104" s="6">
        <f ca="1"/>
        <v>0</v>
      </c>
      <c r="KA104" s="6">
        <f t="shared" ca="1" si="41"/>
        <v>-1.7763568394002505E-15</v>
      </c>
      <c r="KB104" s="51"/>
      <c r="KC104" s="4">
        <f>KP46</f>
        <v>0</v>
      </c>
      <c r="KE104" s="7">
        <f t="shared" ca="1" si="42"/>
        <v>-1.7763568394002505E-15</v>
      </c>
    </row>
    <row r="105" spans="1:299">
      <c r="A105" s="71"/>
      <c r="B105" s="1" t="s">
        <v>19</v>
      </c>
      <c r="C105" s="6">
        <v>0</v>
      </c>
      <c r="E105" s="6">
        <f t="shared" si="39"/>
        <v>25.2</v>
      </c>
      <c r="F105" s="50"/>
      <c r="G105" s="4">
        <f>Z47</f>
        <v>25.2</v>
      </c>
      <c r="I105" s="7">
        <f t="shared" si="40"/>
        <v>0</v>
      </c>
      <c r="JW105" s="71"/>
      <c r="JX105" s="1" t="s">
        <v>19</v>
      </c>
      <c r="JY105" s="6">
        <f ca="1"/>
        <v>0</v>
      </c>
      <c r="KA105" s="6">
        <f t="shared" ca="1" si="41"/>
        <v>25.2</v>
      </c>
      <c r="KB105" s="51"/>
      <c r="KC105" s="4">
        <f>KP47</f>
        <v>25.2</v>
      </c>
      <c r="KE105" s="7">
        <f t="shared" ca="1" si="42"/>
        <v>0</v>
      </c>
    </row>
    <row r="106" spans="1:299">
      <c r="A106" s="71"/>
      <c r="B106" s="1" t="s">
        <v>17</v>
      </c>
      <c r="C106" s="6">
        <v>0</v>
      </c>
      <c r="E106" s="6">
        <f t="shared" si="39"/>
        <v>0.4</v>
      </c>
      <c r="G106" s="4">
        <f>Z48</f>
        <v>0.4</v>
      </c>
      <c r="I106" s="7">
        <f t="shared" si="40"/>
        <v>0</v>
      </c>
      <c r="JW106" s="71"/>
      <c r="JX106" s="1" t="s">
        <v>17</v>
      </c>
      <c r="JY106" s="6">
        <f ca="1"/>
        <v>0</v>
      </c>
      <c r="KA106" s="6">
        <f t="shared" ca="1" si="41"/>
        <v>0.4</v>
      </c>
      <c r="KC106" s="4">
        <f>KP48</f>
        <v>0.4</v>
      </c>
      <c r="KE106" s="7">
        <f t="shared" ca="1" si="42"/>
        <v>0</v>
      </c>
    </row>
    <row r="107" spans="1:299">
      <c r="A107" s="71"/>
      <c r="B107" s="1" t="s">
        <v>18</v>
      </c>
      <c r="C107" s="6">
        <v>0</v>
      </c>
      <c r="E107" s="6">
        <f t="shared" si="39"/>
        <v>5.9</v>
      </c>
      <c r="F107" s="50"/>
      <c r="G107" s="4">
        <f>Z49</f>
        <v>5.9</v>
      </c>
      <c r="I107" s="7">
        <f t="shared" si="40"/>
        <v>0</v>
      </c>
      <c r="JW107" s="71"/>
      <c r="JX107" s="1" t="s">
        <v>18</v>
      </c>
      <c r="JY107" s="6">
        <f ca="1"/>
        <v>0</v>
      </c>
      <c r="KA107" s="6">
        <f t="shared" ca="1" si="41"/>
        <v>5.9</v>
      </c>
      <c r="KB107" s="51"/>
      <c r="KC107" s="4">
        <f>KP49</f>
        <v>5.9</v>
      </c>
      <c r="KE107" s="7">
        <f t="shared" ca="1" si="42"/>
        <v>0</v>
      </c>
    </row>
    <row r="108" spans="1:299" ht="19">
      <c r="C108" s="48" t="s">
        <v>55</v>
      </c>
      <c r="E108" s="45" t="s">
        <v>11</v>
      </c>
      <c r="F108" s="8"/>
      <c r="G108" s="45" t="s">
        <v>12</v>
      </c>
      <c r="I108" s="9" t="s">
        <v>57</v>
      </c>
      <c r="JY108" s="53" t="s">
        <v>141</v>
      </c>
      <c r="KA108" s="52" t="s">
        <v>98</v>
      </c>
      <c r="KB108" s="8"/>
      <c r="KC108" s="52" t="s">
        <v>12</v>
      </c>
      <c r="KE108" s="9" t="s">
        <v>57</v>
      </c>
    </row>
    <row r="110" spans="1:299">
      <c r="A110" s="69" t="s">
        <v>36</v>
      </c>
      <c r="B110" s="69"/>
      <c r="C110" s="69"/>
      <c r="D110" s="69"/>
      <c r="E110" s="69"/>
      <c r="F110" s="69"/>
      <c r="G110" s="69"/>
      <c r="H110" s="69"/>
      <c r="I110" s="69"/>
      <c r="AK110" s="18"/>
      <c r="AL110" s="18"/>
      <c r="AM110" s="18"/>
      <c r="JW110" s="69" t="s">
        <v>36</v>
      </c>
      <c r="JX110" s="69"/>
      <c r="JY110" s="69"/>
      <c r="JZ110" s="69"/>
      <c r="KA110" s="69"/>
      <c r="KB110" s="69"/>
      <c r="KC110" s="69"/>
      <c r="KD110" s="69"/>
      <c r="KE110" s="69"/>
    </row>
    <row r="111" spans="1:299" ht="39">
      <c r="C111" s="11" t="s">
        <v>32</v>
      </c>
      <c r="D111" s="2" t="s">
        <v>80</v>
      </c>
      <c r="E111" s="11" t="s">
        <v>33</v>
      </c>
      <c r="G111" s="11" t="s">
        <v>32</v>
      </c>
      <c r="H111" s="2" t="s">
        <v>80</v>
      </c>
      <c r="I111" s="11" t="s">
        <v>33</v>
      </c>
      <c r="K111" s="11" t="s">
        <v>32</v>
      </c>
      <c r="L111" s="2" t="s">
        <v>80</v>
      </c>
      <c r="M111" s="11" t="s">
        <v>33</v>
      </c>
      <c r="O111" s="11" t="s">
        <v>32</v>
      </c>
      <c r="P111" s="2" t="s">
        <v>80</v>
      </c>
      <c r="Q111" s="11" t="s">
        <v>33</v>
      </c>
      <c r="AK111" s="18"/>
      <c r="AL111" s="18"/>
      <c r="AM111" s="18"/>
      <c r="JY111" s="11" t="s">
        <v>32</v>
      </c>
      <c r="JZ111" s="2" t="s">
        <v>80</v>
      </c>
      <c r="KA111" s="11" t="s">
        <v>33</v>
      </c>
      <c r="KC111" s="11" t="s">
        <v>32</v>
      </c>
      <c r="KD111" s="2" t="s">
        <v>80</v>
      </c>
      <c r="KE111" s="11" t="s">
        <v>33</v>
      </c>
      <c r="KG111" s="11" t="s">
        <v>32</v>
      </c>
      <c r="KH111" s="2" t="s">
        <v>80</v>
      </c>
      <c r="KI111" s="11" t="s">
        <v>33</v>
      </c>
      <c r="KK111" s="11" t="s">
        <v>32</v>
      </c>
      <c r="KL111" s="2" t="s">
        <v>80</v>
      </c>
      <c r="KM111" s="11" t="s">
        <v>33</v>
      </c>
    </row>
    <row r="112" spans="1:299">
      <c r="A112" s="71" t="s">
        <v>3</v>
      </c>
      <c r="B112" s="1" t="s">
        <v>22</v>
      </c>
      <c r="C112" s="6">
        <f>Z61</f>
        <v>22.4</v>
      </c>
      <c r="D112" s="6">
        <f>AA61</f>
        <v>0</v>
      </c>
      <c r="E112" s="6">
        <f>AB61</f>
        <v>0</v>
      </c>
      <c r="G112" s="6">
        <f t="array" ref="G112:I117">TRANSPOSE(L90:Q92)</f>
        <v>-3</v>
      </c>
      <c r="H112" s="6">
        <v>0</v>
      </c>
      <c r="I112" s="6">
        <v>0</v>
      </c>
      <c r="K112" s="6">
        <f t="array" ref="K112:M117">TRANSPOSE(L51:Q53)</f>
        <v>25.4</v>
      </c>
      <c r="L112" s="6">
        <v>0</v>
      </c>
      <c r="M112" s="6">
        <v>0</v>
      </c>
      <c r="O112" s="7">
        <f>C112-G112-K112</f>
        <v>0</v>
      </c>
      <c r="P112" s="7">
        <f t="shared" ref="P112:Q117" si="43">D112-H112-L112</f>
        <v>0</v>
      </c>
      <c r="Q112" s="7">
        <f t="shared" si="43"/>
        <v>0</v>
      </c>
      <c r="AN112" s="18"/>
      <c r="AO112" s="18"/>
      <c r="AP112" s="18"/>
      <c r="JW112" s="71" t="s">
        <v>3</v>
      </c>
      <c r="JX112" s="1" t="s">
        <v>22</v>
      </c>
      <c r="JY112" s="6">
        <f ca="1">KP61</f>
        <v>11.488659793814435</v>
      </c>
      <c r="JZ112" s="6">
        <f ca="1">KQ61</f>
        <v>0</v>
      </c>
      <c r="KA112" s="6">
        <f ca="1">KR61</f>
        <v>0</v>
      </c>
      <c r="KC112" s="6">
        <f t="array" aca="1" ref="KC112:KE117" ca="1">TRANSPOSE(KI90:KN92)</f>
        <v>-1.5386597938144337</v>
      </c>
      <c r="KD112" s="6">
        <f ca="1"/>
        <v>0</v>
      </c>
      <c r="KE112" s="6">
        <f ca="1"/>
        <v>0</v>
      </c>
      <c r="KG112" s="6">
        <f t="array" aca="1" ref="KG112:KI117" ca="1">TRANSPOSE(KI51:KN53)</f>
        <v>13.027319587628869</v>
      </c>
      <c r="KH112" s="6">
        <f ca="1"/>
        <v>0</v>
      </c>
      <c r="KI112" s="6">
        <f ca="1"/>
        <v>0</v>
      </c>
      <c r="KK112" s="7">
        <f ca="1">JY112-KC112-KG112</f>
        <v>0</v>
      </c>
      <c r="KL112" s="7">
        <f t="shared" ref="KL112:KL117" ca="1" si="44">JZ112-KD112-KH112</f>
        <v>0</v>
      </c>
      <c r="KM112" s="7">
        <f t="shared" ref="KM112:KM117" ca="1" si="45">KA112-KE112-KI112</f>
        <v>0</v>
      </c>
    </row>
    <row r="113" spans="1:299">
      <c r="A113" s="71"/>
      <c r="B113" s="1" t="s">
        <v>24</v>
      </c>
      <c r="C113" s="6">
        <f>Z62</f>
        <v>78.2</v>
      </c>
      <c r="D113" s="6">
        <f>AA62</f>
        <v>0</v>
      </c>
      <c r="E113" s="6">
        <f>AB62</f>
        <v>0</v>
      </c>
      <c r="G113" s="6">
        <v>-8.7999999999999972</v>
      </c>
      <c r="H113" s="6">
        <v>0</v>
      </c>
      <c r="I113" s="6">
        <v>0</v>
      </c>
      <c r="K113" s="6">
        <v>87</v>
      </c>
      <c r="L113" s="6">
        <v>0</v>
      </c>
      <c r="M113" s="6">
        <v>0</v>
      </c>
      <c r="O113" s="7">
        <f t="shared" ref="O113:O117" si="46">C113-G113-K113</f>
        <v>0</v>
      </c>
      <c r="P113" s="7">
        <f t="shared" si="43"/>
        <v>0</v>
      </c>
      <c r="Q113" s="7">
        <f t="shared" si="43"/>
        <v>0</v>
      </c>
      <c r="AN113" s="18"/>
      <c r="AO113" s="18"/>
      <c r="AP113" s="18"/>
      <c r="JW113" s="71"/>
      <c r="JX113" s="1" t="s">
        <v>24</v>
      </c>
      <c r="JY113" s="6">
        <f ca="1">KP62</f>
        <v>91.550000000000011</v>
      </c>
      <c r="JZ113" s="6">
        <f ca="1">KQ62</f>
        <v>0</v>
      </c>
      <c r="KA113" s="6">
        <f ca="1">KR62</f>
        <v>0</v>
      </c>
      <c r="KC113" s="6">
        <f ca="1"/>
        <v>-10.302301790281319</v>
      </c>
      <c r="KD113" s="6">
        <f ca="1"/>
        <v>0</v>
      </c>
      <c r="KE113" s="6">
        <f ca="1"/>
        <v>0</v>
      </c>
      <c r="KG113" s="6">
        <f ca="1"/>
        <v>101.85230179028133</v>
      </c>
      <c r="KH113" s="6">
        <f ca="1"/>
        <v>0</v>
      </c>
      <c r="KI113" s="6">
        <f ca="1"/>
        <v>0</v>
      </c>
      <c r="KK113" s="7">
        <f t="shared" ref="KK113:KK117" ca="1" si="47">JY113-KC113-KG113</f>
        <v>0</v>
      </c>
      <c r="KL113" s="7">
        <f t="shared" ca="1" si="44"/>
        <v>0</v>
      </c>
      <c r="KM113" s="7">
        <f t="shared" ca="1" si="45"/>
        <v>0</v>
      </c>
    </row>
    <row r="114" spans="1:299">
      <c r="A114" s="71"/>
      <c r="B114" s="1" t="s">
        <v>25</v>
      </c>
      <c r="C114" s="6">
        <f>Z63</f>
        <v>12.6</v>
      </c>
      <c r="D114" s="6">
        <f>AA63</f>
        <v>0</v>
      </c>
      <c r="E114" s="6">
        <f>AB63</f>
        <v>0</v>
      </c>
      <c r="F114" s="45" t="s">
        <v>37</v>
      </c>
      <c r="G114" s="6">
        <v>-5.2000000000000011</v>
      </c>
      <c r="H114" s="6">
        <v>0</v>
      </c>
      <c r="I114" s="6">
        <v>0</v>
      </c>
      <c r="J114" s="45" t="s">
        <v>37</v>
      </c>
      <c r="K114" s="6">
        <v>17.8</v>
      </c>
      <c r="L114" s="6">
        <v>0</v>
      </c>
      <c r="M114" s="6">
        <v>0</v>
      </c>
      <c r="N114" s="19" t="s">
        <v>10</v>
      </c>
      <c r="O114" s="7">
        <f t="shared" si="46"/>
        <v>0</v>
      </c>
      <c r="P114" s="7">
        <f t="shared" si="43"/>
        <v>0</v>
      </c>
      <c r="Q114" s="7">
        <f t="shared" si="43"/>
        <v>0</v>
      </c>
      <c r="AN114" s="18"/>
      <c r="AO114" s="18"/>
      <c r="AP114" s="18"/>
      <c r="JW114" s="71"/>
      <c r="JX114" s="1" t="s">
        <v>25</v>
      </c>
      <c r="JY114" s="6">
        <f ca="1">KP63</f>
        <v>22.049999999999997</v>
      </c>
      <c r="JZ114" s="6">
        <f ca="1">KQ63</f>
        <v>0</v>
      </c>
      <c r="KA114" s="6">
        <f ca="1">KR63</f>
        <v>0</v>
      </c>
      <c r="KB114" s="52" t="s">
        <v>37</v>
      </c>
      <c r="KC114" s="6">
        <f ca="1"/>
        <v>-9.1000000000000014</v>
      </c>
      <c r="KD114" s="6">
        <f ca="1"/>
        <v>0</v>
      </c>
      <c r="KE114" s="6">
        <f ca="1"/>
        <v>0</v>
      </c>
      <c r="KF114" s="52" t="s">
        <v>37</v>
      </c>
      <c r="KG114" s="6">
        <f ca="1"/>
        <v>31.15</v>
      </c>
      <c r="KH114" s="6">
        <f ca="1"/>
        <v>0</v>
      </c>
      <c r="KI114" s="6">
        <f ca="1"/>
        <v>0</v>
      </c>
      <c r="KJ114" s="19" t="s">
        <v>10</v>
      </c>
      <c r="KK114" s="7">
        <f t="shared" ca="1" si="47"/>
        <v>0</v>
      </c>
      <c r="KL114" s="7">
        <f t="shared" ca="1" si="44"/>
        <v>0</v>
      </c>
      <c r="KM114" s="7">
        <f t="shared" ca="1" si="45"/>
        <v>0</v>
      </c>
    </row>
    <row r="115" spans="1:299">
      <c r="A115" s="71"/>
      <c r="B115" s="1" t="s">
        <v>0</v>
      </c>
      <c r="C115" s="6">
        <f>Z64</f>
        <v>0</v>
      </c>
      <c r="D115" s="6">
        <f>AA64</f>
        <v>25.2</v>
      </c>
      <c r="E115" s="6">
        <f>AB64</f>
        <v>0</v>
      </c>
      <c r="G115" s="6">
        <v>-44.4</v>
      </c>
      <c r="H115" s="6">
        <v>25.2</v>
      </c>
      <c r="I115" s="6">
        <v>0</v>
      </c>
      <c r="K115" s="6">
        <v>44.4</v>
      </c>
      <c r="L115" s="6">
        <v>0</v>
      </c>
      <c r="M115" s="6">
        <v>0</v>
      </c>
      <c r="O115" s="7">
        <f t="shared" si="46"/>
        <v>0</v>
      </c>
      <c r="P115" s="7">
        <f t="shared" si="43"/>
        <v>0</v>
      </c>
      <c r="Q115" s="7">
        <f t="shared" si="43"/>
        <v>0</v>
      </c>
      <c r="AN115" s="18"/>
      <c r="AO115" s="18"/>
      <c r="AP115" s="18"/>
      <c r="JW115" s="71"/>
      <c r="JX115" s="1" t="s">
        <v>0</v>
      </c>
      <c r="JY115" s="6">
        <f ca="1">KP64</f>
        <v>0</v>
      </c>
      <c r="JZ115" s="6">
        <f ca="1">KQ64</f>
        <v>25.2</v>
      </c>
      <c r="KA115" s="6">
        <f ca="1">KR64</f>
        <v>0</v>
      </c>
      <c r="KC115" s="6">
        <f ca="1"/>
        <v>-44.4</v>
      </c>
      <c r="KD115" s="6">
        <f ca="1"/>
        <v>25.2</v>
      </c>
      <c r="KE115" s="6">
        <f ca="1"/>
        <v>0</v>
      </c>
      <c r="KG115" s="6">
        <f ca="1"/>
        <v>44.4</v>
      </c>
      <c r="KH115" s="6">
        <f ca="1"/>
        <v>0</v>
      </c>
      <c r="KI115" s="6">
        <f ca="1"/>
        <v>0</v>
      </c>
      <c r="KK115" s="7">
        <f t="shared" ca="1" si="47"/>
        <v>0</v>
      </c>
      <c r="KL115" s="7">
        <f t="shared" ca="1" si="44"/>
        <v>0</v>
      </c>
      <c r="KM115" s="7">
        <f t="shared" ca="1" si="45"/>
        <v>0</v>
      </c>
    </row>
    <row r="116" spans="1:299">
      <c r="A116" s="71"/>
      <c r="B116" s="1" t="s">
        <v>15</v>
      </c>
      <c r="C116" s="6">
        <f>Z65</f>
        <v>0</v>
      </c>
      <c r="D116" s="6">
        <f>AA65</f>
        <v>0</v>
      </c>
      <c r="E116" s="6">
        <f>AB65</f>
        <v>0.4</v>
      </c>
      <c r="G116" s="6">
        <v>-19.899999999999999</v>
      </c>
      <c r="H116" s="6">
        <v>0</v>
      </c>
      <c r="I116" s="6">
        <v>0.4</v>
      </c>
      <c r="K116" s="6">
        <v>19.899999999999999</v>
      </c>
      <c r="L116" s="6">
        <v>0</v>
      </c>
      <c r="M116" s="6">
        <v>0</v>
      </c>
      <c r="O116" s="7">
        <f t="shared" si="46"/>
        <v>0</v>
      </c>
      <c r="P116" s="7">
        <f t="shared" si="43"/>
        <v>0</v>
      </c>
      <c r="Q116" s="7">
        <f t="shared" si="43"/>
        <v>0</v>
      </c>
      <c r="AN116" s="18"/>
      <c r="AO116" s="18"/>
      <c r="AP116" s="18"/>
      <c r="JW116" s="71"/>
      <c r="JX116" s="1" t="s">
        <v>15</v>
      </c>
      <c r="JY116" s="6">
        <f ca="1">KP65</f>
        <v>0</v>
      </c>
      <c r="JZ116" s="6">
        <f ca="1">KQ65</f>
        <v>0</v>
      </c>
      <c r="KA116" s="6">
        <f ca="1">KR65</f>
        <v>0.4</v>
      </c>
      <c r="KC116" s="6">
        <f ca="1"/>
        <v>-19.899999999999999</v>
      </c>
      <c r="KD116" s="6">
        <f ca="1"/>
        <v>0</v>
      </c>
      <c r="KE116" s="6">
        <f ca="1"/>
        <v>0.4</v>
      </c>
      <c r="KG116" s="6">
        <f ca="1"/>
        <v>19.899999999999999</v>
      </c>
      <c r="KH116" s="6">
        <f ca="1"/>
        <v>0</v>
      </c>
      <c r="KI116" s="6">
        <f ca="1"/>
        <v>0</v>
      </c>
      <c r="KK116" s="7">
        <f t="shared" ca="1" si="47"/>
        <v>0</v>
      </c>
      <c r="KL116" s="7">
        <f t="shared" ca="1" si="44"/>
        <v>0</v>
      </c>
      <c r="KM116" s="7">
        <f t="shared" ca="1" si="45"/>
        <v>0</v>
      </c>
    </row>
    <row r="117" spans="1:299">
      <c r="A117" s="71"/>
      <c r="B117" s="1" t="s">
        <v>16</v>
      </c>
      <c r="C117" s="6">
        <f>Z66</f>
        <v>0</v>
      </c>
      <c r="D117" s="6">
        <f>AA66</f>
        <v>0</v>
      </c>
      <c r="E117" s="6">
        <f>AB66</f>
        <v>5.9</v>
      </c>
      <c r="G117" s="6">
        <v>-28.1</v>
      </c>
      <c r="H117" s="6">
        <v>0</v>
      </c>
      <c r="I117" s="6">
        <v>5.9</v>
      </c>
      <c r="K117" s="6">
        <v>28.1</v>
      </c>
      <c r="L117" s="6">
        <v>0</v>
      </c>
      <c r="M117" s="6">
        <v>0</v>
      </c>
      <c r="O117" s="7">
        <f t="shared" si="46"/>
        <v>0</v>
      </c>
      <c r="P117" s="7">
        <f t="shared" si="43"/>
        <v>0</v>
      </c>
      <c r="Q117" s="7">
        <f t="shared" si="43"/>
        <v>0</v>
      </c>
      <c r="AN117" s="18"/>
      <c r="AO117" s="18"/>
      <c r="AP117" s="18"/>
      <c r="JW117" s="71"/>
      <c r="JX117" s="1" t="s">
        <v>16</v>
      </c>
      <c r="JY117" s="6">
        <f ca="1">KP66</f>
        <v>0</v>
      </c>
      <c r="JZ117" s="6">
        <f ca="1">KQ66</f>
        <v>0</v>
      </c>
      <c r="KA117" s="6">
        <f ca="1">KR66</f>
        <v>5.9</v>
      </c>
      <c r="KC117" s="6">
        <f ca="1"/>
        <v>-28.1</v>
      </c>
      <c r="KD117" s="6">
        <f ca="1"/>
        <v>0</v>
      </c>
      <c r="KE117" s="6">
        <f ca="1"/>
        <v>5.9</v>
      </c>
      <c r="KG117" s="6">
        <f ca="1"/>
        <v>28.1</v>
      </c>
      <c r="KH117" s="6">
        <f ca="1"/>
        <v>0</v>
      </c>
      <c r="KI117" s="6">
        <f ca="1"/>
        <v>0</v>
      </c>
      <c r="KK117" s="7">
        <f t="shared" ca="1" si="47"/>
        <v>0</v>
      </c>
      <c r="KL117" s="7">
        <f t="shared" ca="1" si="44"/>
        <v>0</v>
      </c>
      <c r="KM117" s="7">
        <f t="shared" ca="1" si="45"/>
        <v>0</v>
      </c>
    </row>
    <row r="118" spans="1:299" ht="19">
      <c r="C118" s="69" t="s">
        <v>38</v>
      </c>
      <c r="D118" s="69"/>
      <c r="E118" s="69"/>
      <c r="G118" s="77" t="s">
        <v>39</v>
      </c>
      <c r="H118" s="77"/>
      <c r="I118" s="77"/>
      <c r="J118" s="17"/>
      <c r="K118" s="77" t="s">
        <v>40</v>
      </c>
      <c r="L118" s="77"/>
      <c r="M118" s="77"/>
      <c r="N118" s="17"/>
      <c r="O118" s="17" t="s">
        <v>41</v>
      </c>
      <c r="P118" s="17"/>
      <c r="AB118" s="45"/>
      <c r="AM118" s="18"/>
      <c r="AN118" s="18"/>
      <c r="AO118" s="18"/>
      <c r="JY118" s="69" t="s">
        <v>143</v>
      </c>
      <c r="JZ118" s="69"/>
      <c r="KA118" s="69"/>
      <c r="KC118" s="77" t="s">
        <v>144</v>
      </c>
      <c r="KD118" s="77"/>
      <c r="KE118" s="77"/>
      <c r="KF118" s="17"/>
      <c r="KG118" s="77" t="s">
        <v>149</v>
      </c>
      <c r="KH118" s="77"/>
      <c r="KI118" s="77"/>
      <c r="KJ118" s="17"/>
      <c r="KK118" s="17" t="s">
        <v>150</v>
      </c>
      <c r="KL118" s="17"/>
    </row>
    <row r="120" spans="1:299">
      <c r="D120" s="45"/>
      <c r="G120" s="17"/>
      <c r="H120" s="17"/>
      <c r="I120" s="17"/>
      <c r="J120" s="17"/>
      <c r="JZ120" s="52"/>
      <c r="KC120" s="17"/>
      <c r="KD120" s="17"/>
      <c r="KE120" s="17"/>
      <c r="KF120" s="17"/>
    </row>
    <row r="121" spans="1:299" ht="47">
      <c r="A121" s="27" t="s">
        <v>66</v>
      </c>
      <c r="JW121" s="27" t="s">
        <v>66</v>
      </c>
    </row>
    <row r="123" spans="1:299">
      <c r="A123" s="71" t="s">
        <v>3</v>
      </c>
      <c r="B123" s="1" t="s">
        <v>22</v>
      </c>
      <c r="C123" s="6">
        <f>AD61</f>
        <v>22.4</v>
      </c>
      <c r="D123" s="6">
        <f t="array" ref="D123:D128">TRANSPOSE(L51:Q51)</f>
        <v>25.4</v>
      </c>
      <c r="F123" s="6">
        <f>C123/D123</f>
        <v>0.88188976377952755</v>
      </c>
      <c r="JW123" s="71" t="s">
        <v>3</v>
      </c>
      <c r="JX123" s="1" t="s">
        <v>22</v>
      </c>
      <c r="JY123" s="6">
        <f ca="1">KT61</f>
        <v>11.488659793814435</v>
      </c>
      <c r="JZ123" s="6">
        <f t="array" aca="1" ref="JZ123:JZ128" ca="1">TRANSPOSE(KI55:KN55)</f>
        <v>13.027319587628869</v>
      </c>
      <c r="KB123" s="6">
        <f ca="1">JY123/JZ123</f>
        <v>0.88188976377952755</v>
      </c>
      <c r="KD123" s="7">
        <f ca="1">KB123-F123</f>
        <v>0</v>
      </c>
    </row>
    <row r="124" spans="1:299">
      <c r="A124" s="71"/>
      <c r="B124" s="1" t="s">
        <v>24</v>
      </c>
      <c r="C124" s="6">
        <f>AD62</f>
        <v>78.2</v>
      </c>
      <c r="D124" s="6">
        <v>87</v>
      </c>
      <c r="F124" s="6">
        <f t="shared" ref="F124:F128" si="48">C124/D124</f>
        <v>0.89885057471264374</v>
      </c>
      <c r="JW124" s="71"/>
      <c r="JX124" s="1" t="s">
        <v>24</v>
      </c>
      <c r="JY124" s="6">
        <f ca="1">KT62</f>
        <v>91.550000000000011</v>
      </c>
      <c r="JZ124" s="6">
        <f ca="1"/>
        <v>101.85230179028133</v>
      </c>
      <c r="KB124" s="6">
        <f t="shared" ref="KB124:KB128" ca="1" si="49">JY124/JZ124</f>
        <v>0.89885057471264374</v>
      </c>
      <c r="KD124" s="7">
        <f t="shared" ref="KD124:KD128" ca="1" si="50">KB124-F124</f>
        <v>0</v>
      </c>
    </row>
    <row r="125" spans="1:299">
      <c r="A125" s="71"/>
      <c r="B125" s="1" t="s">
        <v>25</v>
      </c>
      <c r="C125" s="6">
        <f>AD63</f>
        <v>12.6</v>
      </c>
      <c r="D125" s="6">
        <v>17.8</v>
      </c>
      <c r="F125" s="6">
        <f t="shared" si="48"/>
        <v>0.7078651685393258</v>
      </c>
      <c r="JW125" s="71"/>
      <c r="JX125" s="1" t="s">
        <v>25</v>
      </c>
      <c r="JY125" s="6">
        <f ca="1">KT63</f>
        <v>22.049999999999997</v>
      </c>
      <c r="JZ125" s="6">
        <f ca="1"/>
        <v>31.15</v>
      </c>
      <c r="KB125" s="6">
        <f t="shared" ca="1" si="49"/>
        <v>0.7078651685393258</v>
      </c>
      <c r="KD125" s="7">
        <f t="shared" ca="1" si="50"/>
        <v>0</v>
      </c>
    </row>
    <row r="126" spans="1:299">
      <c r="A126" s="71"/>
      <c r="B126" s="1" t="s">
        <v>0</v>
      </c>
      <c r="C126" s="6">
        <f>AD64</f>
        <v>25.2</v>
      </c>
      <c r="D126" s="6">
        <v>44.4</v>
      </c>
      <c r="F126" s="6">
        <f t="shared" si="48"/>
        <v>0.56756756756756754</v>
      </c>
      <c r="JW126" s="71"/>
      <c r="JX126" s="1" t="s">
        <v>0</v>
      </c>
      <c r="JY126" s="6">
        <f ca="1">KT64</f>
        <v>25.2</v>
      </c>
      <c r="JZ126" s="6">
        <f ca="1"/>
        <v>44.4</v>
      </c>
      <c r="KB126" s="6">
        <f t="shared" ca="1" si="49"/>
        <v>0.56756756756756754</v>
      </c>
      <c r="KD126" s="7">
        <f t="shared" ca="1" si="50"/>
        <v>0</v>
      </c>
    </row>
    <row r="127" spans="1:299">
      <c r="A127" s="71"/>
      <c r="B127" s="1" t="s">
        <v>15</v>
      </c>
      <c r="C127" s="6">
        <f>AD65</f>
        <v>0.4</v>
      </c>
      <c r="D127" s="6">
        <v>19.899999999999999</v>
      </c>
      <c r="F127" s="6">
        <f t="shared" si="48"/>
        <v>2.0100502512562818E-2</v>
      </c>
      <c r="JW127" s="71"/>
      <c r="JX127" s="1" t="s">
        <v>15</v>
      </c>
      <c r="JY127" s="6">
        <f ca="1">KT65</f>
        <v>0.4</v>
      </c>
      <c r="JZ127" s="6">
        <f ca="1"/>
        <v>19.899999999999999</v>
      </c>
      <c r="KB127" s="6">
        <f t="shared" ca="1" si="49"/>
        <v>2.0100502512562818E-2</v>
      </c>
      <c r="KD127" s="7">
        <f t="shared" ca="1" si="50"/>
        <v>0</v>
      </c>
    </row>
    <row r="128" spans="1:299">
      <c r="A128" s="71"/>
      <c r="B128" s="1" t="s">
        <v>16</v>
      </c>
      <c r="C128" s="6">
        <f>AD66</f>
        <v>5.9</v>
      </c>
      <c r="D128" s="6">
        <v>28.1</v>
      </c>
      <c r="F128" s="6">
        <f t="shared" si="48"/>
        <v>0.20996441281138789</v>
      </c>
      <c r="JW128" s="71"/>
      <c r="JX128" s="1" t="s">
        <v>16</v>
      </c>
      <c r="JY128" s="6">
        <f ca="1">KT66</f>
        <v>5.9</v>
      </c>
      <c r="JZ128" s="6">
        <f ca="1"/>
        <v>28.1</v>
      </c>
      <c r="KB128" s="6">
        <f t="shared" ca="1" si="49"/>
        <v>0.20996441281138789</v>
      </c>
      <c r="KD128" s="7">
        <f t="shared" ca="1" si="50"/>
        <v>0</v>
      </c>
    </row>
    <row r="129" spans="3:290" ht="18">
      <c r="C129" s="45" t="s">
        <v>34</v>
      </c>
      <c r="D129" s="52" t="s">
        <v>146</v>
      </c>
      <c r="F129" s="32" t="s">
        <v>67</v>
      </c>
      <c r="JY129" s="52" t="s">
        <v>145</v>
      </c>
      <c r="JZ129" s="52" t="s">
        <v>151</v>
      </c>
      <c r="KB129" s="32" t="s">
        <v>152</v>
      </c>
      <c r="KD129" s="32" t="s">
        <v>153</v>
      </c>
    </row>
  </sheetData>
  <mergeCells count="173">
    <mergeCell ref="JW98:KE98"/>
    <mergeCell ref="JW100:JW107"/>
    <mergeCell ref="JW110:KE110"/>
    <mergeCell ref="JW112:JW117"/>
    <mergeCell ref="JY118:KA118"/>
    <mergeCell ref="KC118:KE118"/>
    <mergeCell ref="KG118:KI118"/>
    <mergeCell ref="JW123:JW128"/>
    <mergeCell ref="JJ81:JJ88"/>
    <mergeCell ref="KG81:KG88"/>
    <mergeCell ref="LF81:LF82"/>
    <mergeCell ref="LH83:LO83"/>
    <mergeCell ref="JO89:JV89"/>
    <mergeCell ref="KI89:KN89"/>
    <mergeCell ref="KV89:LC89"/>
    <mergeCell ref="KG90:KG92"/>
    <mergeCell ref="KI93:KN93"/>
    <mergeCell ref="LH85:LO85"/>
    <mergeCell ref="KY59:LF59"/>
    <mergeCell ref="KP59:KR59"/>
    <mergeCell ref="JJ61:JJ66"/>
    <mergeCell ref="KY62:LF62"/>
    <mergeCell ref="JO67:JT67"/>
    <mergeCell ref="JX67:KE67"/>
    <mergeCell ref="JO79:JV79"/>
    <mergeCell ref="KI79:KN79"/>
    <mergeCell ref="KV79:LC79"/>
    <mergeCell ref="LH79:LO79"/>
    <mergeCell ref="JV61:JV66"/>
    <mergeCell ref="KP67:KR67"/>
    <mergeCell ref="JL40:JM40"/>
    <mergeCell ref="KI40:KN40"/>
    <mergeCell ref="IU42:IU49"/>
    <mergeCell ref="JJ42:JJ49"/>
    <mergeCell ref="IW50:IX50"/>
    <mergeCell ref="IZ50:JE50"/>
    <mergeCell ref="KI50:KN50"/>
    <mergeCell ref="JO59:JT59"/>
    <mergeCell ref="JX59:KE59"/>
    <mergeCell ref="KG42:KG49"/>
    <mergeCell ref="KG51:KG53"/>
    <mergeCell ref="KI54:KN54"/>
    <mergeCell ref="KI56:KN56"/>
    <mergeCell ref="ID81:ID82"/>
    <mergeCell ref="IF83:IM83"/>
    <mergeCell ref="GM89:GT89"/>
    <mergeCell ref="HG89:HL89"/>
    <mergeCell ref="HT89:IA89"/>
    <mergeCell ref="HE90:HE92"/>
    <mergeCell ref="HG93:HL93"/>
    <mergeCell ref="IW40:IX40"/>
    <mergeCell ref="IZ40:JE40"/>
    <mergeCell ref="GJ40:GO40"/>
    <mergeCell ref="GJ50:GO50"/>
    <mergeCell ref="HW59:ID59"/>
    <mergeCell ref="GM79:GT79"/>
    <mergeCell ref="HG79:HL79"/>
    <mergeCell ref="HT79:IA79"/>
    <mergeCell ref="IF79:IM79"/>
    <mergeCell ref="HW62:ID62"/>
    <mergeCell ref="CV40:DA40"/>
    <mergeCell ref="CV50:DA50"/>
    <mergeCell ref="FU40:FV40"/>
    <mergeCell ref="FX40:GC40"/>
    <mergeCell ref="HG40:HL40"/>
    <mergeCell ref="FS42:FS49"/>
    <mergeCell ref="FU50:FV50"/>
    <mergeCell ref="FX50:GC50"/>
    <mergeCell ref="HG50:HL50"/>
    <mergeCell ref="DH40:DM40"/>
    <mergeCell ref="DH50:DM50"/>
    <mergeCell ref="GM67:GR67"/>
    <mergeCell ref="GV67:HC67"/>
    <mergeCell ref="CQ42:CQ49"/>
    <mergeCell ref="DF42:DF49"/>
    <mergeCell ref="A72:A73"/>
    <mergeCell ref="C74:J74"/>
    <mergeCell ref="Z74:AB74"/>
    <mergeCell ref="AH74:AI74"/>
    <mergeCell ref="AK74:AL74"/>
    <mergeCell ref="AS74:AZ74"/>
    <mergeCell ref="DT59:EA59"/>
    <mergeCell ref="Z59:AB59"/>
    <mergeCell ref="AH59:AM59"/>
    <mergeCell ref="GM59:GR59"/>
    <mergeCell ref="GV59:HC59"/>
    <mergeCell ref="EE50:EJ50"/>
    <mergeCell ref="AS70:AZ70"/>
    <mergeCell ref="L50:Q50"/>
    <mergeCell ref="W50:X50"/>
    <mergeCell ref="A42:A49"/>
    <mergeCell ref="U42:U49"/>
    <mergeCell ref="GH61:GH66"/>
    <mergeCell ref="AS59:AZ59"/>
    <mergeCell ref="BD59:BK59"/>
    <mergeCell ref="AH50:AO50"/>
    <mergeCell ref="AS50:AX50"/>
    <mergeCell ref="BD50:BI50"/>
    <mergeCell ref="CS50:CT50"/>
    <mergeCell ref="BS50:BX50"/>
    <mergeCell ref="BZ50:CG50"/>
    <mergeCell ref="J51:J53"/>
    <mergeCell ref="L54:Q54"/>
    <mergeCell ref="Z70:AB70"/>
    <mergeCell ref="AH70:AI70"/>
    <mergeCell ref="AK70:AL70"/>
    <mergeCell ref="EU59:FB59"/>
    <mergeCell ref="A61:A66"/>
    <mergeCell ref="DF61:DF66"/>
    <mergeCell ref="EU62:FB62"/>
    <mergeCell ref="DK59:DP59"/>
    <mergeCell ref="BS59:BX59"/>
    <mergeCell ref="C26:E26"/>
    <mergeCell ref="A28:A35"/>
    <mergeCell ref="C36:E36"/>
    <mergeCell ref="BL38:CJ38"/>
    <mergeCell ref="C40:J40"/>
    <mergeCell ref="L40:Q40"/>
    <mergeCell ref="W40:X40"/>
    <mergeCell ref="AH40:AO40"/>
    <mergeCell ref="AS40:AX40"/>
    <mergeCell ref="BD40:BI40"/>
    <mergeCell ref="BS40:BX40"/>
    <mergeCell ref="BZ40:CG40"/>
    <mergeCell ref="CI40:CJ40"/>
    <mergeCell ref="L71:Q71"/>
    <mergeCell ref="L56:Q56"/>
    <mergeCell ref="CS40:CT40"/>
    <mergeCell ref="EE40:EJ40"/>
    <mergeCell ref="C76:J76"/>
    <mergeCell ref="BS67:BX67"/>
    <mergeCell ref="EE79:EJ79"/>
    <mergeCell ref="ER79:EY79"/>
    <mergeCell ref="FD79:FK79"/>
    <mergeCell ref="A81:A88"/>
    <mergeCell ref="DF81:DF88"/>
    <mergeCell ref="EC81:EC88"/>
    <mergeCell ref="FB81:FB82"/>
    <mergeCell ref="FD83:FK83"/>
    <mergeCell ref="AH79:AO79"/>
    <mergeCell ref="AS79:AZ79"/>
    <mergeCell ref="BD79:BK79"/>
    <mergeCell ref="DK79:DR79"/>
    <mergeCell ref="C67:J67"/>
    <mergeCell ref="Z67:AB67"/>
    <mergeCell ref="AH67:AM67"/>
    <mergeCell ref="AS67:AZ67"/>
    <mergeCell ref="BD67:BK67"/>
    <mergeCell ref="BS79:BX79"/>
    <mergeCell ref="DK67:DP67"/>
    <mergeCell ref="DT67:EA67"/>
    <mergeCell ref="GH81:GH88"/>
    <mergeCell ref="HE81:HE88"/>
    <mergeCell ref="A123:A128"/>
    <mergeCell ref="A100:A107"/>
    <mergeCell ref="A110:I110"/>
    <mergeCell ref="A112:A117"/>
    <mergeCell ref="C118:E118"/>
    <mergeCell ref="G118:I118"/>
    <mergeCell ref="K118:M118"/>
    <mergeCell ref="ER89:EY89"/>
    <mergeCell ref="J90:J92"/>
    <mergeCell ref="EC90:EC92"/>
    <mergeCell ref="L93:Q93"/>
    <mergeCell ref="EE93:EJ93"/>
    <mergeCell ref="A98:I98"/>
    <mergeCell ref="L89:Q89"/>
    <mergeCell ref="AH89:AO89"/>
    <mergeCell ref="AS89:AZ89"/>
    <mergeCell ref="BD89:BK89"/>
    <mergeCell ref="DK89:DR89"/>
    <mergeCell ref="EE89:EJ89"/>
    <mergeCell ref="BS89:BX89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CE6-E3EC-7B4E-8832-2A8872C682BA}">
  <dimension ref="A1:J21"/>
  <sheetViews>
    <sheetView workbookViewId="0">
      <selection activeCell="A2" sqref="A2:A21"/>
    </sheetView>
  </sheetViews>
  <sheetFormatPr baseColWidth="10" defaultRowHeight="16"/>
  <cols>
    <col min="7" max="7" width="16.1640625" customWidth="1"/>
  </cols>
  <sheetData>
    <row r="1" spans="1:10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t="s">
        <v>184</v>
      </c>
      <c r="B2">
        <v>2000</v>
      </c>
      <c r="C2" t="s">
        <v>172</v>
      </c>
      <c r="D2" t="s">
        <v>173</v>
      </c>
      <c r="E2" t="s">
        <v>174</v>
      </c>
      <c r="F2" t="s">
        <v>181</v>
      </c>
      <c r="G2" t="s">
        <v>175</v>
      </c>
      <c r="H2" t="s">
        <v>23</v>
      </c>
      <c r="I2">
        <f>'Perfect substitution'!F5</f>
        <v>22.4</v>
      </c>
      <c r="J2" t="s">
        <v>176</v>
      </c>
    </row>
    <row r="3" spans="1:10">
      <c r="A3" t="s">
        <v>184</v>
      </c>
      <c r="B3">
        <v>2000</v>
      </c>
      <c r="C3" t="s">
        <v>172</v>
      </c>
      <c r="D3" t="s">
        <v>173</v>
      </c>
      <c r="E3" t="s">
        <v>174</v>
      </c>
      <c r="F3" t="s">
        <v>181</v>
      </c>
      <c r="G3" t="s">
        <v>21</v>
      </c>
      <c r="H3" t="s">
        <v>1</v>
      </c>
      <c r="I3">
        <f>'Perfect substitution'!F11</f>
        <v>87</v>
      </c>
      <c r="J3" t="s">
        <v>176</v>
      </c>
    </row>
    <row r="4" spans="1:10">
      <c r="A4" t="s">
        <v>184</v>
      </c>
      <c r="B4">
        <v>2000</v>
      </c>
      <c r="C4" t="s">
        <v>172</v>
      </c>
      <c r="D4" t="s">
        <v>177</v>
      </c>
      <c r="E4" t="s">
        <v>174</v>
      </c>
      <c r="F4" t="s">
        <v>181</v>
      </c>
      <c r="G4" t="s">
        <v>22</v>
      </c>
      <c r="H4" t="s">
        <v>23</v>
      </c>
      <c r="I4">
        <f>-'Perfect substitution'!F5</f>
        <v>-22.4</v>
      </c>
      <c r="J4" t="s">
        <v>176</v>
      </c>
    </row>
    <row r="5" spans="1:10">
      <c r="A5" t="s">
        <v>184</v>
      </c>
      <c r="B5">
        <v>2000</v>
      </c>
      <c r="C5" t="s">
        <v>172</v>
      </c>
      <c r="D5" t="s">
        <v>179</v>
      </c>
      <c r="E5" t="s">
        <v>174</v>
      </c>
      <c r="F5" t="s">
        <v>181</v>
      </c>
      <c r="G5" t="s">
        <v>22</v>
      </c>
      <c r="H5" t="s">
        <v>27</v>
      </c>
      <c r="I5">
        <f>-'Perfect substitution'!J2</f>
        <v>-3</v>
      </c>
      <c r="J5" t="s">
        <v>176</v>
      </c>
    </row>
    <row r="6" spans="1:10">
      <c r="A6" t="s">
        <v>184</v>
      </c>
      <c r="B6">
        <v>2000</v>
      </c>
      <c r="C6" t="s">
        <v>172</v>
      </c>
      <c r="D6" t="s">
        <v>177</v>
      </c>
      <c r="E6" t="s">
        <v>174</v>
      </c>
      <c r="F6" t="s">
        <v>181</v>
      </c>
      <c r="G6" t="s">
        <v>22</v>
      </c>
      <c r="H6" t="s">
        <v>27</v>
      </c>
      <c r="I6">
        <f>'Perfect substitution'!K5</f>
        <v>22.4</v>
      </c>
      <c r="J6" t="s">
        <v>176</v>
      </c>
    </row>
    <row r="7" spans="1:10">
      <c r="A7" t="s">
        <v>184</v>
      </c>
      <c r="B7">
        <v>2000</v>
      </c>
      <c r="C7" t="s">
        <v>172</v>
      </c>
      <c r="D7" t="s">
        <v>177</v>
      </c>
      <c r="E7" t="s">
        <v>174</v>
      </c>
      <c r="F7" t="s">
        <v>181</v>
      </c>
      <c r="G7" t="s">
        <v>24</v>
      </c>
      <c r="H7" t="s">
        <v>1</v>
      </c>
      <c r="I7">
        <f>-'Perfect substitution'!F11</f>
        <v>-87</v>
      </c>
      <c r="J7" t="s">
        <v>176</v>
      </c>
    </row>
    <row r="8" spans="1:10">
      <c r="A8" t="s">
        <v>184</v>
      </c>
      <c r="B8">
        <v>2000</v>
      </c>
      <c r="C8" t="s">
        <v>172</v>
      </c>
      <c r="D8" t="s">
        <v>177</v>
      </c>
      <c r="E8" t="s">
        <v>174</v>
      </c>
      <c r="F8" t="s">
        <v>181</v>
      </c>
      <c r="G8" t="s">
        <v>24</v>
      </c>
      <c r="H8" t="s">
        <v>26</v>
      </c>
      <c r="I8">
        <f>'Perfect substitution'!K11</f>
        <v>78.2</v>
      </c>
      <c r="J8" t="s">
        <v>176</v>
      </c>
    </row>
    <row r="9" spans="1:10">
      <c r="A9" t="s">
        <v>184</v>
      </c>
      <c r="B9">
        <v>2000</v>
      </c>
      <c r="C9" t="s">
        <v>172</v>
      </c>
      <c r="D9" t="s">
        <v>177</v>
      </c>
      <c r="E9" t="s">
        <v>174</v>
      </c>
      <c r="F9" t="s">
        <v>181</v>
      </c>
      <c r="G9" t="s">
        <v>25</v>
      </c>
      <c r="H9" t="s">
        <v>26</v>
      </c>
      <c r="I9">
        <f>-'Perfect substitution'!M11</f>
        <v>-17.8</v>
      </c>
      <c r="J9" t="s">
        <v>176</v>
      </c>
    </row>
    <row r="10" spans="1:10">
      <c r="A10" t="s">
        <v>184</v>
      </c>
      <c r="B10">
        <v>2000</v>
      </c>
      <c r="C10" t="s">
        <v>172</v>
      </c>
      <c r="D10" t="s">
        <v>177</v>
      </c>
      <c r="E10" t="s">
        <v>174</v>
      </c>
      <c r="F10" t="s">
        <v>181</v>
      </c>
      <c r="G10" t="s">
        <v>25</v>
      </c>
      <c r="H10" t="s">
        <v>29</v>
      </c>
      <c r="I10">
        <f>'Perfect substitution'!R11</f>
        <v>12.6</v>
      </c>
      <c r="J10" t="s">
        <v>176</v>
      </c>
    </row>
    <row r="11" spans="1:10">
      <c r="A11" t="s">
        <v>184</v>
      </c>
      <c r="B11">
        <v>2000</v>
      </c>
      <c r="C11" t="s">
        <v>172</v>
      </c>
      <c r="D11" t="s">
        <v>177</v>
      </c>
      <c r="E11" t="s">
        <v>174</v>
      </c>
      <c r="F11" t="s">
        <v>181</v>
      </c>
      <c r="G11" t="s">
        <v>16</v>
      </c>
      <c r="H11" t="s">
        <v>26</v>
      </c>
      <c r="I11">
        <f>-'Perfect substitution'!S4</f>
        <v>-28.1</v>
      </c>
      <c r="J11" t="s">
        <v>176</v>
      </c>
    </row>
    <row r="12" spans="1:10">
      <c r="A12" t="s">
        <v>184</v>
      </c>
      <c r="B12">
        <v>2000</v>
      </c>
      <c r="C12" t="s">
        <v>172</v>
      </c>
      <c r="D12" t="s">
        <v>177</v>
      </c>
      <c r="E12" t="s">
        <v>174</v>
      </c>
      <c r="F12" t="s">
        <v>181</v>
      </c>
      <c r="G12" t="s">
        <v>16</v>
      </c>
      <c r="H12" t="s">
        <v>18</v>
      </c>
      <c r="I12">
        <f>'Perfect substitution'!X4</f>
        <v>5.9</v>
      </c>
      <c r="J12" t="s">
        <v>33</v>
      </c>
    </row>
    <row r="13" spans="1:10">
      <c r="A13" t="s">
        <v>184</v>
      </c>
      <c r="B13">
        <v>2000</v>
      </c>
      <c r="C13" t="s">
        <v>172</v>
      </c>
      <c r="D13" t="s">
        <v>177</v>
      </c>
      <c r="E13" t="s">
        <v>174</v>
      </c>
      <c r="F13" t="s">
        <v>181</v>
      </c>
      <c r="G13" t="s">
        <v>15</v>
      </c>
      <c r="H13" t="s">
        <v>27</v>
      </c>
      <c r="I13">
        <f>-'Perfect substitution'!T9</f>
        <v>-19.399999999999999</v>
      </c>
      <c r="J13" t="s">
        <v>176</v>
      </c>
    </row>
    <row r="14" spans="1:10">
      <c r="A14" t="s">
        <v>184</v>
      </c>
      <c r="B14">
        <v>2000</v>
      </c>
      <c r="C14" t="s">
        <v>172</v>
      </c>
      <c r="D14" t="s">
        <v>177</v>
      </c>
      <c r="E14" t="s">
        <v>174</v>
      </c>
      <c r="F14" t="s">
        <v>181</v>
      </c>
      <c r="G14" t="s">
        <v>15</v>
      </c>
      <c r="H14" t="s">
        <v>29</v>
      </c>
      <c r="I14">
        <f>-'Perfect substitution'!T11</f>
        <v>-0.5</v>
      </c>
      <c r="J14" t="s">
        <v>176</v>
      </c>
    </row>
    <row r="15" spans="1:10">
      <c r="A15" t="s">
        <v>184</v>
      </c>
      <c r="B15">
        <v>2000</v>
      </c>
      <c r="C15" t="s">
        <v>172</v>
      </c>
      <c r="D15" t="s">
        <v>177</v>
      </c>
      <c r="E15" t="s">
        <v>174</v>
      </c>
      <c r="F15" t="s">
        <v>181</v>
      </c>
      <c r="G15" t="s">
        <v>15</v>
      </c>
      <c r="H15" t="s">
        <v>17</v>
      </c>
      <c r="I15">
        <f>'Perfect substitution'!X10</f>
        <v>0.4</v>
      </c>
      <c r="J15" t="s">
        <v>33</v>
      </c>
    </row>
    <row r="16" spans="1:10">
      <c r="A16" t="s">
        <v>184</v>
      </c>
      <c r="B16">
        <v>2000</v>
      </c>
      <c r="C16" t="s">
        <v>172</v>
      </c>
      <c r="D16" t="s">
        <v>177</v>
      </c>
      <c r="E16" t="s">
        <v>174</v>
      </c>
      <c r="F16" t="s">
        <v>181</v>
      </c>
      <c r="G16" t="s">
        <v>0</v>
      </c>
      <c r="H16" t="s">
        <v>29</v>
      </c>
      <c r="I16">
        <f>-'Perfect substitution'!T15</f>
        <v>-12.1</v>
      </c>
      <c r="J16" t="s">
        <v>176</v>
      </c>
    </row>
    <row r="17" spans="1:10">
      <c r="A17" t="s">
        <v>184</v>
      </c>
      <c r="B17">
        <v>2000</v>
      </c>
      <c r="C17" t="s">
        <v>172</v>
      </c>
      <c r="D17" t="s">
        <v>177</v>
      </c>
      <c r="E17" t="s">
        <v>174</v>
      </c>
      <c r="F17" t="s">
        <v>181</v>
      </c>
      <c r="G17" t="s">
        <v>0</v>
      </c>
      <c r="H17" t="s">
        <v>26</v>
      </c>
      <c r="I17">
        <f>-'Perfect substitution'!T17</f>
        <v>-32.299999999999997</v>
      </c>
      <c r="J17" t="s">
        <v>176</v>
      </c>
    </row>
    <row r="18" spans="1:10">
      <c r="A18" t="s">
        <v>184</v>
      </c>
      <c r="B18">
        <v>2000</v>
      </c>
      <c r="C18" t="s">
        <v>172</v>
      </c>
      <c r="D18" t="s">
        <v>177</v>
      </c>
      <c r="E18" t="s">
        <v>174</v>
      </c>
      <c r="F18" t="s">
        <v>181</v>
      </c>
      <c r="G18" t="s">
        <v>0</v>
      </c>
      <c r="H18" t="s">
        <v>19</v>
      </c>
      <c r="I18">
        <f>'Perfect substitution'!Y16</f>
        <v>25.2</v>
      </c>
      <c r="J18" t="s">
        <v>178</v>
      </c>
    </row>
    <row r="19" spans="1:10">
      <c r="A19" t="s">
        <v>184</v>
      </c>
      <c r="B19">
        <v>2000</v>
      </c>
      <c r="C19" t="s">
        <v>180</v>
      </c>
      <c r="D19" t="s">
        <v>183</v>
      </c>
      <c r="E19" t="s">
        <v>174</v>
      </c>
      <c r="F19" t="s">
        <v>181</v>
      </c>
      <c r="G19" t="s">
        <v>183</v>
      </c>
      <c r="H19" t="s">
        <v>18</v>
      </c>
      <c r="I19">
        <f>'Perfect substitution'!X4</f>
        <v>5.9</v>
      </c>
      <c r="J19" t="s">
        <v>33</v>
      </c>
    </row>
    <row r="20" spans="1:10">
      <c r="A20" t="s">
        <v>184</v>
      </c>
      <c r="B20">
        <v>2000</v>
      </c>
      <c r="C20" t="s">
        <v>180</v>
      </c>
      <c r="D20" t="s">
        <v>183</v>
      </c>
      <c r="E20" t="s">
        <v>174</v>
      </c>
      <c r="F20" t="s">
        <v>181</v>
      </c>
      <c r="G20" t="s">
        <v>183</v>
      </c>
      <c r="H20" t="s">
        <v>17</v>
      </c>
      <c r="I20">
        <f>'Perfect substitution'!X10</f>
        <v>0.4</v>
      </c>
      <c r="J20" t="s">
        <v>33</v>
      </c>
    </row>
    <row r="21" spans="1:10">
      <c r="A21" t="s">
        <v>184</v>
      </c>
      <c r="B21">
        <v>2000</v>
      </c>
      <c r="C21" t="s">
        <v>180</v>
      </c>
      <c r="D21" t="s">
        <v>182</v>
      </c>
      <c r="E21" t="s">
        <v>174</v>
      </c>
      <c r="F21" t="s">
        <v>181</v>
      </c>
      <c r="G21" t="s">
        <v>182</v>
      </c>
      <c r="H21" t="s">
        <v>19</v>
      </c>
      <c r="I21">
        <f>'Perfect substitution'!Y16</f>
        <v>25.2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PSUT</vt:lpstr>
      <vt:lpstr>Perfect substitution</vt:lpstr>
      <vt:lpstr>PerfectSubstitutionRaw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MKH</cp:lastModifiedBy>
  <dcterms:created xsi:type="dcterms:W3CDTF">2018-06-29T13:56:05Z</dcterms:created>
  <dcterms:modified xsi:type="dcterms:W3CDTF">2018-10-21T23:51:48Z</dcterms:modified>
</cp:coreProperties>
</file>