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e78c2cb60ffe70/Desktop/Analysis Projects/repo-kickstarter-analysis/"/>
    </mc:Choice>
  </mc:AlternateContent>
  <xr:revisionPtr revIDLastSave="17" documentId="8_{1F6347C3-BB51-49B9-B1C8-1DEF2B2D3828}" xr6:coauthVersionLast="47" xr6:coauthVersionMax="47" xr10:uidLastSave="{50FFC367-B8E1-4E22-86A8-3604DC250C16}"/>
  <bookViews>
    <workbookView xWindow="28680" yWindow="-120" windowWidth="29040" windowHeight="15840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15" r:id="rId5"/>
    <sheet name="Outcomes Based on Goals" sheetId="16" r:id="rId6"/>
    <sheet name="Edinburgh Research" sheetId="5" r:id="rId7"/>
    <sheet name="Sheet1" sheetId="13" r:id="rId8"/>
  </sheets>
  <definedNames>
    <definedName name="_xlnm._FilterDatabase" localSheetId="0" hidden="1">Kickstarter!$A$1:$W$4115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B2" i="1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2" i="16" l="1"/>
  <c r="F2" i="16" s="1"/>
  <c r="E13" i="16"/>
  <c r="E12" i="16"/>
  <c r="E5" i="16"/>
  <c r="G5" i="16" s="1"/>
  <c r="E4" i="16"/>
  <c r="F4" i="16" s="1"/>
  <c r="E3" i="16"/>
  <c r="H13" i="16"/>
  <c r="G13" i="16"/>
  <c r="F13" i="16"/>
  <c r="F12" i="16"/>
  <c r="H12" i="16"/>
  <c r="G12" i="16"/>
  <c r="E11" i="16"/>
  <c r="E10" i="16"/>
  <c r="F10" i="16" s="1"/>
  <c r="E9" i="16"/>
  <c r="F9" i="16" s="1"/>
  <c r="E8" i="16"/>
  <c r="F7" i="16"/>
  <c r="E7" i="16"/>
  <c r="E6" i="16"/>
  <c r="G3" i="16"/>
  <c r="H3" i="16"/>
  <c r="F3" i="16"/>
  <c r="E8" i="5"/>
  <c r="F8" i="5" s="1"/>
  <c r="G4" i="16" l="1"/>
  <c r="H4" i="16"/>
  <c r="H2" i="16"/>
  <c r="G2" i="16"/>
  <c r="F5" i="16"/>
  <c r="H5" i="16"/>
  <c r="H11" i="16"/>
  <c r="G11" i="16"/>
  <c r="F11" i="16"/>
  <c r="G10" i="16"/>
  <c r="H10" i="16"/>
  <c r="G9" i="16"/>
  <c r="H9" i="16"/>
  <c r="G8" i="16"/>
  <c r="H8" i="16"/>
  <c r="F8" i="16"/>
  <c r="G7" i="16"/>
  <c r="H7" i="16"/>
  <c r="G6" i="16"/>
  <c r="H6" i="16"/>
  <c r="F6" i="16"/>
</calcChain>
</file>

<file path=xl/sharedStrings.xml><?xml version="1.0" encoding="utf-8"?>
<sst xmlns="http://schemas.openxmlformats.org/spreadsheetml/2006/main" count="33047" uniqueCount="8405">
  <si>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</si>
  <si>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</si>
  <si>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</si>
  <si>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</si>
  <si>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</si>
  <si>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</si>
  <si>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</si>
  <si>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</si>
  <si>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</si>
  <si>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</si>
  <si>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</si>
  <si>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</si>
  <si>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</si>
  <si>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</si>
  <si>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</si>
  <si>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</si>
  <si>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</si>
  <si>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</si>
  <si>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</si>
  <si>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</si>
  <si>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</si>
  <si>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</si>
  <si>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</si>
  <si>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</si>
  <si>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</si>
  <si>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</si>
  <si>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</si>
  <si>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</si>
  <si>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</si>
  <si>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</si>
  <si>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</si>
  <si>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</si>
  <si>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</si>
  <si>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</si>
  <si>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</si>
  <si>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</si>
  <si>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</si>
  <si>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</si>
  <si>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</si>
  <si>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</si>
  <si>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</si>
  <si>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</si>
  <si>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</si>
  <si>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</si>
  <si>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</si>
  <si>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</si>
  <si>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</si>
  <si>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</si>
  <si>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</si>
  <si>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</si>
  <si>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</si>
  <si>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</si>
  <si>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</si>
  <si>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</si>
  <si>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</si>
  <si>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</si>
  <si>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</si>
  <si>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</si>
  <si>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</si>
  <si>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</si>
  <si>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</si>
  <si>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</si>
  <si>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</si>
  <si>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</si>
  <si>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</si>
  <si>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</si>
  <si>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</si>
  <si>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</si>
  <si>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</si>
  <si>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</si>
  <si>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</si>
  <si>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</si>
  <si>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</si>
  <si>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</si>
  <si>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</si>
  <si>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</si>
  <si>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</si>
  <si>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</si>
  <si>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</si>
  <si>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</si>
  <si>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</si>
  <si>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</si>
  <si>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</si>
  <si>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</si>
  <si>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</si>
  <si>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</si>
  <si>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</si>
  <si>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</si>
  <si>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</si>
  <si>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</si>
  <si>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</si>
  <si>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</si>
  <si>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</si>
  <si>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</si>
  <si>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</si>
  <si>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</si>
  <si>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</si>
  <si>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</si>
  <si>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</si>
  <si>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</si>
  <si>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</si>
  <si>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</si>
  <si>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</si>
  <si>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</si>
  <si>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</si>
  <si>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</si>
  <si>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</si>
  <si>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</si>
  <si>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</si>
  <si>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</si>
  <si>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</si>
  <si>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</si>
  <si>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</si>
  <si>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</si>
  <si>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</si>
  <si>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</si>
  <si>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</si>
  <si>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</si>
  <si>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</si>
  <si>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</si>
  <si>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</si>
  <si>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</si>
  <si>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</si>
  <si>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</si>
  <si>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</si>
  <si>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</si>
  <si>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</si>
  <si>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</si>
  <si>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</si>
  <si>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</si>
  <si>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</si>
  <si>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</si>
  <si>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</si>
  <si>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</si>
  <si>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</si>
  <si>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</si>
  <si>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</si>
  <si>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</si>
  <si>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</si>
  <si>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</si>
  <si>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</si>
  <si>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</si>
  <si>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</si>
  <si>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</si>
  <si>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</si>
  <si>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</si>
  <si>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</si>
  <si>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</si>
  <si>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</si>
  <si>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</si>
  <si>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</si>
  <si>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</si>
  <si>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</si>
  <si>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</si>
  <si>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</si>
  <si>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</si>
  <si>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</si>
  <si>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</si>
  <si>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</si>
  <si>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</si>
  <si>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</si>
  <si>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</si>
  <si>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</si>
  <si>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</si>
  <si>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</si>
  <si>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</si>
  <si>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</si>
  <si>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</si>
  <si>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</si>
  <si>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</si>
  <si>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</si>
  <si>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</si>
  <si>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</si>
  <si>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</si>
  <si>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</si>
  <si>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</si>
  <si>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</si>
  <si>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</si>
  <si>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</si>
  <si>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</si>
  <si>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</si>
  <si>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</si>
  <si>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</si>
  <si>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</si>
  <si>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</si>
  <si>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</si>
  <si>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</si>
  <si>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</si>
  <si>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</si>
  <si>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</si>
  <si>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</si>
  <si>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</si>
  <si>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</si>
  <si>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</si>
  <si>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</si>
  <si>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</si>
  <si>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</si>
  <si>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</si>
  <si>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</si>
  <si>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</si>
  <si>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</si>
  <si>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</si>
  <si>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</si>
  <si>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</si>
  <si>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</si>
  <si>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</si>
  <si>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</si>
  <si>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</si>
  <si>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</si>
  <si>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</si>
  <si>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</si>
  <si>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</si>
  <si>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</si>
  <si>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</si>
  <si>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</si>
  <si>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</si>
  <si>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</si>
  <si>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</si>
  <si>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</si>
  <si>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</si>
  <si>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</si>
  <si>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</si>
  <si>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</si>
  <si>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</si>
  <si>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</si>
  <si>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</si>
  <si>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</si>
  <si>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</si>
  <si>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</si>
  <si>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</si>
  <si>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</si>
  <si>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</si>
  <si>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</si>
  <si>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</si>
  <si>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</si>
  <si>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</si>
  <si>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</si>
  <si>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</si>
  <si>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</si>
  <si>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</si>
  <si>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</si>
  <si>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</si>
  <si>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</si>
  <si>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</si>
  <si>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</si>
  <si>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</si>
  <si>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</si>
  <si>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</si>
  <si>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</si>
  <si>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</si>
  <si>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</si>
  <si>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</si>
  <si>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</si>
  <si>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</si>
  <si>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</si>
  <si>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</si>
  <si>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</si>
  <si>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</si>
  <si>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</si>
  <si>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</si>
  <si>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</si>
  <si>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</si>
  <si>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</si>
  <si>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</si>
  <si>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</si>
  <si>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</si>
  <si>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</si>
  <si>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</si>
  <si>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</si>
  <si>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</si>
  <si>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</si>
  <si>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</si>
  <si>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</si>
  <si>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</si>
  <si>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</si>
  <si>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</si>
  <si>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</si>
  <si>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</si>
  <si>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</si>
  <si>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</si>
  <si>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</si>
  <si>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</si>
  <si>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</si>
  <si>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</si>
  <si>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</si>
  <si>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</si>
  <si>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</si>
  <si>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</si>
  <si>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</si>
  <si>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</si>
  <si>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</si>
  <si>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</si>
  <si>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</si>
  <si>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</si>
  <si>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</si>
  <si>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</si>
  <si>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</si>
  <si>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</si>
  <si>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</si>
  <si>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</si>
  <si>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</si>
  <si>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</si>
  <si>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</si>
  <si>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</si>
  <si>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</si>
  <si>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</si>
  <si>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</si>
  <si>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</si>
  <si>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</si>
  <si>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</si>
  <si>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</si>
  <si>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</si>
  <si>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</si>
  <si>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</si>
  <si>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</si>
  <si>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</si>
  <si>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</si>
  <si>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</si>
  <si>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</si>
  <si>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</si>
  <si>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</si>
  <si>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</si>
  <si>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</si>
  <si>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</si>
  <si>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</si>
  <si>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</si>
  <si>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</si>
  <si>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</si>
  <si>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</si>
  <si>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</si>
  <si>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</si>
  <si>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</si>
  <si>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</si>
  <si>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</si>
  <si>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</si>
  <si>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</si>
  <si>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</si>
  <si>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</si>
  <si>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</si>
  <si>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</si>
  <si>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</si>
  <si>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</si>
  <si>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</si>
  <si>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</si>
  <si>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</si>
  <si>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</si>
  <si>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</si>
  <si>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</si>
  <si>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</si>
  <si>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</si>
  <si>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</si>
  <si>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</si>
  <si>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</si>
  <si>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</si>
  <si>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</si>
  <si>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</si>
  <si>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</si>
  <si>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</si>
  <si>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</si>
  <si>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</si>
  <si>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</si>
  <si>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</si>
  <si>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</si>
  <si>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</si>
  <si>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</si>
  <si>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</si>
  <si>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</si>
  <si>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</si>
  <si>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</si>
  <si>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</si>
  <si>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</si>
  <si>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</si>
  <si>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</si>
  <si>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</si>
  <si>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</si>
  <si>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</si>
  <si>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</si>
  <si>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</si>
  <si>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</si>
  <si>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</si>
  <si>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</si>
  <si>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</si>
  <si>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</si>
  <si>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</si>
  <si>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</si>
  <si>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</si>
  <si>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</si>
  <si>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</si>
  <si>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</si>
  <si>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</si>
  <si>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</si>
  <si>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</si>
  <si>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</si>
  <si>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</si>
  <si>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</si>
  <si>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</si>
  <si>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</si>
  <si>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</si>
  <si>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</si>
  <si>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</si>
  <si>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</si>
  <si>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</si>
  <si>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</si>
  <si>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</si>
  <si>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</si>
  <si>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</si>
  <si>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</si>
  <si>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</si>
  <si>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</si>
  <si>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</si>
  <si>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</si>
  <si>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</si>
  <si>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</si>
  <si>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</si>
  <si>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</si>
  <si>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</si>
  <si>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</si>
  <si>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</si>
  <si>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</si>
  <si>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</si>
  <si>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</si>
  <si>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</si>
  <si>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</si>
  <si>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</si>
  <si>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</si>
  <si>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</si>
  <si>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</si>
  <si>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</si>
  <si>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</si>
  <si>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</si>
  <si>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</si>
  <si>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</si>
  <si>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</si>
  <si>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</si>
  <si>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</si>
  <si>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</si>
  <si>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</si>
  <si>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</si>
  <si>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</si>
  <si>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</si>
  <si>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</si>
  <si>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</si>
  <si>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</si>
  <si>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</si>
  <si>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</si>
  <si>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</si>
  <si>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</si>
  <si>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</si>
  <si>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</si>
  <si>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</si>
  <si>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</si>
  <si>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</si>
  <si>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</si>
  <si>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</si>
  <si>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</si>
  <si>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</si>
  <si>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</si>
  <si>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</si>
  <si>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</si>
  <si>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</si>
  <si>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</si>
  <si>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</si>
  <si>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</si>
  <si>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</si>
  <si>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</si>
  <si>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</si>
  <si>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</si>
  <si>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</si>
  <si>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</si>
  <si>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</si>
  <si>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</si>
  <si>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</si>
  <si>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</si>
  <si>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</si>
  <si>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</si>
  <si>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</si>
  <si>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</si>
  <si>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</si>
  <si>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</si>
  <si>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</si>
  <si>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</si>
  <si>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</si>
  <si>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</si>
  <si>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</si>
  <si>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</si>
  <si>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</si>
  <si>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</si>
  <si>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</si>
  <si>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</si>
  <si>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</si>
  <si>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</si>
  <si>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</si>
  <si>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</si>
  <si>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</si>
  <si>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</si>
  <si>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</si>
  <si>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</si>
  <si>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</si>
  <si>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</si>
  <si>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</si>
  <si>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</si>
  <si>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</si>
  <si>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</si>
  <si>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</si>
  <si>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</si>
  <si>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</si>
  <si>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</si>
  <si>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</si>
  <si>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</si>
  <si>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</si>
  <si>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</si>
  <si>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</si>
  <si>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</si>
  <si>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</si>
  <si>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</si>
  <si>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</si>
  <si>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</si>
  <si>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</si>
  <si>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</si>
  <si>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</si>
  <si>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</si>
  <si>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</si>
  <si>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</si>
  <si>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</si>
  <si>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</si>
  <si>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</si>
  <si>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</si>
  <si>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</si>
  <si>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</si>
  <si>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</si>
  <si>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</si>
  <si>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</si>
  <si>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</si>
  <si>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</si>
  <si>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</si>
  <si>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</si>
  <si>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</si>
  <si>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</si>
  <si>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</si>
  <si>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</si>
  <si>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</si>
  <si>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</si>
  <si>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</si>
  <si>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</si>
  <si>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</si>
  <si>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</si>
  <si>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</si>
  <si>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</si>
  <si>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</si>
  <si>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</si>
  <si>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</si>
  <si>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</si>
  <si>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</si>
  <si>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</si>
  <si>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</si>
  <si>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</si>
  <si>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</si>
  <si>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</si>
  <si>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</si>
  <si>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</si>
  <si>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</si>
  <si>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</si>
  <si>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</si>
  <si>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</si>
  <si>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</si>
  <si>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</si>
  <si>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</si>
  <si>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</si>
  <si>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</si>
  <si>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</si>
  <si>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</si>
  <si>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</si>
  <si>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</si>
  <si>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</si>
  <si>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</si>
  <si>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</si>
  <si>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</si>
  <si>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</si>
  <si>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</si>
  <si>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</si>
  <si>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</si>
  <si>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</si>
  <si>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</si>
  <si>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</si>
  <si>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</si>
  <si>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</si>
  <si>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</si>
  <si>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</si>
  <si>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</si>
  <si>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</si>
  <si>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</si>
  <si>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</si>
  <si>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</si>
  <si>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</si>
  <si>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</si>
  <si>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</si>
  <si>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</si>
  <si>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</si>
  <si>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</si>
  <si>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</si>
  <si>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</si>
  <si>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</si>
  <si>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</si>
  <si>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</si>
  <si>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</si>
  <si>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</si>
  <si>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</si>
  <si>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</si>
  <si>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</si>
  <si>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</si>
  <si>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</si>
  <si>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</si>
  <si>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</si>
  <si>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</si>
  <si>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</si>
  <si>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</si>
  <si>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</si>
  <si>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</si>
  <si>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</si>
  <si>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</si>
  <si>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</si>
  <si>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</si>
  <si>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</si>
  <si>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</si>
  <si>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</si>
  <si>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</si>
  <si>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</si>
  <si>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</si>
  <si>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</si>
  <si>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</si>
  <si>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</si>
  <si>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</si>
  <si>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</si>
  <si>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</si>
  <si>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</si>
  <si>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</si>
  <si>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</si>
  <si>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</si>
  <si>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</si>
  <si>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</si>
  <si>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</si>
  <si>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</si>
  <si>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</si>
  <si>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</si>
  <si>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</si>
  <si>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</si>
  <si>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</si>
  <si>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</si>
  <si>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</si>
  <si>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</si>
  <si>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</si>
  <si>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</si>
  <si>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</si>
  <si>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</si>
  <si>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</si>
  <si>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</si>
  <si>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</si>
  <si>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</si>
  <si>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</si>
  <si>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</si>
  <si>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</si>
  <si>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</si>
  <si>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</si>
  <si>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</si>
  <si>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</si>
  <si>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</si>
  <si>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</si>
  <si>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</si>
  <si>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</si>
  <si>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</si>
  <si>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</si>
  <si>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</si>
  <si>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</si>
  <si>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</si>
  <si>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</si>
  <si>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</si>
  <si>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</si>
  <si>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</si>
  <si>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</si>
  <si>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</si>
  <si>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</si>
  <si>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</si>
  <si>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</si>
  <si>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</si>
  <si>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</si>
  <si>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</si>
  <si>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</si>
  <si>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</si>
  <si>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</si>
  <si>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</si>
  <si>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</si>
  <si>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</si>
  <si>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</si>
  <si>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</si>
  <si>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</si>
  <si>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</si>
  <si>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</si>
  <si>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</si>
  <si>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</si>
  <si>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</si>
  <si>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</si>
  <si>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</si>
  <si>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</si>
  <si>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</si>
  <si>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</si>
  <si>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</si>
  <si>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</si>
  <si>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</si>
  <si>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</si>
  <si>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</si>
  <si>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</si>
  <si>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</si>
  <si>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</si>
  <si>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</si>
  <si>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</si>
  <si>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</si>
  <si>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</si>
  <si>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</si>
  <si>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</si>
  <si>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</si>
  <si>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</si>
  <si>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</si>
  <si>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</si>
  <si>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</si>
  <si>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</si>
  <si>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</si>
  <si>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</si>
  <si>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</si>
  <si>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</si>
  <si>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</si>
  <si>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</si>
  <si>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</si>
  <si>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</si>
  <si>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</si>
  <si>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</si>
  <si>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</si>
  <si>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</si>
  <si>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</si>
  <si>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</si>
  <si>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</si>
  <si>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</si>
  <si>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</si>
  <si>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</si>
  <si>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</si>
  <si>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</si>
  <si>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</si>
  <si>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</si>
  <si>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</si>
  <si>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</si>
  <si>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</si>
  <si>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</si>
  <si>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</si>
  <si>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</si>
  <si>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</si>
  <si>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</si>
  <si>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</si>
  <si>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</si>
  <si>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</si>
  <si>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</si>
  <si>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</si>
  <si>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</si>
  <si>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</si>
  <si>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</si>
  <si>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</si>
  <si>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</si>
  <si>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</si>
  <si>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</si>
  <si>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</si>
  <si>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</si>
  <si>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</si>
  <si>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</si>
  <si>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</si>
  <si>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</si>
  <si>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</si>
  <si>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</si>
  <si>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</si>
  <si>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</si>
  <si>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</si>
  <si>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</si>
  <si>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</si>
  <si>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</si>
  <si>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</si>
  <si>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</si>
  <si>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</si>
  <si>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</si>
  <si>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</si>
  <si>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</si>
  <si>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</si>
  <si>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</si>
  <si>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</si>
  <si>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</si>
  <si>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</si>
  <si>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</si>
  <si>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</si>
  <si>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</si>
  <si>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</si>
  <si>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</si>
  <si>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</si>
  <si>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</si>
  <si>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</si>
  <si>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</si>
  <si>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</si>
  <si>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</si>
  <si>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</si>
  <si>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</si>
  <si>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</si>
  <si>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</si>
  <si>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</si>
  <si>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</si>
  <si>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</si>
  <si>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</si>
  <si>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</si>
  <si>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</si>
  <si>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</si>
  <si>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</si>
  <si>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</si>
  <si>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</si>
  <si>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</si>
  <si>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</si>
  <si>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</si>
  <si>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</si>
  <si>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</si>
  <si>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</si>
  <si>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</si>
  <si>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</si>
  <si>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</si>
  <si>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</si>
  <si>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</si>
  <si>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</si>
  <si>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</si>
  <si>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</si>
  <si>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</si>
  <si>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</si>
  <si>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</si>
  <si>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</si>
  <si>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</si>
  <si>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</si>
  <si>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</si>
  <si>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</si>
  <si>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</si>
  <si>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</si>
  <si>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</si>
  <si>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</si>
  <si>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</si>
  <si>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</si>
  <si>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</si>
  <si>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</si>
  <si>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</si>
  <si>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</si>
  <si>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</si>
  <si>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</si>
  <si>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</si>
  <si>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</si>
  <si>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</si>
  <si>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</si>
  <si>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</si>
  <si>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</si>
  <si>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</si>
  <si>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</si>
  <si>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</si>
  <si>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</si>
  <si>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</si>
  <si>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</si>
  <si>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</si>
  <si>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</si>
  <si>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</si>
  <si>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</si>
  <si>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</si>
  <si>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</si>
  <si>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</si>
  <si>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</si>
  <si>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</si>
  <si>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</si>
  <si>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</si>
  <si>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</si>
  <si>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</si>
  <si>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</si>
  <si>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</si>
  <si>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</si>
  <si>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</si>
  <si>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</si>
  <si>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</si>
  <si>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</si>
  <si>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</si>
  <si>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</si>
  <si>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</si>
  <si>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</si>
  <si>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</si>
  <si>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</si>
  <si>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</si>
  <si>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</si>
  <si>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</si>
  <si>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</si>
  <si>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</si>
  <si>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</si>
  <si>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</si>
  <si>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</si>
  <si>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</si>
  <si>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</si>
  <si>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</si>
  <si>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</si>
  <si>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</si>
  <si>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</si>
  <si>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</si>
  <si>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</si>
  <si>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</si>
  <si>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</si>
  <si>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</si>
  <si>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</si>
  <si>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</si>
  <si>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</si>
  <si>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</si>
  <si>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</si>
  <si>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</si>
  <si>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</si>
  <si>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</si>
  <si>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</si>
  <si>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</si>
  <si>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</si>
  <si>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</si>
  <si>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</si>
  <si>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</si>
  <si>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</si>
  <si>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</si>
  <si>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</si>
  <si>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</si>
  <si>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</si>
  <si>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</si>
  <si>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</si>
  <si>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</si>
  <si>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</si>
  <si>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</si>
  <si>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</si>
  <si>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</si>
  <si>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</si>
  <si>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</si>
  <si>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</si>
  <si>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</si>
  <si>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</si>
  <si>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</si>
  <si>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</si>
  <si>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</si>
  <si>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</si>
  <si>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</si>
  <si>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</si>
  <si>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</si>
  <si>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</si>
  <si>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</si>
  <si>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</si>
  <si>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</si>
  <si>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</si>
  <si>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</si>
  <si>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</si>
  <si>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</si>
  <si>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</si>
  <si>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</si>
  <si>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</si>
  <si>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</si>
  <si>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</si>
  <si>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</si>
  <si>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</si>
  <si>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</si>
  <si>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</si>
  <si>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</si>
  <si>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</si>
  <si>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</si>
  <si>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</si>
  <si>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</si>
  <si>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</si>
  <si>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</si>
  <si>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</si>
  <si>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</si>
  <si>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</si>
  <si>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</si>
  <si>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</si>
  <si>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</si>
  <si>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</si>
  <si>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</si>
  <si>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</si>
  <si>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</si>
  <si>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</si>
  <si>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</si>
  <si>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</si>
  <si>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</si>
  <si>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</si>
  <si>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</si>
  <si>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</si>
  <si>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</si>
  <si>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</si>
  <si>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</si>
  <si>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</si>
  <si>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</si>
  <si>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</si>
  <si>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</si>
  <si>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</si>
  <si>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</si>
  <si>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</si>
  <si>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</si>
  <si>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</si>
  <si>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</si>
  <si>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</si>
  <si>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</si>
  <si>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</si>
  <si>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</si>
  <si>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</si>
  <si>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</si>
  <si>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</si>
  <si>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</si>
  <si>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</si>
  <si>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</si>
  <si>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</si>
  <si>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</si>
  <si>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</si>
  <si>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</si>
  <si>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</si>
  <si>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</si>
  <si>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</si>
  <si>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</si>
  <si>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</si>
  <si>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</si>
  <si>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</si>
  <si>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</si>
  <si>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</si>
  <si>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</si>
  <si>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</si>
  <si>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</si>
  <si>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</si>
  <si>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</si>
  <si>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</si>
  <si>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</si>
  <si>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</si>
  <si>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</si>
  <si>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</si>
  <si>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</si>
  <si>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</si>
  <si>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</si>
  <si>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</si>
  <si>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</si>
  <si>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</si>
  <si>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</si>
  <si>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</si>
  <si>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</si>
  <si>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</si>
  <si>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</si>
  <si>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</si>
  <si>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</si>
  <si>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</si>
  <si>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</si>
  <si>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</si>
  <si>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</si>
  <si>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</si>
  <si>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</si>
  <si>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</si>
  <si>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</si>
  <si>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</si>
  <si>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</si>
  <si>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</si>
  <si>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</si>
  <si>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</si>
  <si>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</si>
  <si>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</si>
  <si>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</si>
  <si>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</si>
  <si>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</si>
  <si>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</si>
  <si>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</si>
  <si>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</si>
  <si>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</si>
  <si>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</si>
  <si>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</si>
  <si>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</si>
  <si>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</si>
  <si>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</si>
  <si>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</si>
  <si>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</si>
  <si>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</si>
  <si>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</si>
  <si>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</si>
  <si>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</si>
  <si>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</si>
  <si>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</si>
  <si>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</si>
  <si>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</si>
  <si>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</si>
  <si>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</si>
  <si>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</si>
  <si>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</si>
  <si>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</si>
  <si>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</si>
  <si>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</si>
  <si>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</si>
  <si>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</si>
  <si>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</si>
  <si>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</si>
  <si>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</si>
  <si>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</si>
  <si>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</si>
  <si>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</si>
  <si>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</si>
  <si>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</si>
  <si>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</si>
  <si>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</si>
  <si>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</si>
  <si>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</si>
  <si>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</si>
  <si>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</si>
  <si>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</si>
  <si>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</si>
  <si>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</si>
  <si>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</si>
  <si>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</si>
  <si>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</si>
  <si>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</si>
  <si>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</si>
  <si>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</si>
  <si>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</si>
  <si>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</si>
  <si>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</si>
  <si>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</si>
  <si>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</si>
  <si>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</si>
  <si>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</si>
  <si>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</si>
  <si>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</si>
  <si>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</si>
  <si>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</si>
  <si>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</si>
  <si>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</si>
  <si>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</si>
  <si>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</si>
  <si>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</si>
  <si>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</si>
  <si>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</si>
  <si>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</si>
  <si>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</si>
  <si>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</si>
  <si>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</si>
  <si>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</si>
  <si>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</si>
  <si>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</si>
  <si>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</si>
  <si>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</si>
  <si>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</si>
  <si>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</si>
  <si>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</si>
  <si>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</si>
  <si>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</si>
  <si>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</si>
  <si>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</si>
  <si>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</si>
  <si>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</si>
  <si>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</si>
  <si>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</si>
  <si>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</si>
  <si>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</si>
  <si>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</si>
  <si>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</si>
  <si>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</si>
  <si>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</si>
  <si>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</si>
  <si>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</si>
  <si>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</si>
  <si>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</si>
  <si>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</si>
  <si>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</si>
  <si>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</si>
  <si>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</si>
  <si>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</si>
  <si>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</si>
  <si>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</si>
  <si>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</si>
  <si>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</si>
  <si>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</si>
  <si>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</si>
  <si>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</si>
  <si>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</si>
  <si>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</si>
  <si>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</si>
  <si>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</si>
  <si>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</si>
  <si>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</si>
  <si>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</si>
  <si>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</si>
  <si>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</si>
  <si>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</si>
  <si>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</si>
  <si>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</si>
  <si>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</si>
  <si>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</si>
  <si>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</si>
  <si>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</si>
  <si>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</si>
  <si>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</si>
  <si>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</si>
  <si>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</si>
  <si>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</si>
  <si>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</si>
  <si>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</si>
  <si>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</si>
  <si>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</si>
  <si>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</si>
  <si>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</si>
  <si>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</si>
  <si>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</si>
  <si>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</si>
  <si>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</si>
  <si>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</si>
  <si>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</si>
  <si>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</si>
  <si>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</si>
  <si>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</si>
  <si>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</si>
  <si>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</si>
  <si>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</si>
  <si>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</si>
  <si>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</si>
  <si>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</si>
  <si>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</si>
  <si>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</si>
  <si>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</si>
  <si>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</si>
  <si>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</si>
  <si>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</si>
  <si>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</si>
  <si>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</si>
  <si>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</si>
  <si>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</si>
  <si>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</si>
  <si>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</si>
  <si>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</si>
  <si>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</si>
  <si>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</si>
  <si>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</si>
  <si>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</si>
  <si>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</si>
  <si>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</si>
  <si>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</si>
  <si>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</si>
  <si>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</si>
  <si>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</si>
  <si>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</si>
  <si>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</si>
  <si>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</si>
  <si>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</si>
  <si>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</si>
  <si>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</si>
  <si>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</si>
  <si>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</si>
  <si>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</si>
  <si>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</si>
  <si>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</si>
  <si>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</si>
  <si>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</si>
  <si>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</si>
  <si>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</si>
  <si>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</si>
  <si>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</si>
  <si>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</si>
  <si>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</si>
  <si>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</si>
  <si>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</si>
  <si>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</si>
  <si>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</si>
  <si>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</si>
  <si>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</si>
  <si>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</si>
  <si>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</si>
  <si>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</si>
  <si>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</si>
  <si>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</si>
  <si>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</si>
  <si>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</si>
  <si>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</si>
  <si>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</si>
  <si>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</si>
  <si>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</si>
  <si>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</si>
  <si>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</si>
  <si>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</si>
  <si>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</si>
  <si>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</si>
  <si>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</si>
  <si>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</si>
  <si>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</si>
  <si>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</si>
  <si>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</si>
  <si>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</si>
  <si>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</si>
  <si>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</si>
  <si>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</si>
  <si>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</si>
  <si>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</si>
  <si>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</si>
  <si>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</si>
  <si>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</si>
  <si>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</si>
  <si>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</si>
  <si>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</si>
  <si>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</si>
  <si>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</si>
  <si>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</si>
  <si>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</si>
  <si>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</si>
  <si>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</si>
  <si>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</si>
  <si>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</si>
  <si>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</si>
  <si>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</si>
  <si>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</si>
  <si>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</si>
  <si>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</si>
  <si>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</si>
  <si>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</si>
  <si>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</si>
  <si>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</si>
  <si>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</si>
  <si>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</si>
  <si>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</si>
  <si>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</si>
  <si>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</si>
  <si>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</si>
  <si>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</si>
  <si>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</si>
  <si>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</si>
  <si>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</si>
  <si>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</si>
  <si>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</si>
  <si>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</si>
  <si>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</si>
  <si>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</si>
  <si>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</si>
  <si>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</si>
  <si>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</si>
  <si>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</si>
  <si>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</si>
  <si>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</si>
  <si>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</si>
  <si>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</si>
  <si>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</si>
  <si>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</si>
  <si>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</si>
  <si>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</si>
  <si>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</si>
  <si>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</si>
  <si>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</si>
  <si>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</si>
  <si>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</si>
  <si>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</si>
  <si>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</si>
  <si>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</si>
  <si>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</si>
  <si>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</si>
  <si>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</si>
  <si>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</si>
  <si>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</si>
  <si>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</si>
  <si>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</si>
  <si>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</si>
  <si>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</si>
  <si>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</si>
  <si>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</si>
  <si>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</si>
  <si>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</si>
  <si>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</si>
  <si>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</si>
  <si>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</si>
  <si>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</si>
  <si>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</si>
  <si>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</si>
  <si>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</si>
  <si>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</si>
  <si>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</si>
  <si>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</si>
  <si>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</si>
  <si>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</si>
  <si>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</si>
  <si>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</si>
  <si>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</si>
  <si>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</si>
  <si>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</si>
  <si>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</si>
  <si>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</si>
  <si>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</si>
  <si>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</si>
  <si>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</si>
  <si>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</si>
  <si>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</si>
  <si>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</si>
  <si>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</si>
  <si>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</si>
  <si>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</si>
  <si>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</si>
  <si>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</si>
  <si>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</si>
  <si>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</si>
  <si>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</si>
  <si>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</si>
  <si>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</si>
  <si>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</si>
  <si>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</si>
  <si>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</si>
  <si>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</si>
  <si>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</si>
  <si>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</si>
  <si>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</si>
  <si>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</si>
  <si>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</si>
  <si>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</si>
  <si>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</si>
  <si>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</si>
  <si>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</si>
  <si>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</si>
  <si>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</si>
  <si>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</si>
  <si>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</si>
  <si>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</si>
  <si>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</si>
  <si>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</si>
  <si>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</si>
  <si>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</si>
  <si>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</si>
  <si>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</si>
  <si>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</si>
  <si>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</si>
  <si>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</si>
  <si>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</si>
  <si>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</si>
  <si>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</si>
  <si>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</si>
  <si>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</si>
  <si>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</si>
  <si>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</si>
  <si>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</si>
  <si>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</si>
  <si>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</si>
  <si>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</si>
  <si>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</si>
  <si>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</si>
  <si>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</si>
  <si>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</si>
  <si>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</si>
  <si>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</si>
  <si>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</si>
  <si>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</si>
  <si>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</si>
  <si>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</si>
  <si>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</si>
  <si>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</si>
  <si>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</si>
  <si>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</si>
  <si>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</si>
  <si>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</si>
  <si>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</si>
  <si>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</si>
  <si>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</si>
  <si>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</si>
  <si>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</si>
  <si>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</si>
  <si>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</si>
  <si>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</si>
  <si>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</si>
  <si>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</si>
  <si>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</si>
  <si>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</si>
  <si>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</si>
  <si>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</si>
  <si>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</si>
  <si>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</si>
  <si>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</si>
  <si>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</si>
  <si>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</si>
  <si>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</si>
  <si>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</si>
  <si>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</si>
  <si>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</si>
  <si>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</si>
  <si>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</si>
  <si>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</si>
  <si>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</si>
  <si>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</si>
  <si>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</si>
  <si>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</si>
  <si>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</si>
  <si>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</si>
  <si>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</si>
  <si>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</si>
  <si>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</si>
  <si>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</si>
  <si>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</si>
  <si>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</si>
  <si>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</si>
  <si>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</si>
  <si>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</si>
  <si>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</si>
  <si>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</si>
  <si>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</si>
  <si>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</si>
  <si>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</si>
  <si>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</si>
  <si>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</si>
  <si>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</si>
  <si>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</si>
  <si>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</si>
  <si>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</si>
  <si>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</si>
  <si>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</si>
  <si>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</si>
  <si>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</si>
  <si>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</si>
  <si>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</si>
  <si>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</si>
  <si>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</si>
  <si>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</si>
  <si>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</si>
  <si>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</si>
  <si>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</si>
  <si>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</si>
  <si>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</si>
  <si>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</si>
  <si>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</si>
  <si>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</si>
  <si>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</si>
  <si>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</si>
  <si>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</si>
  <si>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</si>
  <si>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</si>
  <si>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</si>
  <si>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</si>
  <si>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</si>
  <si>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</si>
  <si>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</si>
  <si>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</si>
  <si>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</si>
  <si>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</si>
  <si>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</si>
  <si>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</si>
  <si>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</si>
  <si>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</si>
  <si>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</si>
  <si>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</si>
  <si>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</si>
  <si>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</si>
  <si>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</si>
  <si>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</si>
  <si>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</si>
  <si>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</si>
  <si>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</si>
  <si>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</si>
  <si>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</si>
  <si>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</si>
  <si>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</si>
  <si>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</si>
  <si>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</si>
  <si>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</si>
  <si>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</si>
  <si>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</si>
  <si>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</si>
  <si>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</si>
  <si>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</si>
  <si>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</si>
  <si>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</si>
  <si>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</si>
  <si>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</si>
  <si>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</si>
  <si>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</si>
  <si>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</si>
  <si>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</si>
  <si>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</si>
  <si>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</si>
  <si>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</si>
  <si>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</si>
  <si>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</si>
  <si>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</si>
  <si>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</si>
  <si>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</si>
  <si>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</si>
  <si>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</si>
  <si>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</si>
  <si>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</si>
  <si>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</si>
  <si>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</si>
  <si>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</si>
  <si>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</si>
  <si>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</si>
  <si>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</si>
  <si>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</si>
  <si>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</si>
  <si>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</si>
  <si>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</si>
  <si>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</si>
  <si>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</si>
  <si>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</si>
  <si>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</si>
  <si>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</si>
  <si>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</si>
  <si>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</si>
  <si>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</si>
  <si>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</si>
  <si>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</si>
  <si>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</si>
  <si>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</si>
  <si>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</si>
  <si>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</si>
  <si>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</si>
  <si>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</si>
  <si>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</si>
  <si>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</si>
  <si>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</si>
  <si>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</si>
  <si>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</si>
  <si>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</si>
  <si>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</si>
  <si>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</si>
  <si>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</si>
  <si>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</si>
  <si>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</si>
  <si>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</si>
  <si>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</si>
  <si>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</si>
  <si>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</si>
  <si>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</si>
  <si>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</si>
  <si>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</si>
  <si>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</si>
  <si>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</si>
  <si>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</si>
  <si>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</si>
  <si>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</si>
  <si>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</si>
  <si>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</si>
  <si>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</si>
  <si>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</si>
  <si>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</si>
  <si>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</si>
  <si>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</si>
  <si>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</si>
  <si>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</si>
  <si>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</si>
  <si>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</si>
  <si>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</si>
  <si>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</si>
  <si>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</si>
  <si>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</si>
  <si>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</si>
  <si>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</si>
  <si>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</si>
  <si>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</si>
  <si>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</si>
  <si>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</si>
  <si>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</si>
  <si>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</si>
  <si>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</si>
  <si>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</si>
  <si>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</si>
  <si>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</si>
  <si>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</si>
  <si>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</si>
  <si>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</si>
  <si>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</si>
  <si>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</si>
  <si>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</si>
  <si>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</si>
  <si>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</si>
  <si>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</si>
  <si>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</si>
  <si>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</si>
  <si>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</si>
  <si>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</si>
  <si>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</si>
  <si>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</si>
  <si>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</si>
  <si>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</si>
  <si>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</si>
  <si>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</si>
  <si>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</si>
  <si>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</si>
  <si>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</si>
  <si>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</si>
  <si>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</si>
  <si>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</si>
  <si>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</si>
  <si>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</si>
  <si>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</si>
  <si>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</si>
  <si>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</si>
  <si>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</si>
  <si>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</si>
  <si>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</si>
  <si>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</si>
  <si>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</si>
  <si>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</si>
  <si>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</si>
  <si>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</si>
  <si>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</si>
  <si>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</si>
  <si>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</si>
  <si>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</si>
  <si>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</si>
  <si>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</si>
  <si>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</si>
  <si>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</si>
  <si>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</si>
  <si>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</si>
  <si>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</si>
  <si>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</si>
  <si>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</si>
  <si>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</si>
  <si>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</si>
  <si>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</si>
  <si>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</si>
  <si>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</si>
  <si>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</si>
  <si>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</si>
  <si>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</si>
  <si>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</si>
  <si>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</si>
  <si>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</si>
  <si>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</si>
  <si>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</si>
  <si>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</si>
  <si>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</si>
  <si>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</si>
  <si>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</si>
  <si>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</si>
  <si>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</si>
  <si>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</si>
  <si>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</si>
  <si>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</si>
  <si>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</si>
  <si>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</si>
  <si>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</si>
  <si>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</si>
  <si>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</si>
  <si>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</si>
  <si>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</si>
  <si>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</si>
  <si>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</si>
  <si>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</si>
  <si>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</si>
  <si>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</si>
  <si>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</si>
  <si>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</si>
  <si>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</si>
  <si>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</si>
  <si>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</si>
  <si>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</si>
  <si>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</si>
  <si>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</si>
  <si>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</si>
  <si>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</si>
  <si>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</si>
  <si>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</si>
  <si>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</si>
  <si>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</si>
  <si>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</si>
  <si>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</si>
  <si>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</si>
  <si>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</si>
  <si>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</si>
  <si>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</si>
  <si>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</si>
  <si>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</si>
  <si>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</si>
  <si>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</si>
  <si>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</si>
  <si>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</si>
  <si>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</si>
  <si>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</si>
  <si>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</si>
  <si>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</si>
  <si>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</si>
  <si>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</si>
  <si>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</si>
  <si>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</si>
  <si>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</si>
  <si>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</si>
  <si>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</si>
  <si>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</si>
  <si>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</si>
  <si>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</si>
  <si>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</si>
  <si>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</si>
  <si>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</si>
  <si>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</si>
  <si>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</si>
  <si>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</si>
  <si>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</si>
  <si>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</si>
  <si>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</si>
  <si>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</si>
  <si>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</si>
  <si>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</si>
  <si>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</si>
  <si>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</si>
  <si>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</si>
  <si>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</si>
  <si>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</si>
  <si>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</si>
  <si>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</si>
  <si>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</si>
  <si>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</si>
  <si>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</si>
  <si>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</si>
  <si>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</si>
  <si>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</si>
  <si>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</si>
  <si>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</si>
  <si>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</si>
  <si>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</si>
  <si>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</si>
  <si>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</si>
  <si>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</si>
  <si>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</si>
  <si>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</si>
  <si>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</si>
  <si>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</si>
  <si>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</si>
  <si>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</si>
  <si>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</si>
  <si>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</si>
  <si>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</si>
  <si>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</si>
  <si>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</si>
  <si>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</si>
  <si>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</si>
  <si>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</si>
  <si>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</si>
  <si>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</si>
  <si>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</si>
  <si>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</si>
  <si>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</si>
  <si>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</si>
  <si>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</si>
  <si>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</si>
  <si>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</si>
  <si>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</si>
  <si>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</si>
  <si>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</si>
  <si>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</si>
  <si>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</si>
  <si>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</si>
  <si>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</si>
  <si>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</si>
  <si>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</si>
  <si>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</si>
  <si>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</si>
  <si>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</si>
  <si>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</si>
  <si>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</si>
  <si>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</si>
  <si>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</si>
  <si>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</si>
  <si>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</si>
  <si>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</si>
  <si>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</si>
  <si>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</si>
  <si>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</si>
  <si>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</si>
  <si>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</si>
  <si>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</si>
  <si>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</si>
  <si>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</si>
  <si>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</si>
  <si>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</si>
  <si>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</si>
  <si>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</si>
  <si>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</si>
  <si>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</si>
  <si>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</si>
  <si>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</si>
  <si>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</si>
  <si>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</si>
  <si>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</si>
  <si>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</si>
  <si>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</si>
  <si>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</si>
  <si>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</si>
  <si>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</si>
  <si>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</si>
  <si>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</si>
  <si>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</si>
  <si>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</si>
  <si>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</si>
  <si>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</si>
  <si>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</si>
  <si>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</si>
  <si>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</si>
  <si>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</si>
  <si>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</si>
  <si>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</si>
  <si>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</si>
  <si>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</si>
  <si>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</si>
  <si>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</si>
  <si>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</si>
  <si>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</si>
  <si>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</si>
  <si>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</si>
  <si>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</si>
  <si>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</si>
  <si>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</si>
  <si>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</si>
  <si>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</si>
  <si>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</si>
  <si>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</si>
  <si>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</si>
  <si>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</si>
  <si>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</si>
  <si>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</si>
  <si>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</si>
  <si>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</si>
  <si>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</si>
  <si>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</si>
  <si>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</si>
  <si>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</si>
  <si>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</si>
  <si>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</si>
  <si>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</si>
  <si>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</si>
  <si>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</si>
  <si>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</si>
  <si>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</si>
  <si>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</si>
  <si>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</si>
  <si>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</si>
  <si>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</si>
  <si>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</si>
  <si>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</si>
  <si>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</si>
  <si>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</si>
  <si>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</si>
  <si>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</si>
  <si>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</si>
  <si>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</si>
  <si>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</si>
  <si>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</si>
  <si>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</si>
  <si>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</si>
  <si>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</si>
  <si>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</si>
  <si>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</si>
  <si>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</si>
  <si>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</si>
  <si>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</si>
  <si>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</si>
  <si>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</si>
  <si>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</si>
  <si>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</si>
  <si>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</si>
  <si>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</si>
  <si>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</si>
  <si>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</si>
  <si>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</si>
  <si>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</si>
  <si>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</si>
  <si>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</si>
  <si>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</si>
  <si>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</si>
  <si>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</si>
  <si>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</si>
  <si>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</si>
  <si>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</si>
  <si>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</si>
  <si>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</si>
  <si>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</si>
  <si>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</si>
  <si>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</si>
  <si>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</si>
  <si>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</si>
  <si>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</si>
  <si>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</si>
  <si>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</si>
  <si>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</si>
  <si>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</si>
  <si>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</si>
  <si>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</si>
  <si>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</si>
  <si>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</si>
  <si>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</si>
  <si>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</si>
  <si>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</si>
  <si>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</si>
  <si>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</si>
  <si>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</si>
  <si>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</si>
  <si>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</si>
  <si>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</si>
  <si>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</si>
  <si>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</si>
  <si>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</si>
  <si>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</si>
  <si>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</si>
  <si>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</si>
  <si>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</si>
  <si>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</si>
  <si>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</si>
  <si>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</si>
  <si>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</si>
  <si>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</si>
  <si>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</si>
  <si>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</si>
  <si>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</si>
  <si>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</si>
  <si>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</si>
  <si>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</si>
  <si>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</si>
  <si>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</si>
  <si>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</si>
  <si>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</si>
  <si>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</si>
  <si>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</si>
  <si>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</si>
  <si>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</si>
  <si>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</si>
  <si>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</si>
  <si>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</si>
  <si>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</si>
  <si>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</si>
  <si>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</si>
  <si>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</si>
  <si>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</si>
  <si>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</si>
  <si>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</si>
  <si>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</si>
  <si>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</si>
  <si>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</si>
  <si>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</si>
  <si>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</si>
  <si>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</si>
  <si>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</si>
  <si>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</si>
  <si>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</si>
  <si>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</si>
  <si>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</si>
  <si>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</si>
  <si>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</si>
  <si>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</si>
  <si>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</si>
  <si>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</si>
  <si>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</si>
  <si>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</si>
  <si>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</si>
  <si>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</si>
  <si>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</si>
  <si>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</si>
  <si>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</si>
  <si>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</si>
  <si>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</si>
  <si>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</si>
  <si>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</si>
  <si>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</si>
  <si>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</si>
  <si>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</si>
  <si>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</si>
  <si>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</si>
  <si>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</si>
  <si>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</si>
  <si>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</si>
  <si>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</si>
  <si>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</si>
  <si>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</si>
  <si>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</si>
  <si>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</si>
  <si>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</si>
  <si>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</si>
  <si>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</si>
  <si>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</si>
  <si>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</si>
  <si>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</si>
  <si>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</si>
  <si>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</si>
  <si>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</si>
  <si>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</si>
  <si>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</si>
  <si>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</si>
  <si>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</si>
  <si>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</si>
  <si>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</si>
  <si>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</si>
  <si>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</si>
  <si>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</si>
  <si>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</si>
  <si>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</si>
  <si>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</si>
  <si>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</si>
  <si>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</si>
  <si>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</si>
  <si>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</si>
  <si>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</si>
  <si>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</si>
  <si>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</si>
  <si>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</si>
  <si>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</si>
  <si>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</si>
  <si>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</si>
  <si>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</si>
  <si>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</si>
  <si>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</si>
  <si>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</si>
  <si>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</si>
  <si>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</si>
  <si>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</si>
  <si>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</si>
  <si>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</si>
  <si>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</si>
  <si>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</si>
  <si>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</si>
  <si>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</si>
  <si>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</si>
  <si>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</si>
  <si>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</si>
  <si>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</si>
  <si>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</si>
  <si>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</si>
  <si>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</si>
  <si>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</si>
  <si>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</si>
  <si>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</si>
  <si>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</si>
  <si>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</si>
  <si>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</si>
  <si>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</si>
  <si>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</si>
  <si>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</si>
  <si>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</si>
  <si>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</si>
  <si>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</si>
  <si>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</si>
  <si>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</si>
  <si>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</si>
  <si>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</si>
  <si>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</si>
  <si>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</si>
  <si>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</si>
  <si>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</si>
  <si>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</si>
  <si>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</si>
  <si>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</si>
  <si>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</si>
  <si>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</si>
  <si>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</si>
  <si>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</si>
  <si>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</si>
  <si>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</si>
  <si>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</si>
  <si>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</si>
  <si>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</si>
  <si>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</si>
  <si>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</si>
  <si>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</si>
  <si>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</si>
  <si>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</si>
  <si>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</si>
  <si>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</si>
  <si>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</si>
  <si>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</si>
  <si>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</si>
  <si>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</si>
  <si>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</si>
  <si>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</si>
  <si>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</si>
  <si>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</si>
  <si>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</si>
  <si>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</si>
  <si>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</si>
  <si>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</si>
  <si>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</si>
  <si>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</si>
  <si>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</si>
  <si>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</si>
  <si>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</si>
  <si>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</si>
  <si>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</si>
  <si>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</si>
  <si>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</si>
  <si>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</si>
  <si>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</si>
  <si>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</si>
  <si>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</si>
  <si>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</si>
  <si>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</si>
  <si>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</si>
  <si>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</si>
  <si>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</si>
  <si>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</si>
  <si>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</si>
  <si>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</si>
  <si>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</si>
  <si>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</si>
  <si>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</si>
  <si>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</si>
  <si>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</si>
  <si>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</si>
  <si>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</si>
  <si>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</si>
  <si>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</si>
  <si>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</si>
  <si>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</si>
  <si>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</si>
  <si>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</si>
  <si>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</si>
  <si>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</si>
  <si>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</si>
  <si>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</si>
  <si>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</si>
  <si>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</si>
  <si>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</si>
  <si>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</si>
  <si>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</si>
  <si>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</si>
  <si>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</si>
  <si>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</si>
  <si>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</si>
  <si>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</si>
  <si>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</si>
  <si>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</si>
  <si>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</si>
  <si>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</si>
  <si>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</si>
  <si>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</si>
  <si>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</si>
  <si>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</si>
  <si>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</si>
  <si>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</si>
  <si>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</si>
  <si>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</si>
  <si>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</si>
  <si>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</si>
  <si>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</si>
  <si>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</si>
  <si>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</si>
  <si>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</si>
  <si>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</si>
  <si>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</si>
  <si>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</si>
  <si>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</si>
  <si>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</si>
  <si>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</si>
  <si>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</si>
  <si>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</si>
  <si>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</si>
  <si>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</si>
  <si>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</si>
  <si>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</si>
  <si>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</si>
  <si>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</si>
  <si>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</si>
  <si>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</si>
  <si>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</si>
  <si>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</si>
  <si>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</si>
  <si>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</si>
  <si>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</si>
  <si>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</si>
  <si>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</si>
  <si>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</si>
  <si>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</si>
  <si>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</si>
  <si>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</si>
  <si>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</si>
  <si>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</si>
  <si>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</si>
  <si>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</si>
  <si>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</si>
  <si>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</si>
  <si>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</si>
  <si>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</si>
  <si>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</si>
  <si>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</si>
  <si>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</si>
  <si>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</si>
  <si>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</si>
  <si>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</si>
  <si>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</si>
  <si>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</si>
  <si>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</si>
  <si>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</si>
  <si>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</si>
  <si>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</si>
  <si>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</si>
  <si>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</si>
  <si>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</si>
  <si>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</si>
  <si>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</si>
  <si>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</si>
  <si>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</si>
  <si>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</si>
  <si>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</si>
  <si>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</si>
  <si>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</si>
  <si>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</si>
  <si>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</si>
  <si>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</si>
  <si>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</si>
  <si>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</si>
  <si>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</si>
  <si>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</si>
  <si>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</si>
  <si>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</si>
  <si>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</si>
  <si>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</si>
  <si>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</si>
  <si>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</si>
  <si>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</si>
  <si>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</si>
  <si>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</si>
  <si>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</si>
  <si>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</si>
  <si>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</si>
  <si>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</si>
  <si>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</si>
  <si>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</si>
  <si>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</si>
  <si>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</si>
  <si>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</si>
  <si>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</si>
  <si>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</si>
  <si>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</si>
  <si>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</si>
  <si>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</si>
  <si>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</si>
  <si>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</si>
  <si>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</si>
  <si>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</si>
  <si>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</si>
  <si>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</si>
  <si>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</si>
  <si>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</si>
  <si>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</si>
  <si>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</si>
  <si>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</si>
  <si>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</si>
  <si>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</si>
  <si>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</si>
  <si>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</si>
  <si>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</si>
  <si>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</si>
  <si>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</si>
  <si>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</si>
  <si>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</si>
  <si>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</si>
  <si>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</si>
  <si>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</si>
  <si>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</si>
  <si>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</si>
  <si>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</si>
  <si>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</si>
  <si>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</si>
  <si>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</si>
  <si>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</si>
  <si>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</si>
  <si>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</si>
  <si>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</si>
  <si>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</si>
  <si>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</si>
  <si>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</si>
  <si>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</si>
  <si>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</si>
  <si>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</si>
  <si>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</si>
  <si>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</si>
  <si>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</si>
  <si>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</si>
  <si>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</si>
  <si>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</si>
  <si>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</si>
  <si>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</si>
  <si>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</si>
  <si>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</si>
  <si>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</si>
  <si>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</si>
  <si>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</si>
  <si>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</si>
  <si>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</si>
  <si>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</si>
  <si>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</si>
  <si>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</si>
  <si>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</si>
  <si>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</si>
  <si>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</si>
  <si>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</si>
  <si>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</si>
  <si>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</si>
  <si>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</si>
  <si>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</si>
  <si>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</si>
  <si>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</si>
  <si>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</si>
  <si>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</si>
  <si>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</si>
  <si>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</si>
  <si>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</si>
  <si>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</si>
  <si>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</si>
  <si>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</si>
  <si>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</si>
  <si>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</si>
  <si>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</si>
  <si>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</si>
  <si>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</si>
  <si>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</si>
  <si>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</si>
  <si>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</si>
  <si>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</si>
  <si>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</si>
  <si>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</si>
  <si>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</si>
  <si>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</si>
  <si>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</si>
  <si>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</si>
  <si>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</si>
  <si>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</si>
  <si>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</si>
  <si>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</si>
  <si>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</si>
  <si>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</si>
  <si>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</si>
  <si>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</si>
  <si>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</si>
  <si>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</si>
  <si>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</si>
  <si>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</si>
  <si>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</si>
  <si>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</si>
  <si>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</si>
  <si>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</si>
  <si>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</si>
  <si>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</si>
  <si>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</si>
  <si>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</si>
  <si>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</si>
  <si>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</si>
  <si>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</si>
  <si>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</si>
  <si>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</si>
  <si>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</si>
  <si>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</si>
  <si>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</si>
  <si>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</si>
  <si>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</si>
  <si>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</si>
  <si>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</si>
  <si>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</si>
  <si>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</si>
  <si>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</si>
  <si>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</si>
  <si>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</si>
  <si>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</si>
  <si>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</si>
  <si>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</si>
  <si>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</si>
  <si>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</si>
  <si>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</si>
  <si>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</si>
  <si>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</si>
  <si>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</si>
  <si>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</si>
  <si>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</si>
  <si>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</si>
  <si>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</si>
  <si>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</si>
  <si>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</si>
  <si>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</si>
  <si>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</si>
  <si>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</si>
  <si>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</si>
  <si>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</si>
  <si>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</si>
  <si>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</si>
  <si>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</si>
  <si>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</si>
  <si>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</si>
  <si>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</si>
  <si>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</si>
  <si>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</si>
  <si>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</si>
  <si>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</si>
  <si>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</si>
  <si>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</si>
  <si>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</si>
  <si>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</si>
  <si>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</si>
  <si>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</si>
  <si>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</si>
  <si>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</si>
  <si>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</si>
  <si>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</si>
  <si>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</si>
  <si>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</si>
  <si>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</si>
  <si>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</si>
  <si>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</si>
  <si>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</si>
  <si>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</si>
  <si>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</si>
  <si>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</si>
  <si>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</si>
  <si>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</si>
  <si>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</si>
  <si>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</si>
  <si>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</si>
  <si>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</si>
  <si>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</si>
  <si>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</si>
  <si>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</si>
  <si>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</si>
  <si>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</si>
  <si>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</si>
  <si>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</si>
  <si>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</si>
  <si>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</si>
  <si>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</si>
  <si>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</si>
  <si>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</si>
  <si>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</si>
  <si>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</si>
  <si>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</si>
  <si>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</si>
  <si>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</si>
  <si>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</si>
  <si>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</si>
  <si>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</si>
  <si>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</si>
  <si>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</si>
  <si>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</si>
  <si>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</si>
  <si>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</si>
  <si>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</si>
  <si>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</si>
  <si>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</si>
  <si>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</si>
  <si>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</si>
  <si>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</si>
  <si>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</si>
  <si>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</si>
  <si>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</si>
  <si>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</si>
  <si>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</si>
  <si>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</si>
  <si>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</si>
  <si>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</si>
  <si>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</si>
  <si>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</si>
  <si>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</si>
  <si>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</si>
  <si>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</si>
  <si>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</si>
  <si>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</si>
  <si>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</si>
  <si>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</si>
  <si>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</si>
  <si>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</si>
  <si>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</si>
  <si>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</si>
  <si>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</si>
  <si>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</si>
  <si>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</si>
  <si>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</si>
  <si>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</si>
  <si>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</si>
  <si>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</si>
  <si>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</si>
  <si>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</si>
  <si>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</si>
  <si>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</si>
  <si>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</si>
  <si>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</si>
  <si>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</si>
  <si>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</si>
  <si>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</si>
  <si>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</si>
  <si>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</si>
  <si>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</si>
  <si>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</si>
  <si>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</si>
  <si>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</si>
  <si>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</si>
  <si>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</si>
  <si>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</si>
  <si>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</si>
  <si>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</si>
  <si>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</si>
  <si>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</si>
  <si>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</si>
  <si>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</si>
  <si>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</si>
  <si>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</si>
  <si>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</si>
  <si>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</si>
  <si>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</si>
  <si>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</si>
  <si>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</si>
  <si>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</si>
  <si>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</si>
  <si>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</si>
  <si>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</si>
  <si>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</si>
  <si>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</si>
  <si>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</si>
  <si>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</si>
  <si>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</si>
  <si>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</si>
  <si>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</si>
  <si>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</si>
  <si>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</si>
  <si>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</si>
  <si>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</si>
  <si>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</si>
  <si>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</si>
  <si>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</si>
  <si>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</si>
  <si>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</si>
  <si>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</si>
  <si>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</si>
  <si>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</si>
  <si>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</si>
  <si>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</si>
  <si>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</si>
  <si>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</si>
  <si>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</si>
  <si>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</si>
  <si>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</si>
  <si>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</si>
  <si>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</si>
  <si>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</si>
  <si>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</si>
  <si>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</si>
  <si>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</si>
  <si>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</si>
  <si>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</si>
  <si>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</si>
  <si>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</si>
  <si>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</si>
  <si>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</si>
  <si>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</si>
  <si>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</si>
  <si>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</si>
  <si>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</si>
  <si>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</si>
  <si>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</si>
  <si>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</si>
  <si>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</si>
  <si>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</si>
  <si>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</si>
  <si>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</si>
  <si>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</si>
  <si>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</si>
  <si>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</si>
  <si>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</si>
  <si>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</si>
  <si>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</si>
  <si>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</si>
  <si>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</si>
  <si>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</si>
  <si>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</si>
  <si>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</si>
  <si>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</si>
  <si>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</si>
  <si>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</si>
  <si>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</si>
  <si>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</si>
  <si>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</si>
  <si>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</si>
  <si>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</si>
  <si>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</si>
  <si>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</si>
  <si>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</si>
  <si>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</si>
  <si>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</si>
  <si>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</si>
  <si>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</si>
  <si>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</si>
  <si>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</si>
  <si>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</si>
  <si>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</si>
  <si>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</si>
  <si>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</si>
  <si>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</si>
  <si>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</si>
  <si>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</si>
  <si>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</si>
  <si>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</si>
  <si>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</si>
  <si>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</si>
  <si>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</si>
  <si>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</si>
  <si>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</si>
  <si>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</si>
  <si>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</si>
  <si>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</si>
  <si>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</si>
  <si>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</si>
  <si>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</si>
  <si>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</si>
  <si>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</si>
  <si>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</si>
  <si>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</si>
  <si>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</si>
  <si>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</si>
  <si>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</si>
  <si>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</si>
  <si>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</si>
  <si>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</si>
  <si>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</si>
  <si>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</si>
  <si>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</si>
  <si>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</si>
  <si>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</si>
  <si>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</si>
  <si>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</si>
  <si>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</si>
  <si>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</si>
  <si>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</si>
  <si>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</si>
  <si>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</si>
  <si>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</si>
  <si>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</si>
  <si>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</si>
  <si>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</si>
  <si>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</si>
  <si>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</si>
  <si>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</si>
  <si>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</si>
  <si>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</si>
  <si>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</si>
  <si>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</si>
  <si>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</si>
  <si>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</si>
  <si>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</si>
  <si>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</si>
  <si>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</si>
  <si>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</si>
  <si>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</si>
  <si>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</si>
  <si>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</si>
  <si>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</si>
  <si>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</si>
  <si>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</si>
  <si>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</si>
  <si>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</si>
  <si>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</si>
  <si>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</si>
  <si>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</si>
  <si>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</si>
  <si>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</si>
  <si>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</si>
  <si>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</si>
  <si>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</si>
  <si>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</si>
  <si>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</si>
  <si>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</si>
  <si>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</si>
  <si>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</si>
  <si>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</si>
  <si>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</si>
  <si>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</si>
  <si>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</si>
  <si>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</si>
  <si>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</si>
  <si>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</si>
  <si>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</si>
  <si>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</si>
  <si>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</si>
  <si>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</si>
  <si>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</si>
  <si>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</si>
  <si>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</si>
  <si>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</si>
  <si>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</si>
  <si>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</si>
  <si>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</si>
  <si>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</si>
  <si>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</si>
  <si>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</si>
  <si>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</si>
  <si>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</si>
  <si>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</si>
  <si>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</si>
  <si>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</si>
  <si>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</si>
  <si>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</si>
  <si>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</si>
  <si>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</si>
  <si>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</si>
  <si>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</si>
  <si>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</si>
  <si>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</si>
  <si>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</si>
  <si>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</si>
  <si>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</si>
  <si>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</si>
  <si>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</si>
  <si>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</si>
  <si>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</si>
  <si>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</si>
  <si>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</si>
  <si>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</si>
  <si>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</si>
  <si>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</si>
  <si>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</si>
  <si>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</si>
  <si>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</si>
  <si>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</si>
  <si>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</si>
  <si>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</si>
  <si>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</si>
  <si>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</si>
  <si>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</si>
  <si>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</si>
  <si>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</si>
  <si>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</si>
  <si>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</si>
  <si>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</si>
  <si>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</si>
  <si>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</si>
  <si>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</si>
  <si>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</si>
  <si>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</si>
  <si>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</si>
  <si>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</si>
  <si>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</si>
  <si>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</si>
  <si>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</si>
  <si>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</si>
  <si>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</si>
  <si>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</si>
  <si>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</si>
  <si>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</si>
  <si>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</si>
  <si>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</si>
  <si>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</si>
  <si>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</si>
  <si>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</si>
  <si>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</si>
  <si>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</si>
  <si>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</si>
  <si>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</si>
  <si>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</si>
  <si>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</si>
  <si>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</si>
  <si>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</si>
  <si>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</si>
  <si>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</si>
  <si>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</si>
  <si>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</si>
  <si>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</si>
  <si>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</si>
  <si>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</si>
  <si>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</si>
  <si>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</si>
  <si>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</si>
  <si>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</si>
  <si>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</si>
  <si>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</si>
  <si>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</si>
  <si>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</si>
  <si>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</si>
  <si>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</si>
  <si>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</si>
  <si>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</si>
  <si>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</si>
  <si>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</si>
  <si>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</si>
  <si>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</si>
  <si>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</si>
  <si>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</si>
  <si>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</si>
  <si>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</si>
  <si>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</si>
  <si>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</si>
  <si>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</si>
  <si>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</si>
  <si>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</si>
  <si>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</si>
  <si>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</si>
  <si>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</si>
  <si>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</si>
  <si>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</si>
  <si>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</si>
  <si>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</si>
  <si>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</si>
  <si>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</si>
  <si>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</si>
  <si>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</si>
  <si>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</si>
  <si>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</si>
  <si>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</si>
  <si>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</si>
  <si>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</si>
  <si>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</si>
  <si>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</si>
  <si>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</si>
  <si>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</si>
  <si>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</si>
  <si>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</si>
  <si>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</si>
  <si>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</si>
  <si>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</si>
  <si>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</si>
  <si>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</si>
  <si>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</si>
  <si>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</si>
  <si>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</si>
  <si>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</si>
  <si>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</si>
  <si>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</si>
  <si>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</si>
  <si>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</si>
  <si>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</si>
  <si>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</si>
  <si>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</si>
  <si>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</si>
  <si>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</si>
  <si>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</si>
  <si>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</si>
  <si>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</si>
  <si>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</si>
  <si>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</si>
  <si>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</si>
  <si>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</si>
  <si>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</si>
  <si>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</si>
  <si>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</si>
  <si>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</si>
  <si>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</si>
  <si>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</si>
  <si>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</si>
  <si>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</si>
  <si>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</si>
  <si>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</si>
  <si>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</si>
  <si>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</si>
  <si>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</si>
  <si>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</si>
  <si>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</si>
  <si>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</si>
  <si>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</si>
  <si>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</si>
  <si>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</si>
  <si>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</si>
  <si>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</si>
  <si>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</si>
  <si>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</si>
  <si>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</si>
  <si>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</si>
  <si>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</si>
  <si>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</si>
  <si>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</si>
  <si>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</si>
  <si>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</si>
  <si>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</si>
  <si>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</si>
  <si>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</si>
  <si>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</si>
  <si>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</si>
  <si>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</si>
  <si>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</si>
  <si>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</si>
  <si>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</si>
  <si>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</si>
  <si>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</si>
  <si>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</si>
  <si>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</si>
  <si>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</si>
  <si>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</si>
  <si>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</si>
  <si>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</si>
  <si>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</si>
  <si>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</si>
  <si>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</si>
  <si>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</si>
  <si>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</si>
  <si>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</si>
  <si>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</si>
  <si>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</si>
  <si>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</si>
  <si>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</si>
  <si>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</si>
  <si>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</si>
  <si>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</si>
  <si>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</si>
  <si>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</si>
  <si>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</si>
  <si>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</si>
  <si>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</si>
  <si>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</si>
  <si>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</si>
  <si>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</si>
  <si>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</si>
  <si>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</si>
  <si>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</si>
  <si>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</si>
  <si>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</si>
  <si>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</si>
  <si>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</si>
  <si>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</si>
  <si>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</si>
  <si>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</si>
  <si>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</si>
  <si>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</si>
  <si>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</si>
  <si>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</si>
  <si>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</si>
  <si>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</si>
  <si>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</si>
  <si>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</si>
  <si>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</si>
  <si>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</si>
  <si>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</si>
  <si>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</si>
  <si>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</si>
  <si>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</si>
  <si>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</si>
  <si>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</si>
  <si>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</si>
  <si>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</si>
  <si>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</si>
  <si>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</si>
  <si>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</si>
  <si>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</si>
  <si>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</si>
  <si>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</si>
  <si>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</si>
  <si>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</si>
  <si>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</si>
  <si>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</si>
  <si>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</si>
  <si>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</si>
  <si>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</si>
  <si>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</si>
  <si>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</si>
  <si>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</si>
  <si>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</si>
  <si>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</si>
  <si>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</si>
  <si>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</si>
  <si>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</si>
  <si>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</si>
  <si>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</si>
  <si>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</si>
  <si>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</si>
  <si>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</si>
  <si>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</si>
  <si>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</si>
  <si>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</si>
  <si>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</si>
  <si>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</si>
  <si>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</si>
  <si>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</si>
  <si>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</si>
  <si>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</si>
  <si>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</si>
  <si>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</si>
  <si>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</si>
  <si>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</si>
  <si>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</si>
  <si>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</si>
  <si>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</si>
  <si>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</si>
  <si>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</si>
  <si>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</si>
  <si>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</si>
  <si>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</si>
  <si>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</si>
  <si>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</si>
  <si>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</si>
  <si>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</si>
  <si>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</si>
  <si>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</si>
  <si>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</si>
  <si>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</si>
  <si>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</si>
  <si>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</si>
  <si>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</si>
  <si>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</si>
  <si>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</si>
  <si>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</si>
  <si>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</si>
  <si>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</si>
  <si>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</si>
  <si>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</si>
  <si>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</si>
  <si>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</si>
  <si>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</si>
  <si>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</si>
  <si>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</si>
  <si>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</si>
  <si>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</si>
  <si>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</si>
  <si>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</si>
  <si>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</si>
  <si>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</si>
  <si>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</si>
  <si>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</si>
  <si>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</si>
  <si>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</si>
  <si>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</si>
  <si>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</si>
  <si>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</si>
  <si>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</si>
  <si>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</si>
  <si>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</si>
  <si>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</si>
  <si>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</si>
  <si>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</si>
  <si>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</si>
  <si>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</si>
  <si>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</si>
  <si>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</si>
  <si>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</si>
  <si>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</si>
  <si>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</si>
  <si>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</si>
  <si>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</si>
  <si>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</si>
  <si>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</si>
  <si>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</si>
  <si>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</si>
  <si>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</si>
  <si>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</si>
  <si>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</si>
  <si>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</si>
  <si>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</si>
  <si>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</si>
  <si>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</si>
  <si>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</si>
  <si>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</si>
  <si>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</si>
  <si>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</si>
  <si>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</si>
  <si>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</si>
  <si>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</si>
  <si>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</si>
  <si>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</si>
  <si>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</si>
  <si>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</si>
  <si>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</si>
  <si>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</si>
  <si>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</si>
  <si>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</si>
  <si>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</si>
  <si>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</si>
  <si>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</si>
  <si>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</si>
  <si>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</si>
  <si>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</si>
  <si>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</si>
  <si>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</si>
  <si>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</si>
  <si>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</si>
  <si>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</si>
  <si>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</si>
  <si>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</si>
  <si>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</si>
  <si>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</si>
  <si>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</si>
  <si>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</si>
  <si>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</si>
  <si>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</si>
  <si>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</si>
  <si>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</si>
  <si>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</si>
  <si>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</si>
  <si>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</si>
  <si>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</si>
  <si>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</si>
  <si>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</si>
  <si>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</si>
  <si>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</si>
  <si>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</si>
  <si>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</si>
  <si>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</si>
  <si>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</si>
  <si>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</si>
  <si>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</si>
  <si>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</si>
  <si>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</si>
  <si>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</si>
  <si>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</si>
  <si>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</si>
  <si>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</si>
  <si>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</si>
  <si>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</si>
  <si>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</si>
  <si>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</si>
  <si>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</si>
  <si>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</si>
  <si>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</si>
  <si>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</si>
  <si>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</si>
  <si>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</si>
  <si>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</si>
  <si>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</si>
  <si>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</si>
  <si>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</si>
  <si>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</si>
  <si>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</si>
  <si>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</si>
  <si>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</si>
  <si>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</si>
  <si>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</si>
  <si>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</si>
  <si>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</si>
  <si>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</si>
  <si>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</si>
  <si>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</si>
  <si>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</si>
  <si>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</si>
  <si>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</si>
  <si>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</si>
  <si>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</si>
  <si>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</si>
  <si>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</si>
  <si>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</si>
  <si>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</si>
  <si>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</si>
  <si>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</si>
  <si>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</si>
  <si>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</si>
  <si>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</si>
  <si>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</si>
  <si>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</si>
  <si>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</si>
  <si>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</si>
  <si>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</si>
  <si>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</si>
  <si>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</si>
  <si>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</si>
  <si>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</si>
  <si>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</si>
  <si>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</si>
  <si>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</si>
  <si>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</si>
  <si>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</si>
  <si>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</si>
  <si>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</si>
  <si>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</si>
  <si>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</si>
  <si>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</si>
  <si>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</si>
  <si>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</si>
  <si>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</si>
  <si>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</si>
  <si>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</si>
  <si>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</si>
  <si>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</si>
  <si>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</si>
  <si>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</si>
  <si>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</si>
  <si>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</si>
  <si>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</si>
  <si>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</si>
  <si>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</si>
  <si>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</si>
  <si>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</si>
  <si>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</si>
  <si>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</si>
  <si>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</si>
  <si>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</si>
  <si>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</si>
  <si>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</si>
  <si>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</si>
  <si>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</si>
  <si>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</si>
  <si>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</si>
  <si>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</si>
  <si>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</si>
  <si>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</si>
  <si>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</si>
  <si>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</si>
  <si>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</si>
  <si>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</si>
  <si>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</si>
  <si>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</si>
  <si>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</si>
  <si>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</si>
  <si>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</si>
  <si>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</si>
  <si>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</si>
  <si>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</si>
  <si>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</si>
  <si>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</si>
  <si>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</si>
  <si>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</si>
  <si>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</si>
  <si>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</si>
  <si>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</si>
  <si>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</si>
  <si>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</si>
  <si>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</si>
  <si>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</si>
  <si>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</si>
  <si>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</si>
  <si>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</si>
  <si>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</si>
  <si>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</si>
  <si>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</si>
  <si>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</si>
  <si>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</si>
  <si>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</si>
  <si>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</si>
  <si>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</si>
  <si>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</si>
  <si>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</si>
  <si>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</si>
  <si>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</si>
  <si>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</si>
  <si>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</si>
  <si>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</si>
  <si>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</si>
  <si>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</si>
  <si>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</si>
  <si>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</si>
  <si>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</si>
  <si>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</si>
  <si>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</si>
  <si>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</si>
  <si>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</si>
  <si>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</si>
  <si>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</si>
  <si>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</si>
  <si>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</si>
  <si>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</si>
  <si>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</si>
  <si>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</si>
  <si>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</si>
  <si>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</si>
  <si>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</si>
  <si>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</si>
  <si>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</si>
  <si>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</si>
  <si>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</si>
  <si>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</si>
  <si>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</si>
  <si>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</si>
  <si>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</si>
  <si>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</si>
  <si>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</si>
  <si>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</si>
  <si>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</si>
  <si>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</si>
  <si>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</si>
  <si>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</si>
  <si>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</si>
  <si>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</si>
  <si>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</si>
  <si>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</si>
  <si>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</si>
  <si>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</si>
  <si>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</si>
  <si>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</si>
  <si>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</si>
  <si>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</si>
  <si>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</si>
  <si>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</si>
  <si>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</si>
  <si>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</si>
  <si>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</si>
  <si>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</si>
  <si>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</si>
  <si>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</si>
  <si>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</si>
  <si>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</si>
  <si>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</si>
  <si>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</si>
  <si>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</si>
  <si>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</si>
  <si>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</si>
  <si>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</si>
  <si>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</si>
  <si>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</si>
  <si>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</si>
  <si>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</si>
  <si>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</si>
  <si>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</si>
  <si>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</si>
  <si>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</si>
  <si>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</si>
  <si>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</si>
  <si>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</si>
  <si>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</si>
  <si>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</si>
  <si>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</si>
  <si>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</si>
  <si>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</si>
  <si>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</si>
  <si>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</si>
  <si>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</si>
  <si>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</si>
  <si>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</si>
  <si>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</si>
  <si>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</si>
  <si>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</si>
  <si>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</si>
  <si>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</si>
  <si>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</si>
  <si>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</si>
  <si>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</si>
  <si>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</si>
  <si>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</si>
  <si>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</si>
  <si>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</si>
  <si>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</si>
  <si>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</si>
  <si>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</si>
  <si>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</si>
  <si>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</si>
  <si>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</si>
  <si>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</si>
  <si>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</si>
  <si>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</si>
  <si>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</si>
  <si>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</si>
  <si>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</si>
  <si>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</si>
  <si>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</si>
  <si>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</si>
  <si>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</si>
  <si>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</si>
  <si>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</si>
  <si>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</si>
  <si>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</si>
  <si>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</si>
  <si>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</si>
  <si>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</si>
  <si>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</si>
  <si>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</si>
  <si>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</si>
  <si>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</si>
  <si>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</si>
  <si>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</si>
  <si>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</si>
  <si>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</si>
  <si>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</si>
  <si>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</si>
  <si>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</si>
  <si>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</si>
  <si>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</si>
  <si>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</si>
  <si>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</si>
  <si>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</si>
  <si>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</si>
  <si>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</si>
  <si>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</si>
  <si>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</si>
  <si>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</si>
  <si>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</si>
  <si>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</si>
  <si>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</si>
  <si>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</si>
  <si>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</si>
  <si>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</si>
  <si>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</si>
  <si>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</si>
  <si>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</si>
  <si>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</si>
  <si>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</si>
  <si>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</si>
  <si>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</si>
  <si>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</si>
  <si>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</si>
  <si>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</si>
  <si>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</si>
  <si>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</si>
  <si>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</si>
  <si>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</si>
  <si>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</si>
  <si>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</si>
  <si>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</si>
  <si>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</si>
  <si>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</si>
  <si>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</si>
  <si>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</si>
  <si>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</si>
  <si>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</si>
  <si>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</si>
  <si>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</si>
  <si>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</si>
  <si>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</si>
  <si>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</si>
  <si>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</si>
  <si>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</si>
  <si>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</si>
  <si>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</si>
  <si>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</si>
  <si>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</si>
  <si>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</si>
  <si>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</si>
  <si>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</si>
  <si>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</si>
  <si>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</si>
  <si>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</si>
  <si>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</si>
  <si>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</si>
  <si>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</si>
  <si>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</si>
  <si>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</si>
  <si>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</si>
  <si>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</si>
  <si>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</si>
  <si>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</si>
  <si>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</si>
  <si>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</si>
  <si>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</si>
  <si>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</si>
  <si>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</si>
  <si>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</si>
  <si>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</si>
  <si>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</si>
  <si>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</si>
  <si>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</si>
  <si>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</si>
  <si>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</si>
  <si>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</si>
  <si>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</si>
  <si>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</si>
  <si>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</si>
  <si>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</si>
  <si>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</si>
  <si>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</si>
  <si>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</si>
  <si>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</si>
  <si>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</si>
  <si>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</si>
  <si>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</si>
  <si>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</si>
  <si>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</si>
  <si>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</si>
  <si>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</si>
  <si>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</si>
  <si>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</si>
  <si>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</si>
  <si>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</si>
  <si>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</si>
  <si>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</si>
  <si>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</si>
  <si>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</si>
  <si>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</si>
  <si>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</si>
  <si>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</si>
  <si>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</si>
  <si>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</si>
  <si>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</si>
  <si>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</si>
  <si>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</si>
  <si>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</si>
  <si>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</si>
  <si>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</si>
  <si>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</si>
  <si>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</si>
  <si>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</si>
  <si>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</si>
  <si>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</si>
  <si>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</si>
  <si>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</si>
  <si>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</si>
  <si>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</si>
  <si>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</si>
  <si>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</si>
  <si>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</si>
  <si>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</si>
  <si>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</si>
  <si>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</si>
  <si>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</si>
  <si>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</si>
  <si>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</si>
  <si>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</si>
  <si>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</si>
  <si>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</si>
  <si>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</si>
  <si>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</si>
  <si>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</si>
  <si>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</si>
  <si>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</si>
  <si>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</si>
  <si>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</si>
  <si>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</si>
  <si>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</si>
  <si>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</si>
  <si>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</si>
  <si>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</si>
  <si>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</si>
  <si>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</si>
  <si>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</si>
  <si>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</si>
  <si>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</si>
  <si>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</si>
  <si>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</si>
  <si>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</si>
  <si>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</si>
  <si>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</si>
  <si>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</si>
  <si>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</si>
  <si>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</si>
  <si>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</si>
  <si>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</si>
  <si>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</si>
  <si>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</si>
  <si>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</si>
  <si>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</si>
  <si>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</si>
  <si>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</si>
  <si>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</si>
  <si>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</si>
  <si>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</si>
  <si>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</si>
  <si>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</si>
  <si>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</si>
  <si>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</si>
  <si>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</si>
  <si>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</si>
  <si>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</si>
  <si>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</si>
  <si>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</si>
  <si>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</si>
  <si>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</si>
  <si>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</si>
  <si>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</si>
  <si>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</si>
  <si>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</si>
  <si>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</si>
  <si>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</si>
  <si>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</si>
  <si>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</si>
  <si>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</si>
  <si>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</si>
  <si>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</si>
  <si>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</si>
  <si>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</si>
  <si>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</si>
  <si>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</si>
  <si>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</si>
  <si>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</si>
  <si>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</si>
  <si>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</si>
  <si>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</si>
  <si>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</si>
  <si>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</si>
  <si>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</si>
  <si>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</si>
  <si>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</si>
  <si>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</si>
  <si>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</si>
  <si>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</si>
  <si>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</si>
  <si>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</si>
  <si>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</si>
  <si>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</si>
  <si>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</si>
  <si>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</si>
  <si>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</si>
  <si>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</si>
  <si>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</si>
  <si>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</si>
  <si>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</si>
  <si>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</si>
  <si>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</si>
  <si>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</si>
  <si>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</si>
  <si>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</si>
  <si>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</si>
  <si>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</si>
  <si>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</si>
  <si>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</si>
  <si>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</si>
  <si>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</si>
  <si>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</si>
  <si>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</si>
  <si>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</si>
  <si>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</si>
  <si>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</si>
  <si>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</si>
  <si>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</si>
  <si>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</si>
  <si>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</si>
  <si>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</si>
  <si>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</si>
  <si>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</si>
  <si>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</si>
  <si>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</si>
  <si>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</si>
  <si>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</si>
  <si>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</si>
  <si>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</si>
  <si>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</si>
  <si>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</si>
  <si>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</si>
  <si>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</si>
  <si>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</si>
  <si>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</si>
  <si>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</si>
  <si>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</si>
  <si>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</si>
  <si>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</si>
  <si>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</si>
  <si>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</si>
  <si>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</si>
  <si>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</si>
  <si>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</si>
  <si>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</si>
  <si>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</si>
  <si>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</si>
  <si>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</si>
  <si>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</si>
  <si>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</si>
  <si>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</si>
  <si>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</si>
  <si>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</si>
  <si>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</si>
  <si>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</si>
  <si>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</si>
  <si>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</si>
  <si>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</si>
  <si>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</si>
  <si>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</si>
  <si>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</si>
  <si>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</si>
  <si>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</si>
  <si>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</si>
  <si>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</si>
  <si>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</si>
  <si>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</si>
  <si>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</si>
  <si>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</si>
  <si>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</si>
  <si>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</si>
  <si>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</si>
  <si>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</si>
  <si>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</si>
  <si>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</si>
  <si>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</si>
  <si>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</si>
  <si>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</si>
  <si>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</si>
  <si>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</si>
  <si>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</si>
  <si>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</si>
  <si>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</si>
  <si>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</si>
  <si>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</si>
  <si>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</si>
  <si>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</si>
  <si>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</si>
  <si>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</si>
  <si>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</si>
  <si>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</si>
  <si>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</si>
  <si>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</si>
  <si>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</si>
  <si>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</si>
  <si>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</si>
  <si>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</si>
  <si>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</si>
  <si>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</si>
  <si>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</si>
  <si>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</si>
  <si>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</si>
  <si>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</si>
  <si>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</si>
  <si>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</si>
  <si>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</si>
  <si>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</si>
  <si>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</si>
  <si>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</si>
  <si>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</si>
  <si>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</si>
  <si>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</si>
  <si>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</si>
  <si>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</si>
  <si>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</si>
  <si>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</si>
  <si>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</si>
  <si>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</si>
  <si>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</si>
  <si>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</si>
  <si>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</si>
  <si>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</si>
  <si>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</si>
  <si>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</si>
  <si>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</si>
  <si>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</si>
  <si>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</si>
  <si>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</si>
  <si>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</si>
  <si>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</si>
  <si>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</si>
  <si>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</si>
  <si>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</si>
  <si>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</si>
  <si>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</si>
  <si>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</si>
  <si>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</si>
  <si>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</si>
  <si>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</si>
  <si>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</si>
  <si>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</si>
  <si>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</si>
  <si>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</si>
  <si>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</si>
  <si>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</si>
  <si>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</si>
  <si>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</si>
  <si>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</si>
  <si>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</si>
  <si>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</si>
  <si>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</si>
  <si>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</si>
  <si>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</si>
  <si>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</si>
  <si>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</si>
  <si>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</si>
  <si>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</si>
  <si>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</si>
  <si>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</si>
  <si>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</si>
  <si>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</si>
  <si>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</si>
  <si>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</si>
  <si>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</si>
  <si>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</si>
  <si>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</si>
  <si>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</si>
  <si>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</si>
  <si>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</si>
  <si>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</si>
  <si>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</si>
  <si>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</si>
  <si>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</si>
  <si>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</si>
  <si>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</si>
  <si>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</si>
  <si>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</si>
  <si>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</si>
  <si>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</si>
  <si>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</si>
  <si>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</si>
  <si>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</si>
  <si>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</si>
  <si>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</si>
  <si>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</si>
  <si>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</si>
  <si>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</si>
  <si>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</si>
  <si>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</si>
  <si>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</si>
  <si>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</si>
  <si>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</si>
  <si>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</si>
  <si>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</si>
  <si>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</si>
  <si>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</si>
  <si>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</si>
  <si>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</si>
  <si>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</si>
  <si>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</si>
  <si>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</si>
  <si>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</si>
  <si>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</si>
  <si>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</si>
  <si>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</si>
  <si>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</si>
  <si>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</si>
  <si>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</si>
  <si>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</si>
  <si>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</si>
  <si>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</si>
  <si>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</si>
  <si>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</si>
  <si>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</si>
  <si>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</si>
  <si>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</si>
  <si>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</si>
  <si>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</si>
  <si>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</si>
  <si>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</si>
  <si>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</si>
  <si>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</si>
  <si>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</si>
  <si>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</si>
  <si>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</si>
  <si>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</si>
  <si>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</si>
  <si>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</si>
  <si>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</si>
  <si>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</si>
  <si>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</si>
  <si>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</si>
  <si>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</si>
  <si>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</si>
  <si>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</si>
  <si>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</si>
  <si>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</si>
  <si>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</si>
  <si>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</si>
  <si>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</si>
  <si>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</si>
  <si>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</si>
  <si>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</si>
  <si>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</si>
  <si>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</si>
  <si>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</si>
  <si>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</si>
  <si>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</si>
  <si>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</si>
  <si>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</si>
  <si>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</si>
  <si>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</si>
  <si>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</si>
  <si>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</si>
  <si>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</si>
  <si>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</si>
  <si>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</si>
  <si>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</si>
  <si>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</si>
  <si>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</si>
  <si>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</si>
  <si>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</si>
  <si>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</si>
  <si>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</si>
  <si>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</si>
  <si>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</si>
  <si>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</si>
  <si>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</si>
  <si>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</si>
  <si>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</si>
  <si>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</si>
  <si>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</si>
  <si>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</si>
  <si>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</si>
  <si>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</si>
  <si>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</si>
  <si>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</si>
  <si>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</si>
  <si>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</si>
  <si>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</si>
  <si>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</si>
  <si>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</si>
  <si>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</si>
  <si>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</si>
  <si>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</si>
  <si>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</si>
  <si>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</si>
  <si>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</si>
  <si>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</si>
  <si>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</si>
  <si>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</si>
  <si>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</si>
  <si>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</si>
  <si>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</si>
  <si>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</si>
  <si>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</si>
  <si>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</si>
  <si>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</si>
  <si>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</si>
  <si>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</si>
  <si>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</si>
  <si>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</si>
  <si>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</si>
  <si>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</si>
  <si>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</si>
  <si>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</si>
  <si>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</si>
  <si>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</si>
  <si>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</si>
  <si>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</si>
  <si>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</si>
  <si>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</si>
  <si>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</si>
  <si>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</si>
  <si>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</si>
  <si>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</si>
  <si>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</si>
  <si>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</si>
  <si>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</si>
  <si>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</si>
  <si>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</si>
  <si>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</si>
  <si>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</si>
  <si>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</si>
  <si>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</si>
  <si>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</si>
  <si>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</si>
  <si>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</si>
  <si>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</si>
  <si>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</si>
  <si>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</si>
  <si>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</si>
  <si>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</si>
  <si>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</si>
  <si>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</si>
  <si>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</si>
  <si>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</si>
  <si>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</si>
  <si>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</si>
  <si>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</si>
  <si>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</si>
  <si>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</si>
  <si>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</si>
  <si>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</si>
  <si>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</si>
  <si>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</si>
  <si>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</si>
  <si>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</si>
  <si>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</si>
  <si>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</si>
  <si>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</si>
  <si>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</si>
  <si>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</si>
  <si>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</si>
  <si>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</si>
  <si>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</si>
  <si>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</si>
  <si>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</si>
  <si>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</si>
  <si>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</si>
  <si>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</si>
  <si>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</si>
  <si>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</si>
  <si>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</si>
  <si>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</si>
  <si>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</si>
  <si>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</si>
  <si>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</si>
  <si>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</si>
  <si>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</si>
  <si>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</si>
  <si>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</si>
  <si>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</si>
  <si>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</si>
  <si>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</si>
  <si>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</si>
  <si>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</si>
  <si>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</si>
  <si>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</si>
  <si>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</si>
  <si>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</si>
  <si>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</si>
  <si>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</si>
  <si>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</si>
  <si>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</si>
  <si>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</si>
  <si>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</si>
  <si>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</si>
  <si>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</si>
  <si>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</si>
  <si>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</si>
  <si>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</si>
  <si>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</si>
  <si>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</si>
  <si>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</si>
  <si>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</si>
  <si>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</si>
  <si>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</si>
  <si>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</si>
  <si>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</si>
  <si>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</si>
  <si>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</si>
  <si>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</si>
  <si>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</si>
  <si>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</si>
  <si>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</si>
  <si>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</si>
  <si>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</si>
  <si>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</si>
  <si>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</si>
  <si>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</si>
  <si>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</si>
  <si>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</si>
  <si>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</si>
  <si>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</si>
  <si>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</si>
  <si>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</si>
  <si>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</si>
  <si>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</si>
  <si>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</si>
  <si>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</si>
  <si>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</si>
  <si>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</si>
  <si>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</si>
  <si>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</si>
  <si>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</si>
  <si>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</si>
  <si>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</si>
  <si>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</si>
  <si>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</si>
  <si>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</si>
  <si>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</si>
  <si>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</si>
  <si>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</si>
  <si>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</si>
  <si>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</si>
  <si>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</si>
  <si>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</si>
  <si>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</si>
  <si>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</si>
  <si>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</si>
  <si>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</si>
  <si>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</si>
  <si>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</si>
  <si>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</si>
  <si>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</si>
  <si>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</si>
  <si>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</si>
  <si>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</si>
  <si>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</si>
  <si>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</si>
  <si>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</si>
  <si>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</si>
  <si>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</si>
  <si>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</si>
  <si>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</si>
  <si>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</si>
  <si>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</si>
  <si>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</si>
  <si>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</si>
  <si>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</si>
  <si>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</si>
  <si>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</si>
  <si>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</si>
  <si>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</si>
  <si>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</si>
  <si>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</si>
  <si>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</si>
  <si>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</si>
  <si>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</si>
  <si>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</si>
  <si>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</si>
  <si>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</si>
  <si>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</si>
  <si>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</si>
  <si>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</si>
  <si>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</si>
  <si>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</si>
  <si>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</si>
  <si>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</si>
  <si>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</si>
  <si>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</si>
  <si>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</si>
  <si>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</si>
  <si>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</si>
  <si>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</si>
  <si>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</si>
  <si>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</si>
  <si>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</si>
  <si>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</si>
  <si>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</si>
  <si>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</si>
  <si>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</si>
  <si>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</si>
  <si>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</si>
  <si>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</si>
  <si>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</si>
  <si>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</si>
  <si>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</si>
  <si>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</si>
  <si>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</si>
  <si>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</si>
  <si>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</si>
  <si>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</si>
  <si>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</si>
  <si>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</si>
  <si>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</si>
  <si>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</si>
  <si>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</si>
  <si>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</si>
  <si>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</si>
  <si>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</si>
  <si>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</si>
  <si>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</si>
  <si>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</si>
  <si>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</si>
  <si>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</si>
  <si>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</si>
  <si>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</si>
  <si>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</si>
  <si>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</si>
  <si>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</si>
  <si>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</si>
  <si>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</si>
  <si>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</si>
  <si>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</si>
  <si>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</si>
  <si>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</si>
  <si>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</si>
  <si>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</si>
  <si>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</si>
  <si>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</si>
  <si>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</si>
  <si>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</si>
  <si>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</si>
  <si>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</si>
  <si>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</si>
  <si>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</si>
  <si>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</si>
  <si>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</si>
  <si>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</si>
  <si>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</si>
  <si>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</si>
  <si>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</si>
  <si>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</si>
  <si>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</si>
  <si>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</si>
  <si>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</si>
  <si>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</si>
  <si>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</si>
  <si>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</si>
  <si>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</si>
  <si>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</si>
  <si>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</si>
  <si>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</si>
  <si>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</si>
  <si>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</si>
  <si>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</si>
  <si>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</si>
  <si>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</si>
  <si>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</si>
  <si>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</si>
  <si>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</si>
  <si>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</si>
  <si>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</si>
  <si>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</si>
  <si>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</si>
  <si>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</si>
  <si>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</si>
  <si>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</si>
  <si>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</si>
  <si>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</si>
  <si>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</si>
  <si>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</si>
  <si>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</si>
  <si>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</si>
  <si>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</si>
  <si>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</si>
  <si>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</si>
  <si>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</si>
  <si>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</si>
  <si>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</si>
  <si>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</si>
  <si>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</si>
  <si>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</si>
  <si>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</si>
  <si>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</si>
  <si>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</si>
  <si>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</si>
  <si>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</si>
  <si>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</si>
  <si>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</si>
  <si>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</si>
  <si>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</si>
  <si>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</si>
  <si>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</si>
  <si>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</si>
  <si>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</si>
  <si>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</si>
  <si>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</si>
  <si>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</si>
  <si>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</si>
  <si>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</si>
  <si>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</si>
  <si>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</si>
  <si>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</si>
  <si>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</si>
  <si>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</si>
  <si>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</si>
  <si>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</si>
  <si>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</si>
  <si>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</si>
  <si>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</si>
  <si>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</si>
  <si>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</si>
  <si>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</si>
  <si>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</si>
  <si>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</si>
  <si>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</si>
  <si>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</si>
  <si>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</si>
  <si>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</si>
  <si>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</si>
  <si>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</si>
  <si>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</si>
  <si>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</si>
  <si>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</si>
  <si>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</si>
  <si>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</si>
  <si>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</si>
  <si>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</si>
  <si>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</si>
  <si>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</si>
  <si>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</si>
  <si>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</si>
  <si>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</si>
  <si>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</si>
  <si>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</si>
  <si>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</si>
  <si>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</si>
  <si>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</si>
  <si>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</si>
  <si>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</si>
  <si>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</si>
  <si>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</si>
  <si>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</si>
  <si>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</si>
  <si>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</si>
  <si>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</si>
  <si>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</si>
  <si>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</si>
  <si>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</si>
  <si>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</si>
  <si>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</si>
  <si>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</si>
  <si>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</si>
  <si>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</si>
  <si>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</si>
  <si>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</si>
  <si>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</si>
  <si>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</si>
  <si>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</si>
  <si>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</si>
  <si>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</si>
  <si>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</si>
  <si>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</si>
  <si>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</si>
  <si>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</si>
  <si>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</si>
  <si>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</si>
  <si>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</si>
  <si>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</si>
  <si>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</si>
  <si>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</si>
  <si>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</si>
  <si>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</si>
  <si>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</si>
  <si>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</si>
  <si>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</si>
  <si>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</si>
  <si>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</si>
  <si>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</si>
  <si>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</si>
  <si>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</si>
  <si>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</si>
  <si>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</si>
  <si>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</si>
  <si>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</si>
  <si>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</si>
  <si>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</si>
  <si>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</si>
  <si>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</si>
  <si>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</si>
  <si>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</si>
  <si>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</si>
  <si>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</si>
  <si>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</si>
  <si>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</si>
  <si>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</si>
  <si>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</si>
  <si>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</si>
  <si>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</si>
  <si>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</si>
  <si>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</si>
  <si>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</si>
  <si>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</si>
  <si>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</si>
  <si>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</si>
  <si>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</si>
  <si>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</si>
  <si>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</si>
  <si>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</si>
  <si>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</si>
  <si>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</si>
  <si>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</si>
  <si>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</si>
  <si>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</si>
  <si>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</si>
  <si>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</si>
  <si>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</si>
  <si>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</si>
  <si>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</si>
  <si>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</si>
  <si>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</si>
  <si>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</si>
  <si>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</si>
  <si>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</si>
  <si>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</si>
  <si>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</si>
  <si>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</si>
  <si>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</si>
  <si>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</si>
  <si>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</si>
  <si>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</si>
  <si>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</si>
  <si>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</si>
  <si>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</si>
  <si>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</si>
  <si>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</si>
  <si>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</si>
  <si>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</si>
  <si>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</si>
  <si>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</si>
  <si>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</si>
  <si>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</si>
  <si>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</si>
  <si>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</si>
  <si>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</si>
  <si>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</si>
  <si>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</si>
  <si>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</si>
  <si>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</si>
  <si>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</si>
  <si>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</si>
  <si>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</si>
  <si>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</si>
  <si>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</si>
  <si>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</si>
  <si>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</si>
  <si>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</si>
  <si>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</si>
  <si>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</si>
  <si>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</si>
  <si>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</si>
  <si>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</si>
  <si>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</si>
  <si>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</si>
  <si>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</si>
  <si>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</si>
  <si>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</si>
  <si>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</si>
  <si>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</si>
  <si>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</si>
  <si>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</si>
  <si>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</si>
  <si>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</si>
  <si>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</si>
  <si>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</si>
  <si>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</si>
  <si>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</si>
  <si>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</si>
  <si>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</si>
  <si>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</si>
  <si>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</si>
  <si>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</si>
  <si>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</si>
  <si>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</si>
  <si>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</si>
  <si>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</si>
  <si>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</si>
  <si>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</si>
  <si>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</si>
  <si>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</si>
  <si>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</si>
  <si>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</si>
  <si>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</si>
  <si>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</si>
  <si>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</si>
  <si>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</si>
  <si>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</si>
  <si>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</si>
  <si>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</si>
  <si>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</si>
  <si>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</si>
  <si>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</si>
  <si>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</si>
  <si>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</si>
  <si>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</si>
  <si>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</si>
  <si>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</si>
  <si>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</si>
  <si>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</si>
  <si>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</si>
  <si>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</si>
  <si>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</si>
  <si>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</si>
  <si>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</si>
  <si>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</si>
  <si>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</si>
  <si>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</si>
  <si>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</si>
  <si>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</si>
  <si>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</si>
  <si>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</si>
  <si>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</si>
  <si>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</si>
  <si>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</si>
  <si>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</si>
  <si>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</si>
  <si>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</si>
  <si>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</si>
  <si>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</si>
  <si>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</si>
  <si>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</si>
  <si>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</si>
  <si>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</si>
  <si>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</si>
  <si>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</si>
  <si>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</si>
  <si>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</si>
  <si>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</si>
  <si>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</si>
  <si>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</si>
  <si>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</si>
  <si>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</si>
  <si>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</si>
  <si>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</si>
  <si>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</si>
  <si>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</si>
  <si>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</si>
  <si>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</si>
  <si>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</si>
  <si>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</si>
  <si>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</si>
  <si>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</si>
  <si>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</si>
  <si>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</si>
  <si>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</si>
  <si>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</si>
  <si>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</si>
  <si>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</si>
  <si>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</si>
  <si>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</si>
  <si>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</si>
  <si>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</si>
  <si>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</si>
  <si>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</si>
  <si>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</si>
  <si>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</si>
  <si>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</si>
  <si>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</si>
  <si>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</si>
  <si>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</si>
  <si>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</si>
  <si>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</si>
  <si>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</si>
  <si>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</si>
  <si>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</si>
  <si>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</si>
  <si>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</si>
  <si>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</si>
  <si>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</si>
  <si>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</si>
  <si>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</si>
  <si>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</si>
  <si>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</si>
  <si>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</si>
  <si>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</si>
  <si>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</si>
  <si>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</si>
  <si>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</si>
  <si>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</si>
  <si>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</si>
  <si>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</si>
  <si>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</si>
  <si>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</si>
  <si>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</si>
  <si>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</si>
  <si>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</si>
  <si>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</si>
  <si>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</si>
  <si>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</si>
  <si>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</si>
  <si>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</si>
  <si>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</si>
  <si>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</si>
  <si>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</si>
  <si>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</si>
  <si>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</si>
  <si>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</si>
  <si>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</si>
  <si>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</si>
  <si>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</si>
  <si>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</si>
  <si>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</si>
  <si>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</si>
  <si>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</si>
  <si>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</si>
  <si>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</si>
  <si>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</si>
  <si>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</si>
  <si>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</si>
  <si>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</si>
  <si>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</si>
  <si>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</si>
  <si>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</si>
  <si>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</si>
  <si>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</si>
  <si>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</si>
  <si>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</si>
  <si>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</si>
  <si>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</si>
  <si>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</si>
  <si>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</si>
  <si>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</si>
  <si>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</si>
  <si>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</si>
  <si>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</si>
  <si>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</si>
  <si>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</si>
  <si>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</si>
  <si>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</si>
  <si>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</si>
  <si>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</si>
  <si>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</si>
  <si>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</si>
  <si>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</si>
  <si>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</si>
  <si>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</si>
  <si>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</si>
  <si>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</si>
  <si>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</si>
  <si>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</si>
  <si>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</si>
  <si>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</si>
  <si>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</si>
  <si>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</si>
  <si>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</si>
  <si>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</si>
  <si>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</si>
  <si>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</si>
  <si>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</si>
  <si>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</si>
  <si>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</si>
  <si>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</si>
  <si>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</si>
  <si>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</si>
  <si>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</si>
  <si>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</si>
  <si>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</si>
  <si>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</si>
  <si>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</si>
  <si>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</si>
  <si>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</si>
  <si>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</si>
  <si>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</si>
  <si>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</si>
  <si>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</si>
  <si>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</si>
  <si>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</si>
  <si>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</si>
  <si>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</si>
  <si>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</si>
  <si>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</si>
  <si>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</si>
  <si>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</si>
  <si>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</si>
  <si>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</si>
  <si>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</si>
  <si>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</si>
  <si>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</si>
  <si>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</si>
  <si>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</si>
  <si>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</si>
  <si>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</si>
  <si>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</si>
  <si>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</si>
  <si>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</si>
  <si>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</si>
  <si>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</si>
  <si>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</si>
  <si>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</si>
  <si>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</si>
  <si>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</si>
  <si>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</si>
  <si>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</si>
  <si>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</si>
  <si>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</si>
  <si>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</si>
  <si>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</si>
  <si>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</si>
  <si>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</si>
  <si>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</si>
  <si>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</si>
  <si>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</si>
  <si>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</si>
  <si>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</si>
  <si>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</si>
  <si>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</si>
  <si>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</si>
  <si>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</si>
  <si>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</si>
  <si>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</si>
  <si>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</si>
  <si>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</si>
  <si>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</si>
  <si>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</si>
  <si>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</si>
  <si>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</si>
  <si>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</si>
  <si>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</si>
  <si>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</si>
  <si>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</si>
  <si>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</si>
  <si>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</si>
  <si>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</si>
  <si>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</si>
  <si>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</si>
  <si>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</si>
  <si>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</si>
  <si>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</si>
  <si>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</si>
  <si>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</si>
  <si>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</si>
  <si>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</si>
  <si>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</si>
  <si>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</si>
  <si>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</si>
  <si>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</si>
  <si>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</si>
  <si>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</si>
  <si>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</si>
  <si>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</si>
  <si>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</si>
  <si>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</si>
  <si>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</si>
  <si>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</si>
  <si>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</si>
  <si>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</si>
  <si>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</si>
  <si>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</si>
  <si>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</si>
  <si>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</si>
  <si>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</si>
  <si>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</si>
  <si>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</si>
  <si>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</si>
  <si>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</si>
  <si>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</si>
  <si>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</si>
  <si>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</si>
  <si>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</si>
  <si>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</si>
  <si>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</si>
  <si>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</si>
  <si>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</si>
  <si>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</si>
  <si>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</si>
  <si>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</si>
  <si>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</si>
  <si>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</si>
  <si>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</si>
  <si>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</si>
  <si>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</si>
  <si>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</si>
  <si>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</si>
  <si>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</si>
  <si>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</si>
  <si>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</si>
  <si>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</si>
  <si>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</si>
  <si>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</si>
  <si>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</si>
  <si>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</si>
  <si>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</si>
  <si>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</si>
  <si>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</si>
  <si>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</si>
  <si>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</si>
  <si>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</si>
  <si>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</si>
  <si>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</si>
  <si>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</si>
  <si>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</si>
  <si>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</si>
  <si>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</si>
  <si>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</si>
  <si>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</si>
  <si>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</si>
  <si>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</si>
  <si>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</si>
  <si>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</si>
  <si>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</si>
  <si>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</si>
  <si>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</si>
  <si>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</si>
  <si>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</si>
  <si>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</si>
  <si>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</si>
  <si>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</si>
  <si>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</si>
  <si>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</si>
  <si>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</si>
  <si>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</si>
  <si>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</si>
  <si>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</si>
  <si>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</si>
  <si>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</si>
  <si>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</si>
  <si>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</si>
  <si>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</si>
  <si>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</si>
  <si>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</si>
  <si>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</si>
  <si>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</si>
  <si>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</si>
  <si>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</si>
  <si>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</si>
  <si>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</si>
  <si>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</si>
  <si>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</si>
  <si>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</si>
  <si>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</si>
  <si>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</si>
  <si>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</si>
  <si>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</si>
  <si>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</si>
  <si>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</si>
  <si>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</si>
  <si>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</si>
  <si>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</si>
  <si>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</si>
  <si>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</si>
  <si>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</si>
  <si>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</si>
  <si>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</si>
  <si>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</si>
  <si>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</si>
  <si>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</si>
  <si>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</si>
  <si>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</si>
  <si>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</si>
  <si>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</si>
  <si>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</si>
  <si>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</si>
  <si>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</si>
  <si>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</si>
  <si>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</si>
  <si>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</si>
  <si>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</si>
  <si>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</si>
  <si>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</si>
  <si>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</si>
  <si>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</si>
  <si>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</si>
  <si>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</si>
  <si>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</si>
  <si>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</si>
  <si>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</si>
  <si>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</si>
  <si>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</si>
  <si>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</si>
  <si>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</si>
  <si>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</si>
  <si>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</si>
  <si>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</si>
  <si>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</si>
  <si>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</si>
  <si>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</si>
  <si>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</si>
  <si>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</si>
  <si>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</si>
  <si>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</si>
  <si>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</si>
  <si>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</si>
  <si>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</si>
  <si>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</si>
  <si>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</si>
  <si>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</si>
  <si>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</si>
  <si>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</si>
  <si>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</si>
  <si>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</si>
  <si>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</si>
  <si>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</si>
  <si>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</si>
  <si>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</si>
  <si>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</si>
  <si>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</si>
  <si>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</si>
  <si>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</si>
  <si>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</si>
  <si>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</si>
  <si>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</si>
  <si>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</si>
  <si>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</si>
  <si>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</si>
  <si>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</si>
  <si>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</si>
  <si>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</si>
  <si>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</si>
  <si>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</si>
  <si>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</si>
  <si>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</si>
  <si>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</si>
  <si>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</si>
  <si>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</si>
  <si>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</si>
  <si>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</si>
  <si>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</si>
  <si>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</si>
  <si>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</si>
  <si>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</si>
  <si>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</si>
  <si>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</si>
  <si>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</si>
  <si>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</si>
  <si>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</si>
  <si>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</si>
  <si>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</si>
  <si>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</si>
  <si>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</si>
  <si>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</si>
  <si>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</si>
  <si>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</si>
  <si>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</si>
  <si>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</si>
  <si>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</si>
  <si>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</si>
  <si>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</si>
  <si>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</si>
  <si>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</si>
  <si>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</si>
  <si>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</si>
  <si>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</si>
  <si>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</si>
  <si>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</si>
  <si>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</si>
  <si>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</si>
  <si>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</si>
  <si>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</si>
  <si>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</si>
  <si>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</si>
  <si>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</si>
  <si>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</si>
  <si>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</si>
  <si>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</si>
  <si>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</si>
  <si>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</si>
  <si>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</si>
  <si>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</si>
  <si>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</si>
  <si>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</si>
  <si>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</si>
  <si>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</si>
  <si>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</si>
  <si>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</si>
  <si>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</si>
  <si>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</si>
  <si>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</si>
  <si>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</si>
  <si>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</si>
  <si>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</si>
  <si>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</si>
  <si>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</si>
  <si>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</si>
  <si>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</si>
  <si>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</si>
  <si>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</si>
  <si>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</si>
  <si>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</si>
  <si>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</si>
  <si>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</si>
  <si>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</si>
  <si>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</si>
  <si>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</si>
  <si>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</si>
  <si>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</si>
  <si>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</si>
  <si>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</si>
  <si>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</si>
  <si>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</si>
  <si>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</si>
  <si>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</si>
  <si>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</si>
  <si>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</si>
  <si>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</si>
  <si>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</si>
  <si>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</si>
  <si>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</si>
  <si>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</si>
  <si>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</si>
  <si>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</si>
  <si>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</si>
  <si>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</si>
  <si>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</si>
  <si>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</si>
  <si>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</si>
  <si>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</si>
  <si>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</si>
  <si>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</si>
  <si>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</si>
  <si>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</si>
  <si>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</si>
  <si>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</si>
  <si>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</si>
  <si>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</si>
  <si>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</si>
  <si>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</si>
  <si>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</si>
  <si>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</si>
  <si>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</si>
  <si>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</si>
  <si>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</si>
  <si>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</si>
  <si>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</si>
  <si>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</si>
  <si>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</si>
  <si>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</si>
  <si>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</si>
  <si>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</si>
  <si>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</si>
  <si>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</si>
  <si>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</si>
  <si>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</si>
  <si>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</si>
  <si>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</si>
  <si>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</si>
  <si>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</si>
  <si>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</si>
  <si>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</si>
  <si>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</si>
  <si>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</si>
  <si>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</si>
  <si>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</si>
  <si>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</si>
  <si>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</si>
  <si>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</si>
  <si>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</si>
  <si>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</si>
  <si>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</si>
  <si>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</si>
  <si>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</si>
  <si>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</si>
  <si>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</si>
  <si>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</si>
  <si>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</si>
  <si>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</si>
  <si>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</si>
  <si>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</si>
  <si>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</si>
  <si>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</si>
  <si>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</si>
  <si>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</si>
  <si>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</si>
  <si>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</si>
  <si>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</si>
  <si>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</si>
  <si>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</si>
  <si>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</si>
  <si>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</si>
  <si>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</si>
  <si>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</si>
  <si>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</si>
  <si>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</si>
  <si>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</si>
  <si>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</si>
  <si>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</si>
  <si>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</si>
  <si>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</si>
  <si>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</si>
  <si>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</si>
  <si>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</si>
  <si>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</si>
  <si>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</si>
  <si>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</si>
  <si>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</si>
  <si>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</si>
  <si>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</si>
  <si>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</si>
  <si>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</si>
  <si>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</si>
  <si>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</si>
  <si>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</si>
  <si>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</si>
  <si>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</si>
  <si>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</si>
  <si>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</si>
  <si>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</si>
  <si>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</si>
  <si>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</si>
  <si>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</si>
  <si>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</si>
  <si>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</si>
  <si>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</si>
  <si>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</si>
  <si>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</si>
  <si>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</si>
  <si>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</si>
  <si>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</si>
  <si>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</si>
  <si>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</si>
  <si>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</si>
  <si>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</si>
  <si>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</si>
  <si>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</si>
  <si>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</si>
  <si>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</si>
  <si>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</si>
  <si>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</si>
  <si>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</si>
  <si>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</si>
  <si>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</si>
  <si>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</si>
  <si>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</si>
  <si>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</si>
  <si>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</si>
  <si>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</si>
  <si>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</si>
  <si>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</si>
  <si>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</si>
  <si>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</si>
  <si>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</si>
  <si>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</si>
  <si>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</si>
  <si>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</si>
  <si>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</si>
  <si>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</si>
  <si>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</si>
  <si>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</si>
  <si>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</si>
  <si>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</si>
  <si>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</si>
  <si>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</si>
  <si>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</si>
  <si>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</si>
  <si>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</si>
  <si>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</si>
  <si>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</si>
  <si>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</si>
  <si>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</si>
  <si>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</si>
  <si>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</si>
  <si>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</si>
  <si>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</si>
  <si>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</si>
  <si>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</si>
  <si>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</si>
  <si>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</si>
  <si>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</si>
  <si>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</si>
  <si>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</si>
  <si>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</si>
  <si>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</si>
  <si>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</si>
  <si>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</si>
  <si>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</si>
  <si>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</si>
  <si>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</si>
  <si>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</si>
  <si>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</si>
  <si>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</si>
  <si>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</si>
  <si>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</si>
  <si>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</si>
  <si>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</si>
  <si>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</si>
  <si>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</si>
  <si>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</si>
  <si>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</si>
  <si>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</si>
  <si>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</si>
  <si>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</si>
  <si>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</si>
  <si>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</si>
  <si>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</si>
  <si>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</si>
  <si>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</si>
  <si>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</si>
  <si>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</si>
  <si>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</si>
  <si>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</si>
  <si>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</si>
  <si>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</si>
  <si>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</si>
  <si>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</si>
  <si>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</si>
  <si>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</si>
  <si>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</si>
  <si>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</si>
  <si>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</si>
  <si>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</si>
  <si>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</si>
  <si>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</si>
  <si>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</si>
  <si>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</si>
  <si>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</si>
  <si>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</si>
  <si>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</si>
  <si>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</si>
  <si>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</si>
  <si>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</si>
  <si>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</si>
  <si>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</si>
  <si>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</si>
  <si>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</si>
  <si>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</si>
  <si>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</si>
  <si>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</si>
  <si>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</si>
  <si>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</si>
  <si>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</si>
  <si>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</si>
  <si>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</si>
  <si>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</si>
  <si>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</si>
  <si>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</si>
  <si>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</si>
  <si>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</si>
  <si>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</si>
  <si>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</si>
  <si>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</si>
  <si>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</si>
  <si>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</si>
  <si>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</si>
  <si>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</si>
  <si>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</si>
  <si>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</si>
  <si>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</si>
  <si>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</si>
  <si>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</si>
  <si>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</si>
  <si>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</si>
  <si>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</si>
  <si>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</si>
  <si>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</si>
  <si>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</si>
  <si>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</si>
  <si>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</si>
  <si>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</si>
  <si>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</si>
  <si>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</si>
  <si>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</si>
  <si>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</si>
  <si>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</si>
  <si>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</si>
  <si>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</si>
  <si>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</si>
  <si>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</si>
  <si>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</si>
  <si>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</si>
  <si>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</si>
  <si>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</si>
  <si>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</si>
  <si>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</si>
  <si>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</si>
  <si>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</si>
  <si>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</si>
  <si>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</si>
  <si>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</si>
  <si>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</si>
  <si>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</si>
  <si>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</si>
  <si>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</si>
  <si>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</si>
  <si>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</si>
  <si>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</si>
  <si>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</si>
  <si>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</si>
  <si>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</si>
  <si>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</si>
  <si>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</si>
  <si>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</si>
  <si>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</si>
  <si>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</si>
  <si>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</si>
  <si>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</si>
  <si>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</si>
  <si>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</si>
  <si>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</si>
  <si>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</si>
  <si>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</si>
  <si>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</si>
  <si>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</si>
  <si>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</si>
  <si>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</si>
  <si>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</si>
  <si>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</si>
  <si>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</si>
  <si>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</si>
  <si>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</si>
  <si>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</si>
  <si>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</si>
  <si>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</si>
  <si>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</si>
  <si>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</si>
  <si>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</si>
  <si>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</si>
  <si>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</si>
  <si>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</si>
  <si>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</si>
  <si>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</si>
  <si>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</si>
  <si>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</si>
  <si>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</si>
  <si>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</si>
  <si>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</si>
  <si>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</si>
  <si>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</si>
  <si>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</si>
  <si>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</si>
  <si>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</si>
  <si>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</si>
  <si>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</si>
  <si>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</si>
  <si>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</si>
  <si>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</si>
  <si>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</si>
  <si>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</si>
  <si>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</si>
  <si>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</si>
  <si>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</si>
  <si>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</si>
  <si>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</si>
  <si>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</si>
  <si>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</si>
  <si>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</si>
  <si>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</si>
  <si>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</si>
  <si>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</si>
  <si>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</si>
  <si>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</si>
  <si>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</si>
  <si>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</si>
  <si>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</si>
  <si>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</si>
  <si>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</si>
  <si>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</si>
  <si>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</si>
  <si>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</si>
  <si>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</si>
  <si>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</si>
  <si>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</si>
  <si>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</si>
  <si>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</si>
  <si>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</si>
  <si>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</si>
  <si>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</si>
  <si>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</si>
  <si>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</si>
  <si>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</si>
  <si>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</si>
  <si>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</si>
  <si>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</si>
  <si>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</si>
  <si>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</si>
  <si>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</si>
  <si>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</si>
  <si>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</si>
  <si>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</si>
  <si>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</si>
  <si>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</si>
  <si>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</si>
  <si>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</si>
  <si>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</si>
  <si>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</si>
  <si>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</si>
  <si>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</si>
  <si>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</si>
  <si>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</si>
  <si>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</si>
  <si>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</si>
  <si>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</si>
  <si>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</si>
  <si>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</si>
  <si>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</si>
  <si>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</si>
  <si>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</si>
  <si>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</si>
  <si>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</si>
  <si>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</si>
  <si>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</si>
  <si>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</si>
  <si>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</si>
  <si>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</si>
  <si>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</si>
  <si>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</si>
  <si>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</si>
  <si>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</si>
  <si>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</si>
  <si>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</si>
  <si>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</si>
  <si>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</si>
  <si>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</si>
  <si>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</si>
  <si>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</si>
  <si>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</si>
  <si>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</si>
  <si>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</si>
  <si>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</si>
  <si>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</si>
  <si>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</si>
  <si>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</si>
  <si>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</si>
  <si>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</si>
  <si>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</si>
  <si>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</si>
  <si>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</si>
  <si>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</si>
  <si>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</si>
  <si>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</si>
  <si>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</si>
  <si>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</si>
  <si>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</si>
  <si>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</si>
  <si>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</si>
  <si>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</si>
  <si>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</si>
  <si>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</si>
  <si>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</si>
  <si>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</si>
  <si>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</si>
  <si>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</si>
  <si>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</si>
  <si>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</si>
  <si>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</si>
  <si>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</si>
  <si>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</si>
  <si>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</si>
  <si>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</si>
  <si>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</si>
  <si>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</si>
  <si>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</si>
  <si>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</si>
  <si>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</si>
  <si>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</si>
  <si>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</si>
  <si>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</si>
  <si>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</si>
  <si>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</si>
  <si>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</si>
  <si>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</si>
  <si>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</si>
  <si>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</si>
  <si>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</si>
  <si>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</si>
  <si>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</si>
  <si>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</si>
  <si>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</si>
  <si>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</si>
  <si>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</si>
  <si>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</si>
  <si>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</si>
  <si>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</si>
  <si>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</si>
  <si>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</si>
  <si>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</si>
  <si>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</si>
  <si>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</si>
  <si>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</si>
  <si>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</si>
  <si>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</si>
  <si>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</si>
  <si>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</si>
  <si>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</si>
  <si>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</si>
  <si>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</si>
  <si>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</si>
  <si>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</si>
  <si>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</si>
  <si>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</si>
  <si>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</si>
  <si>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</si>
  <si>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</si>
  <si>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</si>
  <si>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</si>
  <si>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</si>
  <si>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</si>
  <si>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</si>
  <si>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</si>
  <si>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</si>
  <si>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</si>
  <si>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</si>
  <si>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</si>
  <si>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</si>
  <si>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</si>
  <si>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</si>
  <si>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</si>
  <si>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</si>
  <si>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</si>
  <si>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</si>
  <si>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</si>
  <si>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</si>
  <si>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</si>
  <si>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</si>
  <si>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</si>
  <si>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</si>
  <si>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</si>
  <si>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</si>
  <si>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</si>
  <si>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</si>
  <si>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</si>
  <si>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</si>
  <si>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</si>
  <si>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</si>
  <si>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</si>
  <si>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</si>
  <si>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</si>
  <si>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</si>
  <si>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</si>
  <si>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</si>
  <si>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</si>
  <si>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</si>
  <si>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</si>
  <si>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</si>
  <si>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</si>
  <si>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</si>
  <si>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</si>
  <si>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</si>
  <si>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</si>
  <si>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</si>
  <si>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</si>
  <si>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</si>
  <si>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</si>
  <si>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</si>
  <si>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</si>
  <si>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</si>
  <si>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</si>
  <si>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</si>
  <si>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</si>
  <si>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</si>
  <si>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</si>
  <si>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</si>
  <si>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</si>
  <si>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</si>
  <si>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</si>
  <si>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</si>
  <si>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</si>
  <si>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</si>
  <si>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</si>
  <si>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</si>
  <si>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</si>
  <si>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</si>
  <si>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</si>
  <si>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</si>
  <si>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</si>
  <si>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</si>
  <si>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</si>
  <si>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</si>
  <si>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</si>
  <si>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</si>
  <si>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</si>
  <si>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</si>
  <si>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</si>
  <si>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</si>
  <si>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</si>
  <si>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</si>
  <si>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</si>
  <si>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</si>
  <si>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</si>
  <si>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</si>
  <si>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</si>
  <si>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</si>
  <si>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</si>
  <si>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</si>
  <si>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</si>
  <si>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</si>
  <si>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</si>
  <si>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</si>
  <si>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</si>
  <si>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</si>
  <si>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</si>
  <si>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</si>
  <si>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</si>
  <si>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</si>
  <si>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</si>
  <si>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</si>
  <si>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</si>
  <si>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</si>
  <si>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</si>
  <si>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</si>
  <si>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</si>
  <si>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</si>
  <si>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</si>
  <si>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</si>
  <si>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</si>
  <si>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</si>
  <si>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</si>
  <si>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</si>
  <si>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</si>
  <si>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</si>
  <si>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</si>
  <si>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</si>
  <si>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</si>
  <si>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</si>
  <si>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</si>
  <si>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</si>
  <si>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</si>
  <si>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</si>
  <si>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</si>
  <si>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</si>
  <si>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</si>
  <si>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</si>
  <si>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</si>
  <si>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</si>
  <si>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</si>
  <si>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</si>
  <si>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</si>
  <si>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</si>
  <si>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</si>
  <si>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</si>
  <si>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</si>
  <si>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</si>
  <si>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</si>
  <si>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</si>
  <si>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</si>
  <si>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</si>
  <si>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</si>
  <si>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</si>
  <si>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</si>
  <si>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</si>
  <si>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</si>
  <si>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</si>
  <si>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</si>
  <si>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</si>
  <si>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</si>
  <si>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</si>
  <si>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</si>
  <si>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</si>
  <si>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</si>
  <si>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</si>
  <si>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</si>
  <si>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</si>
  <si>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</si>
  <si>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</si>
  <si>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</si>
  <si>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</si>
  <si>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</si>
  <si>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</si>
  <si>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</si>
  <si>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</si>
  <si>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</si>
  <si>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</si>
  <si>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</si>
  <si>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</si>
  <si>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</si>
  <si>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</si>
  <si>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</si>
  <si>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</si>
  <si>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</si>
  <si>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</si>
  <si>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</si>
  <si>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</si>
  <si>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</si>
  <si>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</si>
  <si>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</si>
  <si>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</si>
  <si>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</si>
  <si>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</si>
  <si>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</si>
  <si>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</si>
  <si>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</si>
  <si>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</si>
  <si>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</si>
  <si>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</si>
  <si>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</si>
  <si>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</si>
  <si>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</si>
  <si>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</si>
  <si>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</si>
  <si>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</si>
  <si>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</si>
  <si>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</si>
  <si>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</si>
  <si>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</si>
  <si>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</si>
  <si>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</si>
  <si>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</si>
  <si>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</si>
  <si>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</si>
  <si>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</si>
  <si>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</si>
  <si>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</si>
  <si>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</si>
  <si>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</si>
  <si>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</si>
  <si>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</si>
  <si>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</si>
  <si>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</si>
  <si>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</si>
  <si>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</si>
  <si>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</si>
  <si>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</si>
  <si>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</si>
  <si>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</si>
  <si>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</si>
  <si>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</si>
  <si>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</si>
  <si>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</si>
  <si>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</si>
  <si>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</si>
  <si>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</si>
  <si>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</si>
  <si>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</si>
  <si>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</si>
  <si>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</si>
  <si>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</si>
  <si>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</si>
  <si>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</si>
  <si>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</si>
  <si>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</si>
  <si>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</si>
  <si>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</si>
  <si>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</si>
  <si>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</si>
  <si>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</si>
  <si>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</si>
  <si>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</si>
  <si>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</si>
  <si>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</si>
  <si>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</si>
  <si>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</si>
  <si>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</si>
  <si>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</si>
  <si>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</si>
  <si>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</si>
  <si>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</si>
  <si>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</si>
  <si>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</si>
  <si>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</si>
  <si>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</si>
  <si>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</si>
  <si>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</si>
  <si>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</si>
  <si>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</si>
  <si>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</si>
  <si>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</si>
  <si>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</si>
  <si>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</si>
  <si>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</si>
  <si>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</si>
  <si>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</si>
  <si>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</si>
  <si>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</si>
  <si>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</si>
  <si>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</si>
  <si>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</si>
  <si>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</si>
  <si>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</si>
  <si>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</si>
  <si>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</si>
  <si>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</si>
  <si>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</si>
  <si>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</si>
  <si>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</si>
  <si>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</si>
  <si>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</si>
  <si>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</si>
  <si>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</si>
  <si>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</si>
  <si>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</si>
  <si>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</si>
  <si>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</si>
  <si>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</si>
  <si>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</si>
  <si>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</si>
  <si>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</si>
  <si>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</si>
  <si>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</si>
  <si>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</si>
  <si>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</si>
  <si>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</si>
  <si>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</si>
  <si>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</si>
  <si>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</si>
  <si>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</si>
  <si>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</si>
  <si>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</si>
  <si>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</si>
  <si>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</si>
  <si>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</si>
  <si>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</si>
  <si>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</si>
  <si>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</si>
  <si>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</si>
  <si>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</si>
  <si>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</si>
  <si>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</si>
  <si>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</si>
  <si>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</si>
  <si>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</si>
  <si>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</si>
  <si>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</si>
  <si>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</si>
  <si>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</si>
  <si>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</si>
  <si>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</si>
  <si>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</si>
  <si>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</si>
  <si>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</si>
  <si>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</si>
  <si>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</si>
  <si>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</si>
  <si>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</si>
  <si>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</si>
  <si>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</si>
  <si>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</si>
  <si>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</si>
  <si>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</si>
  <si>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</si>
  <si>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</si>
  <si>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</si>
  <si>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</si>
  <si>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</si>
  <si>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</si>
  <si>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</si>
  <si>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</si>
  <si>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</si>
  <si>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</si>
  <si>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</si>
  <si>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</si>
  <si>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</si>
  <si>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</si>
  <si>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</si>
  <si>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</si>
  <si>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</si>
  <si>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</si>
  <si>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</si>
  <si>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</si>
  <si>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</si>
  <si>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</si>
  <si>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</si>
  <si>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</si>
  <si>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</si>
  <si>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</si>
  <si>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</si>
  <si>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</si>
  <si>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</si>
  <si>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</si>
  <si>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</si>
  <si>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</si>
  <si>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</si>
  <si>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</si>
  <si>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</si>
  <si>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</si>
  <si>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</si>
  <si>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</si>
  <si>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</si>
  <si>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</si>
  <si>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</si>
  <si>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</si>
  <si>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</si>
  <si>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</si>
  <si>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</si>
  <si>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</si>
  <si>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</si>
  <si>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</si>
  <si>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</si>
  <si>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</si>
  <si>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</si>
  <si>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</si>
  <si>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</si>
  <si>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</si>
  <si>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</si>
  <si>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</si>
  <si>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</si>
  <si>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</si>
  <si>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</si>
  <si>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</si>
  <si>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</si>
  <si>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</si>
  <si>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</si>
  <si>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</si>
  <si>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</si>
  <si>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</si>
  <si>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</si>
  <si>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</si>
  <si>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</si>
  <si>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</si>
  <si>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</si>
  <si>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</si>
  <si>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</si>
  <si>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</si>
  <si>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</si>
  <si>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</si>
  <si>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</si>
  <si>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</si>
  <si>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</si>
  <si>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</si>
  <si>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</si>
  <si>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</si>
  <si>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</si>
  <si>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</si>
  <si>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</si>
  <si>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</si>
  <si>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</si>
  <si>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</si>
  <si>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</si>
  <si>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</si>
  <si>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</si>
  <si>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</si>
  <si>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</si>
  <si>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</si>
  <si>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</si>
  <si>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</si>
  <si>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</si>
  <si>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</si>
  <si>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</si>
  <si>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</si>
  <si>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</si>
  <si>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</si>
  <si>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</si>
  <si>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</si>
  <si>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</si>
  <si>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</si>
  <si>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</si>
  <si>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</si>
  <si>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</si>
  <si>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</si>
  <si>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</si>
  <si>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</si>
  <si>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</si>
  <si>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</si>
  <si>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</si>
  <si>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</si>
  <si>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</si>
  <si>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</si>
  <si>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</si>
  <si>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</si>
  <si>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</si>
  <si>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</si>
  <si>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</si>
  <si>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</si>
  <si>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</si>
  <si>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</si>
  <si>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</si>
  <si>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</si>
  <si>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</si>
  <si>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</si>
  <si>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</si>
  <si>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</si>
  <si>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</si>
  <si>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</si>
  <si>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</si>
  <si>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</si>
  <si>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</si>
  <si>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</si>
  <si>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</si>
  <si>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</si>
  <si>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</si>
  <si>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</si>
  <si>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</si>
  <si>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</si>
  <si>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</si>
  <si>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</si>
  <si>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</si>
  <si>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</si>
  <si>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</si>
  <si>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</si>
  <si>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</si>
  <si>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</si>
  <si>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</si>
  <si>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</si>
  <si>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</si>
  <si>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</si>
  <si>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</si>
  <si>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</si>
  <si>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</si>
  <si>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</si>
  <si>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</si>
  <si>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</si>
  <si>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</si>
  <si>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</si>
  <si>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</si>
  <si>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</si>
  <si>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</si>
  <si>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</si>
  <si>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</si>
  <si>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</si>
  <si>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</si>
  <si>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</si>
  <si>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</si>
  <si>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</si>
  <si>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</si>
  <si>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</si>
  <si>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</si>
  <si>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</si>
  <si>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</si>
  <si>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</si>
  <si>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</si>
  <si>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</si>
  <si>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</si>
  <si>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</si>
  <si>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</si>
  <si>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</si>
  <si>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</si>
  <si>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</si>
  <si>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</si>
  <si>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</si>
  <si>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</si>
  <si>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</si>
  <si>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</si>
  <si>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</si>
  <si>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</si>
  <si>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</si>
  <si>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</si>
  <si>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</si>
  <si>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</si>
  <si>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</si>
  <si>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</si>
  <si>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</si>
  <si>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</si>
  <si>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</si>
  <si>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</si>
  <si>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</si>
  <si>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</si>
  <si>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</si>
  <si>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</si>
  <si>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</si>
  <si>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</si>
  <si>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</si>
  <si>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</si>
  <si>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</si>
  <si>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</si>
  <si>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</si>
  <si>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</si>
  <si>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</si>
  <si>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</si>
  <si>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</si>
  <si>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</si>
  <si>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</si>
  <si>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</si>
  <si>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</si>
  <si>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</si>
  <si>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</si>
  <si>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</si>
  <si>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</si>
  <si>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</si>
  <si>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</si>
  <si>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</si>
  <si>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</si>
  <si>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</si>
  <si>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</si>
  <si>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</si>
  <si>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</si>
  <si>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</si>
  <si>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</si>
  <si>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</si>
  <si>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</si>
  <si>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</si>
  <si>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</si>
  <si>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</si>
  <si>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</si>
  <si>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</si>
  <si>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</si>
  <si>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</si>
  <si>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</si>
  <si>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</si>
  <si>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</si>
  <si>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</si>
  <si>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</si>
  <si>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</si>
  <si>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</si>
  <si>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</si>
  <si>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</si>
  <si>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</si>
  <si>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</si>
  <si>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</si>
  <si>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</si>
  <si>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</si>
  <si>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</si>
  <si>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</si>
  <si>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</si>
  <si>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</si>
  <si>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</si>
  <si>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</si>
  <si>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</si>
  <si>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</si>
  <si>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</si>
  <si>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</si>
  <si>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</si>
  <si>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</si>
  <si>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</si>
  <si>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</si>
  <si>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</si>
  <si>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</si>
  <si>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</si>
  <si>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</si>
  <si>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</si>
  <si>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</si>
  <si>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</si>
  <si>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</si>
  <si>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</si>
  <si>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</si>
  <si>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</si>
  <si>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</si>
  <si>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</si>
  <si>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</si>
  <si>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</si>
  <si>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</si>
  <si>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</si>
  <si>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</si>
  <si>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</si>
  <si>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</si>
  <si>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</si>
  <si>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</si>
  <si>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</si>
  <si>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</si>
  <si>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</si>
  <si>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</si>
  <si>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</si>
  <si>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</si>
  <si>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</si>
  <si>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</si>
  <si>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</si>
  <si>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</si>
  <si>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</si>
  <si>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</si>
  <si>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</si>
  <si>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</si>
  <si>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</si>
  <si>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</si>
  <si>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</si>
  <si>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</si>
  <si>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</si>
  <si>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</si>
  <si>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</si>
  <si>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</si>
  <si>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</si>
  <si>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</si>
  <si>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</si>
  <si>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</si>
  <si>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</si>
  <si>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</si>
  <si>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</si>
  <si>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</si>
  <si>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</si>
  <si>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</si>
  <si>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</si>
  <si>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</si>
  <si>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</si>
  <si>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</si>
  <si>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</si>
  <si>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</si>
  <si>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</si>
  <si>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</si>
  <si>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</si>
  <si>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</si>
  <si>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</si>
  <si>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</si>
  <si>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</si>
  <si>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</si>
  <si>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</si>
  <si>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</si>
  <si>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</si>
  <si>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</si>
  <si>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</si>
  <si>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</si>
  <si>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</si>
  <si>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</si>
  <si>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</si>
  <si>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</si>
  <si>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</si>
  <si>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</si>
  <si>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</si>
  <si>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</si>
  <si>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</si>
  <si>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</si>
  <si>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</si>
  <si>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</si>
  <si>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</si>
  <si>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</si>
  <si>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</si>
  <si>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</si>
  <si>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</si>
  <si>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</si>
  <si>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</si>
  <si>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</si>
  <si>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</si>
  <si>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</si>
  <si>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</si>
  <si>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</si>
  <si>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</si>
  <si>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</si>
  <si>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</si>
  <si>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</si>
  <si>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</si>
  <si>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</si>
  <si>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</si>
  <si>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</si>
  <si>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</si>
  <si>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</si>
  <si>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</si>
  <si>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</si>
  <si>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</si>
  <si>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</si>
  <si>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</si>
  <si>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</si>
  <si>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</si>
  <si>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</si>
  <si>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</si>
  <si>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</si>
  <si>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</si>
  <si>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</si>
  <si>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</si>
  <si>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</si>
  <si>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</si>
  <si>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</si>
  <si>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</si>
  <si>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</si>
  <si>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</si>
  <si>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</si>
  <si>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</si>
  <si>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</si>
  <si>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</si>
  <si>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</si>
  <si>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</si>
  <si>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</si>
  <si>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</si>
  <si>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</si>
  <si>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</si>
  <si>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</si>
  <si>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</si>
  <si>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</si>
  <si>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</si>
  <si>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</si>
  <si>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</si>
  <si>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</si>
  <si>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</si>
  <si>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</si>
  <si>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</si>
  <si>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</si>
  <si>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</si>
  <si>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</si>
  <si>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</si>
  <si>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</si>
  <si>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</si>
  <si>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</si>
  <si>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</si>
  <si>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</si>
  <si>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</si>
  <si>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</si>
  <si>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</si>
  <si>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</si>
  <si>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</si>
  <si>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</si>
  <si>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</si>
  <si>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</si>
  <si>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</si>
  <si>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</si>
  <si>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</si>
  <si>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</si>
  <si>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</si>
  <si>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</si>
  <si>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</si>
  <si>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</si>
  <si>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</si>
  <si>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</si>
  <si>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</si>
  <si>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</si>
  <si>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</si>
  <si>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</si>
  <si>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</si>
  <si>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</si>
  <si>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</si>
  <si>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</si>
  <si>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</si>
  <si>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</si>
  <si>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</si>
  <si>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</si>
  <si>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</si>
  <si>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</si>
  <si>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</si>
  <si>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</si>
  <si>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</si>
  <si>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</si>
  <si>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</si>
  <si>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</si>
  <si>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</si>
  <si>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</si>
  <si>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</si>
  <si>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</si>
  <si>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</si>
  <si>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</si>
  <si>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</si>
  <si>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</si>
  <si>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</si>
  <si>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</si>
  <si>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</si>
  <si>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</si>
  <si>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</si>
  <si>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</si>
  <si>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</si>
  <si>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</si>
  <si>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</si>
  <si>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</si>
  <si>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</si>
  <si>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</si>
  <si>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</si>
  <si>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</si>
  <si>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</si>
  <si>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</si>
  <si>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</si>
  <si>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</si>
  <si>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</si>
  <si>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</si>
  <si>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</si>
  <si>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</si>
  <si>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</si>
  <si>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</si>
  <si>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</si>
  <si>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</si>
  <si>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</si>
  <si>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</si>
  <si>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</si>
  <si>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</si>
  <si>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</si>
  <si>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</si>
  <si>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</si>
  <si>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</si>
  <si>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</si>
  <si>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</si>
  <si>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</si>
  <si>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</si>
  <si>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</si>
  <si>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</si>
  <si>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</si>
  <si>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</si>
  <si>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</si>
  <si>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</si>
  <si>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</si>
  <si>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</si>
  <si>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</si>
  <si>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</si>
  <si>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</si>
  <si>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</si>
  <si>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</si>
  <si>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</si>
  <si>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</si>
  <si>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</si>
  <si>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</si>
  <si>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</si>
  <si>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</si>
  <si>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</si>
  <si>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</si>
  <si>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</si>
  <si>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</si>
  <si>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</si>
  <si>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</si>
  <si>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</si>
  <si>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</si>
  <si>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</si>
  <si>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</si>
  <si>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</si>
  <si>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</si>
  <si>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</si>
  <si>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</si>
  <si>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</si>
  <si>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</si>
  <si>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</si>
  <si>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</si>
  <si>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</si>
  <si>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</si>
  <si>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</si>
  <si>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</si>
  <si>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</si>
  <si>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</si>
  <si>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</si>
  <si>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</si>
  <si>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</si>
  <si>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</si>
  <si>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</si>
  <si>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</si>
  <si>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</si>
  <si>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</si>
  <si>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</si>
  <si>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</si>
  <si>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</si>
  <si>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</si>
  <si>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</si>
  <si>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</si>
  <si>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</si>
  <si>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</si>
  <si>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</si>
  <si>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</si>
  <si>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</si>
  <si>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</si>
  <si>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</si>
  <si>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</si>
  <si>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</si>
  <si>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</si>
  <si>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</si>
  <si>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</si>
  <si>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</si>
  <si>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</si>
  <si>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</si>
  <si>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</si>
  <si>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</si>
  <si>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</si>
  <si>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</si>
  <si>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</si>
  <si>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</si>
  <si>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</si>
  <si>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</si>
  <si>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</si>
  <si>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</si>
  <si>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</si>
  <si>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</si>
  <si>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</si>
  <si>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</si>
  <si>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</si>
  <si>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</si>
  <si>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</si>
  <si>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</si>
  <si>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</si>
  <si>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</si>
  <si>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</si>
  <si>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</si>
  <si>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</si>
  <si>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</si>
  <si>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</si>
  <si>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</si>
  <si>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</si>
  <si>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</si>
  <si>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</si>
  <si>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</si>
  <si>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</si>
  <si>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</si>
  <si>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</si>
  <si>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</si>
  <si>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</si>
  <si>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</si>
  <si>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</si>
  <si>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</si>
  <si>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</si>
  <si>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</si>
  <si>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</si>
  <si>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</si>
  <si>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</si>
  <si>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</si>
  <si>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</si>
  <si>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</si>
  <si>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</si>
  <si>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</si>
  <si>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</si>
  <si>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</si>
  <si>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</si>
  <si>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</si>
  <si>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</si>
  <si>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</si>
  <si>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</si>
  <si>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</si>
  <si>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</si>
  <si>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</si>
  <si>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</si>
  <si>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</si>
  <si>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</si>
  <si>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</si>
  <si>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</si>
  <si>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</si>
  <si>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</si>
  <si>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</si>
  <si>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</si>
  <si>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</si>
  <si>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</si>
  <si>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</si>
  <si>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</si>
  <si>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</si>
  <si>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</si>
  <si>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</si>
  <si>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</si>
  <si>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</si>
  <si>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</si>
  <si>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</si>
  <si>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</si>
  <si>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</si>
  <si>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</si>
  <si>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</si>
  <si>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</si>
  <si>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</si>
  <si>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</si>
  <si>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</si>
  <si>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</si>
  <si>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</si>
  <si>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</si>
  <si>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</si>
  <si>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</si>
  <si>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</si>
  <si>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</si>
  <si>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</si>
  <si>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</si>
  <si>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</si>
  <si>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</si>
  <si>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</si>
  <si>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</si>
  <si>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</si>
  <si>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</si>
  <si>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</si>
  <si>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</si>
  <si>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</si>
  <si>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</si>
  <si>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</si>
  <si>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</si>
  <si>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</si>
  <si>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</si>
  <si>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</si>
  <si>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</si>
  <si>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</si>
  <si>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</si>
  <si>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</si>
  <si>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</si>
  <si>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</si>
  <si>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</si>
  <si>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</si>
  <si>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</si>
  <si>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</si>
  <si>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</si>
  <si>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</si>
  <si>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</si>
  <si>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</si>
  <si>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</si>
  <si>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</si>
  <si>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</si>
  <si>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</si>
  <si>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</si>
  <si>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</si>
  <si>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</si>
  <si>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</si>
  <si>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</si>
  <si>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</si>
  <si>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</si>
  <si>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</si>
  <si>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</si>
  <si>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</si>
  <si>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</si>
  <si>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</si>
  <si>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</si>
  <si>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</si>
  <si>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</si>
  <si>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</si>
  <si>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</si>
  <si>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</si>
  <si>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</si>
  <si>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</si>
  <si>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</si>
  <si>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</si>
  <si>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</si>
  <si>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</si>
  <si>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</si>
  <si>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</si>
  <si>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</si>
  <si>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</si>
  <si>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</si>
  <si>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</si>
  <si>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</si>
  <si>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</si>
  <si>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</si>
  <si>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</si>
  <si>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</si>
  <si>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</si>
  <si>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</si>
  <si>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</si>
  <si>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</si>
  <si>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</si>
  <si>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</si>
  <si>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</si>
  <si>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</si>
  <si>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</si>
  <si>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</si>
  <si>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</si>
  <si>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</si>
  <si>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</si>
  <si>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</si>
  <si>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</si>
  <si>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</si>
  <si>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</si>
  <si>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</si>
  <si>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</si>
  <si>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</si>
  <si>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</si>
  <si>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</si>
  <si>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</si>
  <si>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</si>
  <si>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</si>
  <si>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</si>
  <si>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</si>
  <si>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</si>
  <si>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</si>
  <si>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</si>
  <si>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</si>
  <si>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</si>
  <si>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</si>
  <si>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</si>
  <si>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</si>
  <si>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</si>
  <si>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</si>
  <si>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</si>
  <si>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</si>
  <si>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</si>
  <si>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</si>
  <si>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</si>
  <si>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</si>
  <si>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</si>
  <si>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</si>
  <si>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</si>
  <si>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</si>
  <si>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</si>
  <si>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</si>
  <si>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</si>
  <si>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</si>
  <si>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</si>
  <si>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</si>
  <si>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</si>
  <si>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</si>
  <si>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</si>
  <si>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</si>
  <si>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</si>
  <si>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</si>
  <si>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</si>
  <si>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</si>
  <si>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</si>
  <si>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</si>
  <si>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</si>
  <si>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</si>
  <si>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</si>
  <si>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</si>
  <si>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</si>
  <si>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</si>
  <si>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</si>
  <si>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</si>
  <si>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</si>
  <si>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</si>
  <si>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</si>
  <si>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</si>
  <si>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</si>
  <si>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</si>
  <si>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</si>
  <si>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</si>
  <si>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</si>
  <si>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</si>
  <si>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</si>
  <si>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</si>
  <si>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</si>
  <si>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</si>
  <si>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</si>
  <si>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</si>
  <si>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</si>
  <si>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</si>
  <si>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</si>
  <si>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</si>
  <si>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</si>
  <si>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</si>
  <si>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</si>
  <si>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</si>
  <si>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</si>
  <si>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</si>
  <si>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</si>
  <si>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</si>
  <si>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</si>
  <si>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</si>
  <si>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</si>
  <si>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</si>
  <si>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</si>
  <si>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</si>
  <si>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</si>
  <si>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</si>
  <si>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</si>
  <si>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</si>
  <si>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</si>
  <si>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</si>
  <si>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</si>
  <si>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</si>
  <si>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</si>
  <si>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</si>
  <si>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</si>
  <si>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</si>
  <si>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</si>
  <si>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</si>
  <si>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</si>
  <si>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</si>
  <si>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</si>
  <si>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</si>
  <si>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</si>
  <si>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</si>
  <si>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</si>
  <si>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</si>
  <si>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</si>
  <si>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</si>
  <si>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</si>
  <si>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</si>
  <si>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</si>
  <si>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</si>
  <si>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</si>
  <si>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</si>
  <si>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</si>
  <si>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</si>
  <si>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</si>
  <si>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</si>
  <si>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</si>
  <si>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</si>
  <si>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</si>
  <si>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</si>
  <si>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</si>
  <si>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</si>
  <si>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</si>
  <si>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</si>
  <si>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</si>
  <si>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</si>
  <si>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</si>
  <si>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</si>
  <si>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</si>
  <si>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</si>
  <si>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</si>
  <si>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</si>
  <si>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</si>
  <si>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</si>
  <si>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</si>
  <si>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</si>
  <si>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</si>
  <si>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</si>
  <si>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</si>
  <si>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</si>
  <si>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</si>
  <si>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</si>
  <si>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</si>
  <si>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</si>
  <si>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</si>
  <si>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</si>
  <si>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</si>
  <si>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</si>
  <si>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</si>
  <si>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</si>
  <si>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</si>
  <si>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</si>
  <si>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</si>
  <si>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</si>
  <si>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</si>
  <si>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</si>
  <si>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</si>
  <si>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</si>
  <si>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</si>
  <si>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</si>
  <si>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</si>
  <si>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</si>
  <si>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</si>
  <si>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</si>
  <si>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</si>
  <si>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</si>
  <si>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</si>
  <si>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</si>
  <si>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</si>
  <si>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</si>
  <si>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</si>
  <si>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</si>
  <si>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</si>
  <si>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</si>
  <si>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</si>
  <si>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</si>
  <si>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</si>
  <si>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</si>
  <si>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</si>
  <si>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</si>
  <si>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</si>
  <si>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</si>
  <si>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</si>
  <si>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</si>
  <si>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</si>
  <si>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</si>
  <si>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</si>
  <si>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</si>
  <si>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</si>
  <si>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</si>
  <si>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</si>
  <si>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</si>
  <si>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</si>
  <si>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</si>
  <si>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</si>
  <si>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</si>
  <si>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</si>
  <si>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</si>
  <si>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</si>
  <si>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</si>
  <si>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</si>
  <si>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</si>
  <si>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</si>
  <si>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</si>
  <si>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</si>
  <si>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</si>
  <si>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</si>
  <si>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</si>
  <si>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</si>
  <si>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</si>
  <si>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</si>
  <si>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</si>
  <si>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</si>
  <si>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</si>
  <si>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</si>
  <si>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</si>
  <si>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</si>
  <si>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</si>
  <si>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</si>
  <si>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</si>
  <si>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</si>
  <si>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</si>
  <si>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</si>
  <si>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</si>
  <si>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</si>
  <si>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</si>
  <si>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</si>
  <si>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</si>
  <si>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</si>
  <si>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</si>
  <si>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</si>
  <si>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</si>
  <si>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</si>
  <si>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</si>
  <si>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</si>
  <si>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</si>
  <si>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</si>
  <si>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</si>
  <si>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</si>
  <si>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</si>
  <si>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</si>
  <si>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</si>
  <si>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</si>
  <si>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</si>
  <si>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</si>
  <si>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</si>
  <si>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</si>
  <si>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</si>
  <si>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</si>
  <si>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</si>
  <si>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</si>
  <si>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</si>
  <si>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</si>
  <si>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</si>
  <si>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</si>
  <si>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</si>
  <si>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</si>
  <si>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</si>
  <si>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</si>
  <si>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</si>
  <si>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</si>
  <si>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</si>
  <si>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</si>
  <si>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</si>
  <si>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</si>
  <si>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</si>
  <si>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</si>
  <si>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</si>
  <si>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</si>
  <si>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</si>
  <si>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</si>
  <si>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</si>
  <si>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</si>
  <si>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</si>
  <si>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</si>
  <si>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</si>
  <si>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</si>
  <si>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</si>
  <si>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</si>
  <si>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</si>
  <si>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</si>
  <si>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</si>
  <si>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</si>
  <si>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</si>
  <si>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</si>
  <si>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</si>
  <si>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</si>
  <si>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</si>
  <si>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</si>
  <si>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</si>
  <si>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</si>
  <si>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</si>
  <si>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</si>
  <si>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</si>
  <si>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</si>
  <si>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</si>
  <si>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</si>
  <si>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</si>
  <si>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</si>
  <si>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</si>
  <si>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</si>
  <si>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</si>
  <si>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</si>
  <si>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</si>
  <si>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</si>
  <si>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</si>
  <si>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</si>
  <si>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</si>
  <si>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</si>
  <si>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</si>
  <si>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</si>
  <si>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</si>
  <si>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</si>
  <si>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</si>
  <si>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</si>
  <si>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</si>
  <si>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</si>
  <si>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</si>
  <si>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</si>
  <si>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</si>
  <si>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</si>
  <si>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</si>
  <si>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</si>
  <si>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</si>
  <si>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</si>
  <si>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</si>
  <si>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</si>
  <si>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</si>
  <si>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</si>
  <si>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</si>
  <si>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</si>
  <si>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</si>
  <si>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</si>
  <si>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</si>
  <si>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</si>
  <si>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</si>
  <si>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</si>
  <si>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</si>
  <si>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</si>
  <si>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</si>
  <si>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</si>
  <si>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</si>
  <si>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</si>
  <si>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</si>
  <si>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</si>
  <si>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</si>
  <si>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</si>
  <si>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</si>
  <si>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</si>
  <si>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</si>
  <si>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</si>
  <si>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</si>
  <si>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</si>
  <si>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</si>
  <si>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</si>
  <si>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</si>
  <si>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</si>
  <si>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</si>
  <si>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</si>
  <si>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</si>
  <si>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</si>
  <si>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</si>
  <si>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</si>
  <si>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</si>
  <si>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</si>
  <si>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</si>
  <si>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</si>
  <si>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</si>
  <si>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</si>
  <si>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</si>
  <si>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</si>
  <si>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</si>
  <si>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</si>
  <si>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</si>
  <si>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</si>
  <si>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</si>
  <si>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</si>
  <si>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</si>
  <si>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</si>
  <si>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</si>
  <si>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</si>
  <si>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</si>
  <si>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</si>
  <si>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</si>
  <si>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</si>
  <si>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</si>
  <si>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</si>
  <si>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</si>
  <si>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</si>
  <si>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</si>
  <si>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</si>
  <si>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</si>
  <si>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</si>
  <si>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</si>
  <si>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</si>
  <si>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</si>
  <si>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</si>
  <si>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</si>
  <si>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</si>
  <si>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</si>
  <si>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</si>
  <si>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</si>
  <si>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</si>
  <si>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</si>
  <si>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</si>
  <si>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</si>
  <si>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</si>
  <si>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</si>
  <si>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</si>
  <si>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</si>
  <si>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</si>
  <si>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</si>
  <si>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</si>
  <si>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</si>
  <si>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</si>
  <si>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</si>
  <si>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</si>
  <si>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</si>
  <si>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</si>
  <si>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</si>
  <si>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</si>
  <si>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</si>
  <si>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</si>
  <si>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</si>
  <si>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</si>
  <si>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</si>
  <si>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</si>
  <si>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</si>
  <si>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</si>
  <si>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</si>
  <si>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</si>
  <si>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</si>
  <si>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</si>
  <si>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</si>
  <si>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</si>
  <si>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</si>
  <si>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</si>
  <si>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</si>
  <si>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</si>
  <si>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</si>
  <si>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</si>
  <si>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</si>
  <si>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</si>
  <si>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</si>
  <si>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</si>
  <si>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</si>
  <si>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</si>
  <si>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</si>
  <si>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</si>
  <si>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</si>
  <si>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</si>
  <si>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</si>
  <si>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</si>
  <si>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</si>
  <si>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</si>
  <si>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</si>
  <si>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</si>
  <si>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</si>
  <si>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</si>
  <si>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</si>
  <si>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</si>
  <si>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</si>
  <si>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</si>
  <si>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</si>
  <si>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</si>
  <si>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</si>
  <si>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</si>
  <si>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</si>
  <si>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</si>
  <si>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</si>
  <si>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</si>
  <si>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</si>
  <si>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</si>
  <si>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</si>
  <si>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</si>
  <si>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</si>
  <si>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</si>
  <si>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</si>
  <si>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</si>
  <si>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</si>
  <si>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</si>
  <si>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</si>
  <si>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</si>
  <si>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</si>
  <si>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</si>
  <si>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</si>
  <si>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</si>
  <si>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</si>
  <si>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</si>
  <si>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</si>
  <si>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</si>
  <si>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</si>
  <si>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</si>
  <si>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</si>
  <si>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</si>
  <si>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</si>
  <si>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</si>
  <si>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</si>
  <si>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</si>
  <si>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</si>
  <si>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</si>
  <si>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</si>
  <si>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</si>
  <si>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</si>
  <si>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</si>
  <si>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</si>
  <si>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</si>
  <si>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</si>
  <si>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</si>
  <si>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</si>
  <si>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</si>
  <si>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</si>
  <si>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</si>
  <si>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</si>
  <si>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</si>
  <si>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</si>
  <si>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</si>
  <si>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</si>
  <si>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</si>
  <si>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</si>
  <si>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</si>
  <si>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</si>
  <si>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</si>
  <si>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</si>
  <si>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</si>
  <si>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</si>
  <si>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</si>
  <si>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</si>
  <si>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</si>
  <si>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</si>
  <si>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</si>
  <si>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</si>
  <si>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</si>
  <si>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</si>
  <si>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</si>
  <si>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</si>
  <si>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</si>
  <si>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</si>
  <si>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</si>
  <si>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</si>
  <si>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</si>
  <si>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</si>
  <si>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</si>
  <si>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</si>
  <si>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</si>
  <si>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</si>
  <si>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</si>
  <si>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</si>
  <si>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</si>
  <si>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</si>
  <si>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</si>
  <si>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</si>
  <si>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</si>
  <si>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</si>
  <si>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</si>
  <si>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</si>
  <si>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</si>
  <si>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</si>
  <si>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</si>
  <si>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</si>
  <si>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</si>
  <si>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</si>
  <si>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</si>
  <si>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</si>
  <si>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</si>
  <si>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</si>
  <si>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</si>
  <si>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</si>
  <si>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</si>
  <si>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</si>
  <si>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</si>
  <si>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</si>
  <si>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</si>
  <si>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</si>
  <si>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</si>
  <si>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</si>
  <si>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</si>
  <si>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</si>
  <si>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</si>
  <si>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</si>
  <si>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</si>
  <si>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</si>
  <si>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</si>
  <si>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</si>
  <si>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</si>
  <si>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</si>
  <si>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</si>
  <si>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</si>
  <si>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</si>
  <si>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</si>
  <si>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</si>
  <si>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</si>
  <si>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</si>
  <si>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</si>
  <si>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</si>
  <si>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</si>
  <si>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</si>
  <si>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</si>
  <si>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</si>
  <si>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</si>
  <si>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</si>
  <si>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</si>
  <si>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</si>
  <si>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</si>
  <si>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</si>
  <si>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</si>
  <si>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</si>
  <si>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</si>
  <si>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</si>
  <si>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</si>
  <si>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</si>
  <si>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</si>
  <si>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</si>
  <si>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</si>
  <si>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</si>
  <si>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</si>
  <si>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</si>
  <si>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</si>
  <si>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</si>
  <si>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</si>
  <si>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</si>
  <si>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</si>
  <si>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</si>
  <si>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</si>
  <si>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</si>
  <si>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</si>
  <si>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</si>
  <si>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</si>
  <si>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</si>
  <si>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</si>
  <si>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</si>
  <si>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</si>
  <si>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</si>
  <si>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</si>
  <si>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</si>
  <si>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</si>
  <si>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</si>
  <si>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</si>
  <si>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</si>
  <si>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</si>
  <si>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</si>
  <si>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</si>
  <si>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</si>
  <si>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</si>
  <si>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</si>
  <si>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</si>
  <si>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</si>
  <si>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</si>
  <si>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</si>
  <si>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</si>
  <si>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</si>
  <si>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</si>
  <si>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</si>
  <si>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</si>
  <si>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</si>
  <si>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</si>
  <si>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</si>
  <si>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</si>
  <si>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</si>
  <si>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</si>
  <si>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</si>
  <si>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</si>
  <si>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</si>
  <si>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</si>
  <si>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</si>
  <si>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</si>
  <si>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</si>
  <si>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</si>
  <si>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</si>
  <si>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</si>
  <si>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</si>
  <si>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</si>
  <si>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</si>
  <si>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</si>
  <si>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</si>
  <si>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</si>
  <si>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</si>
  <si>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</si>
  <si>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</si>
  <si>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</si>
  <si>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</si>
  <si>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</si>
  <si>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</si>
  <si>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</si>
  <si>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</si>
  <si>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</si>
  <si>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</si>
  <si>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</si>
  <si>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</si>
  <si>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</si>
  <si>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</si>
  <si>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</si>
  <si>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</si>
  <si>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</si>
  <si>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</si>
  <si>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</si>
  <si>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</si>
  <si>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</si>
  <si>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</si>
  <si>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</si>
  <si>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</si>
  <si>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</si>
  <si>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</si>
  <si>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</si>
  <si>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</si>
  <si>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</si>
  <si>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</si>
  <si>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</si>
  <si>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</si>
  <si>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</si>
  <si>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</si>
  <si>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</si>
  <si>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</si>
  <si>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</si>
  <si>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</si>
  <si>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</si>
  <si>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</si>
  <si>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</si>
  <si>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</si>
  <si>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</si>
  <si>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</si>
  <si>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</si>
  <si>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</si>
  <si>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</si>
  <si>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</si>
  <si>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</si>
  <si>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</si>
  <si>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</si>
  <si>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</si>
  <si>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</si>
  <si>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</si>
  <si>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</si>
  <si>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</si>
  <si>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</si>
  <si>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</si>
  <si>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</si>
  <si>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</si>
  <si>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</si>
  <si>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</si>
  <si>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</si>
  <si>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</si>
  <si>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</si>
  <si>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</si>
  <si>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</si>
  <si>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</si>
  <si>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</si>
  <si>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</si>
  <si>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</si>
  <si>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</si>
  <si>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</si>
  <si>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</si>
  <si>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</si>
  <si>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</si>
  <si>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</si>
  <si>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</si>
  <si>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</si>
  <si>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</si>
  <si>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</si>
  <si>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</si>
  <si>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</si>
  <si>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</si>
  <si>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</si>
  <si>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</si>
  <si>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</si>
  <si>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</si>
  <si>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</si>
  <si>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</si>
  <si>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</si>
  <si>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</si>
  <si>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</si>
  <si>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</si>
  <si>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</si>
  <si>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</si>
  <si>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</si>
  <si>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</si>
  <si>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</si>
  <si>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</si>
  <si>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</si>
  <si>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</si>
  <si>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</si>
  <si>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</si>
  <si>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</si>
  <si>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</si>
  <si>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</si>
  <si>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</si>
  <si>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</si>
  <si>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</si>
  <si>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</si>
  <si>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</si>
  <si>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</si>
  <si>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</si>
  <si>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</si>
  <si>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</si>
  <si>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</si>
  <si>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</si>
  <si>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</si>
  <si>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</si>
  <si>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</si>
  <si>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</si>
  <si>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</si>
  <si>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</si>
  <si>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</si>
  <si>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</si>
  <si>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</si>
  <si>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</si>
  <si>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</si>
  <si>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</si>
  <si>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</si>
  <si>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</si>
  <si>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</si>
  <si>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</si>
  <si>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</si>
  <si>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</si>
  <si>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</si>
  <si>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</si>
  <si>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</si>
  <si>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</si>
  <si>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</si>
  <si>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</si>
  <si>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</si>
  <si>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</si>
  <si>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</si>
  <si>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</si>
  <si>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</si>
  <si>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</si>
  <si>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</si>
  <si>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</si>
  <si>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</si>
  <si>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</si>
  <si>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</si>
  <si>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</si>
  <si>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</si>
  <si>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</si>
  <si>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</si>
  <si>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</si>
  <si>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</si>
  <si>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</si>
  <si>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</si>
  <si>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</si>
  <si>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</si>
  <si>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</si>
  <si>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</si>
  <si>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</si>
  <si>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</si>
  <si>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</si>
  <si>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</si>
  <si>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</si>
  <si>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</si>
  <si>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</si>
  <si>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</si>
  <si>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</si>
  <si>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</si>
  <si>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</si>
  <si>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</si>
  <si>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</si>
  <si>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</si>
  <si>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</si>
  <si>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</si>
  <si>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</si>
  <si>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</si>
  <si>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</si>
  <si>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</si>
  <si>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</si>
  <si>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</si>
  <si>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</si>
  <si>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</si>
  <si>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</si>
  <si>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</si>
  <si>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</si>
  <si>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</si>
  <si>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</si>
  <si>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</si>
  <si>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</si>
  <si>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</si>
  <si>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</si>
  <si>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</si>
  <si>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</si>
  <si>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</si>
  <si>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</si>
  <si>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</si>
  <si>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</si>
  <si>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</si>
  <si>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</si>
  <si>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</si>
  <si>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</si>
  <si>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</si>
  <si>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</si>
  <si>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</si>
  <si>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</si>
  <si>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</si>
  <si>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</si>
  <si>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</si>
  <si>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</si>
  <si>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</si>
  <si>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</si>
  <si>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</si>
  <si>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</si>
  <si>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</si>
  <si>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</si>
  <si>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</si>
  <si>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</si>
  <si>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</si>
  <si>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</si>
  <si>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</si>
  <si>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</si>
  <si>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</si>
  <si>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</si>
  <si>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</si>
  <si>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</si>
  <si>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</si>
  <si>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</si>
  <si>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</si>
  <si>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</si>
  <si>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</si>
  <si>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</si>
  <si>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</si>
  <si>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</si>
  <si>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</si>
  <si>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</si>
  <si>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</si>
  <si>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</si>
  <si>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</si>
  <si>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</si>
  <si>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</si>
  <si>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</si>
  <si>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</si>
  <si>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</si>
  <si>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</si>
  <si>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</si>
  <si>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</si>
  <si>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</si>
  <si>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</si>
  <si>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</si>
  <si>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</si>
  <si>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</si>
  <si>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</si>
  <si>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</si>
  <si>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</si>
  <si>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</si>
  <si>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</si>
  <si>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</si>
  <si>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</si>
  <si>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</si>
  <si>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</si>
  <si>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</si>
  <si>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</si>
  <si>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</si>
  <si>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</si>
  <si>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</si>
  <si>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</si>
  <si>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</si>
  <si>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</si>
  <si>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</si>
  <si>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</si>
  <si>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</si>
  <si>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</si>
  <si>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</si>
  <si>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</si>
  <si>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</si>
  <si>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</si>
  <si>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</si>
  <si>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</si>
  <si>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</si>
  <si>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</si>
  <si>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</si>
  <si>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</si>
  <si>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</si>
  <si>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</si>
  <si>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</si>
  <si>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</si>
  <si>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</si>
  <si>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</si>
  <si>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</si>
  <si>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</si>
  <si>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</si>
  <si>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</si>
  <si>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</si>
  <si>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</si>
  <si>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</si>
  <si>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</si>
  <si>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</si>
  <si>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</si>
  <si>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</si>
  <si>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</si>
  <si>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</si>
  <si>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</si>
  <si>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</si>
  <si>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</si>
  <si>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</si>
  <si>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</si>
  <si>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</si>
  <si>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</si>
  <si>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</si>
  <si>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</si>
  <si>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</si>
  <si>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</si>
  <si>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</si>
  <si>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</si>
  <si>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</si>
  <si>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</si>
  <si>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</si>
  <si>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</si>
  <si>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</si>
  <si>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</si>
  <si>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</si>
  <si>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</si>
  <si>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</si>
  <si>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</si>
  <si>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</si>
  <si>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</si>
  <si>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</si>
  <si>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</si>
  <si>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</si>
  <si>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</si>
  <si>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</si>
  <si>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</si>
  <si>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</si>
  <si>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</si>
  <si>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</si>
  <si>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</si>
  <si>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</si>
  <si>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</si>
  <si>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</si>
  <si>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</si>
  <si>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</si>
  <si>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</si>
  <si>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</si>
  <si>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</si>
  <si>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</si>
  <si>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</si>
  <si>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</si>
  <si>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</si>
  <si>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</si>
  <si>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</si>
  <si>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</si>
  <si>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</si>
  <si>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</si>
  <si>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</si>
  <si>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</si>
  <si>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</si>
  <si>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</si>
  <si>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</si>
  <si>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</si>
  <si>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</si>
  <si>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</si>
  <si>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</si>
  <si>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</si>
  <si>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</si>
  <si>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</si>
  <si>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</si>
  <si>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</si>
  <si>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</si>
  <si>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</si>
  <si>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</si>
  <si>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</si>
  <si>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</si>
  <si>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</si>
  <si>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</si>
  <si>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</si>
  <si>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</si>
  <si>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</si>
  <si>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</si>
  <si>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</si>
  <si>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</si>
  <si>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</si>
  <si>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</si>
  <si>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</si>
  <si>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</si>
  <si>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</si>
  <si>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</si>
  <si>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</si>
  <si>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</si>
  <si>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</si>
  <si>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</si>
  <si>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</si>
  <si>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</si>
  <si>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</si>
  <si>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</si>
  <si>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</si>
  <si>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</si>
  <si>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</si>
  <si>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</si>
  <si>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</si>
  <si>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</si>
  <si>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</si>
  <si>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</si>
  <si>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</si>
  <si>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</si>
  <si>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</si>
  <si>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</si>
  <si>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</si>
  <si>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</si>
  <si>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</si>
  <si>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</si>
  <si>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</si>
  <si>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</si>
  <si>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</si>
  <si>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</si>
  <si>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</si>
  <si>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</si>
  <si>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</si>
  <si>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</si>
  <si>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</si>
  <si>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</si>
  <si>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</si>
  <si>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</si>
  <si>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</si>
  <si>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</si>
  <si>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</si>
  <si>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</si>
  <si>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</si>
  <si>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</si>
  <si>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</si>
  <si>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</si>
  <si>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</si>
  <si>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</si>
  <si>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</si>
  <si>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</si>
  <si>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</si>
  <si>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</si>
  <si>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</si>
  <si>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</si>
  <si>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</si>
  <si>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</si>
  <si>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</si>
  <si>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</si>
  <si>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</si>
  <si>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</si>
  <si>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</si>
  <si>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</si>
  <si>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</si>
  <si>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</si>
  <si>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</si>
  <si>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</si>
  <si>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</si>
  <si>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</si>
  <si>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</si>
  <si>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</si>
  <si>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</si>
  <si>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</si>
  <si>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</si>
  <si>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</si>
  <si>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</si>
  <si>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</si>
  <si>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</si>
  <si>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</si>
  <si>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</si>
  <si>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</si>
  <si>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</si>
  <si>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</si>
  <si>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</si>
  <si>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</si>
  <si>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</si>
  <si>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</si>
  <si>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</si>
  <si>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</si>
  <si>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</si>
  <si>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</si>
  <si>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</si>
  <si>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</si>
  <si>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</si>
  <si>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</si>
  <si>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</si>
  <si>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</si>
  <si>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</si>
  <si>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</si>
  <si>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</si>
  <si>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</si>
  <si>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</si>
  <si>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</si>
  <si>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</si>
  <si>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</si>
  <si>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</si>
  <si>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</si>
  <si>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</si>
  <si>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</si>
  <si>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</si>
  <si>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</si>
  <si>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</si>
  <si>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</si>
  <si>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</si>
  <si>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</si>
  <si>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</si>
  <si>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</si>
  <si>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</si>
  <si>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</si>
  <si>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</si>
  <si>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</si>
  <si>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</si>
  <si>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</si>
  <si>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</si>
  <si>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</si>
  <si>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</si>
  <si>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</si>
  <si>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</si>
  <si>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</si>
  <si>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</si>
  <si>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</si>
  <si>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</si>
  <si>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</si>
  <si>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</si>
  <si>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</si>
  <si>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</si>
  <si>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</si>
  <si>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</si>
  <si>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</si>
  <si>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</si>
  <si>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</si>
  <si>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</si>
  <si>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</si>
  <si>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</si>
  <si>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</si>
  <si>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</si>
  <si>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</si>
  <si>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</si>
  <si>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</si>
  <si>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</si>
  <si>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</si>
  <si>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</si>
  <si>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</si>
  <si>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</si>
  <si>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</si>
  <si>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</si>
  <si>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</si>
  <si>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</si>
  <si>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</si>
  <si>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</si>
  <si>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</si>
  <si>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</si>
  <si>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</si>
  <si>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</si>
  <si>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</si>
  <si>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</si>
  <si>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</si>
  <si>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</si>
  <si>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</si>
  <si>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</si>
  <si>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</si>
  <si>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</si>
  <si>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</si>
  <si>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</si>
  <si>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</si>
  <si>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</si>
  <si>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</si>
  <si>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</si>
  <si>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</si>
  <si>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</si>
  <si>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</si>
  <si>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</si>
  <si>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</si>
  <si>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</si>
  <si>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</si>
  <si>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</si>
  <si>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</si>
  <si>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</si>
  <si>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</si>
  <si>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</si>
  <si>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</si>
  <si>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</si>
  <si>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</si>
  <si>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</si>
  <si>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</si>
  <si>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</si>
  <si>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</si>
  <si>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</si>
  <si>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</si>
  <si>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</si>
  <si>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</si>
  <si>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</si>
  <si>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</si>
  <si>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</si>
  <si>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</si>
  <si>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</si>
  <si>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</si>
  <si>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</si>
  <si>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</si>
  <si>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</si>
  <si>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</si>
  <si>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</si>
  <si>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</si>
  <si>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</si>
  <si>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</si>
  <si>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</si>
  <si>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</si>
  <si>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</si>
  <si>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</si>
  <si>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</si>
  <si>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</si>
  <si>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</si>
  <si>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</si>
  <si>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</si>
  <si>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</si>
  <si>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</si>
  <si>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</si>
  <si>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</si>
  <si>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</si>
  <si>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</si>
  <si>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</si>
  <si>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</si>
  <si>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</si>
  <si>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</si>
  <si>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</si>
  <si>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</si>
  <si>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</si>
  <si>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</si>
  <si>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</si>
  <si>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</si>
  <si>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</si>
  <si>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</si>
  <si>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</si>
  <si>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</si>
  <si>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</si>
  <si>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</si>
  <si>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</si>
  <si>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</si>
  <si>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</si>
  <si>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</si>
  <si>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</si>
  <si>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</si>
  <si>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</si>
  <si>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</si>
  <si>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</si>
  <si>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</si>
  <si>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</si>
  <si>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</si>
  <si>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</si>
  <si>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</si>
  <si>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</si>
  <si>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</si>
  <si>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</si>
  <si>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</si>
  <si>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</si>
  <si>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</si>
  <si>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</si>
  <si>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</si>
  <si>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</si>
  <si>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</si>
  <si>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</si>
  <si>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</si>
  <si>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</si>
  <si>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</si>
  <si>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</si>
  <si>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</si>
  <si>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</si>
  <si>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</si>
  <si>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</si>
  <si>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</si>
  <si>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</si>
  <si>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</si>
  <si>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</si>
  <si>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</si>
  <si>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</si>
  <si>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</si>
  <si>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</si>
  <si>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</si>
  <si>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</si>
  <si>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</si>
  <si>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</si>
  <si>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</si>
  <si>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</si>
  <si>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</si>
  <si>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</si>
  <si>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</si>
  <si>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</si>
  <si>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</si>
  <si>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</si>
  <si>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</si>
  <si>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</si>
  <si>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</si>
  <si>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</si>
  <si>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</si>
  <si>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</si>
  <si>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</si>
  <si>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</si>
  <si>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</si>
  <si>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</si>
  <si>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</si>
  <si>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</si>
  <si>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</si>
  <si>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</si>
  <si>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</si>
  <si>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</si>
  <si>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</si>
  <si>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</si>
  <si>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</si>
  <si>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</si>
  <si>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</si>
  <si>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</si>
  <si>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</si>
  <si>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</si>
  <si>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</si>
  <si>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</si>
  <si>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</si>
  <si>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</si>
  <si>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</si>
  <si>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</si>
  <si>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</si>
  <si>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</si>
  <si>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</si>
  <si>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</si>
  <si>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</si>
  <si>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</si>
  <si>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</si>
  <si>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</si>
  <si>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</si>
  <si>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</si>
  <si>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</si>
  <si>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</si>
  <si>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</si>
  <si>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</si>
  <si>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</si>
  <si>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</si>
  <si>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</si>
  <si>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</si>
  <si>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</si>
  <si>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</si>
  <si>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</si>
  <si>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</si>
  <si>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</si>
  <si>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</si>
  <si>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</si>
  <si>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</si>
  <si>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</si>
  <si>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</si>
  <si>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</si>
  <si>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</si>
  <si>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</si>
  <si>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</si>
  <si>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</si>
  <si>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</si>
  <si>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</si>
  <si>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</si>
  <si>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</si>
  <si>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</si>
  <si>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</si>
  <si>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</si>
  <si>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</si>
  <si>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</si>
  <si>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</si>
  <si>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</si>
  <si>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</si>
  <si>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</si>
  <si>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</si>
  <si>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</si>
  <si>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</si>
  <si>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</si>
  <si>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</si>
  <si>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</si>
  <si>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</si>
  <si>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</si>
  <si>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</si>
  <si>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</si>
  <si>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</si>
  <si>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</si>
  <si>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</si>
  <si>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</si>
  <si>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</si>
  <si>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</si>
  <si>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</si>
  <si>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</si>
  <si>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</si>
  <si>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</si>
  <si>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</si>
  <si>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</si>
  <si>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</si>
  <si>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</si>
  <si>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</si>
  <si>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</si>
  <si>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</si>
  <si>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</si>
  <si>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</si>
  <si>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</si>
  <si>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</si>
  <si>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</si>
  <si>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</si>
  <si>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</si>
  <si>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</si>
  <si>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</si>
  <si>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</si>
  <si>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</si>
  <si>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</si>
  <si>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</si>
  <si>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</si>
  <si>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</si>
  <si>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</si>
  <si>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</si>
  <si>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</si>
  <si>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</si>
  <si>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</si>
  <si>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</si>
  <si>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</si>
  <si>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</si>
  <si>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</si>
  <si>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</si>
  <si>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</si>
  <si>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</si>
  <si>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</si>
  <si>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</si>
  <si>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</si>
  <si>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</si>
  <si>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</si>
  <si>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</si>
  <si>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</si>
  <si>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</si>
  <si>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</si>
  <si>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</si>
  <si>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</si>
  <si>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</si>
  <si>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</si>
  <si>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</si>
  <si>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</si>
  <si>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</si>
  <si>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</si>
  <si>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</si>
  <si>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</si>
  <si>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</si>
  <si>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</si>
  <si>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</si>
  <si>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</si>
  <si>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</si>
  <si>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</si>
  <si>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</si>
  <si>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</si>
  <si>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</si>
  <si>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</si>
  <si>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</si>
  <si>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</si>
  <si>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</si>
  <si>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</si>
  <si>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</si>
  <si>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</si>
  <si>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</si>
  <si>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</si>
  <si>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</si>
  <si>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</si>
  <si>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</si>
  <si>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</si>
  <si>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</si>
  <si>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</si>
  <si>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</si>
  <si>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</si>
  <si>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</si>
  <si>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</si>
  <si>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</si>
  <si>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</si>
  <si>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</si>
  <si>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</si>
  <si>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</si>
  <si>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</si>
  <si>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</si>
  <si>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</si>
  <si>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</si>
  <si>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</si>
  <si>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</si>
  <si>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</si>
  <si>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</si>
  <si>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</si>
  <si>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</si>
  <si>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</si>
  <si>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</si>
  <si>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</si>
  <si>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</si>
  <si>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</si>
  <si>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</si>
  <si>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</si>
  <si>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</si>
  <si>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</si>
  <si>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</si>
  <si>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</si>
  <si>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</si>
  <si>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</si>
  <si>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</si>
  <si>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</si>
  <si>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</si>
  <si>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</si>
  <si>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</si>
  <si>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</si>
  <si>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</si>
  <si>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</si>
  <si>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</si>
  <si>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</si>
  <si>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</si>
  <si>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</si>
  <si>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</si>
  <si>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</si>
  <si>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</si>
  <si>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</si>
  <si>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</si>
  <si>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</si>
  <si>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</si>
  <si>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</si>
  <si>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</si>
  <si>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</si>
  <si>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</si>
  <si>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</si>
  <si>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</si>
  <si>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</si>
  <si>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</si>
  <si>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</si>
  <si>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</si>
  <si>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</si>
  <si>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</si>
  <si>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</si>
  <si>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</si>
  <si>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</si>
  <si>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</si>
  <si>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</si>
  <si>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</si>
  <si>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</si>
  <si>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</si>
  <si>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</si>
  <si>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</si>
  <si>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</si>
  <si>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</si>
  <si>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</si>
  <si>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</si>
  <si>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</si>
  <si>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</si>
  <si>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</si>
  <si>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</si>
  <si>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</si>
  <si>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</si>
  <si>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</si>
  <si>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</si>
  <si>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</si>
  <si>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</si>
  <si>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</si>
  <si>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</si>
  <si>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</si>
  <si>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</si>
  <si>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</si>
  <si>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</si>
  <si>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</si>
  <si>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</si>
  <si>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</si>
  <si>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</si>
  <si>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</si>
  <si>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</si>
  <si>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</si>
  <si>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</si>
  <si>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</si>
  <si>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</si>
  <si>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</si>
  <si>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</si>
  <si>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</si>
  <si>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</si>
  <si>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</si>
  <si>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</si>
  <si>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</si>
  <si>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</si>
  <si>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</si>
  <si>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</si>
  <si>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</si>
  <si>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</si>
  <si>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</si>
  <si>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</si>
  <si>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</si>
  <si>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</si>
  <si>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</si>
  <si>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</si>
  <si>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</si>
  <si>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</si>
  <si>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</si>
  <si>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</si>
  <si>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</si>
  <si>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</si>
  <si>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</si>
  <si>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</si>
  <si>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</si>
  <si>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</si>
  <si>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</si>
  <si>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</si>
  <si>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</si>
  <si>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</si>
  <si>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</si>
  <si>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</si>
  <si>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</si>
  <si>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</si>
  <si>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</si>
  <si>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</si>
  <si>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</si>
  <si>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</si>
  <si>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</si>
  <si>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</si>
  <si>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</si>
  <si>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</si>
  <si>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</si>
  <si>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</si>
  <si>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</si>
  <si>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</si>
  <si>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</si>
  <si>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</si>
  <si>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</si>
  <si>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</si>
  <si>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</si>
  <si>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</si>
  <si>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</si>
  <si>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</si>
  <si>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</si>
  <si>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</si>
  <si>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</si>
  <si>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</si>
  <si>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</si>
  <si>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</si>
  <si>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</si>
  <si>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</si>
  <si>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</si>
  <si>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</si>
  <si>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</si>
  <si>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</si>
  <si>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</si>
  <si>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</si>
  <si>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</si>
  <si>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</si>
  <si>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</si>
  <si>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</si>
  <si>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</si>
  <si>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</si>
  <si>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</si>
  <si>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</si>
  <si>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</si>
  <si>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</si>
  <si>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</si>
  <si>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</si>
  <si>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</si>
  <si>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</si>
  <si>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</si>
  <si>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</si>
  <si>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</si>
  <si>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</si>
  <si>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</si>
  <si>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</si>
  <si>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</si>
  <si>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</si>
  <si>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</si>
  <si>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</si>
  <si>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</si>
  <si>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</si>
  <si>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</si>
  <si>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</si>
  <si>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</si>
  <si>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</si>
  <si>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</si>
  <si>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</si>
  <si>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</si>
  <si>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</si>
  <si>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</si>
  <si>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</si>
  <si>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</si>
  <si>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</si>
  <si>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</si>
  <si>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</si>
  <si>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</si>
  <si>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</si>
  <si>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</si>
  <si>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</si>
  <si>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</si>
  <si>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</si>
  <si>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</si>
  <si>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</si>
  <si>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</si>
  <si>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</si>
  <si>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</si>
  <si>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</si>
  <si>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</si>
  <si>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</si>
  <si>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</si>
  <si>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</si>
  <si>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</si>
  <si>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</si>
  <si>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</si>
  <si>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</si>
  <si>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</si>
  <si>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</si>
  <si>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</si>
  <si>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</si>
  <si>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</si>
  <si>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</si>
  <si>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</si>
  <si>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</si>
  <si>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</si>
  <si>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</si>
  <si>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</si>
  <si>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</si>
  <si>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</si>
  <si>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</si>
  <si>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</si>
  <si>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</si>
  <si>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</si>
  <si>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</si>
  <si>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</si>
  <si>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</si>
  <si>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</si>
  <si>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</si>
  <si>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</si>
  <si>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</si>
  <si>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</si>
  <si>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</si>
  <si>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</si>
  <si>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</si>
  <si>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</si>
  <si>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</si>
  <si>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</si>
  <si>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</si>
  <si>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</si>
  <si>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</si>
  <si>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</si>
  <si>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</si>
  <si>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</si>
  <si>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</si>
  <si>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</si>
  <si>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</si>
  <si>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</si>
  <si>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</si>
  <si>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</si>
  <si>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</si>
  <si>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</si>
  <si>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</si>
  <si>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</si>
  <si>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</si>
  <si>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</si>
  <si>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</si>
  <si>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</si>
  <si>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</si>
  <si>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</si>
  <si>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</si>
  <si>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</si>
  <si>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Average of Average Donation</t>
  </si>
  <si>
    <t>x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</si>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</sst>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2" borderId="0" xfId="0" applyNumberForma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numFmt numFmtId="165" formatCode="_(* #,##0_);_(* \(#,##0\);_(* &quot;-&quot;??_);_(@_)"/>
    </dxf>
    <dxf>
      <fill>
        <patternFill>
          <bgColor theme="9" tint="0.39997558519241921"/>
        </patternFill>
      </fill>
    </dxf>
    <dxf>
      <fill>
        <patternFill patternType="solid">
          <bgColor theme="9" tint="-0.24997711111789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57548965253661"/>
          <c:y val="6.79179736109616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8-412C-87E5-4B13E8C0D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8-412C-87E5-4B13E8C0D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8-412C-87E5-4B13E8C0D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8-412C-87E5-4B13E8C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895935"/>
        <c:axId val="650896767"/>
      </c:barChart>
      <c:catAx>
        <c:axId val="650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6767"/>
        <c:crosses val="autoZero"/>
        <c:auto val="1"/>
        <c:lblAlgn val="ctr"/>
        <c:lblOffset val="100"/>
        <c:noMultiLvlLbl val="0"/>
      </c:catAx>
      <c:valAx>
        <c:axId val="650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CA-8D9D-E923AA1FE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3CA-8D9D-E923AA1FE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3CA-8D9D-E923AA1F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508383"/>
        <c:axId val="672508799"/>
      </c:barChart>
      <c:catAx>
        <c:axId val="6725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799"/>
        <c:crosses val="autoZero"/>
        <c:auto val="1"/>
        <c:lblAlgn val="ctr"/>
        <c:lblOffset val="100"/>
        <c:noMultiLvlLbl val="0"/>
      </c:catAx>
      <c:valAx>
        <c:axId val="6725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C97-93E8-94BEE096A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C97-93E8-94BEE096A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5-4C97-93E8-94BEE096A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5-4C97-93E8-94BEE09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09215"/>
        <c:axId val="672509631"/>
      </c:lineChart>
      <c:catAx>
        <c:axId val="672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631"/>
        <c:crosses val="autoZero"/>
        <c:auto val="1"/>
        <c:lblAlgn val="ctr"/>
        <c:lblOffset val="100"/>
        <c:noMultiLvlLbl val="0"/>
      </c:catAx>
      <c:valAx>
        <c:axId val="6725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7-46CC-83FA-640EF15C62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7-46CC-83FA-640EF15C62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7-46CC-83FA-640EF15C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297695"/>
        <c:axId val="708308927"/>
      </c:lineChart>
      <c:catAx>
        <c:axId val="708297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08927"/>
        <c:crosses val="autoZero"/>
        <c:auto val="1"/>
        <c:lblAlgn val="ctr"/>
        <c:lblOffset val="100"/>
        <c:noMultiLvlLbl val="0"/>
      </c:catAx>
      <c:valAx>
        <c:axId val="70830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2-4C0A-9323-415109DD05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2-4C0A-9323-415109DD05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2-4C0A-9323-415109DD0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021887"/>
        <c:axId val="960033535"/>
      </c:lineChart>
      <c:catAx>
        <c:axId val="9600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33535"/>
        <c:crosses val="autoZero"/>
        <c:auto val="1"/>
        <c:lblAlgn val="ctr"/>
        <c:lblOffset val="100"/>
        <c:noMultiLvlLbl val="0"/>
      </c:catAx>
      <c:valAx>
        <c:axId val="9600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90486</xdr:colOff>
      <xdr:row>7</xdr:row>
      <xdr:rowOff>33336</xdr:rowOff>
    </xdr:from>
    <xdr:to>
      <xdr:col>22</xdr:col>
      <xdr:colOff>85725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8C115-8B33-4414-A913-975C3385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519111</xdr:colOff>
      <xdr:row>2</xdr:row>
      <xdr:rowOff>176211</xdr:rowOff>
    </xdr:from>
    <xdr:to>
      <xdr:col>21</xdr:col>
      <xdr:colOff>295274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04827-23EF-4201-B844-672334BAF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11</xdr:row>
      <xdr:rowOff>166687</xdr:rowOff>
    </xdr:from>
    <xdr:to>
      <xdr:col>16</xdr:col>
      <xdr:colOff>204787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057F7-2A48-4636-8ABE-4AD3B59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8</xdr:row>
      <xdr:rowOff>71437</xdr:rowOff>
    </xdr:from>
    <xdr:to>
      <xdr:col>14</xdr:col>
      <xdr:colOff>581025</xdr:colOff>
      <xdr:row>22</xdr:row>
      <xdr:rowOff>147637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E26B15CE-7819-4C79-AE3E-0F2D1E926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15</xdr:row>
      <xdr:rowOff>42861</xdr:rowOff>
    </xdr:from>
    <xdr:to>
      <xdr:col>10</xdr:col>
      <xdr:colOff>276224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66CB8-AD8A-4781-B560-14EDAEBDB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22155439816" createdVersion="7" refreshedVersion="7" minRefreshableVersion="3" recordCount="4114" xr:uid="{9106C3E3-3E85-4B10-A4C9-031401ABE7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38837615743" createdVersion="7" refreshedVersion="7" minRefreshableVersion="3" recordCount="4114" xr:uid="{E26250F6-AFD8-47AB-BD1B-D2972C15F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694840046293" createdVersion="7" refreshedVersion="7" minRefreshableVersion="3" recordCount="4115" xr:uid="{EEE94DC8-44F2-4BAA-B556-C3601FAE045C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22.668979629627" createdVersion="7" refreshedVersion="7" minRefreshableVersion="3" recordCount="4115" xr:uid="{019C0A98-F5F6-4E79-B032-BB65756AFF09}">
  <cacheSource type="worksheet">
    <worksheetSource ref="A1:W411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x" numFmtId="0">
      <sharedItems containsNonDate="0" containsString="0" containsBlank="1"/>
    </cacheField>
    <cacheField name="x2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m/>
    <m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m/>
    <m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m/>
    <m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m/>
    <m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m/>
    <m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m/>
    <m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m/>
    <m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m/>
    <m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m/>
    <m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m/>
    <m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m/>
    <m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m/>
    <m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m/>
    <m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m/>
    <m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m/>
    <m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m/>
    <m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m/>
    <m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m/>
    <m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m/>
    <m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m/>
    <m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m/>
    <m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m/>
    <m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m/>
    <m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m/>
    <m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m/>
    <m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m/>
    <m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m/>
    <m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m/>
    <m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m/>
    <m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m/>
    <m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m/>
    <m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m/>
    <m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m/>
    <m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m/>
    <m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m/>
    <m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m/>
    <m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m/>
    <m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m/>
    <m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m/>
    <m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m/>
    <m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m/>
    <m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m/>
    <m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m/>
    <m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m/>
    <m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m/>
    <m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m/>
    <m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m/>
    <m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m/>
    <m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m/>
    <m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m/>
    <m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m/>
    <m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m/>
    <m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m/>
    <m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m/>
    <m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m/>
    <m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m/>
    <m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m/>
    <m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m/>
    <m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m/>
    <m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m/>
    <m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m/>
    <m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m/>
    <m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m/>
    <m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m/>
    <m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m/>
    <m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m/>
    <m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m/>
    <m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m/>
    <m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m/>
    <m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m/>
    <m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m/>
    <m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m/>
    <m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m/>
    <m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m/>
    <m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m/>
    <m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m/>
    <m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m/>
    <m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m/>
    <m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m/>
    <m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m/>
    <m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m/>
    <m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m/>
    <m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m/>
    <m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m/>
    <m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m/>
    <m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m/>
    <m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m/>
    <m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m/>
    <m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m/>
    <m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m/>
    <m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m/>
    <m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m/>
    <m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m/>
    <m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m/>
    <m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m/>
    <m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m/>
    <m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m/>
    <m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m/>
    <m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m/>
    <m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m/>
    <m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m/>
    <m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m/>
    <m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m/>
    <m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m/>
    <m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m/>
    <m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m/>
    <m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m/>
    <m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m/>
    <m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m/>
    <m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m/>
    <m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m/>
    <m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m/>
    <m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m/>
    <m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m/>
    <m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m/>
    <m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m/>
    <m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m/>
    <m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m/>
    <m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m/>
    <m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m/>
    <m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m/>
    <m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m/>
    <m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m/>
    <m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m/>
    <m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m/>
    <m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m/>
    <m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m/>
    <m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m/>
    <m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m/>
    <m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m/>
    <m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m/>
    <m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m/>
    <m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m/>
    <m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m/>
    <m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m/>
    <m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m/>
    <m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m/>
    <m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m/>
    <m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m/>
    <m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m/>
    <m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m/>
    <m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m/>
    <m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m/>
    <m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m/>
    <m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m/>
    <m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m/>
    <m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m/>
    <m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m/>
    <m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m/>
    <m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m/>
    <m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m/>
    <m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m/>
    <m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m/>
    <m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m/>
    <m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m/>
    <m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m/>
    <m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m/>
    <m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m/>
    <m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m/>
    <m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m/>
    <m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m/>
    <m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m/>
    <m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m/>
    <m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m/>
    <m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m/>
    <m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m/>
    <m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m/>
    <m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m/>
    <m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m/>
    <m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m/>
    <m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m/>
    <m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m/>
    <m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m/>
    <m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m/>
    <m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m/>
    <m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m/>
    <m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m/>
    <m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m/>
    <m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m/>
    <m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m/>
    <m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m/>
    <m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m/>
    <m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m/>
    <m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m/>
    <m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m/>
    <m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m/>
    <m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m/>
    <m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m/>
    <m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m/>
    <m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m/>
    <m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m/>
    <m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m/>
    <m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m/>
    <m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m/>
    <m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m/>
    <m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m/>
    <m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m/>
    <m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m/>
    <m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m/>
    <m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m/>
    <m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m/>
    <m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m/>
    <m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m/>
    <m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m/>
    <m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m/>
    <m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m/>
    <m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m/>
    <m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m/>
    <m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m/>
    <m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m/>
    <m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m/>
    <m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m/>
    <m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m/>
    <m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m/>
    <m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m/>
    <m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m/>
    <m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m/>
    <m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m/>
    <m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m/>
    <m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m/>
    <m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m/>
    <m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m/>
    <m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m/>
    <m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m/>
    <m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m/>
    <m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m/>
    <m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m/>
    <m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m/>
    <m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m/>
    <m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m/>
    <m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m/>
    <m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m/>
    <m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m/>
    <m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m/>
    <m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m/>
    <m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m/>
    <m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m/>
    <m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m/>
    <m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m/>
    <m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m/>
    <m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m/>
    <m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m/>
    <m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m/>
    <m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m/>
    <m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m/>
    <m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m/>
    <m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m/>
    <m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m/>
    <m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m/>
    <m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m/>
    <m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m/>
    <m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m/>
    <m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m/>
    <m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m/>
    <m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m/>
    <m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m/>
    <m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m/>
    <m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m/>
    <m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m/>
    <m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m/>
    <m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m/>
    <m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m/>
    <m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m/>
    <m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m/>
    <m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m/>
    <m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m/>
    <m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m/>
    <m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m/>
    <m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m/>
    <m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m/>
    <m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m/>
    <m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m/>
    <m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m/>
    <m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m/>
    <m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m/>
    <m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m/>
    <m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m/>
    <m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m/>
    <m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m/>
    <m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m/>
    <m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m/>
    <m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m/>
    <m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m/>
    <m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m/>
    <m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m/>
    <m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m/>
    <m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m/>
    <m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m/>
    <m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m/>
    <m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m/>
    <m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m/>
    <m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m/>
    <m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m/>
    <m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m/>
    <m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m/>
    <m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m/>
    <m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m/>
    <m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m/>
    <m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m/>
    <m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m/>
    <m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m/>
    <m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m/>
    <m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m/>
    <m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m/>
    <m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m/>
    <m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m/>
    <m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m/>
    <m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m/>
    <m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m/>
    <m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m/>
    <m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m/>
    <m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m/>
    <m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m/>
    <m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m/>
    <m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m/>
    <m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m/>
    <m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m/>
    <m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m/>
    <m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m/>
    <m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m/>
    <m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m/>
    <m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m/>
    <m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m/>
    <m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m/>
    <m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m/>
    <m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m/>
    <m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m/>
    <m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m/>
    <m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m/>
    <m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m/>
    <m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m/>
    <m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m/>
    <m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m/>
    <m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m/>
    <m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m/>
    <m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m/>
    <m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m/>
    <m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m/>
    <m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m/>
    <m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m/>
    <m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m/>
    <m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m/>
    <m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m/>
    <m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m/>
    <m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m/>
    <m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m/>
    <m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m/>
    <m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m/>
    <m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m/>
    <m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m/>
    <m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m/>
    <m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m/>
    <m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m/>
    <m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m/>
    <m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m/>
    <m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m/>
    <m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m/>
    <m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m/>
    <m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m/>
    <m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m/>
    <m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m/>
    <m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m/>
    <m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m/>
    <m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m/>
    <m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m/>
    <m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m/>
    <m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m/>
    <m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m/>
    <m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m/>
    <m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m/>
    <m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m/>
    <m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m/>
    <m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m/>
    <m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m/>
    <m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m/>
    <m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m/>
    <m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m/>
    <m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m/>
    <m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m/>
    <m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m/>
    <m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m/>
    <m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m/>
    <m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m/>
    <m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m/>
    <m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m/>
    <m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m/>
    <m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m/>
    <m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m/>
    <m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m/>
    <m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m/>
    <m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m/>
    <m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m/>
    <m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m/>
    <m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m/>
    <m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m/>
    <m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m/>
    <m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m/>
    <m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m/>
    <m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m/>
    <m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m/>
    <m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m/>
    <m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m/>
    <m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m/>
    <m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m/>
    <m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m/>
    <m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m/>
    <m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m/>
    <m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m/>
    <m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m/>
    <m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m/>
    <m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m/>
    <m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m/>
    <m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m/>
    <m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m/>
    <m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m/>
    <m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m/>
    <m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m/>
    <m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m/>
    <m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m/>
    <m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m/>
    <m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m/>
    <m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m/>
    <m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m/>
    <m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m/>
    <m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m/>
    <m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m/>
    <m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m/>
    <m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m/>
    <m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m/>
    <m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m/>
    <m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m/>
    <m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m/>
    <m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m/>
    <m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m/>
    <m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m/>
    <m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m/>
    <m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m/>
    <m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m/>
    <m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m/>
    <m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m/>
    <m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m/>
    <m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m/>
    <m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m/>
    <m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m/>
    <m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m/>
    <m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m/>
    <m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m/>
    <m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m/>
    <m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m/>
    <m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m/>
    <m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m/>
    <m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m/>
    <m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m/>
    <m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m/>
    <m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m/>
    <m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m/>
    <m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m/>
    <m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m/>
    <m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m/>
    <m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m/>
    <m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m/>
    <m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m/>
    <m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m/>
    <m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m/>
    <m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m/>
    <m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m/>
    <m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m/>
    <m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m/>
    <m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m/>
    <m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m/>
    <m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m/>
    <m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m/>
    <m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m/>
    <m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m/>
    <m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m/>
    <m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m/>
    <m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m/>
    <m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m/>
    <m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m/>
    <m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m/>
    <m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m/>
    <m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m/>
    <m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m/>
    <m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m/>
    <m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m/>
    <m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m/>
    <m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m/>
    <m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m/>
    <m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m/>
    <m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m/>
    <m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m/>
    <m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m/>
    <m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m/>
    <m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m/>
    <m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m/>
    <m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m/>
    <m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m/>
    <m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m/>
    <m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m/>
    <m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m/>
    <m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m/>
    <m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m/>
    <m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m/>
    <m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m/>
    <m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m/>
    <m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m/>
    <m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m/>
    <m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m/>
    <m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m/>
    <m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m/>
    <m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m/>
    <m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m/>
    <m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m/>
    <m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m/>
    <m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m/>
    <m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m/>
    <m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m/>
    <m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m/>
    <m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m/>
    <m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m/>
    <m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m/>
    <m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m/>
    <m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m/>
    <m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m/>
    <m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m/>
    <m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m/>
    <m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m/>
    <m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m/>
    <m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m/>
    <m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m/>
    <m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m/>
    <m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m/>
    <m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m/>
    <m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m/>
    <m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m/>
    <m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m/>
    <m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m/>
    <m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m/>
    <m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m/>
    <m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m/>
    <m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m/>
    <m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m/>
    <m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m/>
    <m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m/>
    <m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m/>
    <m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m/>
    <m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m/>
    <m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m/>
    <m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m/>
    <m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m/>
    <m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m/>
    <m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m/>
    <m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m/>
    <m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m/>
    <m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m/>
    <m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m/>
    <m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m/>
    <m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m/>
    <m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m/>
    <m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m/>
    <m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m/>
    <m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m/>
    <m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m/>
    <m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m/>
    <m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m/>
    <m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m/>
    <m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m/>
    <m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m/>
    <m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m/>
    <m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m/>
    <m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m/>
    <m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m/>
    <m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m/>
    <m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m/>
    <m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m/>
    <m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m/>
    <m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m/>
    <m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m/>
    <m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m/>
    <m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m/>
    <m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m/>
    <m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m/>
    <m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m/>
    <m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m/>
    <m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m/>
    <m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m/>
    <m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m/>
    <m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m/>
    <m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m/>
    <m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m/>
    <m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m/>
    <m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m/>
    <m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m/>
    <m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m/>
    <m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m/>
    <m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m/>
    <m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m/>
    <m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m/>
    <m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m/>
    <m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m/>
    <m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m/>
    <m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m/>
    <m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m/>
    <m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m/>
    <m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m/>
    <m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m/>
    <m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m/>
    <m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m/>
    <m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m/>
    <m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m/>
    <m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m/>
    <m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m/>
    <m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m/>
    <m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m/>
    <m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m/>
    <m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m/>
    <m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m/>
    <m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m/>
    <m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m/>
    <m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m/>
    <m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m/>
    <m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m/>
    <m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m/>
    <m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m/>
    <m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m/>
    <m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m/>
    <m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m/>
    <m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m/>
    <m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m/>
    <m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m/>
    <m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m/>
    <m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m/>
    <m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m/>
    <m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m/>
    <m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m/>
    <m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m/>
    <m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m/>
    <m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m/>
    <m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m/>
    <m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m/>
    <m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m/>
    <m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m/>
    <m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m/>
    <m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m/>
    <m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m/>
    <m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m/>
    <m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m/>
    <m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m/>
    <m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m/>
    <m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m/>
    <m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m/>
    <m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m/>
    <m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m/>
    <m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m/>
    <m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m/>
    <m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m/>
    <m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m/>
    <m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m/>
    <m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m/>
    <m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m/>
    <m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m/>
    <m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m/>
    <m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m/>
    <m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m/>
    <m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m/>
    <m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m/>
    <m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m/>
    <m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m/>
    <m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m/>
    <m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m/>
    <m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m/>
    <m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m/>
    <m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m/>
    <m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m/>
    <m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m/>
    <m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m/>
    <m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m/>
    <m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m/>
    <m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m/>
    <m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m/>
    <m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m/>
    <m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m/>
    <m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m/>
    <m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m/>
    <m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m/>
    <m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m/>
    <m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m/>
    <m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m/>
    <m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m/>
    <m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m/>
    <m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m/>
    <m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m/>
    <m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m/>
    <m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m/>
    <m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m/>
    <m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m/>
    <m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m/>
    <m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m/>
    <m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m/>
    <m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m/>
    <m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m/>
    <m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m/>
    <m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m/>
    <m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m/>
    <m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m/>
    <m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m/>
    <m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m/>
    <m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m/>
    <m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m/>
    <m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m/>
    <m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m/>
    <m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m/>
    <m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m/>
    <m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m/>
    <m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m/>
    <m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m/>
    <m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m/>
    <m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m/>
    <m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m/>
    <m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m/>
    <m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m/>
    <m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m/>
    <m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m/>
    <m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m/>
    <m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m/>
    <m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m/>
    <m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m/>
    <m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m/>
    <m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m/>
    <m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m/>
    <m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m/>
    <m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m/>
    <m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m/>
    <m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m/>
    <m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m/>
    <m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m/>
    <m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m/>
    <m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m/>
    <m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m/>
    <m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m/>
    <m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m/>
    <m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m/>
    <m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m/>
    <m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m/>
    <m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m/>
    <m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m/>
    <m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m/>
    <m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m/>
    <m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m/>
    <m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m/>
    <m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m/>
    <m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m/>
    <m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m/>
    <m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m/>
    <m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m/>
    <m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m/>
    <m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m/>
    <m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m/>
    <m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m/>
    <m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m/>
    <m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m/>
    <m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m/>
    <m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m/>
    <m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m/>
    <m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m/>
    <m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m/>
    <m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m/>
    <m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m/>
    <m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m/>
    <m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m/>
    <m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m/>
    <m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m/>
    <m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m/>
    <m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m/>
    <m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m/>
    <m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m/>
    <m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m/>
    <m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m/>
    <m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m/>
    <m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m/>
    <m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m/>
    <m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m/>
    <m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m/>
    <m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m/>
    <m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m/>
    <m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m/>
    <m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m/>
    <m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m/>
    <m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m/>
    <m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m/>
    <m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m/>
    <m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m/>
    <m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m/>
    <m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m/>
    <m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m/>
    <m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m/>
    <m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m/>
    <m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m/>
    <m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m/>
    <m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m/>
    <m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m/>
    <m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m/>
    <m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m/>
    <m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m/>
    <m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m/>
    <m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m/>
    <m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m/>
    <m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m/>
    <m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m/>
    <m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m/>
    <m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m/>
    <m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m/>
    <m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m/>
    <m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m/>
    <m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m/>
    <m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m/>
    <m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m/>
    <m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m/>
    <m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m/>
    <m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m/>
    <m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m/>
    <m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m/>
    <m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m/>
    <m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m/>
    <m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m/>
    <m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m/>
    <m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m/>
    <m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m/>
    <m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m/>
    <m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m/>
    <m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m/>
    <m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m/>
    <m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m/>
    <m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m/>
    <m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m/>
    <m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m/>
    <m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m/>
    <m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m/>
    <m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m/>
    <m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m/>
    <m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m/>
    <m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m/>
    <m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m/>
    <m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m/>
    <m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m/>
    <m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m/>
    <m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m/>
    <m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m/>
    <m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m/>
    <m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m/>
    <m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m/>
    <m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m/>
    <m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m/>
    <m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m/>
    <m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m/>
    <m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m/>
    <m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m/>
    <m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m/>
    <m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m/>
    <m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m/>
    <m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m/>
    <m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m/>
    <m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m/>
    <m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m/>
    <m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m/>
    <m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m/>
    <m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m/>
    <m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m/>
    <m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m/>
    <m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m/>
    <m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m/>
    <m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m/>
    <m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m/>
    <m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m/>
    <m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m/>
    <m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m/>
    <m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m/>
    <m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m/>
    <m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m/>
    <m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m/>
    <m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m/>
    <m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m/>
    <m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m/>
    <m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m/>
    <m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m/>
    <m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m/>
    <m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m/>
    <m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m/>
    <m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m/>
    <m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m/>
    <m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m/>
    <m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m/>
    <m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m/>
    <m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m/>
    <m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m/>
    <m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m/>
    <m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m/>
    <m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m/>
    <m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m/>
    <m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m/>
    <m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m/>
    <m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m/>
    <m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m/>
    <m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m/>
    <m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m/>
    <m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m/>
    <m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m/>
    <m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m/>
    <m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m/>
    <m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m/>
    <m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m/>
    <m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m/>
    <m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m/>
    <m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m/>
    <m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m/>
    <m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m/>
    <m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m/>
    <m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m/>
    <m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m/>
    <m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m/>
    <m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m/>
    <m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m/>
    <m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m/>
    <m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m/>
    <m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m/>
    <m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m/>
    <m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m/>
    <m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m/>
    <m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m/>
    <m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m/>
    <m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m/>
    <m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m/>
    <m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m/>
    <m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m/>
    <m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m/>
    <m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m/>
    <m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m/>
    <m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m/>
    <m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m/>
    <m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m/>
    <m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m/>
    <m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m/>
    <m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m/>
    <m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m/>
    <m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m/>
    <m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m/>
    <m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m/>
    <m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m/>
    <m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m/>
    <m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m/>
    <m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m/>
    <m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m/>
    <m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m/>
    <m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m/>
    <m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m/>
    <m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m/>
    <m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m/>
    <m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m/>
    <m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m/>
    <m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m/>
    <m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m/>
    <m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m/>
    <m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m/>
    <m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m/>
    <m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m/>
    <m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m/>
    <m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m/>
    <m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m/>
    <m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m/>
    <m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m/>
    <m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m/>
    <m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m/>
    <m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m/>
    <m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m/>
    <m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m/>
    <m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m/>
    <m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m/>
    <m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m/>
    <m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m/>
    <m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m/>
    <m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m/>
    <m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m/>
    <m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m/>
    <m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m/>
    <m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m/>
    <m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m/>
    <m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m/>
    <m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m/>
    <m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m/>
    <m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m/>
    <m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m/>
    <m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m/>
    <m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m/>
    <m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m/>
    <m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m/>
    <m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m/>
    <m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m/>
    <m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m/>
    <m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m/>
    <m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m/>
    <m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m/>
    <m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m/>
    <m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m/>
    <m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m/>
    <m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m/>
    <m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m/>
    <m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m/>
    <m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m/>
    <m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m/>
    <m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m/>
    <m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m/>
    <m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m/>
    <m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m/>
    <m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m/>
    <m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m/>
    <m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m/>
    <m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m/>
    <m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m/>
    <m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m/>
    <m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m/>
    <m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m/>
    <m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m/>
    <m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m/>
    <m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m/>
    <m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m/>
    <m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m/>
    <m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m/>
    <m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m/>
    <m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m/>
    <m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m/>
    <m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m/>
    <m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m/>
    <m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m/>
    <m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m/>
    <m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m/>
    <m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m/>
    <m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m/>
    <m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m/>
    <m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m/>
    <m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m/>
    <m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m/>
    <m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m/>
    <m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m/>
    <m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m/>
    <m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m/>
    <m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m/>
    <m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m/>
    <m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m/>
    <m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m/>
    <m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m/>
    <m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m/>
    <m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m/>
    <m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m/>
    <m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m/>
    <m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m/>
    <m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m/>
    <m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m/>
    <m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m/>
    <m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m/>
    <m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m/>
    <m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m/>
    <m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m/>
    <m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m/>
    <m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m/>
    <m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m/>
    <m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m/>
    <m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m/>
    <m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m/>
    <m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m/>
    <m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m/>
    <m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m/>
    <m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m/>
    <m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m/>
    <m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m/>
    <m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m/>
    <m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m/>
    <m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m/>
    <m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m/>
    <m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m/>
    <m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m/>
    <m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m/>
    <m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m/>
    <m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m/>
    <m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m/>
    <m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m/>
    <m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m/>
    <m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m/>
    <m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m/>
    <m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m/>
    <m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m/>
    <m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m/>
    <m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m/>
    <m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m/>
    <m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m/>
    <m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m/>
    <m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m/>
    <m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m/>
    <m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m/>
    <m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m/>
    <m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m/>
    <m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m/>
    <m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m/>
    <m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m/>
    <m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m/>
    <m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m/>
    <m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m/>
    <m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m/>
    <m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m/>
    <m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m/>
    <m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m/>
    <m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m/>
    <m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m/>
    <m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m/>
    <m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m/>
    <m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m/>
    <m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m/>
    <m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m/>
    <m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m/>
    <m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m/>
    <m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m/>
    <m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m/>
    <m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m/>
    <m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m/>
    <m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m/>
    <m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m/>
    <m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m/>
    <m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m/>
    <m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m/>
    <m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m/>
    <m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m/>
    <m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m/>
    <m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m/>
    <m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m/>
    <m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m/>
    <m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m/>
    <m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m/>
    <m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m/>
    <m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m/>
    <m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m/>
    <m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m/>
    <m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m/>
    <m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m/>
    <m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m/>
    <m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m/>
    <m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m/>
    <m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m/>
    <m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m/>
    <m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m/>
    <m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m/>
    <m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m/>
    <m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m/>
    <m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m/>
    <m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m/>
    <m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m/>
    <m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m/>
    <m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m/>
    <m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m/>
    <m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m/>
    <m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m/>
    <m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m/>
    <m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m/>
    <m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m/>
    <m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m/>
    <m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m/>
    <m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m/>
    <m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m/>
    <m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m/>
    <m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m/>
    <m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m/>
    <m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m/>
    <m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m/>
    <m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m/>
    <m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m/>
    <m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m/>
    <m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m/>
    <m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m/>
    <m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m/>
    <m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m/>
    <m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m/>
    <m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m/>
    <m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m/>
    <m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m/>
    <m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m/>
    <m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m/>
    <m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m/>
    <m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m/>
    <m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m/>
    <m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m/>
    <m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m/>
    <m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m/>
    <m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m/>
    <m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m/>
    <m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m/>
    <m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m/>
    <m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m/>
    <m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m/>
    <m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m/>
    <m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m/>
    <m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m/>
    <m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m/>
    <m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m/>
    <m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m/>
    <m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m/>
    <m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m/>
    <m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m/>
    <m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m/>
    <m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m/>
    <m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m/>
    <m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m/>
    <m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m/>
    <m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m/>
    <m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m/>
    <m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m/>
    <m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m/>
    <m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m/>
    <m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m/>
    <m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m/>
    <m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m/>
    <m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m/>
    <m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m/>
    <m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m/>
    <m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m/>
    <m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m/>
    <m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m/>
    <m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m/>
    <m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m/>
    <m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m/>
    <m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m/>
    <m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m/>
    <m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m/>
    <m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m/>
    <m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m/>
    <m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m/>
    <m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m/>
    <m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m/>
    <m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m/>
    <m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m/>
    <m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m/>
    <m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m/>
    <m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m/>
    <m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m/>
    <m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m/>
    <m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m/>
    <m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m/>
    <m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m/>
    <m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m/>
    <m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m/>
    <m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m/>
    <m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m/>
    <m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m/>
    <m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m/>
    <m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m/>
    <m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m/>
    <m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m/>
    <m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m/>
    <m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m/>
    <m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m/>
    <m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m/>
    <m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m/>
    <m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m/>
    <m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m/>
    <m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m/>
    <m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m/>
    <m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m/>
    <m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m/>
    <m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m/>
    <m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m/>
    <m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m/>
    <m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m/>
    <m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m/>
    <m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m/>
    <m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m/>
    <m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m/>
    <m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m/>
    <m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m/>
    <m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m/>
    <m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m/>
    <m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m/>
    <m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m/>
    <m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m/>
    <m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m/>
    <m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m/>
    <m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m/>
    <m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m/>
    <m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m/>
    <m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m/>
    <m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m/>
    <m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m/>
    <m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m/>
    <m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m/>
    <m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m/>
    <m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m/>
    <m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m/>
    <m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m/>
    <m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m/>
    <m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m/>
    <m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m/>
    <m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m/>
    <m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m/>
    <m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m/>
    <m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m/>
    <m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m/>
    <m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m/>
    <m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m/>
    <m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m/>
    <m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m/>
    <m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m/>
    <m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m/>
    <m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m/>
    <m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m/>
    <m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m/>
    <m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m/>
    <m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m/>
    <m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m/>
    <m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m/>
    <m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m/>
    <m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m/>
    <m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m/>
    <m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m/>
    <m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m/>
    <m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m/>
    <m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m/>
    <m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m/>
    <m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m/>
    <m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m/>
    <m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m/>
    <m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m/>
    <m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m/>
    <m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m/>
    <m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m/>
    <m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m/>
    <m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m/>
    <m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m/>
    <m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m/>
    <m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m/>
    <m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m/>
    <m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m/>
    <m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m/>
    <m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m/>
    <m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m/>
    <m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m/>
    <m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m/>
    <m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m/>
    <m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m/>
    <m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m/>
    <m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m/>
    <m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m/>
    <m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m/>
    <m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m/>
    <m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m/>
    <m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m/>
    <m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m/>
    <m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m/>
    <m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m/>
    <m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m/>
    <m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m/>
    <m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m/>
    <m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m/>
    <m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m/>
    <m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m/>
    <m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m/>
    <m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m/>
    <m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m/>
    <m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m/>
    <m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m/>
    <m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m/>
    <m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m/>
    <m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m/>
    <m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m/>
    <m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m/>
    <m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m/>
    <m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m/>
    <m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m/>
    <m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m/>
    <m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m/>
    <m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m/>
    <m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m/>
    <m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m/>
    <m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m/>
    <m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m/>
    <m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m/>
    <m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m/>
    <m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m/>
    <m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m/>
    <m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m/>
    <m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m/>
    <m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m/>
    <m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m/>
    <m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m/>
    <m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m/>
    <m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m/>
    <m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m/>
    <m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m/>
    <m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m/>
    <m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m/>
    <m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m/>
    <m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m/>
    <m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m/>
    <m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m/>
    <m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m/>
    <m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m/>
    <m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m/>
    <m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m/>
    <m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m/>
    <m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m/>
    <m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m/>
    <m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m/>
    <m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m/>
    <m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m/>
    <m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m/>
    <m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m/>
    <m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m/>
    <m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m/>
    <m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m/>
    <m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m/>
    <m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m/>
    <m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m/>
    <m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m/>
    <m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m/>
    <m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m/>
    <m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m/>
    <m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m/>
    <m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m/>
    <m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m/>
    <m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m/>
    <m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m/>
    <m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m/>
    <m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m/>
    <m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m/>
    <m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m/>
    <m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m/>
    <m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m/>
    <m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m/>
    <m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m/>
    <m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m/>
    <m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m/>
    <m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m/>
    <m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m/>
    <m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m/>
    <m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m/>
    <m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m/>
    <m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m/>
    <m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m/>
    <m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m/>
    <m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m/>
    <m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m/>
    <m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m/>
    <m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m/>
    <m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m/>
    <m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m/>
    <m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m/>
    <m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m/>
    <m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m/>
    <m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m/>
    <m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m/>
    <m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m/>
    <m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m/>
    <m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m/>
    <m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m/>
    <m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m/>
    <m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m/>
    <m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m/>
    <m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m/>
    <m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m/>
    <m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m/>
    <m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m/>
    <m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m/>
    <m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m/>
    <m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m/>
    <m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m/>
    <m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m/>
    <m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m/>
    <m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m/>
    <m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m/>
    <m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m/>
    <m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m/>
    <m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m/>
    <m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m/>
    <m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m/>
    <m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m/>
    <m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m/>
    <m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m/>
    <m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m/>
    <m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m/>
    <m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m/>
    <m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m/>
    <m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m/>
    <m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m/>
    <m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m/>
    <m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m/>
    <m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m/>
    <m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m/>
    <m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m/>
    <m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m/>
    <m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m/>
    <m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m/>
    <m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m/>
    <m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m/>
    <m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m/>
    <m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m/>
    <m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m/>
    <m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m/>
    <m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m/>
    <m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m/>
    <m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m/>
    <m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m/>
    <m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m/>
    <m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m/>
    <m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m/>
    <m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m/>
    <m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m/>
    <m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m/>
    <m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m/>
    <m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m/>
    <m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m/>
    <m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m/>
    <m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m/>
    <m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m/>
    <m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m/>
    <m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m/>
    <m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m/>
    <m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m/>
    <m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m/>
    <m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m/>
    <m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m/>
    <m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m/>
    <m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m/>
    <m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m/>
    <m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m/>
    <m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m/>
    <m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m/>
    <m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m/>
    <m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m/>
    <m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m/>
    <m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m/>
    <m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m/>
    <m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m/>
    <m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m/>
    <m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m/>
    <m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m/>
    <m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m/>
    <m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m/>
    <m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m/>
    <m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m/>
    <m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m/>
    <m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m/>
    <m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m/>
    <m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m/>
    <m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m/>
    <m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m/>
    <m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m/>
    <m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m/>
    <m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m/>
    <m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m/>
    <m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m/>
    <m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m/>
    <m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m/>
    <m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m/>
    <m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m/>
    <m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m/>
    <m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m/>
    <m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m/>
    <m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m/>
    <m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m/>
    <m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m/>
    <m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m/>
    <m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m/>
    <m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m/>
    <m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m/>
    <m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m/>
    <m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m/>
    <m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m/>
    <m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m/>
    <m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m/>
    <m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m/>
    <m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m/>
    <m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m/>
    <m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m/>
    <m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m/>
    <m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m/>
    <m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m/>
    <m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m/>
    <m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m/>
    <m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m/>
    <m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m/>
    <m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m/>
    <m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m/>
    <m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m/>
    <m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m/>
    <m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m/>
    <m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m/>
    <m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m/>
    <m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m/>
    <m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m/>
    <m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m/>
    <m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m/>
    <m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m/>
    <m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m/>
    <m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m/>
    <m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m/>
    <m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m/>
    <m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m/>
    <m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m/>
    <m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m/>
    <m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m/>
    <m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m/>
    <m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m/>
    <m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m/>
    <m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m/>
    <m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m/>
    <m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m/>
    <m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m/>
    <m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m/>
    <m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m/>
    <m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m/>
    <m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m/>
    <m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m/>
    <m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m/>
    <m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m/>
    <m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m/>
    <m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m/>
    <m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m/>
    <m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m/>
    <m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m/>
    <m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m/>
    <m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m/>
    <m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m/>
    <m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m/>
    <m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m/>
    <m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m/>
    <m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m/>
    <m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m/>
    <m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m/>
    <m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m/>
    <m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m/>
    <m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m/>
    <m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m/>
    <m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m/>
    <m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m/>
    <m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m/>
    <m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m/>
    <m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m/>
    <m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m/>
    <m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m/>
    <m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m/>
    <m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m/>
    <m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m/>
    <m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m/>
    <m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m/>
    <m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m/>
    <m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m/>
    <m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m/>
    <m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m/>
    <m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m/>
    <m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m/>
    <m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m/>
    <m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m/>
    <m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m/>
    <m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m/>
    <m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m/>
    <m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m/>
    <m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m/>
    <m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m/>
    <m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m/>
    <m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m/>
    <m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m/>
    <m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m/>
    <m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m/>
    <m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m/>
    <m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m/>
    <m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m/>
    <m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m/>
    <m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m/>
    <m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m/>
    <m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m/>
    <m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m/>
    <m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m/>
    <m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m/>
    <m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m/>
    <m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m/>
    <m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m/>
    <m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m/>
    <m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m/>
    <m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m/>
    <m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m/>
    <m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m/>
    <m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m/>
    <m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m/>
    <m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m/>
    <m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m/>
    <m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m/>
    <m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m/>
    <m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m/>
    <m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m/>
    <m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m/>
    <m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m/>
    <m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m/>
    <m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m/>
    <m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m/>
    <m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m/>
    <m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m/>
    <m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m/>
    <m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m/>
    <m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m/>
    <m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m/>
    <m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m/>
    <m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m/>
    <m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m/>
    <m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m/>
    <m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m/>
    <m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m/>
    <m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m/>
    <m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m/>
    <m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m/>
    <m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m/>
    <m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m/>
    <m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m/>
    <m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m/>
    <m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m/>
    <m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m/>
    <m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m/>
    <m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m/>
    <m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m/>
    <m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m/>
    <m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m/>
    <m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m/>
    <m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m/>
    <m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m/>
    <m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m/>
    <m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m/>
    <m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m/>
    <m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m/>
    <m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m/>
    <m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m/>
    <m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m/>
    <m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m/>
    <m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m/>
    <m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m/>
    <m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m/>
    <m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m/>
    <m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m/>
    <m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m/>
    <m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m/>
    <m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m/>
    <m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m/>
    <m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m/>
    <m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m/>
    <m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m/>
    <m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m/>
    <m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m/>
    <m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m/>
    <m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m/>
    <m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m/>
    <m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m/>
    <m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m/>
    <m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m/>
    <m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m/>
    <m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m/>
    <m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m/>
    <m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m/>
    <m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m/>
    <m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m/>
    <m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m/>
    <m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m/>
    <m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m/>
    <m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m/>
    <m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m/>
    <m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m/>
    <m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m/>
    <m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m/>
    <m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m/>
    <m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m/>
    <m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m/>
    <m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m/>
    <m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m/>
    <m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m/>
    <m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m/>
    <m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m/>
    <m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m/>
    <m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m/>
    <m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m/>
    <m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m/>
    <m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m/>
    <m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m/>
    <m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m/>
    <m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m/>
    <m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m/>
    <m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m/>
    <m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m/>
    <m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m/>
    <m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m/>
    <m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m/>
    <m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m/>
    <m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m/>
    <m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m/>
    <m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m/>
    <m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m/>
    <m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m/>
    <m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m/>
    <m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m/>
    <m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m/>
    <m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m/>
    <m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m/>
    <m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m/>
    <m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m/>
    <m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m/>
    <m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m/>
    <m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m/>
    <m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m/>
    <m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m/>
    <m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m/>
    <m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m/>
    <m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m/>
    <m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m/>
    <m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m/>
    <m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m/>
    <m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m/>
    <m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m/>
    <m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m/>
    <m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m/>
    <m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m/>
    <m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m/>
    <m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m/>
    <m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m/>
    <m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m/>
    <m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m/>
    <m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m/>
    <m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m/>
    <m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m/>
    <m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m/>
    <m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m/>
    <m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m/>
    <m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m/>
    <m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m/>
    <m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m/>
    <m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m/>
    <m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m/>
    <m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m/>
    <m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m/>
    <m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m/>
    <m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m/>
    <m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m/>
    <m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m/>
    <m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m/>
    <m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m/>
    <m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m/>
    <m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m/>
    <m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m/>
    <m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m/>
    <m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m/>
    <m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m/>
    <m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m/>
    <m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m/>
    <m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m/>
    <m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m/>
    <m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m/>
    <m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m/>
    <m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m/>
    <m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m/>
    <m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m/>
    <m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m/>
    <m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m/>
    <m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m/>
    <m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m/>
    <m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m/>
    <m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m/>
    <m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m/>
    <m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m/>
    <m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m/>
    <m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m/>
    <m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m/>
    <m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m/>
    <m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m/>
    <m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m/>
    <m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m/>
    <m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m/>
    <m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m/>
    <m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m/>
    <m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m/>
    <m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m/>
    <m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m/>
    <m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m/>
    <m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m/>
    <m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m/>
    <m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m/>
    <m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m/>
    <m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m/>
    <m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m/>
    <m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m/>
    <m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m/>
    <m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m/>
    <m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m/>
    <m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m/>
    <m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m/>
    <m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m/>
    <m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m/>
    <m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m/>
    <m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m/>
    <m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m/>
    <m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m/>
    <m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m/>
    <m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m/>
    <m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m/>
    <m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m/>
    <m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m/>
    <m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m/>
    <m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m/>
    <m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m/>
    <m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m/>
    <m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m/>
    <m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m/>
    <m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m/>
    <m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m/>
    <m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m/>
    <m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m/>
    <m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m/>
    <m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m/>
    <m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m/>
    <m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m/>
    <m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m/>
    <m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m/>
    <m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m/>
    <m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m/>
    <m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m/>
    <m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m/>
    <m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m/>
    <m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m/>
    <m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m/>
    <m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m/>
    <m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m/>
    <m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m/>
    <m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m/>
    <m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m/>
    <m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m/>
    <m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m/>
    <m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m/>
    <m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m/>
    <m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m/>
    <m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m/>
    <m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m/>
    <m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m/>
    <m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m/>
    <m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m/>
    <m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m/>
    <m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m/>
    <m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m/>
    <m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m/>
    <m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m/>
    <m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m/>
    <m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m/>
    <m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m/>
    <m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m/>
    <m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m/>
    <m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m/>
    <m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m/>
    <m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m/>
    <m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m/>
    <m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m/>
    <m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m/>
    <m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m/>
    <m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m/>
    <m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m/>
    <m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m/>
    <m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m/>
    <m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m/>
    <m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m/>
    <m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m/>
    <m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m/>
    <m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m/>
    <m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m/>
    <m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m/>
    <m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m/>
    <m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m/>
    <m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m/>
    <m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m/>
    <m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m/>
    <m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m/>
    <m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m/>
    <m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m/>
    <m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m/>
    <m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m/>
    <m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m/>
    <m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m/>
    <m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m/>
    <m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m/>
    <m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m/>
    <m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m/>
    <m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m/>
    <m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m/>
    <m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m/>
    <m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m/>
    <m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m/>
    <m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m/>
    <m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m/>
    <m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m/>
    <m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m/>
    <m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m/>
    <m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m/>
    <m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m/>
    <m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m/>
    <m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m/>
    <m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m/>
    <m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m/>
    <m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m/>
    <m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m/>
    <m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m/>
    <m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m/>
    <m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m/>
    <m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m/>
    <m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m/>
    <m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m/>
    <m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m/>
    <m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m/>
    <m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m/>
    <m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m/>
    <m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m/>
    <m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m/>
    <m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m/>
    <m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m/>
    <m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m/>
    <m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m/>
    <m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m/>
    <m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m/>
    <m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m/>
    <m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m/>
    <m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m/>
    <m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m/>
    <m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m/>
    <m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m/>
    <m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m/>
    <m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m/>
    <m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m/>
    <m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m/>
    <m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m/>
    <m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m/>
    <m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m/>
    <m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m/>
    <m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m/>
    <m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m/>
    <m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m/>
    <m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m/>
    <m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m/>
    <m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m/>
    <m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m/>
    <m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m/>
    <m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m/>
    <m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m/>
    <m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m/>
    <m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m/>
    <m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m/>
    <m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m/>
    <m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m/>
    <m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m/>
    <m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m/>
    <m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m/>
    <m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m/>
    <m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m/>
    <m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m/>
    <m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m/>
    <m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m/>
    <m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m/>
    <m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m/>
    <m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m/>
    <m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m/>
    <m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m/>
    <m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m/>
    <m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m/>
    <m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m/>
    <m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m/>
    <m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m/>
    <m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m/>
    <m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m/>
    <m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m/>
    <m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m/>
    <m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m/>
    <m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m/>
    <m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m/>
    <m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m/>
    <m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m/>
    <m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m/>
    <m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m/>
    <m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m/>
    <m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m/>
    <m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m/>
    <m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m/>
    <m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m/>
    <m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m/>
    <m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m/>
    <m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m/>
    <m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m/>
    <m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m/>
    <m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m/>
    <m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m/>
    <m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m/>
    <m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m/>
    <m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m/>
    <m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m/>
    <m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m/>
    <m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m/>
    <m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m/>
    <m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m/>
    <m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m/>
    <m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m/>
    <m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m/>
    <m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m/>
    <m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m/>
    <m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m/>
    <m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m/>
    <m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m/>
    <m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m/>
    <m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m/>
    <m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m/>
    <m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m/>
    <m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m/>
    <m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m/>
    <m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m/>
    <m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m/>
    <m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m/>
    <m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m/>
    <m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m/>
    <m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m/>
    <m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m/>
    <m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m/>
    <m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m/>
    <m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m/>
    <m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m/>
    <m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m/>
    <m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m/>
    <m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m/>
    <m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m/>
    <m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m/>
    <m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m/>
    <m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m/>
    <m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m/>
    <m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m/>
    <m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m/>
    <m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m/>
    <m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m/>
    <m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m/>
    <m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m/>
    <m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m/>
    <m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m/>
    <m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m/>
    <m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m/>
    <m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m/>
    <m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m/>
    <m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m/>
    <m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m/>
    <m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m/>
    <m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m/>
    <m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m/>
    <m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m/>
    <m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m/>
    <m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m/>
    <m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m/>
    <m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m/>
    <m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m/>
    <m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m/>
    <m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m/>
    <m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m/>
    <m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m/>
    <m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m/>
    <m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m/>
    <m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m/>
    <m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m/>
    <m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m/>
    <m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m/>
    <m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m/>
    <m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m/>
    <m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m/>
    <m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m/>
    <m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m/>
    <m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m/>
    <m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m/>
    <m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m/>
    <m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m/>
    <m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m/>
    <m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m/>
    <m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m/>
    <m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m/>
    <m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m/>
    <m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m/>
    <m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m/>
    <m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m/>
    <m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m/>
    <m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m/>
    <m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m/>
    <m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m/>
    <m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m/>
    <m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m/>
    <m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m/>
    <m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m/>
    <m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m/>
    <m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m/>
    <m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m/>
    <m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m/>
    <m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m/>
    <m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m/>
    <m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m/>
    <m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m/>
    <m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m/>
    <m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m/>
    <m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m/>
    <m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m/>
    <m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m/>
    <m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m/>
    <m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m/>
    <m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m/>
    <m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m/>
    <m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m/>
    <m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m/>
    <m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m/>
    <m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m/>
    <m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m/>
    <m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m/>
    <m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m/>
    <m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m/>
    <m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m/>
    <m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m/>
    <m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m/>
    <m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m/>
    <m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m/>
    <m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m/>
    <m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m/>
    <m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m/>
    <m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m/>
    <m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m/>
    <m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m/>
    <m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m/>
    <m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m/>
    <m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m/>
    <m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m/>
    <m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m/>
    <m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m/>
    <m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m/>
    <m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m/>
    <m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m/>
    <m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m/>
    <m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m/>
    <m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m/>
    <m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m/>
    <m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m/>
    <m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m/>
    <m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m/>
    <m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m/>
    <m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m/>
    <m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m/>
    <m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m/>
    <m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m/>
    <m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m/>
    <m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m/>
    <m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m/>
    <m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m/>
    <m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m/>
    <m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m/>
    <m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m/>
    <m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m/>
    <m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m/>
    <m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m/>
    <m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m/>
    <m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m/>
    <m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m/>
    <m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m/>
    <m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m/>
    <m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m/>
    <m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m/>
    <m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m/>
    <m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m/>
    <m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m/>
    <m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m/>
    <m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m/>
    <m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m/>
    <m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m/>
    <m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m/>
    <m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m/>
    <m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m/>
    <m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m/>
    <m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m/>
    <m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m/>
    <m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m/>
    <m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m/>
    <m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m/>
    <m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m/>
    <m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m/>
    <m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m/>
    <m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m/>
    <m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m/>
    <m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m/>
    <m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m/>
    <m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m/>
    <m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m/>
    <m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m/>
    <m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m/>
    <m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m/>
    <m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m/>
    <m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m/>
    <m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m/>
    <m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m/>
    <m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m/>
    <m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m/>
    <m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m/>
    <m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m/>
    <m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m/>
    <m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m/>
    <m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m/>
    <m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m/>
    <m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m/>
    <m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m/>
    <m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m/>
    <m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m/>
    <m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m/>
    <m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m/>
    <m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m/>
    <m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m/>
    <m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m/>
    <m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m/>
    <m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m/>
    <m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m/>
    <m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m/>
    <m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m/>
    <m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m/>
    <m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m/>
    <m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m/>
    <m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m/>
    <m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m/>
    <m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m/>
    <m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m/>
    <m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m/>
    <m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m/>
    <m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m/>
    <m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m/>
    <m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m/>
    <m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m/>
    <m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m/>
    <m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m/>
    <m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m/>
    <m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m/>
    <m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m/>
    <m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m/>
    <m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m/>
    <m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m/>
    <m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m/>
    <m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m/>
    <m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m/>
    <m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m/>
    <m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m/>
    <m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m/>
    <m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m/>
    <m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m/>
    <m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m/>
    <m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m/>
    <m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m/>
    <m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m/>
    <m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m/>
    <m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m/>
    <m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m/>
    <m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m/>
    <m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m/>
    <m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m/>
    <m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m/>
    <m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m/>
    <m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m/>
    <m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m/>
    <m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m/>
    <m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m/>
    <m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m/>
    <m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m/>
    <m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m/>
    <m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m/>
    <m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m/>
    <m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m/>
    <m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m/>
    <m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m/>
    <m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m/>
    <m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m/>
    <m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m/>
    <m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m/>
    <m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m/>
    <m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m/>
    <m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m/>
    <m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m/>
    <m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m/>
    <m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m/>
    <m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m/>
    <m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m/>
    <m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m/>
    <m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m/>
    <m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m/>
    <m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m/>
    <m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m/>
    <m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m/>
    <m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m/>
    <m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m/>
    <m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m/>
    <m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m/>
    <m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m/>
    <m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m/>
    <m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m/>
    <m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m/>
    <m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m/>
    <m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m/>
    <m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m/>
    <m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m/>
    <m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m/>
    <m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m/>
    <m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m/>
    <m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m/>
    <m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m/>
    <m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m/>
    <m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m/>
    <m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m/>
    <m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m/>
    <m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m/>
    <m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m/>
    <m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m/>
    <m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m/>
    <m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m/>
    <m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m/>
    <m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m/>
    <m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m/>
    <m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m/>
    <m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m/>
    <m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m/>
    <m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m/>
    <m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m/>
    <m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m/>
    <m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m/>
    <m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m/>
    <m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m/>
    <m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m/>
    <m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m/>
    <m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m/>
    <m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m/>
    <m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m/>
    <m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m/>
    <m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m/>
    <m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m/>
    <m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m/>
    <m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m/>
    <m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m/>
    <m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m/>
    <m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m/>
    <m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m/>
    <m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m/>
    <m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m/>
    <m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m/>
    <m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m/>
    <m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m/>
    <m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m/>
    <m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m/>
    <m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m/>
    <m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m/>
    <m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m/>
    <m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m/>
    <m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m/>
    <m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m/>
    <m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m/>
    <m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m/>
    <m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m/>
    <m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m/>
    <m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m/>
    <m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m/>
    <m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m/>
    <m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m/>
    <m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m/>
    <m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m/>
    <m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m/>
    <m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m/>
    <m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m/>
    <m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m/>
    <m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m/>
    <m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m/>
    <m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m/>
    <m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m/>
    <m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m/>
    <m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m/>
    <m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m/>
    <m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m/>
    <m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m/>
    <m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m/>
    <m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m/>
    <m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m/>
    <m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m/>
    <m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m/>
    <m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m/>
    <m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m/>
    <m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m/>
    <m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m/>
    <m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m/>
    <m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m/>
    <m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m/>
    <m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m/>
    <m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m/>
    <m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m/>
    <m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m/>
    <m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m/>
    <m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m/>
    <m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m/>
    <m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m/>
    <m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m/>
    <m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m/>
    <m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m/>
    <m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m/>
    <m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m/>
    <m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m/>
    <m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m/>
    <m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m/>
    <m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m/>
    <m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m/>
    <m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m/>
    <m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m/>
    <m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m/>
    <m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m/>
    <m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m/>
    <m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m/>
    <m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m/>
    <m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m/>
    <m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m/>
    <m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m/>
    <m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m/>
    <m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m/>
    <m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m/>
    <m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m/>
    <m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m/>
    <m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m/>
    <m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m/>
    <m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m/>
    <m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m/>
    <m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m/>
    <m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m/>
    <m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m/>
    <m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m/>
    <m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m/>
    <m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m/>
    <m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m/>
    <m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m/>
    <m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m/>
    <m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m/>
    <m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m/>
    <m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m/>
    <m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m/>
    <m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m/>
    <m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m/>
    <m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m/>
    <m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m/>
    <m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m/>
    <m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m/>
    <m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m/>
    <m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m/>
    <m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m/>
    <m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m/>
    <m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m/>
    <m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m/>
    <m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m/>
    <m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m/>
    <m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m/>
    <m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m/>
    <m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m/>
    <m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m/>
    <m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m/>
    <m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m/>
    <m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m/>
    <m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m/>
    <m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m/>
    <m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m/>
    <m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m/>
    <m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m/>
    <m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m/>
    <m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m/>
    <m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m/>
    <m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m/>
    <m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m/>
    <m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m/>
    <m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m/>
    <m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m/>
    <m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m/>
    <m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m/>
    <m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m/>
    <m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m/>
    <m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m/>
    <m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m/>
    <m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m/>
    <m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m/>
    <m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m/>
    <m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m/>
    <m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m/>
    <m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m/>
    <m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m/>
    <m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m/>
    <m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m/>
    <m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m/>
    <m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m/>
    <m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m/>
    <m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m/>
    <m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m/>
    <m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m/>
    <m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m/>
    <m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m/>
    <m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m/>
    <m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m/>
    <m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m/>
    <m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m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m/>
    <m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m/>
    <m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m/>
    <m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m/>
    <m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m/>
    <m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m/>
    <m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m/>
    <m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m/>
    <m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m/>
    <m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m/>
    <m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m/>
    <m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m/>
    <m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m/>
    <m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m/>
    <m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m/>
    <m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m/>
    <m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m/>
    <m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m/>
    <m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m/>
    <m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m/>
    <m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m/>
    <m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m/>
    <m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m/>
    <m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m/>
    <m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m/>
    <m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m/>
    <m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m/>
    <m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m/>
    <m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m/>
    <m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m/>
    <m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m/>
    <m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m/>
    <m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m/>
    <m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m/>
    <m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m/>
    <m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m/>
    <m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m/>
    <m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m/>
    <m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m/>
    <m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m/>
    <m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m/>
    <m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m/>
    <m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m/>
    <m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m/>
    <m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m/>
    <m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m/>
    <m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m/>
    <m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m/>
    <m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m/>
    <m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m/>
    <m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m/>
    <m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m/>
    <m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m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m/>
    <m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m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m/>
    <m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m/>
    <m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m/>
    <m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m/>
    <m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m/>
    <m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m/>
    <m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m/>
    <m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m/>
    <m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m/>
    <m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m/>
    <m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m/>
    <m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m/>
    <m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m/>
    <m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m/>
    <m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m/>
    <m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m/>
    <m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m/>
    <m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m/>
    <m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m/>
    <m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m/>
    <m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m/>
    <m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m/>
    <m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m/>
    <m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m/>
    <m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m/>
    <m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m/>
    <m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m/>
    <m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m/>
    <m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m/>
    <m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m/>
    <m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m/>
    <m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m/>
    <m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m/>
    <m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m/>
    <m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m/>
    <m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m/>
    <m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m/>
    <m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m/>
    <m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m/>
    <m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m/>
    <m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m/>
    <m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m/>
    <m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m/>
    <m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m/>
    <m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m/>
    <m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m/>
    <m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m/>
    <m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m/>
    <m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m/>
    <m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m/>
    <m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m/>
    <m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m/>
    <m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m/>
    <m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m/>
    <m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m/>
    <m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m/>
    <m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m/>
    <m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m/>
    <m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m/>
    <m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m/>
    <m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m/>
    <m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m/>
    <m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m/>
    <m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m/>
    <m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m/>
    <m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m/>
    <m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m/>
    <m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m/>
    <m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m/>
    <m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m/>
    <m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m/>
    <m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m/>
    <m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m/>
    <m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m/>
    <m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m/>
    <m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m/>
    <m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m/>
    <m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m/>
    <m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m/>
    <m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m/>
    <m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m/>
    <m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m/>
    <m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m/>
    <m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m/>
    <m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m/>
    <m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m/>
    <m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m/>
    <m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m/>
    <m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m/>
    <m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m/>
    <m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m/>
    <m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m/>
    <m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m/>
    <m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m/>
    <m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m/>
    <m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m/>
    <m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m/>
    <m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m/>
    <m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m/>
    <m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m/>
    <m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m/>
    <m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m/>
    <m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m/>
    <m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m/>
    <m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m/>
    <m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m/>
    <m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m/>
    <m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m/>
    <m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m/>
    <m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m/>
    <m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m/>
    <m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m/>
    <m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m/>
    <m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m/>
    <m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m/>
    <m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m/>
    <m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m/>
    <m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m/>
    <m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m/>
    <m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m/>
    <m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m/>
    <m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m/>
    <m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m/>
    <m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m/>
    <m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m/>
    <m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m/>
    <m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m/>
    <m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m/>
    <m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m/>
    <m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m/>
    <m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m/>
    <m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m/>
    <m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m/>
    <m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m/>
    <m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m/>
    <m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m/>
    <m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m/>
    <m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m/>
    <m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m/>
    <m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m/>
    <m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m/>
    <m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m/>
    <m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m/>
    <m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m/>
    <m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m/>
    <m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m/>
    <m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m/>
    <m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m/>
    <m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m/>
    <m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m/>
    <m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m/>
    <m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m/>
    <m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m/>
    <m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m/>
    <m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m/>
    <m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m/>
    <m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m/>
    <m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m/>
    <m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m/>
    <m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m/>
    <m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m/>
    <m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m/>
    <m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m/>
    <m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m/>
    <m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m/>
    <m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m/>
    <m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m/>
    <m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m/>
    <m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m/>
    <m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m/>
    <m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m/>
    <m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m/>
    <m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m/>
    <m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m/>
    <m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m/>
    <m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m/>
    <m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m/>
    <m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m/>
    <m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m/>
    <m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m/>
    <m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m/>
    <m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m/>
    <m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m/>
    <m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m/>
    <m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m/>
    <m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m/>
    <m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m/>
    <m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m/>
    <m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m/>
    <m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m/>
    <m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m/>
    <m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m/>
    <m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m/>
    <m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m/>
    <m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m/>
    <m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m/>
    <m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m/>
    <m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m/>
    <m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m/>
    <m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m/>
    <m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m/>
    <m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m/>
    <m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m/>
    <m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m/>
    <m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m/>
    <m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m/>
    <m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m/>
    <m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m/>
    <m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m/>
    <m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m/>
    <m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m/>
    <m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m/>
    <m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m/>
    <m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m/>
    <m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m/>
    <m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m/>
    <m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m/>
    <m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m/>
    <m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m/>
    <m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m/>
    <m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m/>
    <m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m/>
    <m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m/>
    <m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m/>
    <m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m/>
    <m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m/>
    <m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m/>
    <m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m/>
    <m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m/>
    <m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m/>
    <m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m/>
    <m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m/>
    <m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m/>
    <m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m/>
    <m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m/>
    <m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m/>
    <m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m/>
    <m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m/>
    <m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m/>
    <m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m/>
    <m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m/>
    <m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m/>
    <m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m/>
    <m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m/>
    <m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m/>
    <m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m/>
    <m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m/>
    <m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m/>
    <m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m/>
    <m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m/>
    <m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m/>
    <m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m/>
    <m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m/>
    <m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m/>
    <m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m/>
    <m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m/>
    <m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m/>
    <m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m/>
    <m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m/>
    <m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m/>
    <m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m/>
    <m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m/>
    <m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m/>
    <m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m/>
    <m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m/>
    <m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m/>
    <m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m/>
    <m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m/>
    <m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m/>
    <m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m/>
    <m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m/>
    <m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m/>
    <m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m/>
    <m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m/>
    <m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m/>
    <m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m/>
    <m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m/>
    <m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m/>
    <m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m/>
    <m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m/>
    <m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m/>
    <m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m/>
    <m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m/>
    <m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m/>
    <m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m/>
    <m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m/>
    <m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m/>
    <m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m/>
    <m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m/>
    <m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m/>
    <m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m/>
    <m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m/>
    <m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m/>
    <m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m/>
    <m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m/>
    <m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m/>
    <m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m/>
    <m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m/>
    <m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m/>
    <m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m/>
    <m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m/>
    <m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m/>
    <m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m/>
    <m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m/>
    <m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m/>
    <m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m/>
    <m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m/>
    <m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m/>
    <m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m/>
    <m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m/>
    <m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m/>
    <m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m/>
    <m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m/>
    <m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m/>
    <m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m/>
    <m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m/>
    <m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m/>
    <m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m/>
    <m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m/>
    <m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m/>
    <m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m/>
    <m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m/>
    <m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m/>
    <m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m/>
    <m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m/>
    <m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m/>
    <m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m/>
    <m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m/>
    <m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m/>
    <m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m/>
    <m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m/>
    <m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m/>
    <m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m/>
    <m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m/>
    <m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m/>
    <m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m/>
    <m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m/>
    <m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m/>
    <m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m/>
    <m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m/>
    <m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m/>
    <m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m/>
    <m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m/>
    <m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m/>
    <m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m/>
    <m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m/>
    <m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m/>
    <m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m/>
    <m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m/>
    <m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m/>
    <m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m/>
    <m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m/>
    <m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m/>
    <m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m/>
    <m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m/>
    <m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m/>
    <m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m/>
    <m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m/>
    <m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m/>
    <m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m/>
    <m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m/>
    <m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m/>
    <m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m/>
    <m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m/>
    <m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m/>
    <m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m/>
    <m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m/>
    <m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m/>
    <m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m/>
    <m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m/>
    <m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m/>
    <m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m/>
    <m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m/>
    <m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m/>
    <m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m/>
    <m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m/>
    <m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m/>
    <m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m/>
    <m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m/>
    <m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m/>
    <m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m/>
    <m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m/>
    <m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m/>
    <m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m/>
    <m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m/>
    <m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m/>
    <m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m/>
    <m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m/>
    <m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m/>
    <m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m/>
    <m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m/>
    <m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m/>
    <m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m/>
    <m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m/>
    <m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m/>
    <m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m/>
    <m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m/>
    <m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m/>
    <m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m/>
    <m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m/>
    <m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m/>
    <m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m/>
    <m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m/>
    <m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m/>
    <m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m/>
    <m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m/>
    <m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m/>
    <m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m/>
    <m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m/>
    <m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m/>
    <m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m/>
    <m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m/>
    <m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m/>
    <m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m/>
    <m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m/>
    <m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m/>
    <m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m/>
    <m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m/>
    <m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m/>
    <m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m/>
    <m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m/>
    <m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m/>
    <m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m/>
    <m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m/>
    <m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m/>
    <m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m/>
    <m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m/>
    <m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m/>
    <m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m/>
    <m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m/>
    <m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m/>
    <m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m/>
    <m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m/>
    <m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m/>
    <m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m/>
    <m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m/>
    <m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m/>
    <m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m/>
    <m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m/>
    <m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m/>
    <m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m/>
    <m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m/>
    <m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m/>
    <m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m/>
    <m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m/>
    <m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m/>
    <m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m/>
    <m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m/>
    <m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m/>
    <m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m/>
    <m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m/>
    <m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m/>
    <m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m/>
    <m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m/>
    <m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m/>
    <m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m/>
    <m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m/>
    <m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m/>
    <m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m/>
    <m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m/>
    <m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m/>
    <m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m/>
    <m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m/>
    <m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m/>
    <m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m/>
    <m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m/>
    <m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m/>
    <m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m/>
    <m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m/>
    <m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m/>
    <m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m/>
    <m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m/>
    <m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m/>
    <m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m/>
    <m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m/>
    <m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m/>
    <m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m/>
    <m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m/>
    <m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m/>
    <m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m/>
    <m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m/>
    <m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m/>
    <m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m/>
    <m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m/>
    <m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m/>
    <m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m/>
    <m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m/>
    <m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m/>
    <m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m/>
    <m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m/>
    <m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m/>
    <m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m/>
    <m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m/>
    <m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m/>
    <m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m/>
    <m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m/>
    <m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m/>
    <m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m/>
    <m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m/>
    <m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m/>
    <m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m/>
    <m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m/>
    <m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m/>
    <m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m/>
    <m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m/>
    <m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m/>
    <m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m/>
    <m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m/>
    <m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m/>
    <m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m/>
    <m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m/>
    <m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m/>
    <m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m/>
    <m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m/>
    <m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m/>
    <m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m/>
    <m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m/>
    <m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m/>
    <m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m/>
    <m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m/>
    <m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m/>
    <m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m/>
    <m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m/>
    <m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m/>
    <m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m/>
    <m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m/>
    <m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m/>
    <m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m/>
    <m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m/>
    <m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m/>
    <m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m/>
    <m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m/>
    <m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m/>
    <m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m/>
    <m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m/>
    <m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m/>
    <m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m/>
    <m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m/>
    <m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m/>
    <m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m/>
    <m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m/>
    <m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m/>
    <m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m/>
    <m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m/>
    <m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m/>
    <m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m/>
    <m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m/>
    <m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m/>
    <m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m/>
    <m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m/>
    <m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m/>
    <m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m/>
    <m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m/>
    <m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m/>
    <m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m/>
    <m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m/>
    <m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m/>
    <m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m/>
    <m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m/>
    <m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m/>
    <m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m/>
    <m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m/>
    <m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m/>
    <m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m/>
    <m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m/>
    <m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m/>
    <m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m/>
    <m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m/>
    <m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m/>
    <m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m/>
    <m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m/>
    <m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m/>
    <m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m/>
    <m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m/>
    <m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m/>
    <m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m/>
    <m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m/>
    <m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m/>
    <m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m/>
    <m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m/>
    <m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m/>
    <m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m/>
    <m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m/>
    <m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m/>
    <m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m/>
    <m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m/>
    <m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m/>
    <m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m/>
    <m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m/>
    <m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m/>
    <m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m/>
    <m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m/>
    <m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m/>
    <m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m/>
    <m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m/>
    <m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m/>
    <m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m/>
    <m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m/>
    <m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m/>
    <m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m/>
    <m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m/>
    <m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m/>
    <m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m/>
    <m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m/>
    <m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m/>
    <m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m/>
    <m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m/>
    <m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m/>
    <m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m/>
    <m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m/>
    <m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m/>
    <m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m/>
    <m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m/>
    <m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m/>
    <m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m/>
    <m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m/>
    <m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m/>
    <m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m/>
    <m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m/>
    <m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m/>
    <m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m/>
    <m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m/>
    <m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m/>
    <m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m/>
    <m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m/>
    <m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m/>
    <m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m/>
    <m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m/>
    <m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m/>
    <m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m/>
    <m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m/>
    <m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m/>
    <m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m/>
    <m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m/>
    <m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m/>
    <m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m/>
    <m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m/>
    <m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m/>
    <m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m/>
    <m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m/>
    <m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m/>
    <m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m/>
    <m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m/>
    <m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m/>
    <m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m/>
    <m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m/>
    <m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m/>
    <m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m/>
    <m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m/>
    <m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m/>
    <m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m/>
    <m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m/>
    <m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m/>
    <m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m/>
    <m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m/>
    <m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m/>
    <m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m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m/>
    <m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m/>
    <m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m/>
    <m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m/>
    <m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m/>
    <m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m/>
    <m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m/>
    <m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m/>
    <m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m/>
    <m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m/>
    <m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m/>
    <m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m/>
    <m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m/>
    <m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m/>
    <m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m/>
    <m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m/>
    <m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m/>
    <m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m/>
    <m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m/>
    <m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m/>
    <m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m/>
    <m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m/>
    <m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m/>
    <m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m/>
    <m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m/>
    <m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m/>
    <m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m/>
    <m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m/>
    <m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m/>
    <m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m/>
    <m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m/>
    <m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m/>
    <m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m/>
    <m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m/>
    <m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m/>
    <m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m/>
    <m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m/>
    <m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m/>
    <m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m/>
    <m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m/>
    <m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m/>
    <m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m/>
    <m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m/>
    <m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m/>
    <m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m/>
    <m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m/>
    <m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m/>
    <m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m/>
    <m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m/>
    <m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m/>
    <m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m/>
    <m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m/>
    <m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m/>
    <m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m/>
    <m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m/>
    <m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m/>
    <m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m/>
    <m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m/>
    <m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m/>
    <m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m/>
    <m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m/>
    <m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m/>
    <m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m/>
    <m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m/>
    <m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m/>
    <m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m/>
    <m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m/>
    <m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m/>
    <m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m/>
    <m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m/>
    <m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m/>
    <m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m/>
    <m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m/>
    <m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m/>
    <m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m/>
    <m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m/>
    <m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m/>
    <m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m/>
    <m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m/>
    <m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m/>
    <m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m/>
    <m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m/>
    <m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m/>
    <m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m/>
    <m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m/>
    <m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m/>
    <m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m/>
    <m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m/>
    <m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m/>
    <m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m/>
    <m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m/>
    <m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m/>
    <m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m/>
    <m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m/>
    <m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m/>
    <m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m/>
    <m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m/>
    <m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m/>
    <m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m/>
    <m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m/>
    <m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m/>
    <m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m/>
    <m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m/>
    <m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m/>
    <m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m/>
    <m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m/>
    <m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m/>
    <m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m/>
    <m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m/>
    <m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m/>
    <m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m/>
    <m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m/>
    <m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m/>
    <m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m/>
    <m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m/>
    <m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m/>
    <m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m/>
    <m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m/>
    <m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m/>
    <m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m/>
    <m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m/>
    <m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m/>
    <m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m/>
    <m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m/>
    <m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m/>
    <m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m/>
    <m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m/>
    <m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m/>
    <m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m/>
    <m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m/>
    <m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m/>
    <m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m/>
    <m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m/>
    <m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m/>
    <m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m/>
    <m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m/>
    <m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m/>
    <m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m/>
    <m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m/>
    <m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m/>
    <m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m/>
    <m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m/>
    <m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m/>
    <m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m/>
    <m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m/>
    <m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m/>
    <m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m/>
    <m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m/>
    <m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m/>
    <m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m/>
    <m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m/>
    <m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m/>
    <m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m/>
    <m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m/>
    <m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m/>
    <m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m/>
    <m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m/>
    <m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m/>
    <m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m/>
    <m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m/>
    <m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m/>
    <m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m/>
    <m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m/>
    <m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m/>
    <m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m/>
    <m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m/>
    <m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m/>
    <m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m/>
    <m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m/>
    <m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m/>
    <m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m/>
    <m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m/>
    <m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m/>
    <m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m/>
    <m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m/>
    <m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m/>
    <m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m/>
    <m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m/>
    <m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m/>
    <m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m/>
    <m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m/>
    <m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m/>
    <m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m/>
    <m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m/>
    <m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m/>
    <m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m/>
    <m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m/>
    <m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m/>
    <m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m/>
    <m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m/>
    <m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m/>
    <m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m/>
    <m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m/>
    <m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m/>
    <m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m/>
    <m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m/>
    <m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m/>
    <m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m/>
    <m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m/>
    <m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m/>
    <m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m/>
    <m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m/>
    <m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m/>
    <m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m/>
    <m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m/>
    <m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m/>
    <m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m/>
    <m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m/>
    <m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m/>
    <m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m/>
    <m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m/>
    <m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m/>
    <m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m/>
    <m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m/>
    <m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m/>
    <m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m/>
    <m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m/>
    <m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m/>
    <m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m/>
    <m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m/>
    <m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m/>
    <m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m/>
    <m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m/>
    <m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m/>
    <m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m/>
    <m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m/>
    <m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m/>
    <m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m/>
    <m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m/>
    <m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m/>
    <m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m/>
    <m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m/>
    <m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m/>
    <m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m/>
    <m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m/>
    <m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m/>
    <m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m/>
    <m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m/>
    <m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m/>
    <m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m/>
    <m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m/>
    <m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m/>
    <m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m/>
    <m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m/>
    <m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m/>
    <m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m/>
    <m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m/>
    <m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m/>
    <m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m/>
    <m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m/>
    <m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m/>
    <m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m/>
    <m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m/>
    <m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m/>
    <m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m/>
    <m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m/>
    <m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m/>
    <m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m/>
    <m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m/>
    <m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m/>
    <m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m/>
    <m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m/>
    <m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m/>
    <m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m/>
    <m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m/>
    <m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m/>
    <m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m/>
    <m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m/>
    <m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m/>
    <m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m/>
    <m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m/>
    <m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m/>
    <m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m/>
    <m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m/>
    <m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m/>
    <m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m/>
    <m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m/>
    <m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m/>
    <m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m/>
    <m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m/>
    <m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m/>
    <m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m/>
    <m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m/>
    <m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m/>
    <m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m/>
    <m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m/>
    <m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m/>
    <m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m/>
    <m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m/>
    <m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m/>
    <m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m/>
    <m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m/>
    <m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m/>
    <m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m/>
    <m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m/>
    <m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m/>
    <m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m/>
    <m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m/>
    <m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m/>
    <m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m/>
    <m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m/>
    <m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m/>
    <m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m/>
    <m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m/>
    <m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m/>
    <m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m/>
    <m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m/>
    <m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m/>
    <m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m/>
    <m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m/>
    <m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m/>
    <m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m/>
    <m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m/>
    <m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m/>
    <m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m/>
    <m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m/>
    <m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m/>
    <m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m/>
    <m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m/>
    <m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m/>
    <m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m/>
    <m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m/>
    <m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m/>
    <m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m/>
    <m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m/>
    <m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m/>
    <m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m/>
    <m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m/>
    <m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m/>
    <m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m/>
    <m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m/>
    <m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m/>
    <m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m/>
    <m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m/>
    <m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m/>
    <m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m/>
    <m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m/>
    <m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m/>
    <m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m/>
    <m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m/>
    <m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m/>
    <m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m/>
    <m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m/>
    <m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m/>
    <m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m/>
    <m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m/>
    <m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m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m/>
    <m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m/>
    <m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m/>
    <m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m/>
    <m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m/>
    <m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m/>
    <m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m/>
    <m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m/>
    <m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m/>
    <m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m/>
    <m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m/>
    <m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m/>
    <m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m/>
    <m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m/>
    <m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m/>
    <m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m/>
    <m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m/>
    <m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m/>
    <m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m/>
    <m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m/>
    <m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m/>
    <m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m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m/>
    <m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m/>
    <m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m/>
    <m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m/>
    <m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m/>
    <m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m/>
    <m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m/>
    <m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m/>
    <m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m/>
    <m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m/>
    <m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m/>
    <m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m/>
    <m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m/>
    <m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m/>
    <m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m/>
    <m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m/>
    <m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m/>
    <m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m/>
    <m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m/>
    <m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m/>
    <m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m/>
    <m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m/>
    <m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m/>
    <m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m/>
    <m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m/>
    <m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m/>
    <m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m/>
    <m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m/>
    <m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m/>
    <m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m/>
    <m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m/>
    <m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m/>
    <m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m/>
    <m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m/>
    <m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m/>
    <m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m/>
    <m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m/>
    <m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m/>
    <m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m/>
    <m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m/>
    <m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m/>
    <m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m/>
    <m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m/>
    <m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m/>
    <m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m/>
    <m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m/>
    <m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m/>
    <m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m/>
    <m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m/>
    <m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m/>
    <m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m/>
    <m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m/>
    <m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m/>
    <m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m/>
    <m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m/>
    <m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m/>
    <m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m/>
    <m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m/>
    <m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m/>
    <m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m/>
    <m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m/>
    <m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m/>
    <m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m/>
    <m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m/>
    <m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m/>
    <m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m/>
    <m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m/>
    <m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m/>
    <m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m/>
    <m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m/>
    <m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m/>
    <m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m/>
    <m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m/>
    <m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m/>
    <m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m/>
    <m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m/>
    <m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m/>
    <m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m/>
    <m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m/>
    <m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m/>
    <m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m/>
    <m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m/>
    <m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m/>
    <m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m/>
    <m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m/>
    <m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m/>
    <m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m/>
    <m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m/>
    <m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m/>
    <m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m/>
    <m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m/>
    <m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m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m/>
    <m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m/>
    <m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m/>
    <m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m/>
    <m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m/>
    <m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m/>
    <m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m/>
    <m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m/>
    <m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m/>
    <m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m/>
    <m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m/>
    <m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m/>
    <m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m/>
    <m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m/>
    <m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m/>
    <m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m/>
    <m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m/>
    <m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m/>
    <m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m/>
    <m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m/>
    <m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m/>
    <m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m/>
    <m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m/>
    <m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m/>
    <m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m/>
    <m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m/>
    <m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m/>
    <m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m/>
    <m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m/>
    <m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m/>
    <m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m/>
    <m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m/>
    <m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m/>
    <m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m/>
    <m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m/>
    <m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m/>
    <m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m/>
    <m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m/>
    <m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m/>
    <m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m/>
    <m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m/>
    <m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m/>
    <m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m/>
    <m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m/>
    <m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m/>
    <m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m/>
    <m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m/>
    <m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m/>
    <m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m/>
    <m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m/>
    <m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m/>
    <m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m/>
    <m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m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m/>
    <m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m/>
    <m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m/>
    <m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m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m/>
    <m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m/>
    <m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m/>
    <m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m/>
    <m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m/>
    <m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m/>
    <m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m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m/>
    <m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m/>
    <m/>
  </r>
  <r>
    <m/>
    <m/>
    <m/>
    <x v="445"/>
    <m/>
    <x v="4"/>
    <m/>
    <m/>
    <m/>
    <m/>
    <m/>
    <m/>
    <m/>
    <m/>
    <m/>
    <m/>
    <x v="9"/>
    <m/>
    <x v="4114"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C3E1-D074-43C0-8F88-6A297E0C5B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2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6CD0-DEC8-4502-A5D1-01A9F36DB6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0F51-3F7D-4BDE-B9CF-33F12EAAB21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9610E-F543-4BE6-A521-C4784FC2EF7F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6EB8E-197F-446E-BA2F-19386FBC6D4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Average Donation" fld="15" subtotal="average" baseField="5" baseItem="0"/>
  </dataFields>
  <formats count="1">
    <format dxfId="0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W4115"/>
  <sheetViews>
    <sheetView zoomScale="95" zoomScaleNormal="95" workbookViewId="0">
      <pane xSplit="2" ySplit="1" topLeftCell="O4106" activePane="bottomRight" state="frozen"/>
      <selection pane="topRight" activeCell="C1" sqref="C1"/>
      <selection pane="bottomLeft" activeCell="A2" sqref="A2"/>
      <selection pane="bottomRight" activeCell="Q2962" sqref="Q296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11" bestFit="1" customWidth="1"/>
  </cols>
  <sheetData>
    <row r="1" spans="1:23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  <c r="U1" s="12" t="s">
        <v>8379</v>
      </c>
      <c r="V1" s="12" t="s">
        <v>8385</v>
      </c>
      <c r="W1" s="12" t="s">
        <v>8385</v>
      </c>
    </row>
    <row r="2" spans="1:23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3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3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3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3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3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3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3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3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3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3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3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3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3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3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0803-1EDA-43EB-B820-CF0D20FC7B39}">
  <sheetPr>
    <tabColor rgb="FF00B050"/>
  </sheetPr>
  <dimension ref="A1:F6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9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C6F-AD8D-4052-80F9-8747EF1A2679}">
  <sheetPr>
    <tabColor rgb="FF00B050"/>
  </sheetPr>
  <dimension ref="A1:E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8364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B080-6446-420A-8349-5D646FD83AA4}">
  <sheetPr>
    <tabColor rgb="FF00B050"/>
  </sheetPr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5344-2B13-4BE9-A060-A27005A79D78}">
  <sheetPr>
    <tabColor rgb="FF00B050"/>
  </sheetPr>
  <dimension ref="A1:E18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8367</v>
      </c>
      <c r="B6" s="15">
        <v>111</v>
      </c>
      <c r="C6" s="15">
        <v>52</v>
      </c>
      <c r="D6" s="15">
        <v>3</v>
      </c>
      <c r="E6" s="15">
        <v>166</v>
      </c>
    </row>
    <row r="7" spans="1:5" x14ac:dyDescent="0.25">
      <c r="A7" s="14" t="s">
        <v>8377</v>
      </c>
      <c r="B7" s="15">
        <v>100</v>
      </c>
      <c r="C7" s="15">
        <v>49</v>
      </c>
      <c r="D7" s="15">
        <v>4</v>
      </c>
      <c r="E7" s="15">
        <v>153</v>
      </c>
    </row>
    <row r="8" spans="1:5" x14ac:dyDescent="0.25">
      <c r="A8" s="14" t="s">
        <v>8368</v>
      </c>
      <c r="B8" s="15">
        <v>87</v>
      </c>
      <c r="C8" s="15">
        <v>50</v>
      </c>
      <c r="D8" s="15">
        <v>1</v>
      </c>
      <c r="E8" s="15">
        <v>138</v>
      </c>
    </row>
    <row r="9" spans="1:5" x14ac:dyDescent="0.25">
      <c r="A9" s="14" t="s">
        <v>8369</v>
      </c>
      <c r="B9" s="15">
        <v>72</v>
      </c>
      <c r="C9" s="15">
        <v>47</v>
      </c>
      <c r="D9" s="15">
        <v>4</v>
      </c>
      <c r="E9" s="15">
        <v>123</v>
      </c>
    </row>
    <row r="10" spans="1:5" x14ac:dyDescent="0.25">
      <c r="A10" s="14" t="s">
        <v>8371</v>
      </c>
      <c r="B10" s="15">
        <v>65</v>
      </c>
      <c r="C10" s="15">
        <v>50</v>
      </c>
      <c r="D10" s="15"/>
      <c r="E10" s="15">
        <v>115</v>
      </c>
    </row>
    <row r="11" spans="1:5" x14ac:dyDescent="0.25">
      <c r="A11" s="14" t="s">
        <v>8374</v>
      </c>
      <c r="B11" s="15">
        <v>71</v>
      </c>
      <c r="C11" s="15">
        <v>39</v>
      </c>
      <c r="D11" s="15">
        <v>3</v>
      </c>
      <c r="E11" s="15">
        <v>113</v>
      </c>
    </row>
    <row r="12" spans="1:5" x14ac:dyDescent="0.25">
      <c r="A12" s="14" t="s">
        <v>8376</v>
      </c>
      <c r="B12" s="15">
        <v>71</v>
      </c>
      <c r="C12" s="15">
        <v>40</v>
      </c>
      <c r="D12" s="15">
        <v>2</v>
      </c>
      <c r="E12" s="15">
        <v>113</v>
      </c>
    </row>
    <row r="13" spans="1:5" x14ac:dyDescent="0.25">
      <c r="A13" s="14" t="s">
        <v>8370</v>
      </c>
      <c r="B13" s="15">
        <v>59</v>
      </c>
      <c r="C13" s="15">
        <v>34</v>
      </c>
      <c r="D13" s="15">
        <v>4</v>
      </c>
      <c r="E13" s="15">
        <v>97</v>
      </c>
    </row>
    <row r="14" spans="1:5" x14ac:dyDescent="0.25">
      <c r="A14" s="14" t="s">
        <v>8373</v>
      </c>
      <c r="B14" s="15">
        <v>56</v>
      </c>
      <c r="C14" s="15">
        <v>33</v>
      </c>
      <c r="D14" s="15">
        <v>7</v>
      </c>
      <c r="E14" s="15">
        <v>96</v>
      </c>
    </row>
    <row r="15" spans="1:5" x14ac:dyDescent="0.25">
      <c r="A15" s="14" t="s">
        <v>8375</v>
      </c>
      <c r="B15" s="15">
        <v>56</v>
      </c>
      <c r="C15" s="15">
        <v>33</v>
      </c>
      <c r="D15" s="15">
        <v>3</v>
      </c>
      <c r="E15" s="15">
        <v>92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9E5D-324D-4956-A49E-EF1B4F8A2B47}">
  <sheetPr>
    <tabColor rgb="FF00B050"/>
  </sheetPr>
  <dimension ref="A1:H13"/>
  <sheetViews>
    <sheetView workbookViewId="0">
      <selection activeCell="O15" sqref="O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IFERROR(B2/$E2,"")</f>
        <v>0.75806451612903225</v>
      </c>
      <c r="G2" s="20">
        <f>IFERROR(C2/$E2,"")</f>
        <v>0.24193548387096775</v>
      </c>
      <c r="H2" s="20">
        <f>IFERROR(D2/$E2,"")</f>
        <v>0</v>
      </c>
    </row>
    <row r="3" spans="1:8" x14ac:dyDescent="0.25">
      <c r="A3" t="s">
        <v>8394</v>
      </c>
      <c r="B3">
        <f>COUNTIFS(Kickstarter!$D:$D,"&lt;=4999",Kickstarter!$F:$F,"Successful",Kickstarter!$R:$R,"Plays",Kickstarter!$D:$D,"&gt;=1000")</f>
        <v>388</v>
      </c>
      <c r="C3">
        <f>COUNTIFS(Kickstarter!$D:$D,"&lt;=4999",Kickstarter!$F:$F,"Failed",Kickstarter!$R:$R,"Plays",Kickstarter!$D:$D,"&gt;=1000")</f>
        <v>146</v>
      </c>
      <c r="D3">
        <f>COUNTIFS(Kickstarter!$D:$D,"&lt;4999",Kickstarter!$F:$F,"canceled",Kickstarter!$R:$R,"Plays",Kickstarter!$D:$D,"&gt;1000")</f>
        <v>0</v>
      </c>
      <c r="E3">
        <f t="shared" ref="E3:E13" si="0">SUM(B3:D3)</f>
        <v>534</v>
      </c>
      <c r="F3" s="20">
        <f t="shared" ref="F3:H13" si="1">IFERROR(B3/$E3,"")</f>
        <v>0.72659176029962547</v>
      </c>
      <c r="G3" s="20">
        <f t="shared" si="1"/>
        <v>0.27340823970037453</v>
      </c>
      <c r="H3" s="20">
        <f t="shared" si="1"/>
        <v>0</v>
      </c>
    </row>
    <row r="4" spans="1:8" x14ac:dyDescent="0.25">
      <c r="A4" t="s">
        <v>8395</v>
      </c>
      <c r="B4">
        <f>COUNTIFS(Kickstarter!$D:$D,"&lt;=9999",Kickstarter!$F:$F,"Successful",Kickstarter!$R:$R,"Plays",Kickstarter!$D:$D,"&gt;=5000")</f>
        <v>93</v>
      </c>
      <c r="C4">
        <f>COUNTIFS(Kickstarter!$D:$D,"&lt;=9999",Kickstarter!$F:$F,"Failed",Kickstarter!$R:$R,"Plays",Kickstarter!$D:$D,"&gt;=5000")</f>
        <v>76</v>
      </c>
      <c r="D4">
        <f>COUNTIFS(Kickstarter!$D:$D,"&lt;9999",Kickstarter!$F:$F,"canceled",Kickstarter!$R:$R,"Plays",Kickstarter!$D:$D,"&gt;5000")</f>
        <v>0</v>
      </c>
      <c r="E4">
        <f t="shared" si="0"/>
        <v>169</v>
      </c>
      <c r="F4" s="20">
        <f t="shared" si="1"/>
        <v>0.55029585798816572</v>
      </c>
      <c r="G4" s="20">
        <f t="shared" si="1"/>
        <v>0.44970414201183434</v>
      </c>
      <c r="H4" s="20">
        <f t="shared" si="1"/>
        <v>0</v>
      </c>
    </row>
    <row r="5" spans="1:8" x14ac:dyDescent="0.25">
      <c r="A5" t="s">
        <v>8396</v>
      </c>
      <c r="B5">
        <f>COUNTIFS(Kickstarter!$D:$D,"&lt;=14999",Kickstarter!$F:$F,"Successful",Kickstarter!$R:$R,"Plays",Kickstarter!$D:$D,"&gt;=10000")</f>
        <v>39</v>
      </c>
      <c r="C5">
        <f>COUNTIFS(Kickstarter!$D:$D,"&lt;=14999",Kickstarter!$F:$F,"Failed",Kickstarter!$R:$R,"Plays",Kickstarter!$D:$D,"&gt;=10000")</f>
        <v>33</v>
      </c>
      <c r="D5">
        <f>COUNTIFS(Kickstarter!$D:$D,"&lt;14999",Kickstarter!$F:$F,"canceled",Kickstarter!$R:$R,"Plays",Kickstarter!$D:$D,"&gt;10000")</f>
        <v>0</v>
      </c>
      <c r="E5">
        <f t="shared" si="0"/>
        <v>72</v>
      </c>
      <c r="F5" s="20">
        <f t="shared" si="1"/>
        <v>0.54166666666666663</v>
      </c>
      <c r="G5" s="20">
        <f t="shared" si="1"/>
        <v>0.45833333333333331</v>
      </c>
      <c r="H5" s="20">
        <f t="shared" si="1"/>
        <v>0</v>
      </c>
    </row>
    <row r="6" spans="1:8" x14ac:dyDescent="0.25">
      <c r="A6" t="s">
        <v>8397</v>
      </c>
      <c r="B6">
        <f>COUNTIFS(Kickstarter!$D:$D,"&lt;=19999",Kickstarter!$F:$F,"Successful",Kickstarter!$R:$R,"Plays",Kickstarter!$D:$D,"&gt;=15000")</f>
        <v>12</v>
      </c>
      <c r="C6">
        <f>COUNTIFS(Kickstarter!$D:$D,"&lt;=19999",Kickstarter!$F:$F,"Failed",Kickstarter!$R:$R,"Plays",Kickstarter!$D:$D,"&gt;=15000")</f>
        <v>12</v>
      </c>
      <c r="D6">
        <f>COUNTIFS(Kickstarter!$D:$D,"&lt;19999",Kickstarter!$F:$F,"canceled",Kickstarter!$R:$R,"Plays",Kickstarter!$D:$D,"&gt;15000")</f>
        <v>0</v>
      </c>
      <c r="E6">
        <f t="shared" si="0"/>
        <v>24</v>
      </c>
      <c r="F6" s="20">
        <f t="shared" si="1"/>
        <v>0.5</v>
      </c>
      <c r="G6" s="20">
        <f t="shared" si="1"/>
        <v>0.5</v>
      </c>
      <c r="H6" s="20">
        <f t="shared" si="1"/>
        <v>0</v>
      </c>
    </row>
    <row r="7" spans="1:8" x14ac:dyDescent="0.25">
      <c r="A7" t="s">
        <v>8398</v>
      </c>
      <c r="B7">
        <f>COUNTIFS(Kickstarter!$D:$D,"&lt;=24999",Kickstarter!$F:$F,"Successful",Kickstarter!$R:$R,"Plays",Kickstarter!$D:$D,"&gt;=20000")</f>
        <v>9</v>
      </c>
      <c r="C7">
        <f>COUNTIFS(Kickstarter!$D:$D,"&lt;=24999",Kickstarter!$F:$F,"Failed",Kickstarter!$R:$R,"Plays",Kickstarter!$D:$D,"&gt;=20000")</f>
        <v>11</v>
      </c>
      <c r="D7">
        <f>COUNTIFS(Kickstarter!$D:$D,"&lt;24999",Kickstarter!$F:$F,"canceled",Kickstarter!$R:$R,"Plays",Kickstarter!$D:$D,"&gt;20000")</f>
        <v>0</v>
      </c>
      <c r="E7">
        <f t="shared" si="0"/>
        <v>20</v>
      </c>
      <c r="F7" s="20">
        <f t="shared" si="1"/>
        <v>0.45</v>
      </c>
      <c r="G7" s="20">
        <f t="shared" si="1"/>
        <v>0.55000000000000004</v>
      </c>
      <c r="H7" s="20">
        <f t="shared" si="1"/>
        <v>0</v>
      </c>
    </row>
    <row r="8" spans="1:8" x14ac:dyDescent="0.25">
      <c r="A8" t="s">
        <v>8404</v>
      </c>
      <c r="B8">
        <f>COUNTIFS(Kickstarter!$D:$D,"&lt;=29999",Kickstarter!$F:$F,"Successful",Kickstarter!$R:$R,"Plays",Kickstarter!$D:$D,"&gt;=25000")</f>
        <v>1</v>
      </c>
      <c r="C8">
        <f>COUNTIFS(Kickstarter!$D:$D,"&lt;=29999",Kickstarter!$F:$F,"Failed",Kickstarter!$R:$R,"Plays",Kickstarter!$D:$D,"&gt;=25000")</f>
        <v>4</v>
      </c>
      <c r="D8">
        <f>COUNTIFS(Kickstarter!$D:$D,"&lt;29999",Kickstarter!$F:$F,"canceled",Kickstarter!$R:$R,"Plays",Kickstarter!$D:$D,"&gt;25000")</f>
        <v>0</v>
      </c>
      <c r="E8">
        <f t="shared" si="0"/>
        <v>5</v>
      </c>
      <c r="F8" s="20">
        <f t="shared" si="1"/>
        <v>0.2</v>
      </c>
      <c r="G8" s="20">
        <f t="shared" si="1"/>
        <v>0.8</v>
      </c>
      <c r="H8" s="20">
        <f t="shared" si="1"/>
        <v>0</v>
      </c>
    </row>
    <row r="9" spans="1:8" x14ac:dyDescent="0.25">
      <c r="A9" t="s">
        <v>8399</v>
      </c>
      <c r="B9">
        <f>COUNTIFS(Kickstarter!$D:$D,"&lt;=34999",Kickstarter!$F:$F,"Successful",Kickstarter!$R:$R,"Plays",Kickstarter!$D:$D,"&gt;=30000")</f>
        <v>3</v>
      </c>
      <c r="C9">
        <f>COUNTIFS(Kickstarter!$D:$D,"&lt;=34999",Kickstarter!$F:$F,"Failed",Kickstarter!$R:$R,"Plays",Kickstarter!$D:$D,"&gt;=30000")</f>
        <v>8</v>
      </c>
      <c r="D9">
        <f>COUNTIFS(Kickstarter!$D:$D,"&lt;34999",Kickstarter!$F:$F,"canceled",Kickstarter!$R:$R,"Plays",Kickstarter!$D:$D,"&gt;30000")</f>
        <v>0</v>
      </c>
      <c r="E9">
        <f t="shared" si="0"/>
        <v>11</v>
      </c>
      <c r="F9" s="20">
        <f t="shared" si="1"/>
        <v>0.27272727272727271</v>
      </c>
      <c r="G9" s="20">
        <f t="shared" si="1"/>
        <v>0.72727272727272729</v>
      </c>
      <c r="H9" s="20">
        <f t="shared" si="1"/>
        <v>0</v>
      </c>
    </row>
    <row r="10" spans="1:8" x14ac:dyDescent="0.25">
      <c r="A10" t="s">
        <v>8400</v>
      </c>
      <c r="B10">
        <f>COUNTIFS(Kickstarter!$D:$D,"&lt;=39999",Kickstarter!$F:$F,"Successful",Kickstarter!$R:$R,"Plays",Kickstarter!$D:$D,"&gt;=35000")</f>
        <v>4</v>
      </c>
      <c r="C10">
        <f>COUNTIFS(Kickstarter!$D:$D,"&lt;=39999",Kickstarter!$F:$F,"Failed",Kickstarter!$R:$R,"Plays",Kickstarter!$D:$D,"&gt;=35000")</f>
        <v>2</v>
      </c>
      <c r="D10">
        <f>COUNTIFS(Kickstarter!$D:$D,"&lt;39999",Kickstarter!$F:$F,"canceled",Kickstarter!$R:$R,"Plays",Kickstarter!$D:$D,"&gt;35000")</f>
        <v>0</v>
      </c>
      <c r="E10">
        <f t="shared" si="0"/>
        <v>6</v>
      </c>
      <c r="F10" s="20">
        <f t="shared" si="1"/>
        <v>0.66666666666666663</v>
      </c>
      <c r="G10" s="20">
        <f t="shared" si="1"/>
        <v>0.33333333333333331</v>
      </c>
      <c r="H10" s="20">
        <f t="shared" si="1"/>
        <v>0</v>
      </c>
    </row>
    <row r="11" spans="1:8" x14ac:dyDescent="0.25">
      <c r="A11" t="s">
        <v>8401</v>
      </c>
      <c r="B11">
        <f>COUNTIFS(Kickstarter!$D:$D,"&lt;=44999",Kickstarter!$F:$F,"Successful",Kickstarter!$R:$R,"Plays",Kickstarter!$D:$D,"&gt;=40000")</f>
        <v>2</v>
      </c>
      <c r="C11">
        <f>COUNTIFS(Kickstarter!$D:$D,"&lt;=44999",Kickstarter!$F:$F,"Failed",Kickstarter!$R:$R,"Plays",Kickstarter!$D:$D,"&gt;=40000")</f>
        <v>1</v>
      </c>
      <c r="D11">
        <f>COUNTIFS(Kickstarter!$D:$D,"&lt;44999",Kickstarter!$F:$F,"canceled",Kickstarter!$R:$R,"Plays",Kickstarter!$D:$D,"&gt;40000")</f>
        <v>0</v>
      </c>
      <c r="E11">
        <f t="shared" si="0"/>
        <v>3</v>
      </c>
      <c r="F11" s="20">
        <f t="shared" si="1"/>
        <v>0.66666666666666663</v>
      </c>
      <c r="G11" s="20">
        <f t="shared" si="1"/>
        <v>0.33333333333333331</v>
      </c>
      <c r="H11" s="20">
        <f t="shared" si="1"/>
        <v>0</v>
      </c>
    </row>
    <row r="12" spans="1:8" x14ac:dyDescent="0.25">
      <c r="A12" t="s">
        <v>8402</v>
      </c>
      <c r="B12">
        <f>COUNTIFS(Kickstarter!$D:$D,"&lt;=49999",Kickstarter!$F:$F,"Successful",Kickstarter!$R:$R,"Plays",Kickstarter!$D:$D,"&gt;=45000")</f>
        <v>0</v>
      </c>
      <c r="C12">
        <f>COUNTIFS(Kickstarter!$D:$D,"&lt;=49999",Kickstarter!$F:$F,"Failed",Kickstarter!$R:$R,"Plays",Kickstarter!$D:$D,"&gt;=45000")</f>
        <v>1</v>
      </c>
      <c r="D12">
        <f>COUNTIFS(Kickstarter!$D:$D,"&lt;49999",Kickstarter!$F:$F,"canceled",Kickstarter!$R:$R,"Plays",Kickstarter!$D:$D,"&gt;45000")</f>
        <v>0</v>
      </c>
      <c r="E12">
        <f t="shared" si="0"/>
        <v>1</v>
      </c>
      <c r="F12" s="20">
        <f t="shared" si="1"/>
        <v>0</v>
      </c>
      <c r="G12" s="20">
        <f t="shared" si="1"/>
        <v>1</v>
      </c>
      <c r="H12" s="20">
        <f t="shared" si="1"/>
        <v>0</v>
      </c>
    </row>
    <row r="13" spans="1:8" x14ac:dyDescent="0.25">
      <c r="A13" t="s">
        <v>8403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COUNTIFS(Kickstarter!$F:$F,"canceled",Kickstarter!$R:$R,"Plays",Kickstarter!$D:$D,"&gt;50000")</f>
        <v>0</v>
      </c>
      <c r="E13">
        <f t="shared" si="0"/>
        <v>16</v>
      </c>
      <c r="F13" s="20">
        <f t="shared" si="1"/>
        <v>0.125</v>
      </c>
      <c r="G13" s="20">
        <f t="shared" si="1"/>
        <v>0.875</v>
      </c>
      <c r="H13" s="20">
        <f t="shared" si="1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8543-F513-4F38-B7CC-4FCBDF0239CA}">
  <dimension ref="A1:F8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IFERROR(VLOOKUP($A2,Kickstarter!$B$1:$T$4115,MATCH('Edinburgh Research'!E$1,Kickstarter!$B$1:$T$1,0),FALSE),"")</f>
        <v>51.79</v>
      </c>
      <c r="F2">
        <f>IFERROR(VLOOKUP($A2,Kickstarter!$B$1:$T$4115,MATCH("backers_count",Kickstarter!$B$1:$T$1,0),FALSE),"")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IFERROR(VLOOKUP($A3,Kickstarter!$B$1:$T$4115,MATCH('Edinburgh Research'!E$1,Kickstarter!$B$1:$T$1,0),FALSE),"")</f>
        <v>36.07</v>
      </c>
      <c r="F3">
        <f>IFERROR(VLOOKUP($A3,Kickstarter!$B$1:$T$4115,MATCH("backers_count",Kickstarter!$B$1:$T$1,0),FALSE),"")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IFERROR(VLOOKUP($A4,Kickstarter!$B$1:$T$4115,MATCH('Edinburgh Research'!E$1,Kickstarter!$B$1:$T$1,0),FALSE),"")</f>
        <v>33.03</v>
      </c>
      <c r="F4">
        <f>IFERROR(VLOOKUP($A4,Kickstarter!$B$1:$T$4115,MATCH("backers_count",Kickstarter!$B$1:$T$1,0),FALSE),"")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IFERROR(VLOOKUP($A5,Kickstarter!$B$1:$T$4115,MATCH('Edinburgh Research'!E$1,Kickstarter!$B$1:$T$1,0),FALSE),"")</f>
        <v>44.92</v>
      </c>
      <c r="F5">
        <f>IFERROR(VLOOKUP($A5,Kickstarter!$B$1:$T$4115,MATCH("backers_count",Kickstarter!$B$1:$T$1,0),FALSE),"")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IFERROR(VLOOKUP($A6,Kickstarter!$B$1:$T$4115,MATCH('Edinburgh Research'!E$1,Kickstarter!$B$1:$T$1,0),FALSE),"")</f>
        <v>36.61</v>
      </c>
      <c r="F6">
        <f>IFERROR(VLOOKUP($A6,Kickstarter!$B$1:$T$4115,MATCH("backers_count",Kickstarter!$B$1:$T$1,0),FALSE),"")</f>
        <v>113</v>
      </c>
    </row>
    <row r="8" spans="1:6" x14ac:dyDescent="0.25">
      <c r="C8">
        <v>5000</v>
      </c>
      <c r="E8">
        <f>AVERAGE(E2:E6)</f>
        <v>40.484000000000002</v>
      </c>
      <c r="F8">
        <f>C8/E8</f>
        <v>123.50558245232683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31C0B-B6AD-479A-8064-710AFDD4F23E}">
  <dimension ref="A1:F5"/>
  <sheetViews>
    <sheetView tabSelected="1" workbookViewId="0">
      <selection activeCell="B3" sqref="B3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3" width="6.140625" bestFit="1" customWidth="1"/>
    <col min="4" max="4" width="4.42578125" bestFit="1" customWidth="1"/>
    <col min="5" max="5" width="10" bestFit="1" customWidth="1"/>
    <col min="6" max="7" width="12" bestFit="1" customWidth="1"/>
    <col min="8" max="10" width="23.85546875" bestFit="1" customWidth="1"/>
    <col min="11" max="11" width="23" bestFit="1" customWidth="1"/>
    <col min="12" max="12" width="28.85546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B3" s="13" t="s">
        <v>8359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t="s">
        <v>8384</v>
      </c>
      <c r="B5" s="18">
        <v>82.295992217898842</v>
      </c>
      <c r="C5" s="18">
        <v>52.942278942570645</v>
      </c>
      <c r="D5" s="18">
        <v>84.457878787878784</v>
      </c>
      <c r="E5" s="18">
        <v>96.558364627498676</v>
      </c>
      <c r="F5" s="15">
        <v>79.470941408821773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Edinburgh Research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lane</cp:lastModifiedBy>
  <dcterms:created xsi:type="dcterms:W3CDTF">2017-04-20T15:17:24Z</dcterms:created>
  <dcterms:modified xsi:type="dcterms:W3CDTF">2021-08-15T15:43:31Z</dcterms:modified>
</cp:coreProperties>
</file>