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ago\Documents\gitrepos\recycle_robot_2\TestScripts\"/>
    </mc:Choice>
  </mc:AlternateContent>
  <xr:revisionPtr revIDLastSave="0" documentId="13_ncr:1_{4B6F7A0D-1851-4625-9315-A97DFD677078}" xr6:coauthVersionLast="47" xr6:coauthVersionMax="47" xr10:uidLastSave="{00000000-0000-0000-0000-000000000000}"/>
  <bookViews>
    <workbookView xWindow="-98" yWindow="-98" windowWidth="24496" windowHeight="15675" xr2:uid="{6344C3F8-D6F0-401F-ABA4-5A88C86FF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8" i="1" s="1"/>
  <c r="F49" i="1" s="1"/>
  <c r="H46" i="1"/>
  <c r="H47" i="1" s="1"/>
  <c r="H48" i="1" s="1"/>
  <c r="H49" i="1" s="1"/>
  <c r="G46" i="1"/>
  <c r="G47" i="1" s="1"/>
  <c r="G48" i="1" s="1"/>
  <c r="G49" i="1" s="1"/>
  <c r="F46" i="1"/>
  <c r="E46" i="1"/>
  <c r="E47" i="1" s="1"/>
  <c r="E48" i="1" s="1"/>
  <c r="E49" i="1" s="1"/>
  <c r="D46" i="1"/>
  <c r="D47" i="1" s="1"/>
  <c r="D48" i="1" s="1"/>
  <c r="D49" i="1" s="1"/>
  <c r="C46" i="1"/>
  <c r="C47" i="1" s="1"/>
  <c r="C48" i="1" s="1"/>
  <c r="C49" i="1" s="1"/>
  <c r="E44" i="1"/>
  <c r="F44" i="1"/>
  <c r="G44" i="1"/>
  <c r="H44" i="1"/>
  <c r="D44" i="1"/>
  <c r="E39" i="1"/>
  <c r="F39" i="1"/>
  <c r="G39" i="1"/>
  <c r="H39" i="1"/>
  <c r="D39" i="1"/>
  <c r="E34" i="1"/>
  <c r="F34" i="1"/>
  <c r="G34" i="1"/>
  <c r="H34" i="1"/>
  <c r="D34" i="1"/>
  <c r="D29" i="1"/>
  <c r="C44" i="1"/>
  <c r="D43" i="1"/>
  <c r="E43" i="1"/>
  <c r="F43" i="1"/>
  <c r="G43" i="1"/>
  <c r="H43" i="1"/>
  <c r="C43" i="1"/>
  <c r="E42" i="1"/>
  <c r="F42" i="1"/>
  <c r="G42" i="1"/>
  <c r="H42" i="1"/>
  <c r="D42" i="1"/>
  <c r="C42" i="1"/>
  <c r="D41" i="1"/>
  <c r="C41" i="1"/>
  <c r="E41" i="1"/>
  <c r="F41" i="1"/>
  <c r="G41" i="1"/>
  <c r="H41" i="1"/>
  <c r="C39" i="1"/>
  <c r="D38" i="1"/>
  <c r="E38" i="1"/>
  <c r="F38" i="1"/>
  <c r="G38" i="1"/>
  <c r="H38" i="1"/>
  <c r="C38" i="1"/>
  <c r="D37" i="1"/>
  <c r="E37" i="1"/>
  <c r="F37" i="1"/>
  <c r="G37" i="1"/>
  <c r="H37" i="1"/>
  <c r="C37" i="1"/>
  <c r="E36" i="1"/>
  <c r="F36" i="1"/>
  <c r="G36" i="1"/>
  <c r="H36" i="1"/>
  <c r="D36" i="1"/>
  <c r="C36" i="1"/>
  <c r="C34" i="1"/>
  <c r="C33" i="1"/>
  <c r="D33" i="1"/>
  <c r="E33" i="1"/>
  <c r="F33" i="1"/>
  <c r="G33" i="1"/>
  <c r="H33" i="1"/>
  <c r="D32" i="1"/>
  <c r="E32" i="1"/>
  <c r="F32" i="1"/>
  <c r="G32" i="1"/>
  <c r="H32" i="1"/>
  <c r="C32" i="1"/>
  <c r="D31" i="1"/>
  <c r="C31" i="1"/>
  <c r="E31" i="1"/>
  <c r="F31" i="1"/>
  <c r="G31" i="1"/>
  <c r="H31" i="1"/>
  <c r="E26" i="1"/>
  <c r="F26" i="1"/>
  <c r="G26" i="1"/>
  <c r="H26" i="1"/>
  <c r="D26" i="1"/>
  <c r="C29" i="1"/>
  <c r="H28" i="1"/>
  <c r="H29" i="1" s="1"/>
  <c r="C28" i="1"/>
  <c r="D27" i="1"/>
  <c r="D28" i="1" s="1"/>
  <c r="H27" i="1"/>
  <c r="E27" i="1"/>
  <c r="E28" i="1" s="1"/>
  <c r="E29" i="1" s="1"/>
  <c r="F27" i="1"/>
  <c r="F28" i="1" s="1"/>
  <c r="F29" i="1" s="1"/>
  <c r="G27" i="1"/>
  <c r="G28" i="1" s="1"/>
  <c r="G29" i="1" s="1"/>
  <c r="C27" i="1"/>
  <c r="C26" i="1"/>
  <c r="B8" i="1"/>
  <c r="D22" i="1"/>
  <c r="D23" i="1" s="1"/>
  <c r="D24" i="1" s="1"/>
  <c r="E22" i="1"/>
  <c r="E23" i="1" s="1"/>
  <c r="E24" i="1" s="1"/>
  <c r="F22" i="1"/>
  <c r="F23" i="1" s="1"/>
  <c r="F24" i="1" s="1"/>
  <c r="G22" i="1"/>
  <c r="G23" i="1" s="1"/>
  <c r="G24" i="1" s="1"/>
  <c r="H22" i="1"/>
  <c r="H23" i="1" s="1"/>
  <c r="H24" i="1" s="1"/>
  <c r="C22" i="1"/>
  <c r="C23" i="1" s="1"/>
  <c r="C24" i="1" s="1"/>
  <c r="C21" i="1"/>
  <c r="F21" i="1"/>
  <c r="E21" i="1"/>
  <c r="G21" i="1"/>
  <c r="H21" i="1"/>
  <c r="D21" i="1"/>
  <c r="B5" i="1"/>
  <c r="G5" i="1"/>
  <c r="G6" i="1" s="1"/>
  <c r="G7" i="1" s="1"/>
  <c r="G8" i="1" s="1"/>
  <c r="F5" i="1"/>
  <c r="F6" i="1" s="1"/>
  <c r="F7" i="1" s="1"/>
  <c r="F8" i="1" s="1"/>
  <c r="E5" i="1"/>
  <c r="E6" i="1" s="1"/>
  <c r="E7" i="1" s="1"/>
  <c r="E8" i="1" s="1"/>
  <c r="D5" i="1"/>
  <c r="D6" i="1" s="1"/>
  <c r="D7" i="1" s="1"/>
  <c r="D8" i="1" s="1"/>
  <c r="C5" i="1"/>
  <c r="C6" i="1" s="1"/>
  <c r="C7" i="1" s="1"/>
  <c r="C8" i="1" s="1"/>
  <c r="B6" i="1"/>
  <c r="B7" i="1" s="1"/>
</calcChain>
</file>

<file path=xl/sharedStrings.xml><?xml version="1.0" encoding="utf-8"?>
<sst xmlns="http://schemas.openxmlformats.org/spreadsheetml/2006/main" count="58" uniqueCount="21">
  <si>
    <t>Image Centre x,y</t>
  </si>
  <si>
    <t>2592, 1944</t>
  </si>
  <si>
    <t>Click</t>
  </si>
  <si>
    <t>pixel size (mm)</t>
  </si>
  <si>
    <t>focal length (mm)</t>
  </si>
  <si>
    <t>depth (mm)</t>
  </si>
  <si>
    <t>X, Y (mm)</t>
  </si>
  <si>
    <t>error %</t>
  </si>
  <si>
    <t>True Dx</t>
  </si>
  <si>
    <t>True Dy</t>
  </si>
  <si>
    <t>Pixel Offset (mm)</t>
  </si>
  <si>
    <t>x</t>
  </si>
  <si>
    <t>y</t>
  </si>
  <si>
    <t>Test</t>
  </si>
  <si>
    <t>Image Size</t>
  </si>
  <si>
    <t>Clicks</t>
  </si>
  <si>
    <t>Points</t>
  </si>
  <si>
    <t>Point</t>
  </si>
  <si>
    <t>True Dx (mm)</t>
  </si>
  <si>
    <t>True Dy (mm)</t>
  </si>
  <si>
    <t>Pixel Offset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</si>
</sst>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5D1E-97D8-42B7-A391-8678BE6DC157}">
  <dimension ref="A1:N51"/>
  <sheetViews>
    <sheetView tabSelected="1" topLeftCell="A29" zoomScale="121" zoomScaleNormal="121" workbookViewId="0">
      <selection activeCell="C46" sqref="C46"/>
    </sheetView>
  </sheetViews>
  <sheetFormatPr defaultRowHeight="14.25" x14ac:dyDescent="0.45"/>
  <cols>
    <col min="1" max="1" width="15.73046875" bestFit="1" customWidth="1"/>
    <col min="10" max="10" width="14.46484375" bestFit="1" customWidth="1"/>
    <col min="11" max="11" width="11.06640625" bestFit="1" customWidth="1"/>
    <col min="12" max="12" width="9.86328125" bestFit="1" customWidth="1"/>
    <col min="13" max="13" width="11.06640625" bestFit="1" customWidth="1"/>
  </cols>
  <sheetData>
    <row r="1" spans="1:14" x14ac:dyDescent="0.45">
      <c r="A1" t="s">
        <v>14</v>
      </c>
      <c r="B1" s="7" t="s">
        <v>1</v>
      </c>
      <c r="C1" s="7"/>
      <c r="D1" s="7"/>
      <c r="E1" s="7"/>
      <c r="F1" s="7"/>
      <c r="G1" s="7"/>
      <c r="J1" s="4" t="s">
        <v>0</v>
      </c>
      <c r="K1" s="4"/>
    </row>
    <row r="2" spans="1:14" x14ac:dyDescent="0.45">
      <c r="A2" t="s">
        <v>13</v>
      </c>
      <c r="B2" s="4">
        <v>1</v>
      </c>
      <c r="C2" s="4"/>
      <c r="D2" s="4">
        <v>2</v>
      </c>
      <c r="E2" s="4"/>
      <c r="F2" s="5">
        <v>3</v>
      </c>
      <c r="G2" s="5"/>
      <c r="J2" s="2">
        <v>1296</v>
      </c>
      <c r="K2">
        <v>972</v>
      </c>
    </row>
    <row r="3" spans="1:14" x14ac:dyDescent="0.45">
      <c r="B3" s="1" t="s">
        <v>11</v>
      </c>
      <c r="C3" s="1" t="s">
        <v>12</v>
      </c>
      <c r="D3" s="1" t="s">
        <v>11</v>
      </c>
      <c r="E3" s="1" t="s">
        <v>12</v>
      </c>
      <c r="F3" s="3" t="s">
        <v>11</v>
      </c>
      <c r="G3" s="3" t="s">
        <v>12</v>
      </c>
      <c r="J3" s="2"/>
    </row>
    <row r="4" spans="1:14" x14ac:dyDescent="0.45">
      <c r="A4" t="s">
        <v>2</v>
      </c>
      <c r="B4">
        <v>370</v>
      </c>
      <c r="C4">
        <v>440</v>
      </c>
      <c r="D4">
        <v>367</v>
      </c>
      <c r="E4">
        <v>447</v>
      </c>
      <c r="F4">
        <v>380</v>
      </c>
      <c r="G4">
        <v>456</v>
      </c>
    </row>
    <row r="5" spans="1:14" x14ac:dyDescent="0.45">
      <c r="A5" t="s">
        <v>20</v>
      </c>
      <c r="B5">
        <f>J2-B4</f>
        <v>926</v>
      </c>
      <c r="C5">
        <f>K2-C4</f>
        <v>532</v>
      </c>
      <c r="D5">
        <f>J2-D4</f>
        <v>929</v>
      </c>
      <c r="E5">
        <f>K2-E4</f>
        <v>525</v>
      </c>
      <c r="F5">
        <f>J2-F4</f>
        <v>916</v>
      </c>
      <c r="G5">
        <f>K2-G4</f>
        <v>516</v>
      </c>
      <c r="J5" t="s">
        <v>3</v>
      </c>
      <c r="K5">
        <v>1.4E-3</v>
      </c>
    </row>
    <row r="6" spans="1:14" x14ac:dyDescent="0.45">
      <c r="A6" t="s">
        <v>10</v>
      </c>
      <c r="B6">
        <f>B5*K5</f>
        <v>1.2964</v>
      </c>
      <c r="C6">
        <f>C5*K5</f>
        <v>0.74480000000000002</v>
      </c>
      <c r="D6">
        <f>D5*K5</f>
        <v>1.3006</v>
      </c>
      <c r="E6">
        <f>E5*K5</f>
        <v>0.73499999999999999</v>
      </c>
      <c r="F6">
        <f>F5*K5</f>
        <v>1.2824</v>
      </c>
      <c r="G6">
        <f>G5*K5</f>
        <v>0.72240000000000004</v>
      </c>
    </row>
    <row r="7" spans="1:14" x14ac:dyDescent="0.45">
      <c r="A7" t="s">
        <v>6</v>
      </c>
      <c r="B7">
        <f>(B6/K7)*N7</f>
        <v>63.163286970249594</v>
      </c>
      <c r="C7">
        <f>(C6/K7)*N7</f>
        <v>36.288195106018129</v>
      </c>
      <c r="D7">
        <f>(D6/K7)*N7</f>
        <v>63.367919649418873</v>
      </c>
      <c r="E7">
        <f>(E6/K7)*N7</f>
        <v>35.810718854623147</v>
      </c>
      <c r="F7">
        <f>(F6/K7)*N7</f>
        <v>62.481178039685346</v>
      </c>
      <c r="G7">
        <f>(G6/K7)*N7</f>
        <v>35.196820817115331</v>
      </c>
      <c r="J7" t="s">
        <v>4</v>
      </c>
      <c r="K7" s="2">
        <v>3.6739000000000002</v>
      </c>
      <c r="M7" t="s">
        <v>5</v>
      </c>
      <c r="N7" s="2">
        <v>179</v>
      </c>
    </row>
    <row r="8" spans="1:14" x14ac:dyDescent="0.45">
      <c r="A8" t="s">
        <v>7</v>
      </c>
      <c r="B8">
        <f>((K10-B7)/K10)*100</f>
        <v>9.7667328996434382</v>
      </c>
      <c r="C8">
        <f>((N10-C7)/N10)*100</f>
        <v>9.2795122349546766</v>
      </c>
      <c r="D8">
        <f>((K10-D7)/K10)*100</f>
        <v>9.4744005008301801</v>
      </c>
      <c r="E8">
        <f>((N10-E7)/N10)*100</f>
        <v>10.473202863442133</v>
      </c>
      <c r="F8">
        <f>((K10-F7)/K10)*100</f>
        <v>10.741174229020933</v>
      </c>
      <c r="G8">
        <f>((N10-G7)/N10)*100</f>
        <v>12.007947957211673</v>
      </c>
    </row>
    <row r="10" spans="1:14" x14ac:dyDescent="0.45">
      <c r="J10" t="s">
        <v>8</v>
      </c>
      <c r="K10">
        <v>70</v>
      </c>
      <c r="M10" t="s">
        <v>9</v>
      </c>
      <c r="N10">
        <v>40</v>
      </c>
    </row>
    <row r="16" spans="1:14" x14ac:dyDescent="0.45">
      <c r="B16" t="s">
        <v>14</v>
      </c>
      <c r="C16" s="6" t="s">
        <v>1</v>
      </c>
      <c r="D16" s="6"/>
      <c r="E16" s="6"/>
      <c r="F16" s="6"/>
      <c r="G16" s="6"/>
      <c r="H16" s="6"/>
    </row>
    <row r="17" spans="1:13" x14ac:dyDescent="0.45">
      <c r="B17" t="s">
        <v>13</v>
      </c>
      <c r="C17" s="4">
        <v>1</v>
      </c>
      <c r="D17" s="4"/>
      <c r="E17" s="4">
        <v>2</v>
      </c>
      <c r="F17" s="4"/>
      <c r="G17" s="4">
        <v>3</v>
      </c>
      <c r="H17" s="4"/>
    </row>
    <row r="18" spans="1:13" x14ac:dyDescent="0.45">
      <c r="C18" s="4" t="s">
        <v>15</v>
      </c>
      <c r="D18" s="4"/>
      <c r="E18" s="4"/>
      <c r="F18" s="4"/>
      <c r="G18" s="4"/>
      <c r="H18" s="4"/>
    </row>
    <row r="19" spans="1:13" x14ac:dyDescent="0.45">
      <c r="B19" t="s">
        <v>16</v>
      </c>
      <c r="C19" t="s">
        <v>11</v>
      </c>
      <c r="D19" t="s">
        <v>12</v>
      </c>
      <c r="E19" t="s">
        <v>11</v>
      </c>
      <c r="F19" t="s">
        <v>12</v>
      </c>
      <c r="G19" t="s">
        <v>11</v>
      </c>
      <c r="H19" t="s">
        <v>12</v>
      </c>
    </row>
    <row r="20" spans="1:13" x14ac:dyDescent="0.45">
      <c r="B20" s="8">
        <v>1</v>
      </c>
      <c r="C20" s="8">
        <v>1297</v>
      </c>
      <c r="D20" s="8">
        <v>969</v>
      </c>
      <c r="E20" s="8">
        <v>1291</v>
      </c>
      <c r="F20" s="8">
        <v>978</v>
      </c>
      <c r="G20" s="8">
        <v>1301</v>
      </c>
      <c r="H20" s="8">
        <v>985</v>
      </c>
      <c r="J20" t="s">
        <v>17</v>
      </c>
      <c r="K20" t="s">
        <v>18</v>
      </c>
      <c r="M20" t="s">
        <v>19</v>
      </c>
    </row>
    <row r="21" spans="1:13" x14ac:dyDescent="0.45">
      <c r="A21" t="s">
        <v>20</v>
      </c>
      <c r="C21">
        <f>$J2-C20</f>
        <v>-1</v>
      </c>
      <c r="D21">
        <f>$K2-D20</f>
        <v>3</v>
      </c>
      <c r="E21">
        <f>$J2-E20</f>
        <v>5</v>
      </c>
      <c r="F21">
        <f>$K2-F20</f>
        <v>-6</v>
      </c>
      <c r="G21">
        <f t="shared" ref="G21" si="0">$J2-G20</f>
        <v>-5</v>
      </c>
      <c r="H21">
        <f t="shared" ref="H21" si="1">$K2-H20</f>
        <v>-13</v>
      </c>
      <c r="J21">
        <v>1</v>
      </c>
      <c r="K21">
        <v>0</v>
      </c>
      <c r="M21">
        <v>0</v>
      </c>
    </row>
    <row r="22" spans="1:13" x14ac:dyDescent="0.45">
      <c r="A22" t="s">
        <v>10</v>
      </c>
      <c r="C22">
        <f>C21*$K5</f>
        <v>-1.4E-3</v>
      </c>
      <c r="D22">
        <f t="shared" ref="D22:H22" si="2">D21*$K5</f>
        <v>4.1999999999999997E-3</v>
      </c>
      <c r="E22">
        <f t="shared" si="2"/>
        <v>7.0000000000000001E-3</v>
      </c>
      <c r="F22">
        <f t="shared" si="2"/>
        <v>-8.3999999999999995E-3</v>
      </c>
      <c r="G22">
        <f t="shared" si="2"/>
        <v>-7.0000000000000001E-3</v>
      </c>
      <c r="H22">
        <f t="shared" si="2"/>
        <v>-1.8200000000000001E-2</v>
      </c>
      <c r="J22">
        <v>2</v>
      </c>
      <c r="K22">
        <v>10</v>
      </c>
      <c r="M22">
        <v>10</v>
      </c>
    </row>
    <row r="23" spans="1:13" x14ac:dyDescent="0.45">
      <c r="A23" t="s">
        <v>6</v>
      </c>
      <c r="C23">
        <f>(C22/$K7)*$N7</f>
        <v>-6.8210893056425054E-2</v>
      </c>
      <c r="D23">
        <f>(D22/$K7)*$N7</f>
        <v>0.20463267916927513</v>
      </c>
      <c r="E23">
        <f>(E22/$K7)*$N7</f>
        <v>0.34105446528212524</v>
      </c>
      <c r="F23">
        <f>(F22/$K7)*$N7</f>
        <v>-0.40926535833855027</v>
      </c>
      <c r="G23">
        <f>(G22/$K7)*$N7</f>
        <v>-0.34105446528212524</v>
      </c>
      <c r="H23">
        <f>(H22/$K7)*$N7</f>
        <v>-0.88674160973352567</v>
      </c>
      <c r="J23">
        <v>3</v>
      </c>
      <c r="K23">
        <v>20</v>
      </c>
      <c r="M23">
        <v>20</v>
      </c>
    </row>
    <row r="24" spans="1:13" x14ac:dyDescent="0.45">
      <c r="A24" t="s">
        <v>7</v>
      </c>
      <c r="C24">
        <f>K21-C23</f>
        <v>6.8210893056425054E-2</v>
      </c>
      <c r="D24">
        <f>M21-D23</f>
        <v>-0.20463267916927513</v>
      </c>
      <c r="E24">
        <f t="shared" ref="E24" si="3">M21-E23</f>
        <v>-0.34105446528212524</v>
      </c>
      <c r="F24">
        <f t="shared" ref="F24" si="4">O21-F23</f>
        <v>0.40926535833855027</v>
      </c>
      <c r="G24">
        <f t="shared" ref="G24" si="5">O21-G23</f>
        <v>0.34105446528212524</v>
      </c>
      <c r="H24">
        <f t="shared" ref="H24" si="6">Q21-H23</f>
        <v>0.88674160973352567</v>
      </c>
      <c r="J24">
        <v>4</v>
      </c>
      <c r="K24">
        <v>30</v>
      </c>
      <c r="M24">
        <v>30</v>
      </c>
    </row>
    <row r="25" spans="1:13" x14ac:dyDescent="0.45">
      <c r="B25" s="8">
        <v>2</v>
      </c>
      <c r="C25" s="8">
        <v>1171</v>
      </c>
      <c r="D25" s="8">
        <v>836</v>
      </c>
      <c r="E25" s="8">
        <v>1167</v>
      </c>
      <c r="F25" s="8">
        <v>844</v>
      </c>
      <c r="G25" s="8">
        <v>1177</v>
      </c>
      <c r="H25" s="8">
        <v>852</v>
      </c>
      <c r="J25">
        <v>5</v>
      </c>
      <c r="K25">
        <v>40</v>
      </c>
      <c r="M25">
        <v>40</v>
      </c>
    </row>
    <row r="26" spans="1:13" x14ac:dyDescent="0.45">
      <c r="A26" t="s">
        <v>20</v>
      </c>
      <c r="C26">
        <f>$J2-C25</f>
        <v>125</v>
      </c>
      <c r="D26">
        <f>$K2-D25</f>
        <v>136</v>
      </c>
      <c r="E26">
        <f t="shared" ref="E26" si="7">$J2-E25</f>
        <v>129</v>
      </c>
      <c r="F26">
        <f t="shared" ref="F26" si="8">$K2-F25</f>
        <v>128</v>
      </c>
      <c r="G26">
        <f t="shared" ref="G26" si="9">$J2-G25</f>
        <v>119</v>
      </c>
      <c r="H26">
        <f t="shared" ref="H26" si="10">$K2-H25</f>
        <v>120</v>
      </c>
      <c r="J26">
        <v>6</v>
      </c>
      <c r="K26">
        <v>50</v>
      </c>
      <c r="M26">
        <v>50</v>
      </c>
    </row>
    <row r="27" spans="1:13" x14ac:dyDescent="0.45">
      <c r="A27" t="s">
        <v>10</v>
      </c>
      <c r="C27">
        <f>C26*$K5</f>
        <v>0.17499999999999999</v>
      </c>
      <c r="D27">
        <f>D26*$K5</f>
        <v>0.19039999999999999</v>
      </c>
      <c r="E27">
        <f t="shared" ref="D27:G27" si="11">E26*$K5</f>
        <v>0.18060000000000001</v>
      </c>
      <c r="F27">
        <f t="shared" si="11"/>
        <v>0.1792</v>
      </c>
      <c r="G27">
        <f t="shared" si="11"/>
        <v>0.1666</v>
      </c>
      <c r="H27">
        <f>H26*$K5</f>
        <v>0.16800000000000001</v>
      </c>
      <c r="J27">
        <v>7</v>
      </c>
      <c r="K27">
        <v>60</v>
      </c>
      <c r="M27">
        <v>60</v>
      </c>
    </row>
    <row r="28" spans="1:13" x14ac:dyDescent="0.45">
      <c r="A28" t="s">
        <v>6</v>
      </c>
      <c r="C28">
        <f>(C27/$K7)*$N7</f>
        <v>8.5263616320531312</v>
      </c>
      <c r="D28">
        <f>(D27/$K7)*$N7</f>
        <v>9.2766814556738062</v>
      </c>
      <c r="E28">
        <f t="shared" ref="D28:H28" si="12">(E27/$K7)*$N7</f>
        <v>8.7992052042788327</v>
      </c>
      <c r="F28">
        <f t="shared" si="12"/>
        <v>8.7309943112224069</v>
      </c>
      <c r="G28">
        <f t="shared" si="12"/>
        <v>8.1170962737145818</v>
      </c>
      <c r="H28">
        <f t="shared" si="12"/>
        <v>8.1853071667710076</v>
      </c>
      <c r="J28">
        <v>8</v>
      </c>
      <c r="K28">
        <v>70</v>
      </c>
      <c r="M28">
        <v>70</v>
      </c>
    </row>
    <row r="29" spans="1:13" x14ac:dyDescent="0.45">
      <c r="A29" t="s">
        <v>7</v>
      </c>
      <c r="C29">
        <f>(($K22-C28)/$K22)*100</f>
        <v>14.736383679468688</v>
      </c>
      <c r="D29">
        <f>(($M22-D28)/$M22)*100</f>
        <v>7.2331854432619389</v>
      </c>
      <c r="E29">
        <f t="shared" ref="D29:H29" si="13">(($K22-E28)/$K22)*100</f>
        <v>12.007947957211673</v>
      </c>
      <c r="F29">
        <f t="shared" si="13"/>
        <v>12.690056887775929</v>
      </c>
      <c r="G29">
        <f t="shared" si="13"/>
        <v>18.829037262854182</v>
      </c>
      <c r="H29">
        <f t="shared" si="13"/>
        <v>18.146928332289924</v>
      </c>
    </row>
    <row r="30" spans="1:13" x14ac:dyDescent="0.45">
      <c r="B30" s="8">
        <v>3</v>
      </c>
      <c r="C30" s="8">
        <v>1040</v>
      </c>
      <c r="D30" s="8">
        <v>709</v>
      </c>
      <c r="E30" s="8">
        <v>1036</v>
      </c>
      <c r="F30" s="8">
        <v>716</v>
      </c>
      <c r="G30" s="8">
        <v>1046</v>
      </c>
      <c r="H30" s="8">
        <v>725</v>
      </c>
    </row>
    <row r="31" spans="1:13" x14ac:dyDescent="0.45">
      <c r="A31" t="s">
        <v>20</v>
      </c>
      <c r="C31">
        <f>$J2-C30</f>
        <v>256</v>
      </c>
      <c r="D31">
        <f>$K2-D30</f>
        <v>263</v>
      </c>
      <c r="E31">
        <f t="shared" ref="E31" si="14">$J2-E30</f>
        <v>260</v>
      </c>
      <c r="F31">
        <f t="shared" ref="F31" si="15">$K2-F30</f>
        <v>256</v>
      </c>
      <c r="G31">
        <f t="shared" ref="G31" si="16">$J2-G30</f>
        <v>250</v>
      </c>
      <c r="H31">
        <f t="shared" ref="H31" si="17">$K2-H30</f>
        <v>247</v>
      </c>
    </row>
    <row r="32" spans="1:13" x14ac:dyDescent="0.45">
      <c r="A32" t="s">
        <v>10</v>
      </c>
      <c r="C32">
        <f>C31*$K5</f>
        <v>0.3584</v>
      </c>
      <c r="D32">
        <f>D31*$K5</f>
        <v>0.36819999999999997</v>
      </c>
      <c r="E32">
        <f t="shared" ref="D32:H32" si="18">E31*$K5</f>
        <v>0.36399999999999999</v>
      </c>
      <c r="F32">
        <f t="shared" si="18"/>
        <v>0.3584</v>
      </c>
      <c r="G32">
        <f t="shared" si="18"/>
        <v>0.35</v>
      </c>
      <c r="H32">
        <f t="shared" si="18"/>
        <v>0.3458</v>
      </c>
    </row>
    <row r="33" spans="1:8" x14ac:dyDescent="0.45">
      <c r="A33" t="s">
        <v>6</v>
      </c>
      <c r="C33">
        <f>(C32/$K7)*$N7</f>
        <v>17.461988622444814</v>
      </c>
      <c r="D33">
        <f t="shared" ref="D33:H33" si="19">(D32/$K7)*$N7</f>
        <v>17.939464873839785</v>
      </c>
      <c r="E33">
        <f t="shared" si="19"/>
        <v>17.73483219467051</v>
      </c>
      <c r="F33">
        <f t="shared" si="19"/>
        <v>17.461988622444814</v>
      </c>
      <c r="G33">
        <f t="shared" si="19"/>
        <v>17.052723264106262</v>
      </c>
      <c r="H33">
        <f t="shared" si="19"/>
        <v>16.848090584936987</v>
      </c>
    </row>
    <row r="34" spans="1:8" x14ac:dyDescent="0.45">
      <c r="A34" t="s">
        <v>7</v>
      </c>
      <c r="C34">
        <f>(($K23-C33)/$K23)*100</f>
        <v>12.690056887775929</v>
      </c>
      <c r="D34">
        <f>(($M23-D33)/$M23)*100</f>
        <v>10.302675630801073</v>
      </c>
      <c r="E34">
        <f t="shared" ref="E34" si="20">(($K23-E33)/$K23)*100</f>
        <v>11.325839026647451</v>
      </c>
      <c r="F34">
        <f t="shared" ref="F34" si="21">(($M23-F33)/$M23)*100</f>
        <v>12.690056887775929</v>
      </c>
      <c r="G34">
        <f t="shared" ref="G34" si="22">(($K23-G33)/$K23)*100</f>
        <v>14.736383679468688</v>
      </c>
      <c r="H34">
        <f t="shared" ref="H34" si="23">(($M23-H33)/$M23)*100</f>
        <v>15.759547075315067</v>
      </c>
    </row>
    <row r="35" spans="1:8" x14ac:dyDescent="0.45">
      <c r="B35" s="8">
        <v>4</v>
      </c>
      <c r="C35" s="8">
        <v>897</v>
      </c>
      <c r="D35" s="8">
        <v>576</v>
      </c>
      <c r="E35" s="8">
        <v>895</v>
      </c>
      <c r="F35" s="8">
        <v>583</v>
      </c>
      <c r="G35" s="8">
        <v>906</v>
      </c>
      <c r="H35" s="8">
        <v>592</v>
      </c>
    </row>
    <row r="36" spans="1:8" x14ac:dyDescent="0.45">
      <c r="A36" t="s">
        <v>20</v>
      </c>
      <c r="C36">
        <f>$J2-C35</f>
        <v>399</v>
      </c>
      <c r="D36">
        <f>$K2-D35</f>
        <v>396</v>
      </c>
      <c r="E36">
        <f t="shared" ref="E36" si="24">$J2-E35</f>
        <v>401</v>
      </c>
      <c r="F36">
        <f t="shared" ref="F36" si="25">$K2-F35</f>
        <v>389</v>
      </c>
      <c r="G36">
        <f t="shared" ref="G36" si="26">$J2-G35</f>
        <v>390</v>
      </c>
      <c r="H36">
        <f t="shared" ref="H36" si="27">$K2-H35</f>
        <v>380</v>
      </c>
    </row>
    <row r="37" spans="1:8" x14ac:dyDescent="0.45">
      <c r="A37" t="s">
        <v>10</v>
      </c>
      <c r="C37">
        <f>C36*$K5</f>
        <v>0.55859999999999999</v>
      </c>
      <c r="D37">
        <f t="shared" ref="D37:H37" si="28">D36*$K5</f>
        <v>0.5544</v>
      </c>
      <c r="E37">
        <f t="shared" si="28"/>
        <v>0.56140000000000001</v>
      </c>
      <c r="F37">
        <f t="shared" si="28"/>
        <v>0.54459999999999997</v>
      </c>
      <c r="G37">
        <f t="shared" si="28"/>
        <v>0.54600000000000004</v>
      </c>
      <c r="H37">
        <f t="shared" si="28"/>
        <v>0.53200000000000003</v>
      </c>
    </row>
    <row r="38" spans="1:8" x14ac:dyDescent="0.45">
      <c r="A38" t="s">
        <v>6</v>
      </c>
      <c r="C38">
        <f>(C37/$K7)*$N7</f>
        <v>27.216146329513595</v>
      </c>
      <c r="D38">
        <f t="shared" ref="D38:H38" si="29">(D37/$K7)*$N7</f>
        <v>27.01151365034432</v>
      </c>
      <c r="E38">
        <f t="shared" si="29"/>
        <v>27.352568115626447</v>
      </c>
      <c r="F38">
        <f t="shared" si="29"/>
        <v>26.534037398949344</v>
      </c>
      <c r="G38">
        <f t="shared" si="29"/>
        <v>26.602248292005772</v>
      </c>
      <c r="H38">
        <f t="shared" si="29"/>
        <v>25.920139361441517</v>
      </c>
    </row>
    <row r="39" spans="1:8" x14ac:dyDescent="0.45">
      <c r="A39" t="s">
        <v>7</v>
      </c>
      <c r="C39">
        <f>(($K24-C38)/$K24)*100</f>
        <v>9.2795122349546837</v>
      </c>
      <c r="D39">
        <f>(($M24-D38)/$M24)*100</f>
        <v>9.9616211655189346</v>
      </c>
      <c r="E39">
        <f t="shared" ref="E39" si="30">(($K24-E38)/$K24)*100</f>
        <v>8.8247729479118444</v>
      </c>
      <c r="F39">
        <f t="shared" ref="F39" si="31">(($M24-F38)/$M24)*100</f>
        <v>11.553208670168852</v>
      </c>
      <c r="G39">
        <f t="shared" ref="G39" si="32">(($K24-G38)/$K24)*100</f>
        <v>11.325839026647428</v>
      </c>
      <c r="H39">
        <f t="shared" ref="H39" si="33">(($M24-H38)/$M24)*100</f>
        <v>13.599535461861608</v>
      </c>
    </row>
    <row r="40" spans="1:8" x14ac:dyDescent="0.45">
      <c r="B40" s="8">
        <v>5</v>
      </c>
      <c r="C40" s="8">
        <v>774</v>
      </c>
      <c r="D40" s="8">
        <v>439</v>
      </c>
      <c r="E40" s="8">
        <v>772</v>
      </c>
      <c r="F40" s="8">
        <v>445</v>
      </c>
      <c r="G40" s="8">
        <v>783</v>
      </c>
      <c r="H40" s="8">
        <v>456</v>
      </c>
    </row>
    <row r="41" spans="1:8" x14ac:dyDescent="0.45">
      <c r="A41" t="s">
        <v>20</v>
      </c>
      <c r="C41">
        <f>$J2-C40</f>
        <v>522</v>
      </c>
      <c r="D41">
        <f>$K2-D40</f>
        <v>533</v>
      </c>
      <c r="E41">
        <f t="shared" ref="E41" si="34">$J2-E40</f>
        <v>524</v>
      </c>
      <c r="F41">
        <f t="shared" ref="F41" si="35">$K2-F40</f>
        <v>527</v>
      </c>
      <c r="G41">
        <f t="shared" ref="G41" si="36">$J2-G40</f>
        <v>513</v>
      </c>
      <c r="H41">
        <f t="shared" ref="H41" si="37">$K2-H40</f>
        <v>516</v>
      </c>
    </row>
    <row r="42" spans="1:8" x14ac:dyDescent="0.45">
      <c r="A42" t="s">
        <v>10</v>
      </c>
      <c r="C42">
        <f>C41*$K5</f>
        <v>0.73080000000000001</v>
      </c>
      <c r="D42">
        <f>D41*$K5</f>
        <v>0.74619999999999997</v>
      </c>
      <c r="E42">
        <f t="shared" ref="E42:H42" si="38">E41*$K5</f>
        <v>0.73360000000000003</v>
      </c>
      <c r="F42">
        <f t="shared" si="38"/>
        <v>0.73780000000000001</v>
      </c>
      <c r="G42">
        <f t="shared" si="38"/>
        <v>0.71819999999999995</v>
      </c>
      <c r="H42">
        <f t="shared" si="38"/>
        <v>0.72240000000000004</v>
      </c>
    </row>
    <row r="43" spans="1:8" x14ac:dyDescent="0.45">
      <c r="A43" t="s">
        <v>6</v>
      </c>
      <c r="C43">
        <f>(C42/$K7)*$N7</f>
        <v>35.606086175453875</v>
      </c>
      <c r="D43">
        <f t="shared" ref="D43:H43" si="39">(D42/$K7)*$N7</f>
        <v>36.356405999074553</v>
      </c>
      <c r="E43">
        <f t="shared" si="39"/>
        <v>35.742507961566723</v>
      </c>
      <c r="F43">
        <f t="shared" si="39"/>
        <v>35.947140640736002</v>
      </c>
      <c r="G43">
        <f t="shared" si="39"/>
        <v>34.992188137946044</v>
      </c>
      <c r="H43">
        <f t="shared" si="39"/>
        <v>35.196820817115331</v>
      </c>
    </row>
    <row r="44" spans="1:8" x14ac:dyDescent="0.45">
      <c r="A44" t="s">
        <v>7</v>
      </c>
      <c r="C44">
        <f>(($K25-C43)/$K25)*100</f>
        <v>10.984784561365313</v>
      </c>
      <c r="D44">
        <f>(($M25-D43)/$M25)*100</f>
        <v>9.1089850023136165</v>
      </c>
      <c r="E44">
        <f t="shared" ref="E44" si="40">(($K25-E43)/$K25)*100</f>
        <v>10.643730096083193</v>
      </c>
      <c r="F44">
        <f t="shared" ref="F44" si="41">(($M25-F43)/$M25)*100</f>
        <v>10.132148398159995</v>
      </c>
      <c r="G44">
        <f t="shared" ref="G44" si="42">(($K25-G43)/$K25)*100</f>
        <v>12.519529655134889</v>
      </c>
      <c r="H44">
        <f t="shared" ref="H44" si="43">(($M25-H43)/$M25)*100</f>
        <v>12.007947957211673</v>
      </c>
    </row>
    <row r="45" spans="1:8" x14ac:dyDescent="0.45">
      <c r="B45" s="8">
        <v>6</v>
      </c>
      <c r="C45" s="8">
        <v>638</v>
      </c>
      <c r="D45" s="8">
        <v>302</v>
      </c>
      <c r="E45" s="8">
        <v>635</v>
      </c>
      <c r="F45" s="8">
        <v>308</v>
      </c>
      <c r="G45" s="8">
        <v>647</v>
      </c>
      <c r="H45" s="8">
        <v>319</v>
      </c>
    </row>
    <row r="46" spans="1:8" x14ac:dyDescent="0.45">
      <c r="A46" t="s">
        <v>20</v>
      </c>
      <c r="C46" t="e">
        <f>$J7-C45</f>
        <v>#VALUE!</v>
      </c>
      <c r="D46">
        <f>$K7-D45</f>
        <v>-298.3261</v>
      </c>
      <c r="E46" t="e">
        <f t="shared" ref="E46" si="44">$J7-E45</f>
        <v>#VALUE!</v>
      </c>
      <c r="F46">
        <f t="shared" ref="F46" si="45">$K7-F45</f>
        <v>-304.3261</v>
      </c>
      <c r="G46" t="e">
        <f t="shared" ref="G46" si="46">$J7-G45</f>
        <v>#VALUE!</v>
      </c>
      <c r="H46">
        <f t="shared" ref="H46" si="47">$K7-H45</f>
        <v>-315.3261</v>
      </c>
    </row>
    <row r="47" spans="1:8" x14ac:dyDescent="0.45">
      <c r="A47" t="s">
        <v>10</v>
      </c>
      <c r="C47" t="e">
        <f>C46*$K10</f>
        <v>#VALUE!</v>
      </c>
      <c r="D47">
        <f>D46*$K10</f>
        <v>-20882.827000000001</v>
      </c>
      <c r="E47" t="e">
        <f t="shared" ref="E47" si="48">E46*$K10</f>
        <v>#VALUE!</v>
      </c>
      <c r="F47">
        <f t="shared" ref="F47" si="49">F46*$K10</f>
        <v>-21302.827000000001</v>
      </c>
      <c r="G47" t="e">
        <f t="shared" ref="G47" si="50">G46*$K10</f>
        <v>#VALUE!</v>
      </c>
      <c r="H47">
        <f t="shared" ref="H47" si="51">H46*$K10</f>
        <v>-22072.827000000001</v>
      </c>
    </row>
    <row r="48" spans="1:8" x14ac:dyDescent="0.45">
      <c r="A48" t="s">
        <v>6</v>
      </c>
      <c r="C48" t="e">
        <f>(C47/$K12)*$N12</f>
        <v>#VALUE!</v>
      </c>
      <c r="D48" t="e">
        <f t="shared" ref="D48" si="52">(D47/$K12)*$N12</f>
        <v>#DIV/0!</v>
      </c>
      <c r="E48" t="e">
        <f t="shared" ref="E48" si="53">(E47/$K12)*$N12</f>
        <v>#VALUE!</v>
      </c>
      <c r="F48" t="e">
        <f t="shared" ref="F48" si="54">(F47/$K12)*$N12</f>
        <v>#DIV/0!</v>
      </c>
      <c r="G48" t="e">
        <f t="shared" ref="G48" si="55">(G47/$K12)*$N12</f>
        <v>#VALUE!</v>
      </c>
      <c r="H48" t="e">
        <f t="shared" ref="H48" si="56">(H47/$K12)*$N12</f>
        <v>#DIV/0!</v>
      </c>
    </row>
    <row r="49" spans="1:8" x14ac:dyDescent="0.45">
      <c r="A49" t="s">
        <v>7</v>
      </c>
      <c r="C49" t="e">
        <f>(($K30-C48)/$K30)*100</f>
        <v>#VALUE!</v>
      </c>
      <c r="D49" t="e">
        <f>(($M30-D48)/$M30)*100</f>
        <v>#DIV/0!</v>
      </c>
      <c r="E49" t="e">
        <f t="shared" ref="E49" si="57">(($K30-E48)/$K30)*100</f>
        <v>#VALUE!</v>
      </c>
      <c r="F49" t="e">
        <f t="shared" ref="F49" si="58">(($M30-F48)/$M30)*100</f>
        <v>#DIV/0!</v>
      </c>
      <c r="G49" t="e">
        <f t="shared" ref="G49" si="59">(($K30-G48)/$K30)*100</f>
        <v>#VALUE!</v>
      </c>
      <c r="H49" t="e">
        <f t="shared" ref="H49" si="60">(($M30-H48)/$M30)*100</f>
        <v>#DIV/0!</v>
      </c>
    </row>
    <row r="50" spans="1:8" x14ac:dyDescent="0.45">
      <c r="B50" s="8">
        <v>7</v>
      </c>
      <c r="C50" s="8">
        <v>505</v>
      </c>
      <c r="D50" s="8">
        <v>172</v>
      </c>
      <c r="E50" s="8">
        <v>502</v>
      </c>
      <c r="F50" s="8">
        <v>177</v>
      </c>
      <c r="G50" s="8">
        <v>515</v>
      </c>
      <c r="H50" s="8">
        <v>188</v>
      </c>
    </row>
    <row r="51" spans="1:8" x14ac:dyDescent="0.45">
      <c r="B51" s="8">
        <v>8</v>
      </c>
      <c r="C51" s="8">
        <v>369</v>
      </c>
      <c r="D51" s="8">
        <v>38</v>
      </c>
      <c r="E51" s="8">
        <v>367</v>
      </c>
      <c r="F51" s="8">
        <v>44</v>
      </c>
      <c r="G51" s="8">
        <v>378</v>
      </c>
      <c r="H51" s="8">
        <v>56</v>
      </c>
    </row>
  </sheetData>
  <mergeCells count="10">
    <mergeCell ref="B1:G1"/>
    <mergeCell ref="C16:H16"/>
    <mergeCell ref="C17:D17"/>
    <mergeCell ref="E17:F17"/>
    <mergeCell ref="G17:H17"/>
    <mergeCell ref="C18:H18"/>
    <mergeCell ref="J1:K1"/>
    <mergeCell ref="B2:C2"/>
    <mergeCell ref="D2:E2"/>
    <mergeCell ref="F2:G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Perryman</dc:creator>
  <cp:lastModifiedBy>Matthew Perryman</cp:lastModifiedBy>
  <dcterms:created xsi:type="dcterms:W3CDTF">2024-03-13T09:41:54Z</dcterms:created>
  <dcterms:modified xsi:type="dcterms:W3CDTF">2024-03-13T16:15:55Z</dcterms:modified>
</cp:coreProperties>
</file>