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https://d.docs.live.net/b5912a7e81f84211/ITSW 2313/Capstone/"/>
    </mc:Choice>
  </mc:AlternateContent>
  <xr:revisionPtr revIDLastSave="0" documentId="8_{8C0A7955-BA8A-4276-851E-AC89B86D3704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Documentation" sheetId="17" r:id="rId1"/>
    <sheet name="Project Status" sheetId="14" r:id="rId2"/>
    <sheet name="Consultants" sheetId="15" r:id="rId3"/>
    <sheet name="Project Schedule" sheetId="16" r:id="rId4"/>
  </sheets>
  <definedNames>
    <definedName name="Total_Inter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2" i="16" l="1"/>
  <c r="C11" i="16"/>
  <c r="G7" i="16"/>
  <c r="G8" i="16"/>
  <c r="G9" i="16"/>
  <c r="F7" i="16"/>
  <c r="F8" i="16"/>
  <c r="F9" i="16"/>
  <c r="E7" i="16"/>
  <c r="E8" i="16"/>
  <c r="E9" i="16"/>
  <c r="D7" i="16"/>
  <c r="D8" i="16"/>
  <c r="D9" i="16"/>
  <c r="G6" i="16"/>
  <c r="F6" i="16"/>
  <c r="E6" i="16"/>
  <c r="D6" i="16"/>
  <c r="D16" i="14"/>
  <c r="N6" i="14"/>
  <c r="N7" i="14"/>
  <c r="N8" i="14"/>
  <c r="N9" i="14"/>
  <c r="N10" i="14"/>
  <c r="N11" i="14"/>
  <c r="N12" i="14"/>
  <c r="N13" i="14"/>
  <c r="N5" i="14"/>
  <c r="F14" i="14"/>
  <c r="D14" i="14"/>
  <c r="G7" i="14"/>
  <c r="H7" i="14" s="1"/>
  <c r="E6" i="14"/>
  <c r="G6" i="14" s="1"/>
  <c r="H6" i="14" s="1"/>
  <c r="E7" i="14"/>
  <c r="E8" i="14"/>
  <c r="G8" i="14" s="1"/>
  <c r="H8" i="14" s="1"/>
  <c r="E9" i="14"/>
  <c r="G9" i="14" s="1"/>
  <c r="H9" i="14" s="1"/>
  <c r="E10" i="14"/>
  <c r="G10" i="14" s="1"/>
  <c r="H10" i="14" s="1"/>
  <c r="E11" i="14"/>
  <c r="G11" i="14" s="1"/>
  <c r="H11" i="14" s="1"/>
  <c r="E12" i="14"/>
  <c r="G12" i="14" s="1"/>
  <c r="H12" i="14" s="1"/>
  <c r="E13" i="14"/>
  <c r="G13" i="14" s="1"/>
  <c r="H13" i="14" s="1"/>
  <c r="E5" i="14"/>
  <c r="E14" i="14" s="1"/>
  <c r="J1" i="14"/>
  <c r="G5" i="14" l="1"/>
  <c r="H5" i="14" l="1"/>
  <c r="H14" i="14" s="1"/>
  <c r="G14" i="14"/>
</calcChain>
</file>

<file path=xl/sharedStrings.xml><?xml version="1.0" encoding="utf-8"?>
<sst xmlns="http://schemas.openxmlformats.org/spreadsheetml/2006/main" count="119" uniqueCount="65">
  <si>
    <t>Note: Do not edit this sheet. If your name does not appear in cell B6, please download a new copy of the file from the SAM website.</t>
  </si>
  <si>
    <t>Matthew Arceneaux</t>
  </si>
  <si>
    <t>Author:</t>
  </si>
  <si>
    <t>CREATE FORMULAS WITH FUNCTIONS</t>
  </si>
  <si>
    <t>Ensight Healthcare Consultants</t>
  </si>
  <si>
    <t>Professional Therapies System Upgrade</t>
  </si>
  <si>
    <t>Project Status Report</t>
  </si>
  <si>
    <t>Everett Hospital</t>
  </si>
  <si>
    <t>Service ID</t>
  </si>
  <si>
    <t>Actual Hours</t>
  </si>
  <si>
    <t>Actual $</t>
  </si>
  <si>
    <t>Estimated $</t>
  </si>
  <si>
    <t>Remaining $</t>
  </si>
  <si>
    <t>Remaining %</t>
  </si>
  <si>
    <t>G-131</t>
  </si>
  <si>
    <t>General administrative</t>
  </si>
  <si>
    <t>Billing rate:</t>
  </si>
  <si>
    <t>G-240</t>
  </si>
  <si>
    <t>HIPAA compliance</t>
  </si>
  <si>
    <t>P-255</t>
  </si>
  <si>
    <t>Therapy practice evaluation</t>
  </si>
  <si>
    <t>P-314</t>
  </si>
  <si>
    <t>Strategic planning</t>
  </si>
  <si>
    <t>P-400</t>
  </si>
  <si>
    <t>New services development</t>
  </si>
  <si>
    <t>F-125</t>
  </si>
  <si>
    <t>New revenue generation</t>
  </si>
  <si>
    <t>F-130</t>
  </si>
  <si>
    <t>Expense reduction</t>
  </si>
  <si>
    <t>H-305</t>
  </si>
  <si>
    <t>Medical staff development</t>
  </si>
  <si>
    <t>Total</t>
  </si>
  <si>
    <t>Name</t>
  </si>
  <si>
    <t>Services</t>
  </si>
  <si>
    <t>Manager</t>
  </si>
  <si>
    <t>Kirk Deegan</t>
  </si>
  <si>
    <t>Cisneros</t>
  </si>
  <si>
    <t>Rhonda Meilani</t>
  </si>
  <si>
    <t>Ottinger</t>
  </si>
  <si>
    <t>Sherry Quam</t>
  </si>
  <si>
    <t>Joe Shepard</t>
  </si>
  <si>
    <t>Hetzel</t>
  </si>
  <si>
    <t>Maya Gupta</t>
  </si>
  <si>
    <t>Jacob Fay</t>
  </si>
  <si>
    <t>Rosalie Dorne</t>
  </si>
  <si>
    <t>Mika</t>
  </si>
  <si>
    <t>Andre Patanka</t>
  </si>
  <si>
    <t>Cam Wells</t>
  </si>
  <si>
    <t>Date:</t>
  </si>
  <si>
    <t>Project Schedule for Remaining Services</t>
  </si>
  <si>
    <t>Workdays</t>
  </si>
  <si>
    <t>Phase 2</t>
  </si>
  <si>
    <t>Phase 3</t>
  </si>
  <si>
    <t>Phase 4</t>
  </si>
  <si>
    <t>Phase 5</t>
  </si>
  <si>
    <t>Start date</t>
  </si>
  <si>
    <t>Completion date</t>
  </si>
  <si>
    <t>Years</t>
  </si>
  <si>
    <t>Consultants</t>
  </si>
  <si>
    <t>Role</t>
  </si>
  <si>
    <t>Average years of experience</t>
  </si>
  <si>
    <t>Eval Score</t>
  </si>
  <si>
    <t>P-245</t>
  </si>
  <si>
    <t>Therapy analysis</t>
  </si>
  <si>
    <t>Service 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</si>
</sst>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5" formatCode="&quot;$&quot;#,##0_);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  <numFmt numFmtId="166" formatCode="0.0"/>
    <numFmt numFmtId="172" formatCode="&quot;$&quot;#,##0.00"/>
  </numFmts>
  <fonts count="2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i/>
      <sz val="10"/>
      <name val="Century Gothic"/>
      <family val="2"/>
    </font>
    <font>
      <sz val="10"/>
      <name val="Century Gothic"/>
      <family val="2"/>
    </font>
    <font>
      <sz val="28"/>
      <color rgb="FF0070C0"/>
      <name val="Century Gothic"/>
      <family val="2"/>
    </font>
    <font>
      <sz val="11"/>
      <color rgb="FF000000"/>
      <name val="Century Gothic"/>
      <family val="2"/>
    </font>
    <font>
      <sz val="10"/>
      <color rgb="FF0070C0"/>
      <name val="Century Gothic"/>
      <family val="2"/>
    </font>
    <font>
      <i/>
      <sz val="10"/>
      <color rgb="FFCC6600"/>
      <name val="Century Gothic"/>
      <family val="2"/>
    </font>
    <font>
      <sz val="18"/>
      <color theme="3"/>
      <name val="Calibri Light"/>
      <family val="2"/>
      <scheme val="major"/>
    </font>
    <font>
      <sz val="10"/>
      <color theme="0"/>
      <name val="Century Gothic"/>
      <family val="2"/>
    </font>
    <font>
      <sz val="11"/>
      <color rgb="FF4B4C4C"/>
      <name val="Century Gothic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0"/>
      <color theme="1" tint="0.24994659260841701"/>
      <name val="Calibri Light"/>
      <family val="2"/>
      <scheme val="major"/>
    </font>
    <font>
      <sz val="10"/>
      <color theme="1" tint="0.24994659260841701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0"/>
      <name val="Calibri Light"/>
      <family val="2"/>
      <scheme val="major"/>
    </font>
    <font>
      <b/>
      <sz val="13"/>
      <color theme="0"/>
      <name val="Calibri"/>
      <family val="2"/>
      <scheme val="minor"/>
    </font>
    <font>
      <sz val="11"/>
      <color theme="4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0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9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/>
        <bgColor indexed="64"/>
      </patternFill>
    </fill>
  </fills>
  <borders count="15">
    <border>
      <left/>
      <right/>
      <top/>
      <bottom/>
      <diagonal/>
    </border>
    <border>
      <left/>
      <right style="thick">
        <color rgb="FF93A5B2"/>
      </right>
      <top/>
      <bottom/>
      <diagonal/>
    </border>
    <border>
      <left/>
      <right/>
      <top/>
      <bottom style="thin">
        <color rgb="FF93A5B2"/>
      </bottom>
      <diagonal/>
    </border>
    <border>
      <left/>
      <right/>
      <top/>
      <bottom style="thick">
        <color rgb="FF93A5B2"/>
      </bottom>
      <diagonal/>
    </border>
    <border>
      <left/>
      <right style="thick">
        <color rgb="FF93A5B2"/>
      </right>
      <top/>
      <bottom style="thick">
        <color rgb="FF93A5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-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theme="4"/>
      </left>
      <right/>
      <top/>
      <bottom/>
      <diagonal/>
    </border>
    <border>
      <left style="thin">
        <color theme="4"/>
      </left>
      <right/>
      <top/>
      <bottom style="thin">
        <color theme="4"/>
      </bottom>
      <diagonal/>
    </border>
    <border>
      <left/>
      <right/>
      <top/>
      <bottom style="thin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  <border>
      <left style="thin">
        <color theme="4"/>
      </left>
      <right/>
      <top style="thin">
        <color theme="4"/>
      </top>
      <bottom style="thick">
        <color theme="4" tint="0.499984740745262"/>
      </bottom>
      <diagonal/>
    </border>
    <border>
      <left/>
      <right/>
      <top style="thin">
        <color theme="4"/>
      </top>
      <bottom style="thick">
        <color theme="4" tint="0.499984740745262"/>
      </bottom>
      <diagonal/>
    </border>
  </borders>
  <cellStyleXfs count="18">
    <xf numFmtId="0" fontId="0" fillId="0" borderId="0"/>
    <xf numFmtId="0" fontId="1" fillId="0" borderId="0"/>
    <xf numFmtId="0" fontId="1" fillId="0" borderId="0"/>
    <xf numFmtId="0" fontId="5" fillId="2" borderId="0">
      <alignment vertical="top" wrapText="1"/>
    </xf>
    <xf numFmtId="0" fontId="4" fillId="2" borderId="0">
      <alignment vertical="top" wrapText="1"/>
    </xf>
    <xf numFmtId="0" fontId="5" fillId="2" borderId="0">
      <alignment vertical="top" wrapText="1"/>
    </xf>
    <xf numFmtId="0" fontId="8" fillId="0" borderId="0" applyNumberFormat="0" applyFill="0" applyBorder="0" applyAlignment="0" applyProtection="0"/>
    <xf numFmtId="44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2" fillId="0" borderId="5" applyNumberFormat="0" applyFill="0" applyAlignment="0" applyProtection="0"/>
    <xf numFmtId="0" fontId="14" fillId="0" borderId="6" applyNumberFormat="0" applyFill="0" applyProtection="0">
      <alignment vertical="center"/>
    </xf>
    <xf numFmtId="0" fontId="15" fillId="4" borderId="7" applyNumberFormat="0" applyProtection="0"/>
    <xf numFmtId="0" fontId="16" fillId="0" borderId="8" applyNumberFormat="0" applyFill="0" applyAlignment="0" applyProtection="0"/>
    <xf numFmtId="0" fontId="17" fillId="5" borderId="0" applyNumberFormat="0" applyBorder="0" applyAlignment="0" applyProtection="0"/>
    <xf numFmtId="0" fontId="11" fillId="7" borderId="0" applyNumberFormat="0" applyBorder="0" applyAlignment="0" applyProtection="0"/>
    <xf numFmtId="0" fontId="11" fillId="8" borderId="0" applyNumberFormat="0" applyBorder="0" applyAlignment="0" applyProtection="0"/>
    <xf numFmtId="0" fontId="11" fillId="0" borderId="0"/>
  </cellStyleXfs>
  <cellXfs count="51">
    <xf numFmtId="0" fontId="0" fillId="0" borderId="0" xfId="0"/>
    <xf numFmtId="0" fontId="3" fillId="2" borderId="1" xfId="2" applyFont="1" applyFill="1" applyBorder="1" applyAlignment="1">
      <alignment horizontal="left"/>
    </xf>
    <xf numFmtId="0" fontId="6" fillId="2" borderId="1" xfId="2" applyFont="1" applyFill="1" applyBorder="1" applyAlignment="1">
      <alignment horizontal="left" wrapText="1"/>
    </xf>
    <xf numFmtId="0" fontId="7" fillId="3" borderId="2" xfId="2" applyFont="1" applyFill="1" applyBorder="1" applyAlignment="1">
      <alignment horizontal="left"/>
    </xf>
    <xf numFmtId="164" fontId="0" fillId="0" borderId="0" xfId="7" applyNumberFormat="1" applyFont="1"/>
    <xf numFmtId="165" fontId="0" fillId="0" borderId="0" xfId="8" applyNumberFormat="1" applyFont="1"/>
    <xf numFmtId="0" fontId="13" fillId="0" borderId="0" xfId="0" applyFont="1"/>
    <xf numFmtId="14" fontId="0" fillId="0" borderId="0" xfId="0" applyNumberFormat="1"/>
    <xf numFmtId="0" fontId="12" fillId="0" borderId="5" xfId="10"/>
    <xf numFmtId="9" fontId="0" fillId="0" borderId="0" xfId="9" applyFont="1"/>
    <xf numFmtId="0" fontId="17" fillId="5" borderId="0" xfId="14"/>
    <xf numFmtId="0" fontId="12" fillId="0" borderId="5" xfId="10" applyAlignment="1">
      <alignment horizontal="right"/>
    </xf>
    <xf numFmtId="0" fontId="0" fillId="0" borderId="0" xfId="0" applyAlignment="1">
      <alignment horizontal="right"/>
    </xf>
    <xf numFmtId="0" fontId="17" fillId="5" borderId="0" xfId="14" applyBorder="1" applyAlignment="1">
      <alignment horizontal="center"/>
    </xf>
    <xf numFmtId="0" fontId="17" fillId="5" borderId="9" xfId="14" applyBorder="1" applyAlignment="1">
      <alignment horizontal="center"/>
    </xf>
    <xf numFmtId="0" fontId="0" fillId="0" borderId="9" xfId="0" applyBorder="1"/>
    <xf numFmtId="16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10" xfId="0" applyBorder="1"/>
    <xf numFmtId="0" fontId="0" fillId="0" borderId="11" xfId="0" applyBorder="1"/>
    <xf numFmtId="166" fontId="0" fillId="0" borderId="11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0" fontId="20" fillId="0" borderId="0" xfId="0" applyFont="1"/>
    <xf numFmtId="0" fontId="1" fillId="0" borderId="0" xfId="2"/>
    <xf numFmtId="0" fontId="3" fillId="2" borderId="0" xfId="2" applyFont="1" applyFill="1" applyAlignment="1">
      <alignment horizontal="left"/>
    </xf>
    <xf numFmtId="0" fontId="3" fillId="2" borderId="0" xfId="2" applyFont="1" applyFill="1" applyAlignment="1">
      <alignment horizontal="right"/>
    </xf>
    <xf numFmtId="0" fontId="10" fillId="2" borderId="0" xfId="5" applyFont="1" applyAlignment="1">
      <alignment horizontal="left" vertical="top" wrapText="1"/>
    </xf>
    <xf numFmtId="0" fontId="1" fillId="0" borderId="0" xfId="2" applyAlignment="1">
      <alignment wrapText="1"/>
    </xf>
    <xf numFmtId="0" fontId="4" fillId="2" borderId="0" xfId="4" applyAlignment="1">
      <alignment horizontal="left" vertical="top" wrapText="1"/>
    </xf>
    <xf numFmtId="0" fontId="11" fillId="0" borderId="0" xfId="17"/>
    <xf numFmtId="0" fontId="3" fillId="0" borderId="0" xfId="2" applyFont="1" applyAlignment="1">
      <alignment vertical="center"/>
    </xf>
    <xf numFmtId="0" fontId="9" fillId="0" borderId="0" xfId="2" applyFont="1" applyAlignment="1">
      <alignment horizontal="left" vertical="center" indent="7"/>
    </xf>
    <xf numFmtId="0" fontId="9" fillId="0" borderId="1" xfId="2" applyFont="1" applyBorder="1" applyAlignment="1">
      <alignment horizontal="left" vertical="center" indent="7"/>
    </xf>
    <xf numFmtId="0" fontId="2" fillId="2" borderId="0" xfId="2" applyFont="1" applyFill="1" applyAlignment="1">
      <alignment horizontal="center" vertical="center" wrapText="1"/>
    </xf>
    <xf numFmtId="0" fontId="2" fillId="2" borderId="1" xfId="2" applyFont="1" applyFill="1" applyBorder="1" applyAlignment="1">
      <alignment horizontal="center" vertical="center" wrapText="1"/>
    </xf>
    <xf numFmtId="0" fontId="2" fillId="2" borderId="3" xfId="2" applyFont="1" applyFill="1" applyBorder="1" applyAlignment="1">
      <alignment horizontal="center" vertical="center" wrapText="1"/>
    </xf>
    <xf numFmtId="0" fontId="2" fillId="2" borderId="4" xfId="2" applyFont="1" applyFill="1" applyBorder="1" applyAlignment="1">
      <alignment horizontal="center" vertical="center" wrapText="1"/>
    </xf>
    <xf numFmtId="0" fontId="19" fillId="6" borderId="8" xfId="13" applyFont="1" applyFill="1" applyAlignment="1">
      <alignment horizontal="center"/>
    </xf>
    <xf numFmtId="0" fontId="0" fillId="8" borderId="10" xfId="16" applyFont="1" applyBorder="1"/>
    <xf numFmtId="0" fontId="11" fillId="8" borderId="11" xfId="16" applyBorder="1"/>
    <xf numFmtId="0" fontId="19" fillId="6" borderId="13" xfId="13" applyFont="1" applyFill="1" applyBorder="1" applyAlignment="1">
      <alignment horizontal="center"/>
    </xf>
    <xf numFmtId="0" fontId="19" fillId="6" borderId="14" xfId="13" applyFont="1" applyFill="1" applyBorder="1" applyAlignment="1">
      <alignment horizontal="center"/>
    </xf>
    <xf numFmtId="0" fontId="19" fillId="6" borderId="0" xfId="13" applyFont="1" applyFill="1" applyBorder="1" applyAlignment="1">
      <alignment horizontal="center"/>
    </xf>
    <xf numFmtId="0" fontId="18" fillId="6" borderId="0" xfId="6" applyFont="1" applyFill="1" applyAlignment="1">
      <alignment horizontal="center"/>
    </xf>
    <xf numFmtId="172" fontId="0" fillId="0" borderId="0" xfId="0" applyNumberFormat="1" applyFont="1"/>
    <xf numFmtId="0" fontId="16" fillId="0" borderId="0" xfId="13" applyBorder="1" applyAlignment="1">
      <alignment horizontal="center" vertical="center" textRotation="90"/>
    </xf>
    <xf numFmtId="5" fontId="0" fillId="0" borderId="0" xfId="7" applyNumberFormat="1" applyFont="1"/>
    <xf numFmtId="0" fontId="0" fillId="0" borderId="0" xfId="7" applyNumberFormat="1" applyFont="1"/>
    <xf numFmtId="37" fontId="0" fillId="0" borderId="0" xfId="7" applyNumberFormat="1" applyFont="1"/>
    <xf numFmtId="166" fontId="11" fillId="7" borderId="12" xfId="15" applyNumberFormat="1" applyBorder="1"/>
    <xf numFmtId="0" fontId="17" fillId="9" borderId="0" xfId="0" applyFont="1" applyFill="1"/>
  </cellXfs>
  <cellStyles count="18">
    <cellStyle name="20% - Accent6" xfId="15" builtinId="50"/>
    <cellStyle name="40% - Accent6" xfId="16" builtinId="51"/>
    <cellStyle name="Accent6" xfId="14" builtinId="49"/>
    <cellStyle name="Comma" xfId="8" builtinId="3"/>
    <cellStyle name="Currency" xfId="7" builtinId="4"/>
    <cellStyle name="Heading 2" xfId="13" builtinId="17"/>
    <cellStyle name="Heading 2 2" xfId="11" xr:uid="{00000000-0005-0000-0000-000006000000}"/>
    <cellStyle name="Input 2" xfId="12" xr:uid="{00000000-0005-0000-0000-000007000000}"/>
    <cellStyle name="Normal" xfId="0" builtinId="0"/>
    <cellStyle name="Normal 2" xfId="1" xr:uid="{00000000-0005-0000-0000-000009000000}"/>
    <cellStyle name="Normal 2 2" xfId="2" xr:uid="{00000000-0005-0000-0000-00000A000000}"/>
    <cellStyle name="Normal 3" xfId="17" xr:uid="{7C0EF734-1A74-4D0D-BBC2-297B257BA8F2}"/>
    <cellStyle name="Percent" xfId="9" builtinId="5"/>
    <cellStyle name="Project Header" xfId="3" xr:uid="{00000000-0005-0000-0000-00000C000000}"/>
    <cellStyle name="Student Name" xfId="4" xr:uid="{00000000-0005-0000-0000-00000D000000}"/>
    <cellStyle name="Submission" xfId="5" xr:uid="{00000000-0005-0000-0000-00000E000000}"/>
    <cellStyle name="Title" xfId="6" builtinId="15"/>
    <cellStyle name="Total" xfId="10" builtinId="2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'Project Status'!$D$4</c:f>
              <c:strCache>
                <c:ptCount val="1"/>
                <c:pt idx="0">
                  <c:v>Actual Hours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'Project Status'!$C$5:$C$13</c:f>
              <c:strCache>
                <c:ptCount val="9"/>
                <c:pt idx="0">
                  <c:v>General administrative</c:v>
                </c:pt>
                <c:pt idx="1">
                  <c:v>HIPAA compliance</c:v>
                </c:pt>
                <c:pt idx="2">
                  <c:v>Therapy practice evaluation</c:v>
                </c:pt>
                <c:pt idx="3">
                  <c:v>Strategic planning</c:v>
                </c:pt>
                <c:pt idx="4">
                  <c:v>New services development</c:v>
                </c:pt>
                <c:pt idx="5">
                  <c:v>Therapy analysis</c:v>
                </c:pt>
                <c:pt idx="6">
                  <c:v>New revenue generation</c:v>
                </c:pt>
                <c:pt idx="7">
                  <c:v>Expense reduction</c:v>
                </c:pt>
                <c:pt idx="8">
                  <c:v>Medical staff development</c:v>
                </c:pt>
              </c:strCache>
            </c:strRef>
          </c:cat>
          <c:val>
            <c:numRef>
              <c:f>'Project Status'!$D$5:$D$13</c:f>
              <c:numCache>
                <c:formatCode>General</c:formatCode>
                <c:ptCount val="9"/>
                <c:pt idx="0">
                  <c:v>25</c:v>
                </c:pt>
                <c:pt idx="1">
                  <c:v>100</c:v>
                </c:pt>
                <c:pt idx="2">
                  <c:v>40</c:v>
                </c:pt>
                <c:pt idx="3">
                  <c:v>35</c:v>
                </c:pt>
                <c:pt idx="4">
                  <c:v>84</c:v>
                </c:pt>
                <c:pt idx="5">
                  <c:v>40</c:v>
                </c:pt>
                <c:pt idx="6">
                  <c:v>125</c:v>
                </c:pt>
                <c:pt idx="7">
                  <c:v>95</c:v>
                </c:pt>
                <c:pt idx="8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B8-4281-BADE-C4AF82FBCDB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618147896"/>
        <c:axId val="618149856"/>
      </c:barChart>
      <c:catAx>
        <c:axId val="6181478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149856"/>
        <c:crosses val="autoZero"/>
        <c:auto val="1"/>
        <c:lblAlgn val="ctr"/>
        <c:lblOffset val="100"/>
        <c:noMultiLvlLbl val="0"/>
      </c:catAx>
      <c:valAx>
        <c:axId val="618149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147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1</xdr:row>
      <xdr:rowOff>30480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68E3A08E-0286-4191-B60D-FBE668A4A8CB}"/>
            </a:ext>
          </a:extLst>
        </xdr:cNvPr>
        <xdr:cNvGrpSpPr>
          <a:grpSpLocks noChangeAspect="1"/>
        </xdr:cNvGrpSpPr>
      </xdr:nvGrpSpPr>
      <xdr:grpSpPr>
        <a:xfrm>
          <a:off x="0" y="0"/>
          <a:ext cx="8991600" cy="563880"/>
          <a:chOff x="6987540" y="0"/>
          <a:chExt cx="6377940" cy="514244"/>
        </a:xfrm>
      </xdr:grpSpPr>
      <xdr:pic>
        <xdr:nvPicPr>
          <xdr:cNvPr id="3" name="Picture 2">
            <a:extLst>
              <a:ext uri="{FF2B5EF4-FFF2-40B4-BE49-F238E27FC236}">
                <a16:creationId xmlns:a16="http://schemas.microsoft.com/office/drawing/2014/main" id="{908D34B4-8854-4784-8F22-BBEF554B28F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987540" y="0"/>
            <a:ext cx="6377940" cy="514244"/>
          </a:xfrm>
          <a:prstGeom prst="rect">
            <a:avLst/>
          </a:prstGeom>
        </xdr:spPr>
      </xdr:pic>
      <xdr:sp macro="" textlink="">
        <xdr:nvSpPr>
          <xdr:cNvPr id="4" name="Rectangle 3">
            <a:extLst>
              <a:ext uri="{FF2B5EF4-FFF2-40B4-BE49-F238E27FC236}">
                <a16:creationId xmlns:a16="http://schemas.microsoft.com/office/drawing/2014/main" id="{83E0E8C1-2390-484B-B56E-F3ED5BC1DC2C}"/>
              </a:ext>
            </a:extLst>
          </xdr:cNvPr>
          <xdr:cNvSpPr/>
        </xdr:nvSpPr>
        <xdr:spPr>
          <a:xfrm>
            <a:off x="7048500" y="0"/>
            <a:ext cx="5280660" cy="46482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lvl="0" algn="l"/>
            <a:r>
              <a:rPr lang="en-US" sz="1000" b="0">
                <a:latin typeface="Century Gothic" panose="020B0502020202020204" pitchFamily="34" charset="0"/>
              </a:rPr>
              <a:t>Shelly Cashman Excel 365/2021 | Modules 1- 3: SAM Capstone Project 1a</a:t>
            </a:r>
            <a:endParaRPr lang="en-US" sz="1000">
              <a:latin typeface="Century Gothic" panose="020B0502020202020204" pitchFamily="34" charset="0"/>
            </a:endParaRP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16</xdr:row>
      <xdr:rowOff>23812</xdr:rowOff>
    </xdr:from>
    <xdr:to>
      <xdr:col>7</xdr:col>
      <xdr:colOff>819150</xdr:colOff>
      <xdr:row>31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Celestial">
  <a:themeElements>
    <a:clrScheme name="Red Orange">
      <a:dk1>
        <a:sysClr val="windowText" lastClr="000000"/>
      </a:dk1>
      <a:lt1>
        <a:sysClr val="window" lastClr="FFFFFF"/>
      </a:lt1>
      <a:dk2>
        <a:srgbClr val="505046"/>
      </a:dk2>
      <a:lt2>
        <a:srgbClr val="EEECE1"/>
      </a:lt2>
      <a:accent1>
        <a:srgbClr val="E84C22"/>
      </a:accent1>
      <a:accent2>
        <a:srgbClr val="FFBD47"/>
      </a:accent2>
      <a:accent3>
        <a:srgbClr val="B64926"/>
      </a:accent3>
      <a:accent4>
        <a:srgbClr val="FF8427"/>
      </a:accent4>
      <a:accent5>
        <a:srgbClr val="CC9900"/>
      </a:accent5>
      <a:accent6>
        <a:srgbClr val="B22600"/>
      </a:accent6>
      <a:hlink>
        <a:srgbClr val="CC9900"/>
      </a:hlink>
      <a:folHlink>
        <a:srgbClr val="666699"/>
      </a:folHlink>
    </a:clrScheme>
    <a:fontScheme name="Celestial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Celestial">
      <a:fillStyleLst>
        <a:solidFill>
          <a:schemeClr val="phClr"/>
        </a:solidFill>
        <a:gradFill rotWithShape="1">
          <a:gsLst>
            <a:gs pos="0">
              <a:schemeClr val="phClr">
                <a:tint val="70000"/>
                <a:lumMod val="110000"/>
              </a:schemeClr>
            </a:gs>
            <a:gs pos="100000">
              <a:schemeClr val="phClr">
                <a:tint val="82000"/>
                <a:alpha val="74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lumMod val="100000"/>
              </a:schemeClr>
            </a:gs>
            <a:gs pos="100000">
              <a:schemeClr val="phClr">
                <a:shade val="88000"/>
                <a:lumMod val="88000"/>
              </a:schemeClr>
            </a:gs>
          </a:gsLst>
          <a:lin ang="5400000" scaled="1"/>
        </a:gradFill>
      </a:fillStyleLst>
      <a:lnStyleLst>
        <a:ln w="9525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381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63500" dist="38100" dir="5400000" rotWithShape="0">
              <a:srgbClr val="000000">
                <a:alpha val="65000"/>
              </a:srgbClr>
            </a:outerShdw>
          </a:effectLst>
          <a:scene3d>
            <a:camera prst="orthographicFront">
              <a:rot lat="0" lon="0" rev="0"/>
            </a:camera>
            <a:lightRig rig="threePt" dir="tl">
              <a:rot lat="0" lon="0" rev="1200000"/>
            </a:lightRig>
          </a:scene3d>
          <a:sp3d>
            <a:bevelT w="38100" h="127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shade val="96000"/>
                <a:hueMod val="100000"/>
                <a:satMod val="180000"/>
                <a:lumMod val="110000"/>
              </a:schemeClr>
            </a:gs>
            <a:gs pos="100000">
              <a:schemeClr val="phClr">
                <a:shade val="96000"/>
                <a:satMod val="160000"/>
                <a:lumMod val="100000"/>
              </a:schemeClr>
            </a:gs>
          </a:gsLst>
          <a:lin ang="4740000" scaled="1"/>
        </a:gradFill>
        <a:blipFill>
          <a:blip xmlns:r="http://schemas.openxmlformats.org/officeDocument/2006/relationships" r:embed="rId1"/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Celestial" id="{C4BB2A3D-0E93-4C5F-B0D2-9D3FCE089CC5}" vid="{42E5908D-19A2-46FD-89FA-638B126129EF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703A9-AB22-4FFB-BE5D-E19A86769212}">
  <dimension ref="A1:C11"/>
  <sheetViews>
    <sheetView showGridLines="0" zoomScaleNormal="100" workbookViewId="0">
      <selection sqref="A1:C1"/>
    </sheetView>
  </sheetViews>
  <sheetFormatPr defaultColWidth="10.140625" defaultRowHeight="12.75" x14ac:dyDescent="0.2"/>
  <cols>
    <col min="1" max="1" width="9.85546875" style="23" customWidth="1"/>
    <col min="2" max="2" width="120.85546875" style="23" customWidth="1"/>
    <col min="3" max="3" width="4.140625" style="23" customWidth="1"/>
    <col min="4" max="16384" width="10.140625" style="23"/>
  </cols>
  <sheetData>
    <row r="1" spans="1:3" ht="42" customHeight="1" x14ac:dyDescent="0.2">
      <c r="A1" s="31"/>
      <c r="B1" s="31"/>
      <c r="C1" s="32"/>
    </row>
    <row r="2" spans="1:3" ht="5.0999999999999996" customHeight="1" x14ac:dyDescent="0.25">
      <c r="A2" s="30"/>
      <c r="B2" s="29"/>
      <c r="C2" s="1"/>
    </row>
    <row r="3" spans="1:3" s="27" customFormat="1" ht="34.5" x14ac:dyDescent="0.25">
      <c r="A3" s="24"/>
      <c r="B3" s="28" t="s">
        <v>4</v>
      </c>
      <c r="C3" s="2"/>
    </row>
    <row r="4" spans="1:3" ht="16.5" x14ac:dyDescent="0.25">
      <c r="A4" s="24"/>
      <c r="B4" s="26" t="s">
        <v>3</v>
      </c>
      <c r="C4" s="1"/>
    </row>
    <row r="5" spans="1:3" ht="15.75" customHeight="1" x14ac:dyDescent="0.25">
      <c r="A5" s="24"/>
      <c r="B5" s="24"/>
      <c r="C5" s="1"/>
    </row>
    <row r="6" spans="1:3" ht="13.5" x14ac:dyDescent="0.25">
      <c r="A6" s="25" t="s">
        <v>2</v>
      </c>
      <c r="B6" s="3" t="s">
        <v>1</v>
      </c>
      <c r="C6" s="1"/>
    </row>
    <row r="7" spans="1:3" ht="13.5" x14ac:dyDescent="0.25">
      <c r="A7" s="24"/>
      <c r="B7" s="24"/>
      <c r="C7" s="1"/>
    </row>
    <row r="8" spans="1:3" x14ac:dyDescent="0.2">
      <c r="A8" s="33" t="s">
        <v>0</v>
      </c>
      <c r="B8" s="33"/>
      <c r="C8" s="34"/>
    </row>
    <row r="9" spans="1:3" x14ac:dyDescent="0.2">
      <c r="A9" s="33"/>
      <c r="B9" s="33"/>
      <c r="C9" s="34"/>
    </row>
    <row r="10" spans="1:3" ht="13.5" thickBot="1" x14ac:dyDescent="0.25">
      <c r="A10" s="35"/>
      <c r="B10" s="35"/>
      <c r="C10" s="36"/>
    </row>
    <row r="11" spans="1:3" ht="13.5" thickTop="1" x14ac:dyDescent="0.2"/>
  </sheetData>
  <mergeCells count="2">
    <mergeCell ref="A1:C1"/>
    <mergeCell ref="A8:C10"/>
  </mergeCells>
  <dataValidations count="2">
    <dataValidation allowBlank="1" showInputMessage="1" showErrorMessage="1" error="                                                                " sqref="J3" xr:uid="{994BAA5C-82C5-42A5-BFA9-5C4D039287C8}"/>
    <dataValidation allowBlank="1" error="pavI8MeUFtEyxX2I4tky5682e98f-1c5c-4629-8fdc-90a310ccb90f" sqref="A1:C2 A3:C3 A4:C11" xr:uid="{00000000-0002-0000-0000-000001000000}"/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36"/>
  <sheetViews>
    <sheetView tabSelected="1" topLeftCell="A2" workbookViewId="0">
      <selection activeCell="D33" sqref="D33"/>
    </sheetView>
  </sheetViews>
  <sheetFormatPr defaultRowHeight="15" x14ac:dyDescent="0.25"/>
  <cols>
    <col min="1" max="1" width="4.7109375" customWidth="1"/>
    <col min="3" max="3" width="26" bestFit="1" customWidth="1"/>
    <col min="4" max="4" width="6.7109375" customWidth="1"/>
    <col min="5" max="5" width="10.5703125" bestFit="1" customWidth="1"/>
    <col min="6" max="6" width="11.28515625" bestFit="1" customWidth="1"/>
    <col min="7" max="7" width="11.85546875" bestFit="1" customWidth="1"/>
    <col min="8" max="8" width="12.42578125" bestFit="1" customWidth="1"/>
    <col min="9" max="9" width="11.140625" bestFit="1" customWidth="1"/>
    <col min="10" max="10" width="13.85546875" bestFit="1" customWidth="1"/>
  </cols>
  <sheetData>
    <row r="1" spans="1:15" x14ac:dyDescent="0.25">
      <c r="I1" s="6" t="s">
        <v>48</v>
      </c>
      <c r="J1" s="7">
        <f ca="1">NOW()</f>
        <v>45568.415750578701</v>
      </c>
    </row>
    <row r="2" spans="1:15" ht="44.25" customHeight="1" x14ac:dyDescent="0.35">
      <c r="B2" s="43" t="s">
        <v>5</v>
      </c>
      <c r="C2" s="43"/>
      <c r="D2" s="43"/>
      <c r="E2" s="43"/>
      <c r="F2" s="43"/>
      <c r="G2" s="43"/>
      <c r="H2" s="43"/>
      <c r="I2" s="6" t="s">
        <v>16</v>
      </c>
      <c r="J2" s="44">
        <v>85</v>
      </c>
    </row>
    <row r="3" spans="1:15" ht="18" thickBot="1" x14ac:dyDescent="0.35">
      <c r="B3" s="37" t="s">
        <v>6</v>
      </c>
      <c r="C3" s="37"/>
      <c r="D3" s="37"/>
      <c r="E3" s="37"/>
      <c r="F3" s="37"/>
      <c r="G3" s="37"/>
      <c r="H3" s="37"/>
      <c r="J3" s="40" t="s">
        <v>58</v>
      </c>
      <c r="K3" s="41"/>
      <c r="L3" s="41"/>
      <c r="M3" s="41"/>
      <c r="N3" s="41"/>
      <c r="O3" s="41"/>
    </row>
    <row r="4" spans="1:15" ht="18.75" customHeight="1" thickTop="1" x14ac:dyDescent="0.25">
      <c r="A4" s="45" t="s">
        <v>7</v>
      </c>
      <c r="B4" s="50" t="s">
        <v>8</v>
      </c>
      <c r="C4" s="50" t="s">
        <v>64</v>
      </c>
      <c r="D4" s="50" t="s">
        <v>9</v>
      </c>
      <c r="E4" s="50" t="s">
        <v>10</v>
      </c>
      <c r="F4" s="50" t="s">
        <v>11</v>
      </c>
      <c r="G4" s="50" t="s">
        <v>12</v>
      </c>
      <c r="H4" s="50" t="s">
        <v>13</v>
      </c>
      <c r="J4" s="14" t="s">
        <v>32</v>
      </c>
      <c r="K4" s="13" t="s">
        <v>33</v>
      </c>
      <c r="L4" s="13" t="s">
        <v>34</v>
      </c>
      <c r="M4" s="13" t="s">
        <v>57</v>
      </c>
      <c r="N4" s="13" t="s">
        <v>59</v>
      </c>
      <c r="O4" s="13" t="s">
        <v>61</v>
      </c>
    </row>
    <row r="5" spans="1:15" ht="16.5" customHeight="1" x14ac:dyDescent="0.25">
      <c r="A5" s="45"/>
      <c r="B5" t="s">
        <v>14</v>
      </c>
      <c r="C5" t="s">
        <v>15</v>
      </c>
      <c r="D5">
        <v>25</v>
      </c>
      <c r="E5" s="46">
        <f>D5*$J$2</f>
        <v>2125</v>
      </c>
      <c r="F5" s="4">
        <v>2500</v>
      </c>
      <c r="G5" s="4">
        <f>F5-E5</f>
        <v>375</v>
      </c>
      <c r="H5" s="9">
        <f>G5/F5</f>
        <v>0.15</v>
      </c>
      <c r="J5" s="15" t="s">
        <v>35</v>
      </c>
      <c r="K5" t="s">
        <v>25</v>
      </c>
      <c r="L5" t="s">
        <v>36</v>
      </c>
      <c r="M5" s="16">
        <v>4.5</v>
      </c>
      <c r="N5" s="17" t="str">
        <f>IF(M5&gt;=4,"Lead","Associate")</f>
        <v>Lead</v>
      </c>
      <c r="O5" s="17">
        <v>88</v>
      </c>
    </row>
    <row r="6" spans="1:15" ht="16.5" customHeight="1" x14ac:dyDescent="0.25">
      <c r="A6" s="45"/>
      <c r="B6" t="s">
        <v>17</v>
      </c>
      <c r="C6" t="s">
        <v>18</v>
      </c>
      <c r="D6">
        <v>100</v>
      </c>
      <c r="E6" s="47">
        <f t="shared" ref="E6:E13" si="0">D6*$J$2</f>
        <v>8500</v>
      </c>
      <c r="F6" s="5">
        <v>8000</v>
      </c>
      <c r="G6" s="48">
        <f t="shared" ref="G6:G13" si="1">F6-E6</f>
        <v>-500</v>
      </c>
      <c r="H6" s="9">
        <f t="shared" ref="H6:H13" si="2">G6/F6</f>
        <v>-6.25E-2</v>
      </c>
      <c r="J6" s="15" t="s">
        <v>37</v>
      </c>
      <c r="K6" t="s">
        <v>21</v>
      </c>
      <c r="L6" t="s">
        <v>38</v>
      </c>
      <c r="M6" s="16">
        <v>6</v>
      </c>
      <c r="N6" s="17" t="str">
        <f t="shared" ref="N6:N13" si="3">IF(M6&gt;=4,"Lead","Associate")</f>
        <v>Lead</v>
      </c>
      <c r="O6" s="17">
        <v>91</v>
      </c>
    </row>
    <row r="7" spans="1:15" ht="16.5" customHeight="1" x14ac:dyDescent="0.25">
      <c r="A7" s="45"/>
      <c r="B7" t="s">
        <v>19</v>
      </c>
      <c r="C7" t="s">
        <v>20</v>
      </c>
      <c r="D7">
        <v>40</v>
      </c>
      <c r="E7" s="47">
        <f t="shared" si="0"/>
        <v>3400</v>
      </c>
      <c r="F7" s="5">
        <v>6800</v>
      </c>
      <c r="G7" s="48">
        <f t="shared" si="1"/>
        <v>3400</v>
      </c>
      <c r="H7" s="9">
        <f t="shared" si="2"/>
        <v>0.5</v>
      </c>
      <c r="J7" s="15" t="s">
        <v>39</v>
      </c>
      <c r="K7" t="s">
        <v>19</v>
      </c>
      <c r="L7" t="s">
        <v>38</v>
      </c>
      <c r="M7" s="16">
        <v>3</v>
      </c>
      <c r="N7" s="17" t="str">
        <f t="shared" si="3"/>
        <v>Associate</v>
      </c>
      <c r="O7" s="17">
        <v>80</v>
      </c>
    </row>
    <row r="8" spans="1:15" ht="16.5" customHeight="1" x14ac:dyDescent="0.25">
      <c r="A8" s="45"/>
      <c r="B8" t="s">
        <v>21</v>
      </c>
      <c r="C8" t="s">
        <v>22</v>
      </c>
      <c r="D8">
        <v>35</v>
      </c>
      <c r="E8" s="47">
        <f t="shared" si="0"/>
        <v>2975</v>
      </c>
      <c r="F8" s="5">
        <v>5500</v>
      </c>
      <c r="G8" s="48">
        <f t="shared" si="1"/>
        <v>2525</v>
      </c>
      <c r="H8" s="9">
        <f t="shared" si="2"/>
        <v>0.45909090909090911</v>
      </c>
      <c r="J8" s="15" t="s">
        <v>40</v>
      </c>
      <c r="K8" t="s">
        <v>14</v>
      </c>
      <c r="L8" t="s">
        <v>41</v>
      </c>
      <c r="M8" s="16">
        <v>2.7</v>
      </c>
      <c r="N8" s="17" t="str">
        <f t="shared" si="3"/>
        <v>Associate</v>
      </c>
      <c r="O8" s="17">
        <v>79</v>
      </c>
    </row>
    <row r="9" spans="1:15" x14ac:dyDescent="0.25">
      <c r="A9" s="45"/>
      <c r="B9" t="s">
        <v>23</v>
      </c>
      <c r="C9" t="s">
        <v>24</v>
      </c>
      <c r="D9">
        <v>84</v>
      </c>
      <c r="E9" s="47">
        <f t="shared" si="0"/>
        <v>7140</v>
      </c>
      <c r="F9" s="5">
        <v>7400</v>
      </c>
      <c r="G9" s="48">
        <f t="shared" si="1"/>
        <v>260</v>
      </c>
      <c r="H9" s="9">
        <f t="shared" si="2"/>
        <v>3.5135135135135137E-2</v>
      </c>
      <c r="J9" s="15" t="s">
        <v>42</v>
      </c>
      <c r="K9" t="s">
        <v>62</v>
      </c>
      <c r="L9" t="s">
        <v>38</v>
      </c>
      <c r="M9" s="16">
        <v>3.4</v>
      </c>
      <c r="N9" s="17" t="str">
        <f t="shared" si="3"/>
        <v>Associate</v>
      </c>
      <c r="O9" s="17">
        <v>92</v>
      </c>
    </row>
    <row r="10" spans="1:15" x14ac:dyDescent="0.25">
      <c r="A10" s="45"/>
      <c r="B10" t="s">
        <v>62</v>
      </c>
      <c r="C10" t="s">
        <v>63</v>
      </c>
      <c r="D10">
        <v>40</v>
      </c>
      <c r="E10" s="47">
        <f t="shared" si="0"/>
        <v>3400</v>
      </c>
      <c r="F10" s="5">
        <v>7401</v>
      </c>
      <c r="G10" s="48">
        <f t="shared" si="1"/>
        <v>4001</v>
      </c>
      <c r="H10" s="9">
        <f t="shared" si="2"/>
        <v>0.54060262126739633</v>
      </c>
      <c r="J10" s="15" t="s">
        <v>43</v>
      </c>
      <c r="K10" t="s">
        <v>27</v>
      </c>
      <c r="L10" t="s">
        <v>36</v>
      </c>
      <c r="M10" s="16">
        <v>3.8</v>
      </c>
      <c r="N10" s="17" t="str">
        <f t="shared" si="3"/>
        <v>Associate</v>
      </c>
      <c r="O10" s="17">
        <v>83</v>
      </c>
    </row>
    <row r="11" spans="1:15" x14ac:dyDescent="0.25">
      <c r="A11" s="45"/>
      <c r="B11" t="s">
        <v>25</v>
      </c>
      <c r="C11" t="s">
        <v>26</v>
      </c>
      <c r="D11">
        <v>125</v>
      </c>
      <c r="E11" s="47">
        <f t="shared" si="0"/>
        <v>10625</v>
      </c>
      <c r="F11" s="5">
        <v>10000</v>
      </c>
      <c r="G11" s="48">
        <f t="shared" si="1"/>
        <v>-625</v>
      </c>
      <c r="H11" s="9">
        <f t="shared" si="2"/>
        <v>-6.25E-2</v>
      </c>
      <c r="J11" s="15" t="s">
        <v>44</v>
      </c>
      <c r="K11" t="s">
        <v>29</v>
      </c>
      <c r="L11" t="s">
        <v>45</v>
      </c>
      <c r="M11" s="16">
        <v>5.0999999999999996</v>
      </c>
      <c r="N11" s="17" t="str">
        <f t="shared" si="3"/>
        <v>Lead</v>
      </c>
      <c r="O11" s="17">
        <v>75</v>
      </c>
    </row>
    <row r="12" spans="1:15" x14ac:dyDescent="0.25">
      <c r="A12" s="45"/>
      <c r="B12" t="s">
        <v>27</v>
      </c>
      <c r="C12" t="s">
        <v>28</v>
      </c>
      <c r="D12">
        <v>95</v>
      </c>
      <c r="E12" s="47">
        <f t="shared" si="0"/>
        <v>8075</v>
      </c>
      <c r="F12" s="5">
        <v>10000</v>
      </c>
      <c r="G12" s="48">
        <f t="shared" si="1"/>
        <v>1925</v>
      </c>
      <c r="H12" s="9">
        <f t="shared" si="2"/>
        <v>0.1925</v>
      </c>
      <c r="J12" s="15" t="s">
        <v>46</v>
      </c>
      <c r="K12" t="s">
        <v>17</v>
      </c>
      <c r="L12" t="s">
        <v>41</v>
      </c>
      <c r="M12" s="16">
        <v>4.8</v>
      </c>
      <c r="N12" s="17" t="str">
        <f t="shared" si="3"/>
        <v>Lead</v>
      </c>
      <c r="O12" s="17">
        <v>90</v>
      </c>
    </row>
    <row r="13" spans="1:15" x14ac:dyDescent="0.25">
      <c r="A13" s="45"/>
      <c r="B13" t="s">
        <v>29</v>
      </c>
      <c r="C13" t="s">
        <v>30</v>
      </c>
      <c r="D13">
        <v>40</v>
      </c>
      <c r="E13" s="47">
        <f t="shared" si="0"/>
        <v>3400</v>
      </c>
      <c r="F13" s="5">
        <v>10200</v>
      </c>
      <c r="G13" s="48">
        <f t="shared" si="1"/>
        <v>6800</v>
      </c>
      <c r="H13" s="9">
        <f t="shared" si="2"/>
        <v>0.66666666666666663</v>
      </c>
      <c r="J13" s="18" t="s">
        <v>47</v>
      </c>
      <c r="K13" s="19" t="s">
        <v>23</v>
      </c>
      <c r="L13" s="19" t="s">
        <v>38</v>
      </c>
      <c r="M13" s="20">
        <v>5.2</v>
      </c>
      <c r="N13" s="17" t="str">
        <f t="shared" si="3"/>
        <v>Lead</v>
      </c>
      <c r="O13" s="21">
        <v>85</v>
      </c>
    </row>
    <row r="14" spans="1:15" ht="15.75" thickBot="1" x14ac:dyDescent="0.3">
      <c r="B14" s="8"/>
      <c r="C14" s="11" t="s">
        <v>31</v>
      </c>
      <c r="D14" s="8">
        <f>SUM(D5:D13)</f>
        <v>584</v>
      </c>
      <c r="E14" s="8">
        <f t="shared" ref="E14:H14" si="4">SUM(E5:E13)</f>
        <v>49640</v>
      </c>
      <c r="F14" s="8">
        <f t="shared" si="4"/>
        <v>67801</v>
      </c>
      <c r="G14" s="8">
        <f t="shared" si="4"/>
        <v>18161</v>
      </c>
      <c r="H14" s="8">
        <f t="shared" si="4"/>
        <v>2.4189953321601072</v>
      </c>
    </row>
    <row r="15" spans="1:15" ht="15.75" thickTop="1" x14ac:dyDescent="0.25"/>
    <row r="16" spans="1:15" x14ac:dyDescent="0.25">
      <c r="B16" s="38" t="s">
        <v>60</v>
      </c>
      <c r="C16" s="39"/>
      <c r="D16" s="49">
        <f>AVERAGE(M5:M13)</f>
        <v>4.2777777777777777</v>
      </c>
    </row>
    <row r="35" spans="1:1" x14ac:dyDescent="0.25">
      <c r="A35" s="22"/>
    </row>
    <row r="36" spans="1:1" x14ac:dyDescent="0.25">
      <c r="A36" s="22"/>
    </row>
  </sheetData>
  <mergeCells count="5">
    <mergeCell ref="J3:O3"/>
    <mergeCell ref="B3:H3"/>
    <mergeCell ref="B16:C16"/>
    <mergeCell ref="B2:H2"/>
    <mergeCell ref="A4:A13"/>
  </mergeCells>
  <conditionalFormatting sqref="H5:H13">
    <cfRule type="cellIs" dxfId="0" priority="1" operator="lessThan">
      <formula>0.01</formula>
    </cfRule>
  </conditionalFormatting>
  <dataValidations count="1">
    <dataValidation allowBlank="1" error="pavI8MeUFtEyxX2I4tky5682e98f-1c5c-4629-8fdc-90a310ccb90f" sqref="A14:A36 I1:J36 C1:H1 B1:B36 A1:A4 J3:O13 F33 C3:H32 C35:H36 C33:E34 G33:H34" xr:uid="{00000000-0002-0000-0100-000000000000}"/>
  </dataValidation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G12"/>
  <sheetViews>
    <sheetView workbookViewId="0">
      <selection activeCell="B2" sqref="B2:G12"/>
    </sheetView>
  </sheetViews>
  <sheetFormatPr defaultRowHeight="15" x14ac:dyDescent="0.25"/>
  <cols>
    <col min="2" max="2" width="15" bestFit="1" customWidth="1"/>
    <col min="3" max="3" width="11.5703125" bestFit="1" customWidth="1"/>
    <col min="4" max="4" width="15" bestFit="1" customWidth="1"/>
    <col min="5" max="5" width="12.42578125" bestFit="1" customWidth="1"/>
    <col min="6" max="6" width="11.7109375" bestFit="1" customWidth="1"/>
    <col min="7" max="7" width="11.42578125" bestFit="1" customWidth="1"/>
    <col min="8" max="8" width="14" bestFit="1" customWidth="1"/>
  </cols>
  <sheetData>
    <row r="2" spans="2:7" ht="18" thickBot="1" x14ac:dyDescent="0.35">
      <c r="B2" s="40" t="s">
        <v>58</v>
      </c>
      <c r="C2" s="41"/>
      <c r="D2" s="41"/>
      <c r="E2" s="41"/>
      <c r="F2" s="41"/>
      <c r="G2" s="41"/>
    </row>
    <row r="3" spans="2:7" ht="15.75" thickTop="1" x14ac:dyDescent="0.25">
      <c r="B3" s="14" t="s">
        <v>32</v>
      </c>
      <c r="C3" s="13" t="s">
        <v>33</v>
      </c>
      <c r="D3" s="13" t="s">
        <v>34</v>
      </c>
      <c r="E3" s="13" t="s">
        <v>57</v>
      </c>
      <c r="F3" s="13" t="s">
        <v>59</v>
      </c>
      <c r="G3" s="13" t="s">
        <v>61</v>
      </c>
    </row>
    <row r="4" spans="2:7" x14ac:dyDescent="0.25">
      <c r="B4" s="15" t="s">
        <v>35</v>
      </c>
      <c r="C4" t="s">
        <v>25</v>
      </c>
      <c r="D4" t="s">
        <v>36</v>
      </c>
      <c r="E4" s="16">
        <v>4.5</v>
      </c>
      <c r="F4" s="17"/>
      <c r="G4" s="17">
        <v>88</v>
      </c>
    </row>
    <row r="5" spans="2:7" x14ac:dyDescent="0.25">
      <c r="B5" s="15" t="s">
        <v>37</v>
      </c>
      <c r="C5" t="s">
        <v>21</v>
      </c>
      <c r="D5" t="s">
        <v>38</v>
      </c>
      <c r="E5" s="16">
        <v>6</v>
      </c>
      <c r="F5" s="17"/>
      <c r="G5" s="17">
        <v>91</v>
      </c>
    </row>
    <row r="6" spans="2:7" x14ac:dyDescent="0.25">
      <c r="B6" s="15" t="s">
        <v>39</v>
      </c>
      <c r="C6" t="s">
        <v>19</v>
      </c>
      <c r="D6" t="s">
        <v>38</v>
      </c>
      <c r="E6" s="16">
        <v>3</v>
      </c>
      <c r="F6" s="17"/>
      <c r="G6" s="17">
        <v>80</v>
      </c>
    </row>
    <row r="7" spans="2:7" x14ac:dyDescent="0.25">
      <c r="B7" s="15" t="s">
        <v>40</v>
      </c>
      <c r="C7" t="s">
        <v>14</v>
      </c>
      <c r="D7" t="s">
        <v>41</v>
      </c>
      <c r="E7" s="16">
        <v>2.7</v>
      </c>
      <c r="F7" s="17"/>
      <c r="G7" s="17">
        <v>79</v>
      </c>
    </row>
    <row r="8" spans="2:7" x14ac:dyDescent="0.25">
      <c r="B8" s="15" t="s">
        <v>42</v>
      </c>
      <c r="C8" t="s">
        <v>62</v>
      </c>
      <c r="D8" t="s">
        <v>38</v>
      </c>
      <c r="E8" s="16">
        <v>3.4</v>
      </c>
      <c r="F8" s="17"/>
      <c r="G8" s="17">
        <v>92</v>
      </c>
    </row>
    <row r="9" spans="2:7" x14ac:dyDescent="0.25">
      <c r="B9" s="15" t="s">
        <v>43</v>
      </c>
      <c r="C9" t="s">
        <v>27</v>
      </c>
      <c r="D9" t="s">
        <v>36</v>
      </c>
      <c r="E9" s="16">
        <v>3.8</v>
      </c>
      <c r="F9" s="17"/>
      <c r="G9" s="17">
        <v>83</v>
      </c>
    </row>
    <row r="10" spans="2:7" x14ac:dyDescent="0.25">
      <c r="B10" s="15" t="s">
        <v>44</v>
      </c>
      <c r="C10" t="s">
        <v>29</v>
      </c>
      <c r="D10" t="s">
        <v>45</v>
      </c>
      <c r="E10" s="16">
        <v>5.0999999999999996</v>
      </c>
      <c r="F10" s="17"/>
      <c r="G10" s="17">
        <v>75</v>
      </c>
    </row>
    <row r="11" spans="2:7" x14ac:dyDescent="0.25">
      <c r="B11" s="15" t="s">
        <v>46</v>
      </c>
      <c r="C11" t="s">
        <v>17</v>
      </c>
      <c r="D11" t="s">
        <v>41</v>
      </c>
      <c r="E11" s="16">
        <v>4.8</v>
      </c>
      <c r="F11" s="17"/>
      <c r="G11" s="17">
        <v>90</v>
      </c>
    </row>
    <row r="12" spans="2:7" x14ac:dyDescent="0.25">
      <c r="B12" s="18" t="s">
        <v>47</v>
      </c>
      <c r="C12" s="19" t="s">
        <v>23</v>
      </c>
      <c r="D12" s="19" t="s">
        <v>38</v>
      </c>
      <c r="E12" s="20">
        <v>5.2</v>
      </c>
      <c r="F12" s="21"/>
      <c r="G12" s="21">
        <v>85</v>
      </c>
    </row>
  </sheetData>
  <mergeCells count="1">
    <mergeCell ref="B2:G2"/>
  </mergeCells>
  <dataValidations count="1">
    <dataValidation allowBlank="1" error="pavI8MeUFtEyxX2I4tky5682e98f-1c5c-4629-8fdc-90a310ccb90f" sqref="A1:G12" xr:uid="{00000000-0002-0000-0200-000000000000}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G16"/>
  <sheetViews>
    <sheetView workbookViewId="0">
      <selection activeCell="C13" sqref="C13"/>
    </sheetView>
  </sheetViews>
  <sheetFormatPr defaultRowHeight="15" x14ac:dyDescent="0.25"/>
  <cols>
    <col min="1" max="1" width="9.7109375" bestFit="1" customWidth="1"/>
    <col min="2" max="2" width="16.140625" bestFit="1" customWidth="1"/>
    <col min="3" max="7" width="10.7109375" customWidth="1"/>
  </cols>
  <sheetData>
    <row r="2" spans="2:7" ht="23.25" x14ac:dyDescent="0.35">
      <c r="B2" s="43" t="s">
        <v>5</v>
      </c>
      <c r="C2" s="43"/>
      <c r="D2" s="43"/>
      <c r="E2" s="43"/>
      <c r="F2" s="43"/>
      <c r="G2" s="43"/>
    </row>
    <row r="3" spans="2:7" ht="15" customHeight="1" x14ac:dyDescent="0.3">
      <c r="B3" s="42" t="s">
        <v>49</v>
      </c>
      <c r="C3" s="42"/>
      <c r="D3" s="42"/>
      <c r="E3" s="42"/>
      <c r="F3" s="42"/>
      <c r="G3" s="42"/>
    </row>
    <row r="4" spans="2:7" x14ac:dyDescent="0.25">
      <c r="B4" s="10"/>
      <c r="C4" s="10" t="s">
        <v>14</v>
      </c>
      <c r="D4" s="10" t="s">
        <v>23</v>
      </c>
      <c r="E4" s="10" t="s">
        <v>25</v>
      </c>
      <c r="F4" s="10" t="s">
        <v>27</v>
      </c>
      <c r="G4" s="10" t="s">
        <v>29</v>
      </c>
    </row>
    <row r="5" spans="2:7" x14ac:dyDescent="0.25">
      <c r="B5" s="6" t="s">
        <v>50</v>
      </c>
      <c r="C5">
        <v>10</v>
      </c>
      <c r="D5">
        <v>12</v>
      </c>
      <c r="E5">
        <v>5</v>
      </c>
      <c r="F5">
        <v>14</v>
      </c>
      <c r="G5">
        <v>15</v>
      </c>
    </row>
    <row r="6" spans="2:7" x14ac:dyDescent="0.25">
      <c r="B6" s="6" t="s">
        <v>51</v>
      </c>
      <c r="C6" s="7">
        <v>44333</v>
      </c>
      <c r="D6" s="7">
        <f>C6+4</f>
        <v>44337</v>
      </c>
      <c r="E6" s="7">
        <f>C6-3</f>
        <v>44330</v>
      </c>
      <c r="F6" s="7">
        <f>E6+2</f>
        <v>44332</v>
      </c>
      <c r="G6" s="7">
        <f>C6+2</f>
        <v>44335</v>
      </c>
    </row>
    <row r="7" spans="2:7" x14ac:dyDescent="0.25">
      <c r="B7" s="6" t="s">
        <v>52</v>
      </c>
      <c r="C7" s="7">
        <v>44348</v>
      </c>
      <c r="D7" s="7">
        <f t="shared" ref="D7:D9" si="0">C7+4</f>
        <v>44352</v>
      </c>
      <c r="E7" s="7">
        <f t="shared" ref="E7:E9" si="1">C7-3</f>
        <v>44345</v>
      </c>
      <c r="F7" s="7">
        <f t="shared" ref="F7:F9" si="2">E7+2</f>
        <v>44347</v>
      </c>
      <c r="G7" s="7">
        <f t="shared" ref="G7:G9" si="3">C7+2</f>
        <v>44350</v>
      </c>
    </row>
    <row r="8" spans="2:7" x14ac:dyDescent="0.25">
      <c r="B8" s="6" t="s">
        <v>53</v>
      </c>
      <c r="C8" s="7">
        <v>44362</v>
      </c>
      <c r="D8" s="7">
        <f t="shared" si="0"/>
        <v>44366</v>
      </c>
      <c r="E8" s="7">
        <f t="shared" si="1"/>
        <v>44359</v>
      </c>
      <c r="F8" s="7">
        <f t="shared" si="2"/>
        <v>44361</v>
      </c>
      <c r="G8" s="7">
        <f t="shared" si="3"/>
        <v>44364</v>
      </c>
    </row>
    <row r="9" spans="2:7" x14ac:dyDescent="0.25">
      <c r="B9" s="6" t="s">
        <v>54</v>
      </c>
      <c r="C9" s="7">
        <v>44376</v>
      </c>
      <c r="D9" s="7">
        <f t="shared" si="0"/>
        <v>44380</v>
      </c>
      <c r="E9" s="7">
        <f t="shared" si="1"/>
        <v>44373</v>
      </c>
      <c r="F9" s="7">
        <f t="shared" si="2"/>
        <v>44375</v>
      </c>
      <c r="G9" s="7">
        <f t="shared" si="3"/>
        <v>44378</v>
      </c>
    </row>
    <row r="11" spans="2:7" x14ac:dyDescent="0.25">
      <c r="B11" s="6" t="s">
        <v>55</v>
      </c>
      <c r="C11" s="7">
        <f>MIN(C6:G9)</f>
        <v>44330</v>
      </c>
    </row>
    <row r="12" spans="2:7" x14ac:dyDescent="0.25">
      <c r="B12" s="6" t="s">
        <v>56</v>
      </c>
      <c r="C12" s="7">
        <f>MAX(C6:G9)</f>
        <v>44380</v>
      </c>
    </row>
    <row r="15" spans="2:7" x14ac:dyDescent="0.25">
      <c r="B15" s="12"/>
      <c r="C15" s="7"/>
    </row>
    <row r="16" spans="2:7" x14ac:dyDescent="0.25">
      <c r="C16" s="7"/>
    </row>
  </sheetData>
  <mergeCells count="2">
    <mergeCell ref="B3:G3"/>
    <mergeCell ref="B2:G2"/>
  </mergeCells>
  <dataValidations count="1">
    <dataValidation allowBlank="1" error="pavI8MeUFtEyxX2I4tky5682e98f-1c5c-4629-8fdc-90a310ccb90f" sqref="A1:G16" xr:uid="{00000000-0002-0000-0300-000000000000}"/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GradingEngineProps xmlns="http://tempuri.org/temp">
  <UserID>{5682e98f-1c5c-4629-8fdc-90a310ccb90f}</UserID>
  <AssignmentID>{5682e98f-1c5c-4629-8fdc-90a310ccb90f}</AssignmentID>
</GradingEngineProps>
</file>

<file path=customXml/itemProps1.xml><?xml version="1.0" encoding="utf-8"?>
<ds:datastoreItem xmlns:ds="http://schemas.openxmlformats.org/officeDocument/2006/customXml" ds:itemID="{258D3E02-6363-4105-A91F-DBDFE5F4262B}">
  <ds:schemaRefs>
    <ds:schemaRef ds:uri="http://tempuri.org/tem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Documentation</vt:lpstr>
      <vt:lpstr>Project Status</vt:lpstr>
      <vt:lpstr>Consultants</vt:lpstr>
      <vt:lpstr>Project Schedule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Your Name</dc:creator>
  <cp:keywords>© 2020 Cengage Learning.</cp:keywords>
  <cp:lastModifiedBy>Matthew Arceneaux</cp:lastModifiedBy>
  <dcterms:created xsi:type="dcterms:W3CDTF">2019-03-29T17:45:45Z</dcterms:created>
  <dcterms:modified xsi:type="dcterms:W3CDTF">2024-10-03T14:59:13Z</dcterms:modified>
</cp:coreProperties>
</file>