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4/"/>
    </mc:Choice>
  </mc:AlternateContent>
  <xr:revisionPtr revIDLastSave="0" documentId="14_{014E72A2-1AB3-4C3D-993A-DE09106A7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n Payment Calculator" sheetId="1" r:id="rId1"/>
    <sheet name="Retirement Projections" sheetId="4" r:id="rId2"/>
  </sheets>
  <definedNames>
    <definedName name="Amortization_Schedule">'Loan Payment Calculator'!$H$3:$L$17</definedName>
    <definedName name="Interest_Schedule">'Loan Payment Calculator'!$C$9:$F$17</definedName>
    <definedName name="Loan_Amount">'Loan Payment Calculator'!$D$5</definedName>
    <definedName name="Monthly_Payment">'Loan Payment Calculator'!$F$5</definedName>
    <definedName name="Rate">'Loan Payment Calculator'!$D$6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'Loan Payment Calculator'!$J$5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erm">'Loan Payment Calculator'!$D$7</definedName>
    <definedName name="Total_Cost">'Loan Payment Calculator'!$F$7</definedName>
    <definedName name="Total_Interest">'Loan Payment Calculator'!$F$6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4" l="1"/>
  <c r="E10" i="4"/>
  <c r="C10" i="4"/>
  <c r="J6" i="1"/>
  <c r="J7" i="1"/>
  <c r="J8" i="1"/>
  <c r="J9" i="1"/>
  <c r="J10" i="1"/>
  <c r="J11" i="1"/>
  <c r="J12" i="1"/>
  <c r="J13" i="1"/>
  <c r="J14" i="1"/>
  <c r="J5" i="1"/>
  <c r="F5" i="1" l="1"/>
  <c r="F6" i="1" s="1"/>
  <c r="F7" i="1" s="1"/>
  <c r="E6" i="4"/>
  <c r="D6" i="4"/>
  <c r="C6" i="4"/>
  <c r="F11" i="1" l="1"/>
  <c r="E11" i="1"/>
  <c r="D11" i="1"/>
  <c r="I5" i="1" l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L7" i="1" l="1"/>
  <c r="L8" i="1"/>
  <c r="L9" i="1"/>
  <c r="L10" i="1"/>
  <c r="L11" i="1"/>
  <c r="L12" i="1"/>
  <c r="L13" i="1"/>
  <c r="L14" i="1"/>
  <c r="I6" i="1"/>
  <c r="K6" i="1" s="1"/>
  <c r="K5" i="1"/>
  <c r="L5" i="1" s="1"/>
  <c r="L6" i="1" l="1"/>
  <c r="L15" i="1"/>
  <c r="K15" i="1"/>
</calcChain>
</file>

<file path=xl/sharedStrings.xml><?xml version="1.0" encoding="utf-8"?>
<sst xmlns="http://schemas.openxmlformats.org/spreadsheetml/2006/main" count="29" uniqueCount="25">
  <si>
    <t>Date</t>
  </si>
  <si>
    <t>Loan Amount</t>
  </si>
  <si>
    <t>Rate</t>
  </si>
  <si>
    <t>Term</t>
  </si>
  <si>
    <t>Monthly Payment</t>
  </si>
  <si>
    <t>Total Interest</t>
  </si>
  <si>
    <t>Total Cost</t>
  </si>
  <si>
    <t>Varying Interest Rate Schedule</t>
  </si>
  <si>
    <t>Amortization Schedule</t>
  </si>
  <si>
    <t>Year</t>
  </si>
  <si>
    <t>Beginning Balance</t>
  </si>
  <si>
    <t>Ending Balance</t>
  </si>
  <si>
    <t>Paid on Principal</t>
  </si>
  <si>
    <t>Interest Paid</t>
  </si>
  <si>
    <t>Subtotal</t>
  </si>
  <si>
    <t>Loan Payment Calculator</t>
  </si>
  <si>
    <t>Monthly payment</t>
  </si>
  <si>
    <t>Number of payments</t>
  </si>
  <si>
    <t>Future value</t>
  </si>
  <si>
    <t>Return on balance</t>
  </si>
  <si>
    <t>Retirement Plan Projections</t>
  </si>
  <si>
    <t>Plan 1</t>
  </si>
  <si>
    <t>Plan 2</t>
  </si>
  <si>
    <t>Plan 3</t>
  </si>
  <si>
    <t>Monthly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</si>
</sst>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0.000%"/>
    <numFmt numFmtId="165" formatCode="&quot;$&quot;#,##0.00;[Red]\-&quot;$&quot;#,##0.00"/>
    <numFmt numFmtId="166" formatCode="&quot;$&quot;#,##0.00"/>
    <numFmt numFmtId="167" formatCode="&quot;$&quot;#,##0"/>
  </numFmts>
  <fonts count="9" x14ac:knownFonts="1">
    <font>
      <sz val="11"/>
      <color theme="1"/>
      <name val="Calisto MT"/>
      <family val="2"/>
      <scheme val="minor"/>
    </font>
    <font>
      <sz val="11"/>
      <color theme="1"/>
      <name val="Calisto MT"/>
      <family val="2"/>
      <scheme val="minor"/>
    </font>
    <font>
      <b/>
      <sz val="13"/>
      <color theme="3"/>
      <name val="Calisto MT"/>
      <family val="2"/>
      <scheme val="min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theme="1" tint="0.14999847407452621"/>
      <name val="Calisto MT"/>
      <family val="2"/>
      <scheme val="minor"/>
    </font>
    <font>
      <sz val="11"/>
      <color theme="1"/>
      <name val="Calisto MT"/>
      <family val="1"/>
      <scheme val="minor"/>
    </font>
    <font>
      <sz val="10"/>
      <color theme="1" tint="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ck">
        <color theme="4" tint="0.499984740745262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n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/>
      <right/>
      <top style="thin">
        <color theme="4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3" fillId="0" borderId="0"/>
    <xf numFmtId="0" fontId="4" fillId="2" borderId="0">
      <alignment vertical="top" wrapText="1"/>
    </xf>
    <xf numFmtId="0" fontId="5" fillId="2" borderId="0">
      <alignment vertical="top" wrapText="1"/>
    </xf>
    <xf numFmtId="0" fontId="1" fillId="4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8" fontId="0" fillId="2" borderId="0" xfId="0" applyNumberFormat="1" applyFill="1"/>
    <xf numFmtId="0" fontId="0" fillId="2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8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14" fontId="0" fillId="2" borderId="11" xfId="0" applyNumberFormat="1" applyFill="1" applyBorder="1"/>
    <xf numFmtId="0" fontId="0" fillId="2" borderId="12" xfId="0" applyFill="1" applyBorder="1"/>
    <xf numFmtId="8" fontId="0" fillId="2" borderId="12" xfId="0" applyNumberFormat="1" applyFill="1" applyBorder="1"/>
    <xf numFmtId="164" fontId="0" fillId="2" borderId="12" xfId="0" applyNumberFormat="1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7" xfId="0" applyFill="1" applyBorder="1"/>
    <xf numFmtId="0" fontId="0" fillId="2" borderId="10" xfId="0" applyFill="1" applyBorder="1"/>
    <xf numFmtId="164" fontId="6" fillId="2" borderId="0" xfId="0" applyNumberFormat="1" applyFont="1" applyFill="1"/>
    <xf numFmtId="40" fontId="6" fillId="2" borderId="0" xfId="0" applyNumberFormat="1" applyFont="1" applyFill="1"/>
    <xf numFmtId="8" fontId="6" fillId="2" borderId="0" xfId="0" applyNumberFormat="1" applyFont="1" applyFill="1"/>
    <xf numFmtId="8" fontId="6" fillId="2" borderId="7" xfId="0" applyNumberFormat="1" applyFont="1" applyFill="1" applyBorder="1"/>
    <xf numFmtId="40" fontId="6" fillId="2" borderId="7" xfId="0" applyNumberFormat="1" applyFont="1" applyFill="1" applyBorder="1"/>
    <xf numFmtId="0" fontId="3" fillId="6" borderId="0" xfId="3" applyFill="1"/>
    <xf numFmtId="0" fontId="3" fillId="2" borderId="0" xfId="3" applyFill="1"/>
    <xf numFmtId="0" fontId="1" fillId="2" borderId="15" xfId="6" applyFill="1" applyBorder="1"/>
    <xf numFmtId="0" fontId="3" fillId="2" borderId="15" xfId="3" applyFill="1" applyBorder="1"/>
    <xf numFmtId="0" fontId="7" fillId="2" borderId="14" xfId="6" applyFont="1" applyFill="1" applyBorder="1" applyAlignment="1">
      <alignment horizontal="right"/>
    </xf>
    <xf numFmtId="0" fontId="0" fillId="2" borderId="15" xfId="6" applyFont="1" applyFill="1" applyBorder="1"/>
    <xf numFmtId="0" fontId="6" fillId="2" borderId="15" xfId="2" applyFont="1" applyFill="1" applyBorder="1"/>
    <xf numFmtId="0" fontId="8" fillId="2" borderId="15" xfId="3" applyFont="1" applyFill="1" applyBorder="1"/>
    <xf numFmtId="165" fontId="6" fillId="2" borderId="15" xfId="2" applyNumberFormat="1" applyFont="1" applyFill="1" applyBorder="1"/>
    <xf numFmtId="10" fontId="6" fillId="2" borderId="15" xfId="2" applyNumberFormat="1" applyFont="1" applyFill="1" applyBorder="1"/>
    <xf numFmtId="164" fontId="6" fillId="2" borderId="15" xfId="2" applyNumberFormat="1" applyFont="1" applyFill="1" applyBorder="1"/>
    <xf numFmtId="166" fontId="6" fillId="2" borderId="0" xfId="0" applyNumberFormat="1" applyFont="1" applyFill="1"/>
    <xf numFmtId="167" fontId="6" fillId="2" borderId="15" xfId="2" applyNumberFormat="1" applyFont="1" applyFill="1" applyBorder="1"/>
    <xf numFmtId="0" fontId="2" fillId="2" borderId="3" xfId="1" applyFill="1" applyBorder="1" applyAlignment="1">
      <alignment horizontal="center" vertical="center"/>
    </xf>
    <xf numFmtId="0" fontId="2" fillId="2" borderId="1" xfId="1" applyFill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13" xfId="1" applyFill="1" applyBorder="1" applyAlignment="1">
      <alignment horizontal="center" vertical="center"/>
    </xf>
  </cellXfs>
  <cellStyles count="8">
    <cellStyle name="20% - Accent6" xfId="2" builtinId="50"/>
    <cellStyle name="60% - Accent6 2" xfId="6" xr:uid="{00000000-0005-0000-0000-000001000000}"/>
    <cellStyle name="Heading 2" xfId="1" builtinId="17"/>
    <cellStyle name="Normal" xfId="0" builtinId="0"/>
    <cellStyle name="Normal 2 2" xfId="3" xr:uid="{00000000-0005-0000-0000-000004000000}"/>
    <cellStyle name="Normal 3" xfId="7" xr:uid="{9BD605B9-8147-41E1-9820-6D5C09511EC7}"/>
    <cellStyle name="Student Name" xfId="4" xr:uid="{00000000-0005-0000-0000-000005000000}"/>
    <cellStyle name="Submission" xfId="5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 and Interest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Payment Calculator'!$K$4</c:f>
              <c:strCache>
                <c:ptCount val="1"/>
                <c:pt idx="0">
                  <c:v>Paid on Principal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Calculator'!$K$5:$K$14</c:f>
              <c:numCache>
                <c:formatCode>#,##0.00_);[Red]\(#,##0.00\)</c:formatCode>
                <c:ptCount val="10"/>
                <c:pt idx="0" formatCode="&quot;$&quot;#,##0.00_);[Red]\(&quot;$&quot;#,##0.00\)">
                  <c:v>22453.051587025227</c:v>
                </c:pt>
                <c:pt idx="1">
                  <c:v>24274.405148953781</c:v>
                </c:pt>
                <c:pt idx="2">
                  <c:v>26243.503830724221</c:v>
                </c:pt>
                <c:pt idx="3">
                  <c:v>28372.332466524706</c:v>
                </c:pt>
                <c:pt idx="4">
                  <c:v>30673.848080018215</c:v>
                </c:pt>
                <c:pt idx="5">
                  <c:v>33162.058746708703</c:v>
                </c:pt>
                <c:pt idx="6">
                  <c:v>35852.108853487516</c:v>
                </c:pt>
                <c:pt idx="7">
                  <c:v>38760.371274292396</c:v>
                </c:pt>
                <c:pt idx="8">
                  <c:v>41904.547022896833</c:v>
                </c:pt>
                <c:pt idx="9">
                  <c:v>45303.772989368401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2-42E4-B450-E1CA0041F394}"/>
            </c:ext>
          </c:extLst>
        </c:ser>
        <c:ser>
          <c:idx val="1"/>
          <c:order val="1"/>
          <c:tx>
            <c:strRef>
              <c:f>'Loan Payment Calculator'!$L$4</c:f>
              <c:strCache>
                <c:ptCount val="1"/>
                <c:pt idx="0">
                  <c:v>Interest Paid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Payment Calculator'!$H$5:$H$14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'Loan Payment Calculator'!$L$5:$L$14</c:f>
              <c:numCache>
                <c:formatCode>#,##0.00_);[Red]\(#,##0.00\)</c:formatCode>
                <c:ptCount val="10"/>
                <c:pt idx="0" formatCode="&quot;$&quot;#,##0.00_);[Red]\(&quot;$&quot;#,##0.00\)">
                  <c:v>24793.819794141535</c:v>
                </c:pt>
                <c:pt idx="1">
                  <c:v>22972.466232212981</c:v>
                </c:pt>
                <c:pt idx="2">
                  <c:v>21003.367550442541</c:v>
                </c:pt>
                <c:pt idx="3">
                  <c:v>18874.538914642057</c:v>
                </c:pt>
                <c:pt idx="4">
                  <c:v>16573.023301148547</c:v>
                </c:pt>
                <c:pt idx="5">
                  <c:v>14084.81263445806</c:v>
                </c:pt>
                <c:pt idx="6">
                  <c:v>11394.762527679246</c:v>
                </c:pt>
                <c:pt idx="7">
                  <c:v>8486.5001068743659</c:v>
                </c:pt>
                <c:pt idx="8">
                  <c:v>5342.3243582699288</c:v>
                </c:pt>
                <c:pt idx="9">
                  <c:v>1943.0983917983613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2-42E4-B450-E1CA0041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89744"/>
        <c:axId val="460984256"/>
      </c:lineChart>
      <c:catAx>
        <c:axId val="4609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4256"/>
        <c:crosses val="autoZero"/>
        <c:auto val="1"/>
        <c:lblAlgn val="ctr"/>
        <c:lblOffset val="100"/>
        <c:noMultiLvlLbl val="0"/>
      </c:catAx>
      <c:valAx>
        <c:axId val="4609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9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solidFill>
            <a:schemeClr val="accent1">
              <a:alpha val="86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15</xdr:row>
      <xdr:rowOff>152399</xdr:rowOff>
    </xdr:from>
    <xdr:to>
      <xdr:col>11</xdr:col>
      <xdr:colOff>1181100</xdr:colOff>
      <xdr:row>32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lat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Slate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3"/>
  <sheetViews>
    <sheetView tabSelected="1" workbookViewId="0">
      <selection activeCell="O4" sqref="O4"/>
    </sheetView>
  </sheetViews>
  <sheetFormatPr defaultColWidth="9" defaultRowHeight="14.25" x14ac:dyDescent="0.2"/>
  <cols>
    <col min="1" max="1" width="1.375" style="5" customWidth="1"/>
    <col min="2" max="2" width="2.625" style="5" customWidth="1"/>
    <col min="3" max="3" width="13.5" style="5" bestFit="1" customWidth="1"/>
    <col min="4" max="6" width="16.625" style="5" customWidth="1"/>
    <col min="7" max="7" width="1.375" style="5" customWidth="1"/>
    <col min="8" max="8" width="6.625" style="5" customWidth="1"/>
    <col min="9" max="12" width="16.625" style="5" customWidth="1"/>
    <col min="13" max="13" width="2.625" style="5" customWidth="1"/>
    <col min="14" max="16384" width="9" style="5"/>
  </cols>
  <sheetData>
    <row r="1" spans="2:12" ht="8.25" customHeight="1" x14ac:dyDescent="0.2"/>
    <row r="2" spans="2:12" ht="15.95" customHeight="1" x14ac:dyDescent="0.2">
      <c r="B2" s="7"/>
      <c r="C2" s="40" t="s">
        <v>15</v>
      </c>
      <c r="D2" s="40"/>
      <c r="E2" s="40"/>
      <c r="F2" s="40"/>
      <c r="G2" s="8"/>
      <c r="H2" s="40" t="s">
        <v>8</v>
      </c>
      <c r="I2" s="40"/>
      <c r="J2" s="40"/>
      <c r="K2" s="40"/>
      <c r="L2" s="42"/>
    </row>
    <row r="3" spans="2:12" ht="15.95" customHeight="1" thickBot="1" x14ac:dyDescent="0.25">
      <c r="B3" s="9"/>
      <c r="C3" s="41"/>
      <c r="D3" s="41"/>
      <c r="E3" s="41"/>
      <c r="F3" s="41"/>
      <c r="G3" s="1"/>
      <c r="H3" s="41"/>
      <c r="I3" s="41"/>
      <c r="J3" s="41"/>
      <c r="K3" s="41"/>
      <c r="L3" s="43"/>
    </row>
    <row r="4" spans="2:12" ht="15.95" customHeight="1" thickTop="1" x14ac:dyDescent="0.2">
      <c r="B4" s="9"/>
      <c r="C4" s="14" t="s">
        <v>0</v>
      </c>
      <c r="D4" s="15">
        <v>45385</v>
      </c>
      <c r="E4" s="14"/>
      <c r="F4" s="14"/>
      <c r="G4" s="1"/>
      <c r="H4" s="2" t="s">
        <v>9</v>
      </c>
      <c r="I4" s="2" t="s">
        <v>10</v>
      </c>
      <c r="J4" s="2" t="s">
        <v>11</v>
      </c>
      <c r="K4" s="2" t="s">
        <v>12</v>
      </c>
      <c r="L4" s="10" t="s">
        <v>13</v>
      </c>
    </row>
    <row r="5" spans="2:12" ht="15.95" customHeight="1" x14ac:dyDescent="0.2">
      <c r="B5" s="9"/>
      <c r="C5" s="16" t="s">
        <v>1</v>
      </c>
      <c r="D5" s="17">
        <v>327000</v>
      </c>
      <c r="E5" s="16" t="s">
        <v>4</v>
      </c>
      <c r="F5" s="17">
        <f>-PMT(Rate/12,Term*12,Loan_Amount)</f>
        <v>3937.239281763897</v>
      </c>
      <c r="G5" s="1"/>
      <c r="H5" s="1">
        <v>1</v>
      </c>
      <c r="I5" s="24">
        <f>D5</f>
        <v>327000</v>
      </c>
      <c r="J5" s="24">
        <f>IF(H5&lt;=$D$7,PV($D$6/12,($D$7-H5)*12,-$D$11),0)</f>
        <v>304546.94841297477</v>
      </c>
      <c r="K5" s="24">
        <f>I5-J5</f>
        <v>22453.051587025227</v>
      </c>
      <c r="L5" s="25">
        <f t="shared" ref="L5:L14" si="0">IF(I5&gt;0,12*$F$5-K5,0)</f>
        <v>24793.819794141535</v>
      </c>
    </row>
    <row r="6" spans="2:12" ht="15.95" customHeight="1" x14ac:dyDescent="0.2">
      <c r="B6" s="9"/>
      <c r="C6" s="16" t="s">
        <v>2</v>
      </c>
      <c r="D6" s="18">
        <v>7.825E-2</v>
      </c>
      <c r="E6" s="16" t="s">
        <v>5</v>
      </c>
      <c r="F6" s="17">
        <f>Term*12*Monthly_Payment-Loan_Amount</f>
        <v>145468.71381166764</v>
      </c>
      <c r="G6" s="1"/>
      <c r="H6" s="1">
        <v>2</v>
      </c>
      <c r="I6" s="23">
        <f>J5</f>
        <v>304546.94841297477</v>
      </c>
      <c r="J6" s="24">
        <f t="shared" ref="J6:J14" si="1">IF(H6&lt;=$D$7,PV($D$6/12,($D$7-H6)*12,-$D$11),0)</f>
        <v>280272.54326402099</v>
      </c>
      <c r="K6" s="23">
        <f t="shared" ref="K6:K14" si="2">I6-J6</f>
        <v>24274.405148953781</v>
      </c>
      <c r="L6" s="26">
        <f t="shared" si="0"/>
        <v>22972.466232212981</v>
      </c>
    </row>
    <row r="7" spans="2:12" ht="15.95" customHeight="1" x14ac:dyDescent="0.2">
      <c r="B7" s="9"/>
      <c r="C7" s="16" t="s">
        <v>3</v>
      </c>
      <c r="D7" s="19">
        <v>10</v>
      </c>
      <c r="E7" s="16" t="s">
        <v>6</v>
      </c>
      <c r="F7" s="17">
        <f>Loan_Amount+Total_Interest</f>
        <v>472468.71381166764</v>
      </c>
      <c r="G7" s="1"/>
      <c r="H7" s="1">
        <v>3</v>
      </c>
      <c r="I7" s="23">
        <f t="shared" ref="I7:I14" si="3">J6</f>
        <v>280272.54326402099</v>
      </c>
      <c r="J7" s="24">
        <f t="shared" si="1"/>
        <v>254029.03943329677</v>
      </c>
      <c r="K7" s="23">
        <f t="shared" si="2"/>
        <v>26243.503830724221</v>
      </c>
      <c r="L7" s="26">
        <f t="shared" si="0"/>
        <v>21003.367550442541</v>
      </c>
    </row>
    <row r="8" spans="2:12" ht="15.95" customHeight="1" x14ac:dyDescent="0.2">
      <c r="B8" s="9"/>
      <c r="C8" s="44" t="s">
        <v>7</v>
      </c>
      <c r="D8" s="44"/>
      <c r="E8" s="44"/>
      <c r="F8" s="44"/>
      <c r="G8" s="1"/>
      <c r="H8" s="1">
        <v>4</v>
      </c>
      <c r="I8" s="23">
        <f t="shared" si="3"/>
        <v>254029.03943329677</v>
      </c>
      <c r="J8" s="24">
        <f t="shared" si="1"/>
        <v>225656.70696677206</v>
      </c>
      <c r="K8" s="23">
        <f t="shared" si="2"/>
        <v>28372.332466524706</v>
      </c>
      <c r="L8" s="26">
        <f t="shared" si="0"/>
        <v>18874.538914642057</v>
      </c>
    </row>
    <row r="9" spans="2:12" ht="15.95" customHeight="1" thickBot="1" x14ac:dyDescent="0.25">
      <c r="B9" s="9"/>
      <c r="C9" s="41"/>
      <c r="D9" s="41"/>
      <c r="E9" s="41"/>
      <c r="F9" s="41"/>
      <c r="G9" s="1"/>
      <c r="H9" s="1">
        <v>5</v>
      </c>
      <c r="I9" s="23">
        <f t="shared" si="3"/>
        <v>225656.70696677206</v>
      </c>
      <c r="J9" s="24">
        <f t="shared" si="1"/>
        <v>194982.85888675385</v>
      </c>
      <c r="K9" s="23">
        <f t="shared" si="2"/>
        <v>30673.848080018215</v>
      </c>
      <c r="L9" s="26">
        <f t="shared" si="0"/>
        <v>16573.023301148547</v>
      </c>
    </row>
    <row r="10" spans="2:12" ht="15.95" customHeight="1" thickTop="1" x14ac:dyDescent="0.2">
      <c r="B10" s="9"/>
      <c r="C10" s="4" t="s">
        <v>2</v>
      </c>
      <c r="D10" s="4" t="s">
        <v>4</v>
      </c>
      <c r="E10" s="4" t="s">
        <v>5</v>
      </c>
      <c r="F10" s="4" t="s">
        <v>6</v>
      </c>
      <c r="G10" s="1"/>
      <c r="H10" s="1">
        <v>6</v>
      </c>
      <c r="I10" s="23">
        <f t="shared" si="3"/>
        <v>194982.85888675385</v>
      </c>
      <c r="J10" s="24">
        <f t="shared" si="1"/>
        <v>161820.80014004515</v>
      </c>
      <c r="K10" s="23">
        <f t="shared" si="2"/>
        <v>33162.058746708703</v>
      </c>
      <c r="L10" s="26">
        <f t="shared" si="0"/>
        <v>14084.81263445806</v>
      </c>
    </row>
    <row r="11" spans="2:12" ht="15.95" customHeight="1" x14ac:dyDescent="0.2">
      <c r="B11" s="9"/>
      <c r="C11" s="1"/>
      <c r="D11" s="3">
        <f>F5</f>
        <v>3937.239281763897</v>
      </c>
      <c r="E11" s="3">
        <f>F6</f>
        <v>145468.71381166764</v>
      </c>
      <c r="F11" s="3">
        <f>F7</f>
        <v>472468.71381166764</v>
      </c>
      <c r="G11" s="1"/>
      <c r="H11" s="1">
        <v>7</v>
      </c>
      <c r="I11" s="23">
        <f t="shared" si="3"/>
        <v>161820.80014004515</v>
      </c>
      <c r="J11" s="24">
        <f t="shared" si="1"/>
        <v>125968.69128655763</v>
      </c>
      <c r="K11" s="23">
        <f t="shared" si="2"/>
        <v>35852.108853487516</v>
      </c>
      <c r="L11" s="26">
        <f t="shared" si="0"/>
        <v>11394.762527679246</v>
      </c>
    </row>
    <row r="12" spans="2:12" ht="15.95" customHeight="1" x14ac:dyDescent="0.2">
      <c r="B12" s="9"/>
      <c r="C12" s="22">
        <v>7.7249999999999999E-2</v>
      </c>
      <c r="D12" s="38">
        <f t="dataTable" ref="D12:F26" dt2D="0" dtr="0" r1="D6"/>
        <v>3920.0557209635745</v>
      </c>
      <c r="E12" s="38">
        <v>143406.68651562894</v>
      </c>
      <c r="F12" s="38">
        <v>470406.68651562894</v>
      </c>
      <c r="G12" s="1"/>
      <c r="H12" s="1">
        <v>8</v>
      </c>
      <c r="I12" s="23">
        <f t="shared" si="3"/>
        <v>125968.69128655763</v>
      </c>
      <c r="J12" s="24">
        <f t="shared" si="1"/>
        <v>87208.320012265234</v>
      </c>
      <c r="K12" s="23">
        <f t="shared" si="2"/>
        <v>38760.371274292396</v>
      </c>
      <c r="L12" s="26">
        <f t="shared" si="0"/>
        <v>8486.5001068743659</v>
      </c>
    </row>
    <row r="13" spans="2:12" ht="15.95" customHeight="1" x14ac:dyDescent="0.2">
      <c r="B13" s="9"/>
      <c r="C13" s="22">
        <v>7.7499999999999999E-2</v>
      </c>
      <c r="D13" s="38">
        <v>3924.3476385849922</v>
      </c>
      <c r="E13" s="38">
        <v>143921.71663019905</v>
      </c>
      <c r="F13" s="38">
        <v>470921.71663019905</v>
      </c>
      <c r="G13" s="1"/>
      <c r="H13" s="1">
        <v>9</v>
      </c>
      <c r="I13" s="23">
        <f t="shared" si="3"/>
        <v>87208.320012265234</v>
      </c>
      <c r="J13" s="24">
        <f t="shared" si="1"/>
        <v>45303.772989368401</v>
      </c>
      <c r="K13" s="23">
        <f t="shared" si="2"/>
        <v>41904.547022896833</v>
      </c>
      <c r="L13" s="26">
        <f t="shared" si="0"/>
        <v>5342.3243582699288</v>
      </c>
    </row>
    <row r="14" spans="2:12" ht="15.95" customHeight="1" x14ac:dyDescent="0.2">
      <c r="B14" s="9"/>
      <c r="C14" s="22">
        <v>7.775E-2</v>
      </c>
      <c r="D14" s="38">
        <v>3928.642205318537</v>
      </c>
      <c r="E14" s="38">
        <v>144437.06463822443</v>
      </c>
      <c r="F14" s="38">
        <v>471437.06463822443</v>
      </c>
      <c r="G14" s="1"/>
      <c r="H14" s="1">
        <v>10</v>
      </c>
      <c r="I14" s="23">
        <f t="shared" si="3"/>
        <v>45303.772989368401</v>
      </c>
      <c r="J14" s="24">
        <f t="shared" si="1"/>
        <v>0</v>
      </c>
      <c r="K14" s="23">
        <f t="shared" si="2"/>
        <v>45303.772989368401</v>
      </c>
      <c r="L14" s="26">
        <f t="shared" si="0"/>
        <v>1943.0983917983613</v>
      </c>
    </row>
    <row r="15" spans="2:12" ht="15.95" customHeight="1" x14ac:dyDescent="0.2">
      <c r="B15" s="9"/>
      <c r="C15" s="22">
        <v>7.8E-2</v>
      </c>
      <c r="D15" s="38">
        <v>3932.939420075355</v>
      </c>
      <c r="E15" s="38">
        <v>144952.73040904262</v>
      </c>
      <c r="F15" s="38">
        <v>471952.73040904262</v>
      </c>
      <c r="G15" s="1"/>
      <c r="H15" s="1"/>
      <c r="I15" s="1"/>
      <c r="J15" s="1" t="s">
        <v>14</v>
      </c>
      <c r="K15" s="3">
        <f>SUM(K5:K14)</f>
        <v>327000</v>
      </c>
      <c r="L15" s="11">
        <f>SUM(L5:L14)</f>
        <v>145468.71381166761</v>
      </c>
    </row>
    <row r="16" spans="2:12" ht="15.95" customHeight="1" x14ac:dyDescent="0.2">
      <c r="B16" s="9"/>
      <c r="C16" s="22">
        <v>7.825E-2</v>
      </c>
      <c r="D16" s="38">
        <v>3937.239281763897</v>
      </c>
      <c r="E16" s="38">
        <v>145468.71381166764</v>
      </c>
      <c r="F16" s="38">
        <v>472468.71381166764</v>
      </c>
      <c r="G16" s="1"/>
      <c r="H16" s="1"/>
      <c r="I16" s="1"/>
      <c r="J16" s="1"/>
      <c r="K16" s="1"/>
      <c r="L16" s="11"/>
    </row>
    <row r="17" spans="2:12" ht="15.95" customHeight="1" x14ac:dyDescent="0.2">
      <c r="B17" s="9"/>
      <c r="C17" s="22">
        <v>7.85E-2</v>
      </c>
      <c r="D17" s="38">
        <v>3941.5417892899382</v>
      </c>
      <c r="E17" s="38">
        <v>145985.0147147926</v>
      </c>
      <c r="F17" s="38">
        <v>472985.0147147926</v>
      </c>
      <c r="G17" s="1"/>
      <c r="H17" s="1"/>
      <c r="I17" s="1"/>
      <c r="J17" s="1"/>
      <c r="K17" s="1"/>
      <c r="L17" s="11"/>
    </row>
    <row r="18" spans="2:12" ht="15" customHeight="1" x14ac:dyDescent="0.2">
      <c r="B18" s="9"/>
      <c r="C18" s="22">
        <v>7.8750000000000001E-2</v>
      </c>
      <c r="D18" s="38">
        <v>3945.8469415565746</v>
      </c>
      <c r="E18" s="38">
        <v>146501.63298678893</v>
      </c>
      <c r="F18" s="38">
        <v>473501.63298678893</v>
      </c>
      <c r="G18" s="1"/>
      <c r="H18" s="1"/>
      <c r="I18" s="1"/>
      <c r="J18" s="1"/>
      <c r="K18" s="1"/>
      <c r="L18" s="20"/>
    </row>
    <row r="19" spans="2:12" x14ac:dyDescent="0.2">
      <c r="B19" s="9"/>
      <c r="C19" s="22">
        <v>7.9000000000000001E-2</v>
      </c>
      <c r="D19" s="38">
        <v>3950.1547374642287</v>
      </c>
      <c r="E19" s="38">
        <v>147018.56849570747</v>
      </c>
      <c r="F19" s="38">
        <v>474018.56849570747</v>
      </c>
      <c r="G19" s="1"/>
      <c r="H19" s="1"/>
      <c r="I19" s="1"/>
      <c r="J19" s="1"/>
      <c r="K19" s="1"/>
      <c r="L19" s="20"/>
    </row>
    <row r="20" spans="2:12" x14ac:dyDescent="0.2">
      <c r="B20" s="9"/>
      <c r="C20" s="22">
        <v>7.9250000000000001E-2</v>
      </c>
      <c r="D20" s="38">
        <v>3954.4651759106528</v>
      </c>
      <c r="E20" s="38">
        <v>147535.82110927836</v>
      </c>
      <c r="F20" s="38">
        <v>474535.82110927836</v>
      </c>
      <c r="G20" s="1"/>
      <c r="H20" s="1"/>
      <c r="I20" s="1"/>
      <c r="J20" s="1"/>
      <c r="K20" s="1"/>
      <c r="L20" s="20"/>
    </row>
    <row r="21" spans="2:12" x14ac:dyDescent="0.2">
      <c r="B21" s="9"/>
      <c r="C21" s="22">
        <v>7.9500000000000001E-2</v>
      </c>
      <c r="D21" s="38">
        <v>3958.7782557909409</v>
      </c>
      <c r="E21" s="38">
        <v>148053.39069491293</v>
      </c>
      <c r="F21" s="38">
        <v>475053.39069491293</v>
      </c>
      <c r="G21" s="1"/>
      <c r="H21" s="1"/>
      <c r="I21" s="1"/>
      <c r="J21" s="1"/>
      <c r="K21" s="1"/>
      <c r="L21" s="20"/>
    </row>
    <row r="22" spans="2:12" x14ac:dyDescent="0.2">
      <c r="B22" s="9"/>
      <c r="C22" s="22">
        <v>7.9750000000000001E-2</v>
      </c>
      <c r="D22" s="38">
        <v>3963.0939759975208</v>
      </c>
      <c r="E22" s="38">
        <v>148571.27711970248</v>
      </c>
      <c r="F22" s="38">
        <v>475571.27711970248</v>
      </c>
      <c r="G22" s="1"/>
      <c r="H22" s="1"/>
      <c r="I22" s="1"/>
      <c r="J22" s="1"/>
      <c r="K22" s="1"/>
      <c r="L22" s="20"/>
    </row>
    <row r="23" spans="2:12" x14ac:dyDescent="0.2">
      <c r="B23" s="9"/>
      <c r="C23" s="22">
        <v>0.08</v>
      </c>
      <c r="D23" s="38">
        <v>3967.4123354201711</v>
      </c>
      <c r="E23" s="38">
        <v>149089.48025042051</v>
      </c>
      <c r="F23" s="38">
        <v>476089.48025042051</v>
      </c>
      <c r="G23" s="1"/>
      <c r="H23" s="1"/>
      <c r="I23" s="1"/>
      <c r="J23" s="1"/>
      <c r="K23" s="1"/>
      <c r="L23" s="20"/>
    </row>
    <row r="24" spans="2:12" x14ac:dyDescent="0.2">
      <c r="B24" s="9"/>
      <c r="C24" s="22">
        <v>8.0250000000000002E-2</v>
      </c>
      <c r="D24" s="38">
        <v>3971.7333329460193</v>
      </c>
      <c r="E24" s="38">
        <v>149607.99995352235</v>
      </c>
      <c r="F24" s="38">
        <v>476607.99995352235</v>
      </c>
      <c r="G24" s="1"/>
      <c r="H24" s="1"/>
      <c r="I24" s="1"/>
      <c r="J24" s="1"/>
      <c r="K24" s="1"/>
      <c r="L24" s="20"/>
    </row>
    <row r="25" spans="2:12" x14ac:dyDescent="0.2">
      <c r="B25" s="9"/>
      <c r="C25" s="22">
        <v>8.0500000000000002E-2</v>
      </c>
      <c r="D25" s="38">
        <v>3976.0569674595476</v>
      </c>
      <c r="E25" s="38">
        <v>150126.83609514573</v>
      </c>
      <c r="F25" s="38">
        <v>477126.83609514573</v>
      </c>
      <c r="G25" s="1"/>
      <c r="H25" s="1"/>
      <c r="I25" s="1"/>
      <c r="J25" s="1"/>
      <c r="K25" s="1"/>
      <c r="L25" s="20"/>
    </row>
    <row r="26" spans="2:12" x14ac:dyDescent="0.2">
      <c r="B26" s="9"/>
      <c r="C26" s="22">
        <v>8.0750000000000002E-2</v>
      </c>
      <c r="D26" s="38">
        <v>3980.3832378425941</v>
      </c>
      <c r="E26" s="38">
        <v>150645.98854111129</v>
      </c>
      <c r="F26" s="38">
        <v>477645.98854111129</v>
      </c>
      <c r="G26" s="1"/>
      <c r="H26" s="1"/>
      <c r="I26" s="1"/>
      <c r="J26" s="1"/>
      <c r="K26" s="1"/>
      <c r="L26" s="20"/>
    </row>
    <row r="27" spans="2:12" x14ac:dyDescent="0.2">
      <c r="B27" s="9"/>
      <c r="C27" s="1"/>
      <c r="D27" s="1"/>
      <c r="E27" s="1"/>
      <c r="F27" s="1"/>
      <c r="G27" s="1"/>
      <c r="H27" s="1"/>
      <c r="I27" s="1"/>
      <c r="J27" s="1"/>
      <c r="K27" s="1"/>
      <c r="L27" s="20"/>
    </row>
    <row r="28" spans="2:12" x14ac:dyDescent="0.2">
      <c r="B28" s="9"/>
      <c r="C28" s="1"/>
      <c r="D28" s="1"/>
      <c r="E28" s="1"/>
      <c r="F28" s="1"/>
      <c r="G28" s="1"/>
      <c r="H28" s="1"/>
      <c r="I28" s="1"/>
      <c r="J28" s="1"/>
      <c r="K28" s="1"/>
      <c r="L28" s="20"/>
    </row>
    <row r="29" spans="2:12" x14ac:dyDescent="0.2">
      <c r="B29" s="9"/>
      <c r="C29" s="1"/>
      <c r="D29" s="1"/>
      <c r="E29" s="1"/>
      <c r="F29" s="1"/>
      <c r="G29" s="1"/>
      <c r="H29" s="1"/>
      <c r="I29" s="1"/>
      <c r="J29" s="1"/>
      <c r="K29" s="1"/>
      <c r="L29" s="20"/>
    </row>
    <row r="30" spans="2:12" x14ac:dyDescent="0.2">
      <c r="B30" s="9"/>
      <c r="C30" s="1"/>
      <c r="D30" s="1"/>
      <c r="E30" s="1"/>
      <c r="F30" s="1"/>
      <c r="G30" s="1"/>
      <c r="H30" s="1"/>
      <c r="I30" s="1"/>
      <c r="J30" s="1"/>
      <c r="K30" s="1"/>
      <c r="L30" s="20"/>
    </row>
    <row r="31" spans="2:12" x14ac:dyDescent="0.2">
      <c r="B31" s="9"/>
      <c r="C31" s="1"/>
      <c r="D31" s="1"/>
      <c r="E31" s="1"/>
      <c r="F31" s="1"/>
      <c r="G31" s="1"/>
      <c r="H31" s="1"/>
      <c r="I31" s="1"/>
      <c r="J31" s="1"/>
      <c r="K31" s="1"/>
      <c r="L31" s="20"/>
    </row>
    <row r="32" spans="2:12" x14ac:dyDescent="0.2">
      <c r="B32" s="9"/>
      <c r="C32" s="1"/>
      <c r="D32" s="1"/>
      <c r="E32" s="1"/>
      <c r="F32" s="1"/>
      <c r="G32" s="1"/>
      <c r="H32" s="1"/>
      <c r="I32" s="1"/>
      <c r="J32" s="1"/>
      <c r="K32" s="1"/>
      <c r="L32" s="20"/>
    </row>
    <row r="33" spans="2:12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21"/>
    </row>
  </sheetData>
  <mergeCells count="3">
    <mergeCell ref="C2:F3"/>
    <mergeCell ref="H2:L3"/>
    <mergeCell ref="C8:F9"/>
  </mergeCells>
  <conditionalFormatting sqref="C12:C26">
    <cfRule type="cellIs" dxfId="0" priority="1" operator="equal">
      <formula>0.07825</formula>
    </cfRule>
  </conditionalFormatting>
  <dataValidations count="1">
    <dataValidation allowBlank="1" error="pavI8MeUFtEyxX2I4tky712ef703-3fb7-4f90-8486-5b41a602b8ad" sqref="A1:L33" xr:uid="{00000000-0002-0000-0100-000000000000}"/>
  </dataValidations>
  <pageMargins left="0.7" right="0.7" top="0.75" bottom="0.75" header="0.3" footer="0.3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>
      <selection activeCell="C10" sqref="C10:E10"/>
    </sheetView>
  </sheetViews>
  <sheetFormatPr defaultColWidth="9" defaultRowHeight="12.75" x14ac:dyDescent="0.2"/>
  <cols>
    <col min="1" max="1" width="1.375" style="27" customWidth="1"/>
    <col min="2" max="2" width="23.5" style="27" bestFit="1" customWidth="1"/>
    <col min="3" max="5" width="11.25" style="27" bestFit="1" customWidth="1"/>
    <col min="6" max="16384" width="9" style="27"/>
  </cols>
  <sheetData>
    <row r="1" spans="1:5" ht="8.25" customHeight="1" x14ac:dyDescent="0.2">
      <c r="A1" s="6"/>
      <c r="B1" s="6"/>
      <c r="C1" s="6"/>
      <c r="D1" s="6"/>
    </row>
    <row r="2" spans="1:5" ht="15.75" customHeight="1" thickBot="1" x14ac:dyDescent="0.25">
      <c r="B2" s="41" t="s">
        <v>20</v>
      </c>
      <c r="C2" s="41"/>
      <c r="D2" s="41"/>
      <c r="E2" s="41"/>
    </row>
    <row r="3" spans="1:5" ht="15.75" customHeight="1" thickTop="1" thickBot="1" x14ac:dyDescent="0.25">
      <c r="B3" s="41"/>
      <c r="C3" s="41"/>
      <c r="D3" s="41"/>
      <c r="E3" s="41"/>
    </row>
    <row r="4" spans="1:5" ht="15.75" customHeight="1" thickTop="1" x14ac:dyDescent="0.2">
      <c r="B4" s="28"/>
      <c r="C4" s="31" t="s">
        <v>21</v>
      </c>
      <c r="D4" s="31" t="s">
        <v>22</v>
      </c>
      <c r="E4" s="31" t="s">
        <v>23</v>
      </c>
    </row>
    <row r="5" spans="1:5" ht="15.75" customHeight="1" x14ac:dyDescent="0.2">
      <c r="B5" s="32" t="s">
        <v>19</v>
      </c>
      <c r="C5" s="36">
        <v>7.0000000000000007E-2</v>
      </c>
      <c r="D5" s="36">
        <v>6.7500000000000004E-2</v>
      </c>
      <c r="E5" s="36">
        <v>7.2499999999999995E-2</v>
      </c>
    </row>
    <row r="6" spans="1:5" ht="15.75" customHeight="1" x14ac:dyDescent="0.2">
      <c r="B6" s="32" t="s">
        <v>24</v>
      </c>
      <c r="C6" s="37">
        <f>C5/12</f>
        <v>5.8333333333333336E-3</v>
      </c>
      <c r="D6" s="37">
        <f t="shared" ref="D6:E6" si="0">D5/12</f>
        <v>5.6250000000000007E-3</v>
      </c>
      <c r="E6" s="37">
        <f t="shared" si="0"/>
        <v>6.0416666666666665E-3</v>
      </c>
    </row>
    <row r="7" spans="1:5" ht="15.75" customHeight="1" x14ac:dyDescent="0.2">
      <c r="B7" s="29" t="s">
        <v>16</v>
      </c>
      <c r="C7" s="39">
        <v>-200</v>
      </c>
      <c r="D7" s="39">
        <v>-250</v>
      </c>
      <c r="E7" s="39">
        <v>-175</v>
      </c>
    </row>
    <row r="8" spans="1:5" ht="15.75" customHeight="1" x14ac:dyDescent="0.2">
      <c r="B8" s="29" t="s">
        <v>17</v>
      </c>
      <c r="C8" s="33">
        <v>120</v>
      </c>
      <c r="D8" s="33">
        <v>120</v>
      </c>
      <c r="E8" s="33">
        <v>120</v>
      </c>
    </row>
    <row r="9" spans="1:5" ht="15.75" customHeight="1" x14ac:dyDescent="0.2">
      <c r="B9" s="30"/>
      <c r="C9" s="34"/>
      <c r="D9" s="34"/>
      <c r="E9" s="34"/>
    </row>
    <row r="10" spans="1:5" ht="15.75" customHeight="1" x14ac:dyDescent="0.2">
      <c r="B10" s="29" t="s">
        <v>18</v>
      </c>
      <c r="C10" s="35">
        <f>FV(C6,C8,C7)</f>
        <v>34616.961486707361</v>
      </c>
      <c r="D10" s="35">
        <f t="shared" ref="D10:E10" si="1">FV(D6,D8,D7)</f>
        <v>42680.969612208086</v>
      </c>
      <c r="E10" s="35">
        <f t="shared" si="1"/>
        <v>30710.173019348134</v>
      </c>
    </row>
  </sheetData>
  <mergeCells count="1">
    <mergeCell ref="B2:E3"/>
  </mergeCells>
  <dataValidations count="1">
    <dataValidation allowBlank="1" error="pavI8MeUFtEyxX2I4tky712ef703-3fb7-4f90-8486-5b41a602b8ad" sqref="A1:E10" xr:uid="{00000000-0002-0000-0300-000000000000}"/>
  </dataValidations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{712ef703-3fb7-4f90-8486-5b41a602b8ad}</UserID>
  <AssignmentID>{712ef703-3fb7-4f90-8486-5b41a602b8ad}</AssignmentID>
</GradingEngineProps>
</file>

<file path=customXml/itemProps1.xml><?xml version="1.0" encoding="utf-8"?>
<ds:datastoreItem xmlns:ds="http://schemas.openxmlformats.org/officeDocument/2006/customXml" ds:itemID="{0C0BBFE1-B0BC-4F16-B4E5-8233183C390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Loan Payment Calculator</vt:lpstr>
      <vt:lpstr>Retirement Projections</vt:lpstr>
      <vt:lpstr>Amortization_Schedule</vt:lpstr>
      <vt:lpstr>Interest_Schedule</vt:lpstr>
      <vt:lpstr>Loan_Amount</vt:lpstr>
      <vt:lpstr>Monthly_Payment</vt:lpstr>
      <vt:lpstr>Rate</vt:lpstr>
      <vt:lpstr>Term</vt:lpstr>
      <vt:lpstr>Total_Cost</vt:lpstr>
      <vt:lpstr>Total_Interest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2024-09-26T22:34:26Z</dcterms:modified>
</cp:coreProperties>
</file>