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2\A-Ci curves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L48" i="1" l="1"/>
  <c r="CK48" i="1"/>
  <c r="CI48" i="1"/>
  <c r="CJ48" i="1" s="1"/>
  <c r="BA48" i="1" s="1"/>
  <c r="BC48" i="1" s="1"/>
  <c r="BN48" i="1"/>
  <c r="BM48" i="1"/>
  <c r="BK48" i="1"/>
  <c r="BO48" i="1" s="1"/>
  <c r="BP48" i="1" s="1"/>
  <c r="BI48" i="1"/>
  <c r="BL48" i="1" s="1"/>
  <c r="BE48" i="1"/>
  <c r="AY48" i="1"/>
  <c r="AS48" i="1"/>
  <c r="BF48" i="1" s="1"/>
  <c r="AN48" i="1"/>
  <c r="AL48" i="1"/>
  <c r="P48" i="1" s="1"/>
  <c r="AD48" i="1"/>
  <c r="AC48" i="1"/>
  <c r="AB48" i="1"/>
  <c r="U48" i="1"/>
  <c r="S48" i="1"/>
  <c r="CL47" i="1"/>
  <c r="X47" i="1" s="1"/>
  <c r="CK47" i="1"/>
  <c r="CJ47" i="1"/>
  <c r="BA47" i="1" s="1"/>
  <c r="CI47" i="1"/>
  <c r="BP47" i="1"/>
  <c r="BO47" i="1"/>
  <c r="BN47" i="1"/>
  <c r="BM47" i="1"/>
  <c r="BL47" i="1"/>
  <c r="BK47" i="1"/>
  <c r="BJ47" i="1"/>
  <c r="BI47" i="1"/>
  <c r="BF47" i="1"/>
  <c r="BE47" i="1"/>
  <c r="BB47" i="1"/>
  <c r="BD47" i="1" s="1"/>
  <c r="AY47" i="1"/>
  <c r="BC47" i="1" s="1"/>
  <c r="AS47" i="1"/>
  <c r="AN47" i="1"/>
  <c r="AL47" i="1"/>
  <c r="O47" i="1" s="1"/>
  <c r="K47" i="1" s="1"/>
  <c r="AD47" i="1"/>
  <c r="AC47" i="1"/>
  <c r="AB47" i="1"/>
  <c r="U47" i="1"/>
  <c r="S47" i="1"/>
  <c r="P47" i="1"/>
  <c r="CL46" i="1"/>
  <c r="CK46" i="1"/>
  <c r="CI46" i="1"/>
  <c r="BN46" i="1"/>
  <c r="BM46" i="1"/>
  <c r="BI46" i="1"/>
  <c r="BE46" i="1"/>
  <c r="AY46" i="1"/>
  <c r="AS46" i="1"/>
  <c r="BF46" i="1" s="1"/>
  <c r="AN46" i="1"/>
  <c r="AL46" i="1"/>
  <c r="P46" i="1" s="1"/>
  <c r="AD46" i="1"/>
  <c r="AC46" i="1"/>
  <c r="AB46" i="1"/>
  <c r="U46" i="1"/>
  <c r="S46" i="1"/>
  <c r="O46" i="1"/>
  <c r="CL45" i="1"/>
  <c r="CK45" i="1"/>
  <c r="CJ45" i="1"/>
  <c r="BA45" i="1" s="1"/>
  <c r="CI45" i="1"/>
  <c r="BN45" i="1"/>
  <c r="BM45" i="1"/>
  <c r="BL45" i="1"/>
  <c r="BK45" i="1"/>
  <c r="BO45" i="1" s="1"/>
  <c r="BP45" i="1" s="1"/>
  <c r="BJ45" i="1"/>
  <c r="BI45" i="1"/>
  <c r="BF45" i="1"/>
  <c r="BE45" i="1"/>
  <c r="AY45" i="1"/>
  <c r="BC45" i="1" s="1"/>
  <c r="AS45" i="1"/>
  <c r="AN45" i="1"/>
  <c r="AL45" i="1" s="1"/>
  <c r="AD45" i="1"/>
  <c r="AB45" i="1" s="1"/>
  <c r="AC45" i="1"/>
  <c r="X45" i="1"/>
  <c r="U45" i="1"/>
  <c r="P45" i="1"/>
  <c r="N45" i="1"/>
  <c r="M45" i="1" s="1"/>
  <c r="CL44" i="1"/>
  <c r="CK44" i="1"/>
  <c r="CI44" i="1"/>
  <c r="BN44" i="1"/>
  <c r="BM44" i="1"/>
  <c r="BI44" i="1"/>
  <c r="BE44" i="1"/>
  <c r="AY44" i="1"/>
  <c r="AS44" i="1"/>
  <c r="BF44" i="1" s="1"/>
  <c r="AN44" i="1"/>
  <c r="AM44" i="1"/>
  <c r="AL44" i="1"/>
  <c r="N44" i="1" s="1"/>
  <c r="AD44" i="1"/>
  <c r="AC44" i="1"/>
  <c r="AB44" i="1" s="1"/>
  <c r="U44" i="1"/>
  <c r="S44" i="1"/>
  <c r="P44" i="1"/>
  <c r="O44" i="1"/>
  <c r="M44" i="1"/>
  <c r="CL43" i="1"/>
  <c r="CK43" i="1"/>
  <c r="CI43" i="1"/>
  <c r="CJ43" i="1" s="1"/>
  <c r="BA43" i="1" s="1"/>
  <c r="BN43" i="1"/>
  <c r="BM43" i="1"/>
  <c r="BI43" i="1"/>
  <c r="BL43" i="1" s="1"/>
  <c r="BF43" i="1"/>
  <c r="BE43" i="1"/>
  <c r="AY43" i="1"/>
  <c r="BC43" i="1" s="1"/>
  <c r="AS43" i="1"/>
  <c r="AN43" i="1"/>
  <c r="AL43" i="1" s="1"/>
  <c r="AD43" i="1"/>
  <c r="AC43" i="1"/>
  <c r="AB43" i="1"/>
  <c r="U43" i="1"/>
  <c r="CL42" i="1"/>
  <c r="CK42" i="1"/>
  <c r="CI42" i="1"/>
  <c r="CJ42" i="1" s="1"/>
  <c r="BA42" i="1" s="1"/>
  <c r="BC42" i="1" s="1"/>
  <c r="BN42" i="1"/>
  <c r="BM42" i="1"/>
  <c r="BI42" i="1"/>
  <c r="BL42" i="1" s="1"/>
  <c r="BF42" i="1"/>
  <c r="BE42" i="1"/>
  <c r="AY42" i="1"/>
  <c r="AS42" i="1"/>
  <c r="AN42" i="1"/>
  <c r="AL42" i="1" s="1"/>
  <c r="AM42" i="1"/>
  <c r="AD42" i="1"/>
  <c r="AC42" i="1"/>
  <c r="AB42" i="1" s="1"/>
  <c r="U42" i="1"/>
  <c r="S42" i="1"/>
  <c r="CL41" i="1"/>
  <c r="CK41" i="1"/>
  <c r="CI41" i="1"/>
  <c r="CJ41" i="1" s="1"/>
  <c r="BA41" i="1" s="1"/>
  <c r="BN41" i="1"/>
  <c r="BM41" i="1"/>
  <c r="BL41" i="1"/>
  <c r="BI41" i="1"/>
  <c r="BK41" i="1" s="1"/>
  <c r="BO41" i="1" s="1"/>
  <c r="BP41" i="1" s="1"/>
  <c r="BF41" i="1"/>
  <c r="BE41" i="1"/>
  <c r="AY41" i="1"/>
  <c r="BC41" i="1" s="1"/>
  <c r="AS41" i="1"/>
  <c r="AN41" i="1"/>
  <c r="AL41" i="1"/>
  <c r="AD41" i="1"/>
  <c r="AC41" i="1"/>
  <c r="AB41" i="1"/>
  <c r="U41" i="1"/>
  <c r="CL40" i="1"/>
  <c r="CK40" i="1"/>
  <c r="CJ40" i="1" s="1"/>
  <c r="BA40" i="1" s="1"/>
  <c r="BC40" i="1" s="1"/>
  <c r="CI40" i="1"/>
  <c r="BN40" i="1"/>
  <c r="BM40" i="1"/>
  <c r="BK40" i="1"/>
  <c r="BO40" i="1" s="1"/>
  <c r="BP40" i="1" s="1"/>
  <c r="BI40" i="1"/>
  <c r="BL40" i="1" s="1"/>
  <c r="BF40" i="1"/>
  <c r="BE40" i="1"/>
  <c r="AY40" i="1"/>
  <c r="AS40" i="1"/>
  <c r="AN40" i="1"/>
  <c r="AL40" i="1"/>
  <c r="P40" i="1" s="1"/>
  <c r="AD40" i="1"/>
  <c r="AC40" i="1"/>
  <c r="AB40" i="1"/>
  <c r="X40" i="1"/>
  <c r="U40" i="1"/>
  <c r="S40" i="1"/>
  <c r="CL39" i="1"/>
  <c r="CK39" i="1"/>
  <c r="CJ39" i="1"/>
  <c r="BA39" i="1" s="1"/>
  <c r="CI39" i="1"/>
  <c r="BN39" i="1"/>
  <c r="BM39" i="1"/>
  <c r="BL39" i="1"/>
  <c r="BJ39" i="1"/>
  <c r="BI39" i="1"/>
  <c r="BK39" i="1" s="1"/>
  <c r="BO39" i="1" s="1"/>
  <c r="BP39" i="1" s="1"/>
  <c r="BE39" i="1"/>
  <c r="AY39" i="1"/>
  <c r="BC39" i="1" s="1"/>
  <c r="AS39" i="1"/>
  <c r="BF39" i="1" s="1"/>
  <c r="AN39" i="1"/>
  <c r="AL39" i="1"/>
  <c r="O39" i="1" s="1"/>
  <c r="K39" i="1" s="1"/>
  <c r="AD39" i="1"/>
  <c r="AC39" i="1"/>
  <c r="AB39" i="1"/>
  <c r="X39" i="1"/>
  <c r="U39" i="1"/>
  <c r="S39" i="1"/>
  <c r="P39" i="1"/>
  <c r="CL38" i="1"/>
  <c r="CK38" i="1"/>
  <c r="CI38" i="1"/>
  <c r="BN38" i="1"/>
  <c r="BM38" i="1"/>
  <c r="BK38" i="1"/>
  <c r="BO38" i="1" s="1"/>
  <c r="BP38" i="1" s="1"/>
  <c r="BI38" i="1"/>
  <c r="BE38" i="1"/>
  <c r="AY38" i="1"/>
  <c r="AS38" i="1"/>
  <c r="BF38" i="1" s="1"/>
  <c r="AN38" i="1"/>
  <c r="AL38" i="1"/>
  <c r="P38" i="1" s="1"/>
  <c r="AD38" i="1"/>
  <c r="AC38" i="1"/>
  <c r="AB38" i="1"/>
  <c r="U38" i="1"/>
  <c r="S38" i="1"/>
  <c r="O38" i="1"/>
  <c r="CL37" i="1"/>
  <c r="CK37" i="1"/>
  <c r="CJ37" i="1"/>
  <c r="BA37" i="1" s="1"/>
  <c r="CI37" i="1"/>
  <c r="BP37" i="1"/>
  <c r="BN37" i="1"/>
  <c r="BM37" i="1"/>
  <c r="BL37" i="1"/>
  <c r="BK37" i="1"/>
  <c r="BO37" i="1" s="1"/>
  <c r="BJ37" i="1"/>
  <c r="BI37" i="1"/>
  <c r="BF37" i="1"/>
  <c r="BE37" i="1"/>
  <c r="AY37" i="1"/>
  <c r="AS37" i="1"/>
  <c r="AN37" i="1"/>
  <c r="AL37" i="1" s="1"/>
  <c r="AF37" i="1"/>
  <c r="AD37" i="1"/>
  <c r="AC37" i="1"/>
  <c r="X37" i="1"/>
  <c r="U37" i="1"/>
  <c r="N37" i="1"/>
  <c r="M37" i="1" s="1"/>
  <c r="CL36" i="1"/>
  <c r="CK36" i="1"/>
  <c r="CI36" i="1"/>
  <c r="BN36" i="1"/>
  <c r="BM36" i="1"/>
  <c r="BI36" i="1"/>
  <c r="BE36" i="1"/>
  <c r="AY36" i="1"/>
  <c r="AS36" i="1"/>
  <c r="BF36" i="1" s="1"/>
  <c r="AN36" i="1"/>
  <c r="AM36" i="1"/>
  <c r="AL36" i="1"/>
  <c r="N36" i="1" s="1"/>
  <c r="M36" i="1" s="1"/>
  <c r="AD36" i="1"/>
  <c r="AC36" i="1"/>
  <c r="AB36" i="1" s="1"/>
  <c r="U36" i="1"/>
  <c r="P36" i="1"/>
  <c r="O36" i="1"/>
  <c r="CL35" i="1"/>
  <c r="CK35" i="1"/>
  <c r="CI35" i="1"/>
  <c r="CJ35" i="1" s="1"/>
  <c r="BA35" i="1" s="1"/>
  <c r="BN35" i="1"/>
  <c r="BM35" i="1"/>
  <c r="BI35" i="1"/>
  <c r="BL35" i="1" s="1"/>
  <c r="BF35" i="1"/>
  <c r="BE35" i="1"/>
  <c r="AY35" i="1"/>
  <c r="BC35" i="1" s="1"/>
  <c r="AS35" i="1"/>
  <c r="AN35" i="1"/>
  <c r="AL35" i="1" s="1"/>
  <c r="N35" i="1" s="1"/>
  <c r="M35" i="1" s="1"/>
  <c r="AD35" i="1"/>
  <c r="AC35" i="1"/>
  <c r="AB35" i="1"/>
  <c r="U35" i="1"/>
  <c r="CL34" i="1"/>
  <c r="CK34" i="1"/>
  <c r="CI34" i="1"/>
  <c r="CJ34" i="1" s="1"/>
  <c r="BA34" i="1" s="1"/>
  <c r="BN34" i="1"/>
  <c r="BM34" i="1"/>
  <c r="BI34" i="1"/>
  <c r="BL34" i="1" s="1"/>
  <c r="BF34" i="1"/>
  <c r="BE34" i="1"/>
  <c r="BC34" i="1"/>
  <c r="AY34" i="1"/>
  <c r="AS34" i="1"/>
  <c r="AN34" i="1"/>
  <c r="AL34" i="1" s="1"/>
  <c r="AM34" i="1"/>
  <c r="AD34" i="1"/>
  <c r="AC34" i="1"/>
  <c r="AB34" i="1" s="1"/>
  <c r="U34" i="1"/>
  <c r="CL33" i="1"/>
  <c r="X33" i="1" s="1"/>
  <c r="CK33" i="1"/>
  <c r="CI33" i="1"/>
  <c r="CJ33" i="1" s="1"/>
  <c r="BA33" i="1" s="1"/>
  <c r="BC33" i="1" s="1"/>
  <c r="BO33" i="1"/>
  <c r="BP33" i="1" s="1"/>
  <c r="BN33" i="1"/>
  <c r="BM33" i="1"/>
  <c r="BL33" i="1"/>
  <c r="BK33" i="1"/>
  <c r="BI33" i="1"/>
  <c r="BJ33" i="1" s="1"/>
  <c r="BF33" i="1"/>
  <c r="BE33" i="1"/>
  <c r="AY33" i="1"/>
  <c r="AS33" i="1"/>
  <c r="AN33" i="1"/>
  <c r="AL33" i="1"/>
  <c r="AD33" i="1"/>
  <c r="AC33" i="1"/>
  <c r="AB33" i="1"/>
  <c r="U33" i="1"/>
  <c r="CL32" i="1"/>
  <c r="CK32" i="1"/>
  <c r="CJ32" i="1" s="1"/>
  <c r="CI32" i="1"/>
  <c r="BN32" i="1"/>
  <c r="BM32" i="1"/>
  <c r="BL32" i="1"/>
  <c r="BK32" i="1"/>
  <c r="BO32" i="1" s="1"/>
  <c r="BP32" i="1" s="1"/>
  <c r="BJ32" i="1"/>
  <c r="BI32" i="1"/>
  <c r="BE32" i="1"/>
  <c r="BC32" i="1"/>
  <c r="BA32" i="1"/>
  <c r="AY32" i="1"/>
  <c r="AS32" i="1"/>
  <c r="BF32" i="1" s="1"/>
  <c r="AN32" i="1"/>
  <c r="AL32" i="1"/>
  <c r="P32" i="1" s="1"/>
  <c r="AD32" i="1"/>
  <c r="AC32" i="1"/>
  <c r="AB32" i="1"/>
  <c r="X32" i="1"/>
  <c r="U32" i="1"/>
  <c r="S32" i="1"/>
  <c r="CL31" i="1"/>
  <c r="X31" i="1" s="1"/>
  <c r="CK31" i="1"/>
  <c r="CJ31" i="1"/>
  <c r="BA31" i="1" s="1"/>
  <c r="CI31" i="1"/>
  <c r="BN31" i="1"/>
  <c r="BM31" i="1"/>
  <c r="BL31" i="1"/>
  <c r="BK31" i="1"/>
  <c r="BO31" i="1" s="1"/>
  <c r="BP31" i="1" s="1"/>
  <c r="BJ31" i="1"/>
  <c r="BI31" i="1"/>
  <c r="BE31" i="1"/>
  <c r="AY31" i="1"/>
  <c r="BC31" i="1" s="1"/>
  <c r="AS31" i="1"/>
  <c r="BF31" i="1" s="1"/>
  <c r="AN31" i="1"/>
  <c r="AL31" i="1"/>
  <c r="O31" i="1" s="1"/>
  <c r="AD31" i="1"/>
  <c r="AC31" i="1"/>
  <c r="AB31" i="1"/>
  <c r="U31" i="1"/>
  <c r="S31" i="1"/>
  <c r="P31" i="1"/>
  <c r="CL30" i="1"/>
  <c r="CK30" i="1"/>
  <c r="CI30" i="1"/>
  <c r="BN30" i="1"/>
  <c r="BM30" i="1"/>
  <c r="BL30" i="1"/>
  <c r="BI30" i="1"/>
  <c r="BJ30" i="1" s="1"/>
  <c r="BE30" i="1"/>
  <c r="AY30" i="1"/>
  <c r="AS30" i="1"/>
  <c r="BF30" i="1" s="1"/>
  <c r="AN30" i="1"/>
  <c r="AL30" i="1" s="1"/>
  <c r="AD30" i="1"/>
  <c r="AB30" i="1" s="1"/>
  <c r="AC30" i="1"/>
  <c r="U30" i="1"/>
  <c r="O30" i="1"/>
  <c r="CL29" i="1"/>
  <c r="CK29" i="1"/>
  <c r="CJ29" i="1"/>
  <c r="BA29" i="1" s="1"/>
  <c r="CI29" i="1"/>
  <c r="BN29" i="1"/>
  <c r="BM29" i="1"/>
  <c r="BL29" i="1"/>
  <c r="BK29" i="1"/>
  <c r="BO29" i="1" s="1"/>
  <c r="BP29" i="1" s="1"/>
  <c r="BJ29" i="1"/>
  <c r="BI29" i="1"/>
  <c r="BF29" i="1"/>
  <c r="BE29" i="1"/>
  <c r="AY29" i="1"/>
  <c r="BC29" i="1" s="1"/>
  <c r="AS29" i="1"/>
  <c r="AN29" i="1"/>
  <c r="AL29" i="1" s="1"/>
  <c r="AD29" i="1"/>
  <c r="AC29" i="1"/>
  <c r="AB29" i="1" s="1"/>
  <c r="X29" i="1"/>
  <c r="U29" i="1"/>
  <c r="O29" i="1"/>
  <c r="N29" i="1"/>
  <c r="M29" i="1" s="1"/>
  <c r="CL28" i="1"/>
  <c r="CK28" i="1"/>
  <c r="CI28" i="1"/>
  <c r="CJ28" i="1" s="1"/>
  <c r="BA28" i="1" s="1"/>
  <c r="BN28" i="1"/>
  <c r="BM28" i="1"/>
  <c r="BI28" i="1"/>
  <c r="BL28" i="1" s="1"/>
  <c r="BF28" i="1"/>
  <c r="BE28" i="1"/>
  <c r="AY28" i="1"/>
  <c r="AS28" i="1"/>
  <c r="AN28" i="1"/>
  <c r="AL28" i="1"/>
  <c r="AD28" i="1"/>
  <c r="AB28" i="1" s="1"/>
  <c r="AC28" i="1"/>
  <c r="U28" i="1"/>
  <c r="N28" i="1"/>
  <c r="M28" i="1" s="1"/>
  <c r="CL27" i="1"/>
  <c r="CK27" i="1"/>
  <c r="CI27" i="1"/>
  <c r="CJ27" i="1" s="1"/>
  <c r="BA27" i="1" s="1"/>
  <c r="BC27" i="1" s="1"/>
  <c r="BN27" i="1"/>
  <c r="BM27" i="1"/>
  <c r="BJ27" i="1"/>
  <c r="BI27" i="1"/>
  <c r="BE27" i="1"/>
  <c r="AY27" i="1"/>
  <c r="AS27" i="1"/>
  <c r="BF27" i="1" s="1"/>
  <c r="AN27" i="1"/>
  <c r="AL27" i="1" s="1"/>
  <c r="AD27" i="1"/>
  <c r="AB27" i="1" s="1"/>
  <c r="AC27" i="1"/>
  <c r="X27" i="1"/>
  <c r="U27" i="1"/>
  <c r="S27" i="1"/>
  <c r="O27" i="1"/>
  <c r="CL26" i="1"/>
  <c r="CK26" i="1"/>
  <c r="CI26" i="1"/>
  <c r="CJ26" i="1" s="1"/>
  <c r="BA26" i="1" s="1"/>
  <c r="BC26" i="1" s="1"/>
  <c r="BP26" i="1"/>
  <c r="BN26" i="1"/>
  <c r="BM26" i="1"/>
  <c r="BL26" i="1"/>
  <c r="BK26" i="1"/>
  <c r="BO26" i="1" s="1"/>
  <c r="BI26" i="1"/>
  <c r="BJ26" i="1" s="1"/>
  <c r="BF26" i="1"/>
  <c r="BE26" i="1"/>
  <c r="AY26" i="1"/>
  <c r="AS26" i="1"/>
  <c r="AN26" i="1"/>
  <c r="AL26" i="1" s="1"/>
  <c r="AD26" i="1"/>
  <c r="AC26" i="1"/>
  <c r="U26" i="1"/>
  <c r="N26" i="1"/>
  <c r="M26" i="1" s="1"/>
  <c r="AF26" i="1" s="1"/>
  <c r="CL25" i="1"/>
  <c r="CK25" i="1"/>
  <c r="CJ25" i="1"/>
  <c r="BA25" i="1" s="1"/>
  <c r="CI25" i="1"/>
  <c r="BN25" i="1"/>
  <c r="BM25" i="1"/>
  <c r="BL25" i="1"/>
  <c r="BK25" i="1"/>
  <c r="BO25" i="1" s="1"/>
  <c r="BP25" i="1" s="1"/>
  <c r="BJ25" i="1"/>
  <c r="BI25" i="1"/>
  <c r="BF25" i="1"/>
  <c r="BE25" i="1"/>
  <c r="AY25" i="1"/>
  <c r="AS25" i="1"/>
  <c r="AN25" i="1"/>
  <c r="AM25" i="1"/>
  <c r="AL25" i="1"/>
  <c r="S25" i="1" s="1"/>
  <c r="AD25" i="1"/>
  <c r="AC25" i="1"/>
  <c r="AB25" i="1" s="1"/>
  <c r="X25" i="1"/>
  <c r="U25" i="1"/>
  <c r="P25" i="1"/>
  <c r="CL24" i="1"/>
  <c r="CK24" i="1"/>
  <c r="CI24" i="1"/>
  <c r="CJ24" i="1" s="1"/>
  <c r="BA24" i="1" s="1"/>
  <c r="BN24" i="1"/>
  <c r="BM24" i="1"/>
  <c r="BI24" i="1"/>
  <c r="BE24" i="1"/>
  <c r="AY24" i="1"/>
  <c r="AS24" i="1"/>
  <c r="BF24" i="1" s="1"/>
  <c r="AN24" i="1"/>
  <c r="AL24" i="1"/>
  <c r="O24" i="1" s="1"/>
  <c r="AD24" i="1"/>
  <c r="AC24" i="1"/>
  <c r="AB24" i="1"/>
  <c r="U24" i="1"/>
  <c r="P24" i="1"/>
  <c r="CL23" i="1"/>
  <c r="CK23" i="1"/>
  <c r="CI23" i="1"/>
  <c r="BN23" i="1"/>
  <c r="BM23" i="1"/>
  <c r="BI23" i="1"/>
  <c r="BF23" i="1"/>
  <c r="BE23" i="1"/>
  <c r="AY23" i="1"/>
  <c r="AS23" i="1"/>
  <c r="AN23" i="1"/>
  <c r="AL23" i="1" s="1"/>
  <c r="S23" i="1" s="1"/>
  <c r="AD23" i="1"/>
  <c r="AB23" i="1" s="1"/>
  <c r="AC23" i="1"/>
  <c r="U23" i="1"/>
  <c r="N23" i="1"/>
  <c r="M23" i="1" s="1"/>
  <c r="AF23" i="1" s="1"/>
  <c r="CL22" i="1"/>
  <c r="CK22" i="1"/>
  <c r="CI22" i="1"/>
  <c r="CJ22" i="1" s="1"/>
  <c r="BA22" i="1" s="1"/>
  <c r="BC22" i="1" s="1"/>
  <c r="BO22" i="1"/>
  <c r="BP22" i="1" s="1"/>
  <c r="BN22" i="1"/>
  <c r="BM22" i="1"/>
  <c r="BL22" i="1"/>
  <c r="BK22" i="1"/>
  <c r="BI22" i="1"/>
  <c r="BJ22" i="1" s="1"/>
  <c r="BF22" i="1"/>
  <c r="BE22" i="1"/>
  <c r="AY22" i="1"/>
  <c r="AS22" i="1"/>
  <c r="AN22" i="1"/>
  <c r="AL22" i="1" s="1"/>
  <c r="AM22" i="1"/>
  <c r="AD22" i="1"/>
  <c r="AC22" i="1"/>
  <c r="U22" i="1"/>
  <c r="N22" i="1"/>
  <c r="M22" i="1"/>
  <c r="AF22" i="1" s="1"/>
  <c r="CL21" i="1"/>
  <c r="CK21" i="1"/>
  <c r="CJ21" i="1" s="1"/>
  <c r="CI21" i="1"/>
  <c r="BN21" i="1"/>
  <c r="BM21" i="1"/>
  <c r="BL21" i="1"/>
  <c r="BK21" i="1"/>
  <c r="BO21" i="1" s="1"/>
  <c r="BP21" i="1" s="1"/>
  <c r="BJ21" i="1"/>
  <c r="BI21" i="1"/>
  <c r="BF21" i="1"/>
  <c r="BE21" i="1"/>
  <c r="BA21" i="1"/>
  <c r="AY21" i="1"/>
  <c r="BC21" i="1" s="1"/>
  <c r="AS21" i="1"/>
  <c r="AN21" i="1"/>
  <c r="AL21" i="1"/>
  <c r="AD21" i="1"/>
  <c r="AC21" i="1"/>
  <c r="AB21" i="1"/>
  <c r="X21" i="1"/>
  <c r="U21" i="1"/>
  <c r="CL20" i="1"/>
  <c r="CK20" i="1"/>
  <c r="CJ20" i="1"/>
  <c r="BA20" i="1" s="1"/>
  <c r="CI20" i="1"/>
  <c r="BN20" i="1"/>
  <c r="BM20" i="1"/>
  <c r="BJ20" i="1"/>
  <c r="BI20" i="1"/>
  <c r="BL20" i="1" s="1"/>
  <c r="BE20" i="1"/>
  <c r="AY20" i="1"/>
  <c r="BC20" i="1" s="1"/>
  <c r="AS20" i="1"/>
  <c r="BF20" i="1" s="1"/>
  <c r="AN20" i="1"/>
  <c r="AL20" i="1"/>
  <c r="AD20" i="1"/>
  <c r="AC20" i="1"/>
  <c r="AB20" i="1"/>
  <c r="X20" i="1"/>
  <c r="U20" i="1"/>
  <c r="S20" i="1"/>
  <c r="P20" i="1"/>
  <c r="CL19" i="1"/>
  <c r="CK19" i="1"/>
  <c r="CI19" i="1"/>
  <c r="BN19" i="1"/>
  <c r="BM19" i="1"/>
  <c r="BI19" i="1"/>
  <c r="BE19" i="1"/>
  <c r="AY19" i="1"/>
  <c r="AS19" i="1"/>
  <c r="BF19" i="1" s="1"/>
  <c r="AN19" i="1"/>
  <c r="AL19" i="1" s="1"/>
  <c r="AD19" i="1"/>
  <c r="AB19" i="1" s="1"/>
  <c r="AC19" i="1"/>
  <c r="U19" i="1"/>
  <c r="S19" i="1"/>
  <c r="CL18" i="1"/>
  <c r="CK18" i="1"/>
  <c r="CI18" i="1"/>
  <c r="BP18" i="1"/>
  <c r="BN18" i="1"/>
  <c r="BM18" i="1"/>
  <c r="BL18" i="1"/>
  <c r="BK18" i="1"/>
  <c r="BO18" i="1" s="1"/>
  <c r="BI18" i="1"/>
  <c r="BJ18" i="1" s="1"/>
  <c r="BF18" i="1"/>
  <c r="BE18" i="1"/>
  <c r="AY18" i="1"/>
  <c r="AS18" i="1"/>
  <c r="AN18" i="1"/>
  <c r="AL18" i="1" s="1"/>
  <c r="N18" i="1" s="1"/>
  <c r="M18" i="1" s="1"/>
  <c r="AD18" i="1"/>
  <c r="AC18" i="1"/>
  <c r="AB18" i="1" s="1"/>
  <c r="U18" i="1"/>
  <c r="CL17" i="1"/>
  <c r="CK17" i="1"/>
  <c r="CJ17" i="1"/>
  <c r="BA17" i="1" s="1"/>
  <c r="CI17" i="1"/>
  <c r="BO17" i="1"/>
  <c r="BP17" i="1" s="1"/>
  <c r="BN17" i="1"/>
  <c r="BM17" i="1"/>
  <c r="BK17" i="1"/>
  <c r="BJ17" i="1"/>
  <c r="BI17" i="1"/>
  <c r="BL17" i="1" s="1"/>
  <c r="BF17" i="1"/>
  <c r="BE17" i="1"/>
  <c r="AY17" i="1"/>
  <c r="AS17" i="1"/>
  <c r="AN17" i="1"/>
  <c r="AL17" i="1"/>
  <c r="AD17" i="1"/>
  <c r="AC17" i="1"/>
  <c r="AB17" i="1" s="1"/>
  <c r="X17" i="1"/>
  <c r="U17" i="1"/>
  <c r="AF36" i="1" l="1"/>
  <c r="AF18" i="1"/>
  <c r="AF35" i="1"/>
  <c r="BB24" i="1"/>
  <c r="BD24" i="1" s="1"/>
  <c r="K24" i="1"/>
  <c r="S17" i="1"/>
  <c r="O17" i="1"/>
  <c r="N17" i="1"/>
  <c r="M17" i="1" s="1"/>
  <c r="BC18" i="1"/>
  <c r="BK19" i="1"/>
  <c r="BO19" i="1" s="1"/>
  <c r="BP19" i="1" s="1"/>
  <c r="BJ19" i="1"/>
  <c r="X24" i="1"/>
  <c r="AM17" i="1"/>
  <c r="Y17" i="1"/>
  <c r="Z17" i="1" s="1"/>
  <c r="N19" i="1"/>
  <c r="M19" i="1" s="1"/>
  <c r="AM19" i="1"/>
  <c r="P19" i="1"/>
  <c r="CJ18" i="1"/>
  <c r="BA18" i="1" s="1"/>
  <c r="O20" i="1"/>
  <c r="N20" i="1"/>
  <c r="M20" i="1" s="1"/>
  <c r="AM20" i="1"/>
  <c r="O23" i="1"/>
  <c r="BL23" i="1"/>
  <c r="BK23" i="1"/>
  <c r="BO23" i="1" s="1"/>
  <c r="BP23" i="1" s="1"/>
  <c r="BJ23" i="1"/>
  <c r="S28" i="1"/>
  <c r="O28" i="1"/>
  <c r="P28" i="1"/>
  <c r="AM28" i="1"/>
  <c r="X19" i="1"/>
  <c r="CJ19" i="1"/>
  <c r="BA19" i="1" s="1"/>
  <c r="BC19" i="1" s="1"/>
  <c r="BL24" i="1"/>
  <c r="BK24" i="1"/>
  <c r="BO24" i="1" s="1"/>
  <c r="BP24" i="1" s="1"/>
  <c r="AM26" i="1"/>
  <c r="S26" i="1"/>
  <c r="P26" i="1"/>
  <c r="O26" i="1"/>
  <c r="K27" i="1"/>
  <c r="BB27" i="1"/>
  <c r="BD27" i="1" s="1"/>
  <c r="Y29" i="1"/>
  <c r="Z29" i="1" s="1"/>
  <c r="BC24" i="1"/>
  <c r="P22" i="1"/>
  <c r="O22" i="1"/>
  <c r="S22" i="1"/>
  <c r="BC25" i="1"/>
  <c r="BC17" i="1"/>
  <c r="P17" i="1"/>
  <c r="P21" i="1"/>
  <c r="O21" i="1"/>
  <c r="N21" i="1"/>
  <c r="M21" i="1" s="1"/>
  <c r="S21" i="1"/>
  <c r="P23" i="1"/>
  <c r="AM23" i="1"/>
  <c r="BJ24" i="1"/>
  <c r="AF28" i="1"/>
  <c r="BL19" i="1"/>
  <c r="AM35" i="1"/>
  <c r="S35" i="1"/>
  <c r="P35" i="1"/>
  <c r="O35" i="1"/>
  <c r="AM21" i="1"/>
  <c r="AB22" i="1"/>
  <c r="S24" i="1"/>
  <c r="N24" i="1"/>
  <c r="M24" i="1" s="1"/>
  <c r="AM24" i="1"/>
  <c r="K31" i="1"/>
  <c r="BB31" i="1"/>
  <c r="BD31" i="1" s="1"/>
  <c r="AM43" i="1"/>
  <c r="S43" i="1"/>
  <c r="P43" i="1"/>
  <c r="O43" i="1"/>
  <c r="N43" i="1"/>
  <c r="M43" i="1" s="1"/>
  <c r="BL44" i="1"/>
  <c r="BK44" i="1"/>
  <c r="BO44" i="1" s="1"/>
  <c r="BP44" i="1" s="1"/>
  <c r="BJ44" i="1"/>
  <c r="BJ46" i="1"/>
  <c r="BL46" i="1"/>
  <c r="BK46" i="1"/>
  <c r="BO46" i="1" s="1"/>
  <c r="BP46" i="1" s="1"/>
  <c r="Y47" i="1"/>
  <c r="Z47" i="1" s="1"/>
  <c r="AM18" i="1"/>
  <c r="S18" i="1"/>
  <c r="P18" i="1"/>
  <c r="O18" i="1"/>
  <c r="O19" i="1"/>
  <c r="CJ23" i="1"/>
  <c r="BA23" i="1" s="1"/>
  <c r="BC23" i="1" s="1"/>
  <c r="X23" i="1"/>
  <c r="X28" i="1"/>
  <c r="K30" i="1"/>
  <c r="BB30" i="1"/>
  <c r="AB26" i="1"/>
  <c r="N27" i="1"/>
  <c r="M27" i="1" s="1"/>
  <c r="AM27" i="1"/>
  <c r="P27" i="1"/>
  <c r="AF29" i="1"/>
  <c r="BK20" i="1"/>
  <c r="BO20" i="1" s="1"/>
  <c r="BP20" i="1" s="1"/>
  <c r="N25" i="1"/>
  <c r="M25" i="1" s="1"/>
  <c r="K29" i="1"/>
  <c r="AM29" i="1"/>
  <c r="S29" i="1"/>
  <c r="K36" i="1"/>
  <c r="BB36" i="1"/>
  <c r="Y37" i="1"/>
  <c r="Z37" i="1" s="1"/>
  <c r="P42" i="1"/>
  <c r="O42" i="1"/>
  <c r="N42" i="1"/>
  <c r="M42" i="1" s="1"/>
  <c r="AF45" i="1"/>
  <c r="X18" i="1"/>
  <c r="O25" i="1"/>
  <c r="X26" i="1"/>
  <c r="P29" i="1"/>
  <c r="CJ30" i="1"/>
  <c r="BA30" i="1" s="1"/>
  <c r="BC30" i="1" s="1"/>
  <c r="X30" i="1"/>
  <c r="CJ36" i="1"/>
  <c r="BA36" i="1" s="1"/>
  <c r="X36" i="1"/>
  <c r="AB37" i="1"/>
  <c r="CJ38" i="1"/>
  <c r="BA38" i="1" s="1"/>
  <c r="BC38" i="1" s="1"/>
  <c r="X38" i="1"/>
  <c r="S41" i="1"/>
  <c r="P41" i="1"/>
  <c r="O41" i="1"/>
  <c r="N41" i="1"/>
  <c r="M41" i="1" s="1"/>
  <c r="AM41" i="1"/>
  <c r="O45" i="1"/>
  <c r="AM45" i="1"/>
  <c r="S45" i="1"/>
  <c r="K46" i="1"/>
  <c r="BB46" i="1"/>
  <c r="S33" i="1"/>
  <c r="P33" i="1"/>
  <c r="O33" i="1"/>
  <c r="N33" i="1"/>
  <c r="M33" i="1" s="1"/>
  <c r="AM33" i="1"/>
  <c r="BC36" i="1"/>
  <c r="AF44" i="1"/>
  <c r="BJ28" i="1"/>
  <c r="BB29" i="1"/>
  <c r="BD29" i="1" s="1"/>
  <c r="P34" i="1"/>
  <c r="O34" i="1"/>
  <c r="N34" i="1"/>
  <c r="M34" i="1" s="1"/>
  <c r="O37" i="1"/>
  <c r="AM37" i="1"/>
  <c r="S37" i="1"/>
  <c r="K38" i="1"/>
  <c r="BB38" i="1"/>
  <c r="K44" i="1"/>
  <c r="BB44" i="1"/>
  <c r="BD44" i="1" s="1"/>
  <c r="AG47" i="1"/>
  <c r="BB39" i="1"/>
  <c r="BD39" i="1" s="1"/>
  <c r="X22" i="1"/>
  <c r="BK28" i="1"/>
  <c r="BO28" i="1" s="1"/>
  <c r="BP28" i="1" s="1"/>
  <c r="BK30" i="1"/>
  <c r="BO30" i="1" s="1"/>
  <c r="BP30" i="1" s="1"/>
  <c r="S34" i="1"/>
  <c r="BL36" i="1"/>
  <c r="BK36" i="1"/>
  <c r="BO36" i="1" s="1"/>
  <c r="BP36" i="1" s="1"/>
  <c r="BJ36" i="1"/>
  <c r="P37" i="1"/>
  <c r="BJ38" i="1"/>
  <c r="BL38" i="1"/>
  <c r="Y45" i="1"/>
  <c r="Z45" i="1" s="1"/>
  <c r="BL27" i="1"/>
  <c r="BK27" i="1"/>
  <c r="BO27" i="1" s="1"/>
  <c r="BP27" i="1" s="1"/>
  <c r="BC28" i="1"/>
  <c r="P30" i="1"/>
  <c r="N30" i="1"/>
  <c r="M30" i="1" s="1"/>
  <c r="AM30" i="1"/>
  <c r="S30" i="1"/>
  <c r="BC37" i="1"/>
  <c r="CJ44" i="1"/>
  <c r="BA44" i="1" s="1"/>
  <c r="BC44" i="1" s="1"/>
  <c r="X44" i="1"/>
  <c r="CJ46" i="1"/>
  <c r="BA46" i="1" s="1"/>
  <c r="BC46" i="1" s="1"/>
  <c r="X46" i="1"/>
  <c r="AM32" i="1"/>
  <c r="X35" i="1"/>
  <c r="BJ35" i="1"/>
  <c r="AM40" i="1"/>
  <c r="X43" i="1"/>
  <c r="BJ43" i="1"/>
  <c r="AM48" i="1"/>
  <c r="AM31" i="1"/>
  <c r="N32" i="1"/>
  <c r="M32" i="1" s="1"/>
  <c r="X34" i="1"/>
  <c r="BJ34" i="1"/>
  <c r="BK35" i="1"/>
  <c r="BO35" i="1" s="1"/>
  <c r="BP35" i="1" s="1"/>
  <c r="AM39" i="1"/>
  <c r="N40" i="1"/>
  <c r="M40" i="1" s="1"/>
  <c r="X42" i="1"/>
  <c r="BJ42" i="1"/>
  <c r="BK43" i="1"/>
  <c r="BO43" i="1" s="1"/>
  <c r="BP43" i="1" s="1"/>
  <c r="AM47" i="1"/>
  <c r="N48" i="1"/>
  <c r="M48" i="1" s="1"/>
  <c r="N31" i="1"/>
  <c r="M31" i="1" s="1"/>
  <c r="Y31" i="1" s="1"/>
  <c r="Z31" i="1" s="1"/>
  <c r="O32" i="1"/>
  <c r="BK34" i="1"/>
  <c r="BO34" i="1" s="1"/>
  <c r="BP34" i="1" s="1"/>
  <c r="S36" i="1"/>
  <c r="AM38" i="1"/>
  <c r="N39" i="1"/>
  <c r="M39" i="1" s="1"/>
  <c r="O40" i="1"/>
  <c r="X41" i="1"/>
  <c r="BJ41" i="1"/>
  <c r="BK42" i="1"/>
  <c r="BO42" i="1" s="1"/>
  <c r="BP42" i="1" s="1"/>
  <c r="AM46" i="1"/>
  <c r="N47" i="1"/>
  <c r="M47" i="1" s="1"/>
  <c r="O48" i="1"/>
  <c r="N38" i="1"/>
  <c r="M38" i="1" s="1"/>
  <c r="BJ40" i="1"/>
  <c r="N46" i="1"/>
  <c r="M46" i="1" s="1"/>
  <c r="X48" i="1"/>
  <c r="BJ48" i="1"/>
  <c r="AG31" i="1" l="1"/>
  <c r="AA31" i="1"/>
  <c r="AE31" i="1" s="1"/>
  <c r="AH31" i="1"/>
  <c r="Y41" i="1"/>
  <c r="Z41" i="1" s="1"/>
  <c r="K26" i="1"/>
  <c r="BB26" i="1"/>
  <c r="BD26" i="1" s="1"/>
  <c r="BB40" i="1"/>
  <c r="BD40" i="1" s="1"/>
  <c r="K40" i="1"/>
  <c r="AF43" i="1"/>
  <c r="AF38" i="1"/>
  <c r="K34" i="1"/>
  <c r="BB34" i="1"/>
  <c r="BD34" i="1" s="1"/>
  <c r="AF46" i="1"/>
  <c r="BB35" i="1"/>
  <c r="BD35" i="1" s="1"/>
  <c r="K35" i="1"/>
  <c r="AF34" i="1"/>
  <c r="Y19" i="1"/>
  <c r="Z19" i="1" s="1"/>
  <c r="K25" i="1"/>
  <c r="BB25" i="1"/>
  <c r="BD25" i="1" s="1"/>
  <c r="AF24" i="1"/>
  <c r="AF33" i="1"/>
  <c r="Y18" i="1"/>
  <c r="Z18" i="1" s="1"/>
  <c r="AA37" i="1"/>
  <c r="AE37" i="1" s="1"/>
  <c r="AH37" i="1"/>
  <c r="AI37" i="1" s="1"/>
  <c r="AG37" i="1"/>
  <c r="V37" i="1"/>
  <c r="T37" i="1" s="1"/>
  <c r="W37" i="1" s="1"/>
  <c r="Q37" i="1" s="1"/>
  <c r="R37" i="1" s="1"/>
  <c r="AF25" i="1"/>
  <c r="V27" i="1"/>
  <c r="T27" i="1" s="1"/>
  <c r="W27" i="1" s="1"/>
  <c r="Q27" i="1" s="1"/>
  <c r="R27" i="1" s="1"/>
  <c r="AF27" i="1"/>
  <c r="AA17" i="1"/>
  <c r="AE17" i="1" s="1"/>
  <c r="AH17" i="1"/>
  <c r="V17" i="1"/>
  <c r="T17" i="1" s="1"/>
  <c r="W17" i="1" s="1"/>
  <c r="Q17" i="1" s="1"/>
  <c r="R17" i="1" s="1"/>
  <c r="AF17" i="1"/>
  <c r="AG17" i="1"/>
  <c r="AA45" i="1"/>
  <c r="AE45" i="1" s="1"/>
  <c r="AH45" i="1"/>
  <c r="AG45" i="1"/>
  <c r="Y35" i="1"/>
  <c r="Z35" i="1" s="1"/>
  <c r="Y38" i="1"/>
  <c r="Z38" i="1" s="1"/>
  <c r="V38" i="1" s="1"/>
  <c r="T38" i="1" s="1"/>
  <c r="W38" i="1" s="1"/>
  <c r="Q38" i="1" s="1"/>
  <c r="R38" i="1" s="1"/>
  <c r="BB43" i="1"/>
  <c r="BD43" i="1" s="1"/>
  <c r="K43" i="1"/>
  <c r="BB48" i="1"/>
  <c r="BD48" i="1" s="1"/>
  <c r="K48" i="1"/>
  <c r="Y46" i="1"/>
  <c r="Z46" i="1" s="1"/>
  <c r="BD38" i="1"/>
  <c r="Y42" i="1"/>
  <c r="Z42" i="1" s="1"/>
  <c r="K19" i="1"/>
  <c r="BB19" i="1"/>
  <c r="BD19" i="1" s="1"/>
  <c r="K22" i="1"/>
  <c r="BB22" i="1"/>
  <c r="BD22" i="1" s="1"/>
  <c r="AA29" i="1"/>
  <c r="AE29" i="1" s="1"/>
  <c r="AG29" i="1"/>
  <c r="AH29" i="1"/>
  <c r="AI29" i="1" s="1"/>
  <c r="Y27" i="1"/>
  <c r="Z27" i="1" s="1"/>
  <c r="BB17" i="1"/>
  <c r="BD17" i="1" s="1"/>
  <c r="K17" i="1"/>
  <c r="V39" i="1"/>
  <c r="T39" i="1" s="1"/>
  <c r="W39" i="1" s="1"/>
  <c r="Q39" i="1" s="1"/>
  <c r="R39" i="1" s="1"/>
  <c r="AF39" i="1"/>
  <c r="AA47" i="1"/>
  <c r="AE47" i="1" s="1"/>
  <c r="AH47" i="1"/>
  <c r="AI47" i="1" s="1"/>
  <c r="V19" i="1"/>
  <c r="T19" i="1" s="1"/>
  <c r="W19" i="1" s="1"/>
  <c r="Q19" i="1" s="1"/>
  <c r="R19" i="1" s="1"/>
  <c r="AF19" i="1"/>
  <c r="Y36" i="1"/>
  <c r="Z36" i="1" s="1"/>
  <c r="AF40" i="1"/>
  <c r="V40" i="1"/>
  <c r="T40" i="1" s="1"/>
  <c r="W40" i="1" s="1"/>
  <c r="Q40" i="1" s="1"/>
  <c r="R40" i="1" s="1"/>
  <c r="Y40" i="1"/>
  <c r="Z40" i="1" s="1"/>
  <c r="Y44" i="1"/>
  <c r="Z44" i="1" s="1"/>
  <c r="AF41" i="1"/>
  <c r="V41" i="1"/>
  <c r="T41" i="1" s="1"/>
  <c r="W41" i="1" s="1"/>
  <c r="Q41" i="1" s="1"/>
  <c r="R41" i="1" s="1"/>
  <c r="BD36" i="1"/>
  <c r="K18" i="1"/>
  <c r="BB18" i="1"/>
  <c r="BD18" i="1" s="1"/>
  <c r="AF21" i="1"/>
  <c r="Y21" i="1"/>
  <c r="Z21" i="1" s="1"/>
  <c r="BB28" i="1"/>
  <c r="BD28" i="1" s="1"/>
  <c r="K28" i="1"/>
  <c r="AF20" i="1"/>
  <c r="AF48" i="1"/>
  <c r="Y34" i="1"/>
  <c r="Z34" i="1" s="1"/>
  <c r="V34" i="1" s="1"/>
  <c r="T34" i="1" s="1"/>
  <c r="W34" i="1" s="1"/>
  <c r="Q34" i="1" s="1"/>
  <c r="R34" i="1" s="1"/>
  <c r="AF32" i="1"/>
  <c r="Y32" i="1"/>
  <c r="Z32" i="1" s="1"/>
  <c r="BB23" i="1"/>
  <c r="BD23" i="1" s="1"/>
  <c r="K23" i="1"/>
  <c r="AF30" i="1"/>
  <c r="V47" i="1"/>
  <c r="T47" i="1" s="1"/>
  <c r="W47" i="1" s="1"/>
  <c r="Q47" i="1" s="1"/>
  <c r="R47" i="1" s="1"/>
  <c r="AF47" i="1"/>
  <c r="Y22" i="1"/>
  <c r="Z22" i="1" s="1"/>
  <c r="Y43" i="1"/>
  <c r="Z43" i="1" s="1"/>
  <c r="Y33" i="1"/>
  <c r="Z33" i="1" s="1"/>
  <c r="V33" i="1" s="1"/>
  <c r="T33" i="1" s="1"/>
  <c r="W33" i="1" s="1"/>
  <c r="Q33" i="1" s="1"/>
  <c r="R33" i="1" s="1"/>
  <c r="BB41" i="1"/>
  <c r="BD41" i="1" s="1"/>
  <c r="K41" i="1"/>
  <c r="Y30" i="1"/>
  <c r="Z30" i="1" s="1"/>
  <c r="AF42" i="1"/>
  <c r="V42" i="1"/>
  <c r="T42" i="1" s="1"/>
  <c r="W42" i="1" s="1"/>
  <c r="Q42" i="1" s="1"/>
  <c r="R42" i="1" s="1"/>
  <c r="BD30" i="1"/>
  <c r="BB21" i="1"/>
  <c r="BD21" i="1" s="1"/>
  <c r="K21" i="1"/>
  <c r="Y25" i="1"/>
  <c r="Z25" i="1" s="1"/>
  <c r="V25" i="1" s="1"/>
  <c r="T25" i="1" s="1"/>
  <c r="W25" i="1" s="1"/>
  <c r="Q25" i="1" s="1"/>
  <c r="R25" i="1" s="1"/>
  <c r="BB20" i="1"/>
  <c r="BD20" i="1" s="1"/>
  <c r="K20" i="1"/>
  <c r="Y28" i="1"/>
  <c r="Z28" i="1" s="1"/>
  <c r="Y26" i="1"/>
  <c r="Z26" i="1" s="1"/>
  <c r="Y23" i="1"/>
  <c r="Z23" i="1" s="1"/>
  <c r="V45" i="1"/>
  <c r="T45" i="1" s="1"/>
  <c r="W45" i="1" s="1"/>
  <c r="Q45" i="1" s="1"/>
  <c r="R45" i="1" s="1"/>
  <c r="Y39" i="1"/>
  <c r="Z39" i="1" s="1"/>
  <c r="K45" i="1"/>
  <c r="BB45" i="1"/>
  <c r="BD45" i="1" s="1"/>
  <c r="BB33" i="1"/>
  <c r="BD33" i="1" s="1"/>
  <c r="K33" i="1"/>
  <c r="BB32" i="1"/>
  <c r="BD32" i="1" s="1"/>
  <c r="K32" i="1"/>
  <c r="Y48" i="1"/>
  <c r="Z48" i="1" s="1"/>
  <c r="V31" i="1"/>
  <c r="T31" i="1" s="1"/>
  <c r="W31" i="1" s="1"/>
  <c r="Q31" i="1" s="1"/>
  <c r="R31" i="1" s="1"/>
  <c r="AF31" i="1"/>
  <c r="K37" i="1"/>
  <c r="BB37" i="1"/>
  <c r="BD37" i="1" s="1"/>
  <c r="BD46" i="1"/>
  <c r="K42" i="1"/>
  <c r="BB42" i="1"/>
  <c r="BD42" i="1" s="1"/>
  <c r="V29" i="1"/>
  <c r="T29" i="1" s="1"/>
  <c r="W29" i="1" s="1"/>
  <c r="Q29" i="1" s="1"/>
  <c r="R29" i="1" s="1"/>
  <c r="Y20" i="1"/>
  <c r="Z20" i="1" s="1"/>
  <c r="V20" i="1" s="1"/>
  <c r="T20" i="1" s="1"/>
  <c r="W20" i="1" s="1"/>
  <c r="Q20" i="1" s="1"/>
  <c r="R20" i="1" s="1"/>
  <c r="Y24" i="1"/>
  <c r="Z24" i="1" s="1"/>
  <c r="AH32" i="1" l="1"/>
  <c r="AA32" i="1"/>
  <c r="AE32" i="1" s="1"/>
  <c r="AG32" i="1"/>
  <c r="AA36" i="1"/>
  <c r="AE36" i="1" s="1"/>
  <c r="AH36" i="1"/>
  <c r="V36" i="1"/>
  <c r="T36" i="1" s="1"/>
  <c r="W36" i="1" s="1"/>
  <c r="Q36" i="1" s="1"/>
  <c r="R36" i="1" s="1"/>
  <c r="AG36" i="1"/>
  <c r="AI45" i="1"/>
  <c r="AG19" i="1"/>
  <c r="AH19" i="1"/>
  <c r="AI19" i="1" s="1"/>
  <c r="AA19" i="1"/>
  <c r="AE19" i="1" s="1"/>
  <c r="AA28" i="1"/>
  <c r="AE28" i="1" s="1"/>
  <c r="AH28" i="1"/>
  <c r="V28" i="1"/>
  <c r="T28" i="1" s="1"/>
  <c r="W28" i="1" s="1"/>
  <c r="Q28" i="1" s="1"/>
  <c r="R28" i="1" s="1"/>
  <c r="AG28" i="1"/>
  <c r="AA39" i="1"/>
  <c r="AE39" i="1" s="1"/>
  <c r="AH39" i="1"/>
  <c r="AG39" i="1"/>
  <c r="AA41" i="1"/>
  <c r="AE41" i="1" s="1"/>
  <c r="AH41" i="1"/>
  <c r="AG41" i="1"/>
  <c r="AA43" i="1"/>
  <c r="AE43" i="1" s="1"/>
  <c r="AH43" i="1"/>
  <c r="AI43" i="1" s="1"/>
  <c r="AG43" i="1"/>
  <c r="AH20" i="1"/>
  <c r="AI20" i="1" s="1"/>
  <c r="AG20" i="1"/>
  <c r="AA20" i="1"/>
  <c r="AE20" i="1" s="1"/>
  <c r="AH48" i="1"/>
  <c r="AA48" i="1"/>
  <c r="AE48" i="1" s="1"/>
  <c r="AG48" i="1"/>
  <c r="AA30" i="1"/>
  <c r="AE30" i="1" s="1"/>
  <c r="AH30" i="1"/>
  <c r="AI30" i="1" s="1"/>
  <c r="AG30" i="1"/>
  <c r="AA22" i="1"/>
  <c r="AE22" i="1" s="1"/>
  <c r="AH22" i="1"/>
  <c r="V22" i="1"/>
  <c r="T22" i="1" s="1"/>
  <c r="W22" i="1" s="1"/>
  <c r="Q22" i="1" s="1"/>
  <c r="R22" i="1" s="1"/>
  <c r="AG22" i="1"/>
  <c r="V32" i="1"/>
  <c r="T32" i="1" s="1"/>
  <c r="W32" i="1" s="1"/>
  <c r="Q32" i="1" s="1"/>
  <c r="R32" i="1" s="1"/>
  <c r="AG27" i="1"/>
  <c r="AH27" i="1"/>
  <c r="AA27" i="1"/>
  <c r="AE27" i="1" s="1"/>
  <c r="AA24" i="1"/>
  <c r="AE24" i="1" s="1"/>
  <c r="AH24" i="1"/>
  <c r="AG24" i="1"/>
  <c r="AH42" i="1"/>
  <c r="AA42" i="1"/>
  <c r="AE42" i="1" s="1"/>
  <c r="AG42" i="1"/>
  <c r="AA38" i="1"/>
  <c r="AE38" i="1" s="1"/>
  <c r="AH38" i="1"/>
  <c r="AI38" i="1" s="1"/>
  <c r="AG38" i="1"/>
  <c r="V43" i="1"/>
  <c r="T43" i="1" s="1"/>
  <c r="W43" i="1" s="1"/>
  <c r="Q43" i="1" s="1"/>
  <c r="R43" i="1" s="1"/>
  <c r="AI31" i="1"/>
  <c r="AA18" i="1"/>
  <c r="AE18" i="1" s="1"/>
  <c r="AH18" i="1"/>
  <c r="AG18" i="1"/>
  <c r="V18" i="1"/>
  <c r="T18" i="1" s="1"/>
  <c r="W18" i="1" s="1"/>
  <c r="Q18" i="1" s="1"/>
  <c r="R18" i="1" s="1"/>
  <c r="AA25" i="1"/>
  <c r="AE25" i="1" s="1"/>
  <c r="AH25" i="1"/>
  <c r="AG25" i="1"/>
  <c r="AA21" i="1"/>
  <c r="AE21" i="1" s="1"/>
  <c r="AH21" i="1"/>
  <c r="AG21" i="1"/>
  <c r="AA44" i="1"/>
  <c r="AE44" i="1" s="1"/>
  <c r="AH44" i="1"/>
  <c r="AI44" i="1" s="1"/>
  <c r="V44" i="1"/>
  <c r="T44" i="1" s="1"/>
  <c r="W44" i="1" s="1"/>
  <c r="Q44" i="1" s="1"/>
  <c r="R44" i="1" s="1"/>
  <c r="AG44" i="1"/>
  <c r="AH23" i="1"/>
  <c r="AA23" i="1"/>
  <c r="AE23" i="1" s="1"/>
  <c r="V23" i="1"/>
  <c r="T23" i="1" s="1"/>
  <c r="W23" i="1" s="1"/>
  <c r="Q23" i="1" s="1"/>
  <c r="R23" i="1" s="1"/>
  <c r="AG23" i="1"/>
  <c r="V30" i="1"/>
  <c r="T30" i="1" s="1"/>
  <c r="W30" i="1" s="1"/>
  <c r="Q30" i="1" s="1"/>
  <c r="R30" i="1" s="1"/>
  <c r="V24" i="1"/>
  <c r="T24" i="1" s="1"/>
  <c r="W24" i="1" s="1"/>
  <c r="Q24" i="1" s="1"/>
  <c r="R24" i="1" s="1"/>
  <c r="AH34" i="1"/>
  <c r="AI34" i="1" s="1"/>
  <c r="AA34" i="1"/>
  <c r="AE34" i="1" s="1"/>
  <c r="AG34" i="1"/>
  <c r="V21" i="1"/>
  <c r="T21" i="1" s="1"/>
  <c r="W21" i="1" s="1"/>
  <c r="Q21" i="1" s="1"/>
  <c r="R21" i="1" s="1"/>
  <c r="AA26" i="1"/>
  <c r="AE26" i="1" s="1"/>
  <c r="AH26" i="1"/>
  <c r="AG26" i="1"/>
  <c r="V26" i="1"/>
  <c r="T26" i="1" s="1"/>
  <c r="W26" i="1" s="1"/>
  <c r="Q26" i="1" s="1"/>
  <c r="R26" i="1" s="1"/>
  <c r="AA33" i="1"/>
  <c r="AE33" i="1" s="1"/>
  <c r="AH33" i="1"/>
  <c r="AG33" i="1"/>
  <c r="V48" i="1"/>
  <c r="T48" i="1" s="1"/>
  <c r="W48" i="1" s="1"/>
  <c r="Q48" i="1" s="1"/>
  <c r="R48" i="1" s="1"/>
  <c r="AH40" i="1"/>
  <c r="AA40" i="1"/>
  <c r="AE40" i="1" s="1"/>
  <c r="AG40" i="1"/>
  <c r="AA46" i="1"/>
  <c r="AE46" i="1" s="1"/>
  <c r="AH46" i="1"/>
  <c r="AI46" i="1" s="1"/>
  <c r="AG46" i="1"/>
  <c r="AA35" i="1"/>
  <c r="AE35" i="1" s="1"/>
  <c r="AH35" i="1"/>
  <c r="V35" i="1"/>
  <c r="T35" i="1" s="1"/>
  <c r="W35" i="1" s="1"/>
  <c r="Q35" i="1" s="1"/>
  <c r="R35" i="1" s="1"/>
  <c r="AG35" i="1"/>
  <c r="AI17" i="1"/>
  <c r="V46" i="1"/>
  <c r="T46" i="1" s="1"/>
  <c r="W46" i="1" s="1"/>
  <c r="Q46" i="1" s="1"/>
  <c r="R46" i="1" s="1"/>
  <c r="AI27" i="1" l="1"/>
  <c r="AI21" i="1"/>
  <c r="AI42" i="1"/>
  <c r="AI28" i="1"/>
  <c r="AI36" i="1"/>
  <c r="AI26" i="1"/>
  <c r="AI18" i="1"/>
  <c r="AI40" i="1"/>
  <c r="AI35" i="1"/>
  <c r="AI48" i="1"/>
  <c r="AI41" i="1"/>
  <c r="AI23" i="1"/>
  <c r="AI24" i="1"/>
  <c r="AI22" i="1"/>
  <c r="AI33" i="1"/>
  <c r="AI25" i="1"/>
  <c r="AI39" i="1"/>
  <c r="AI32" i="1"/>
</calcChain>
</file>

<file path=xl/sharedStrings.xml><?xml version="1.0" encoding="utf-8"?>
<sst xmlns="http://schemas.openxmlformats.org/spreadsheetml/2006/main" count="1733" uniqueCount="570">
  <si>
    <t>File opened</t>
  </si>
  <si>
    <t>2022-08-05 15:04:03</t>
  </si>
  <si>
    <t>Console s/n</t>
  </si>
  <si>
    <t>68C-901331</t>
  </si>
  <si>
    <t>Console ver</t>
  </si>
  <si>
    <t>Bluestem v.2.0.04</t>
  </si>
  <si>
    <t>Scripts ver</t>
  </si>
  <si>
    <t>2021.08  2.0.04, Aug 2021</t>
  </si>
  <si>
    <t>Head s/n</t>
  </si>
  <si>
    <t>68H-581331</t>
  </si>
  <si>
    <t>Head ver</t>
  </si>
  <si>
    <t>1.4.7</t>
  </si>
  <si>
    <t>Head cal</t>
  </si>
  <si>
    <t>{"oxygen": "21", "co2azero": "0.8934", "co2aspan1": "0.988981", "co2aspan2": "0", "co2aspan2a": "0.182828", "co2aspan2b": "0.180814", "co2aspanconc1": "993.2", "co2aspanconc2": "0", "co2bzero": "1.07967", "co2bspan1": "0.98832", "co2bspan2": "0", "co2bspan2a": "0.276188", "co2bspan2b": "0", "co2bspanconc1": "0", "co2bspanconc2": "0", "h2oazero": "1.11345", "h2oaspan1": "1", "h2oaspan2": "0", "h2oaspan2a": "0.0689156", "h2oaspan2b": "0.0694204", "h2oaspanconc1": "12.22", "h2oaspanconc2": "0", "h2obzero": "1.1205", "h2obspan1": "1", "h2obspan2": "0", "h2obspan2a": "0.0689104", "h2obspan2b": "0.069882", "h2obspanconc1": "12.22", "h2obspanconc2": "0", "tazero": "0.0477905", "tbzero": "0.0939751", "flowmeterzero": "0.999914", "flowazero": "0.30504", "flowbzero": "0.37871", "chamberpressurezero": "2.55449", "ssa_ref": "39990", "ssb_ref": "31139.8"}</t>
  </si>
  <si>
    <t>CO2 rangematch</t>
  </si>
  <si>
    <t>Mon Jul 18 08:09</t>
  </si>
  <si>
    <t>H2O rangematch</t>
  </si>
  <si>
    <t>Mon Jul 18 08:15</t>
  </si>
  <si>
    <t>Chamber type</t>
  </si>
  <si>
    <t>6800-01A</t>
  </si>
  <si>
    <t>Chamber s/n</t>
  </si>
  <si>
    <t>MPF-651271</t>
  </si>
  <si>
    <t>Chamber rev</t>
  </si>
  <si>
    <t>0</t>
  </si>
  <si>
    <t>Chamber cal</t>
  </si>
  <si>
    <t>Fluorometer</t>
  </si>
  <si>
    <t>Flr. Version</t>
  </si>
  <si>
    <t>15:04:03</t>
  </si>
  <si>
    <t>Stability Definition:	A (GasEx): Slp&lt;1 Std&lt;0.2 Per=30	gsw (GasEx): Slp&lt;0.2 Std&lt;0.02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</si>
  <si>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</si>
  <si>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</si>
  <si>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</si>
  <si>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</si>
  <si>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</si>
  <si>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</si>
  <si>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</si>
  <si>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</si>
  <si>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</si>
  <si>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</si>
  <si>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</si>
  <si>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</si>
  <si>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</si>
  <si>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</si>
  <si>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</si>
  <si>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</si>
  <si>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</si>
  <si>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</si>
  <si>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</si>
  <si>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</si>
  <si>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</si>
  <si>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</si>
  <si>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</si>
  <si>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</si>
  <si>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</si>
  <si>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</si>
  <si>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</si>
  <si>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</si>
  <si>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</si>
  <si>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</si>
  <si>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</si>
  <si>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</si>
  <si>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</si>
  <si>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</si>
  <si>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</si>
  <si>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</si>
  <si>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</si>
  <si>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</si>
  <si>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</si>
  <si>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</si>
  <si>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</si>
  <si>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</si>
  <si>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</si>
  <si>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</si>
  <si>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</si>
  <si>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</si>
  <si>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</si>
  <si>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</si>
  <si>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</si>
  <si>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</si>
  <si>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</si>
  <si>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</si>
  <si>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0.516562 88.0762 380.898 622.93 863.141 1054.31 1225.13 1335.89</t>
  </si>
  <si>
    <t>Fs_true</t>
  </si>
  <si>
    <t>0.252235 101.493 400.826 601.03 800.265 1000.42 1201.03 1400.99</t>
  </si>
  <si>
    <t>leak_wt</t>
  </si>
  <si>
    <t>SysObs</t>
  </si>
  <si>
    <t>UserDefCon</t>
  </si>
  <si>
    <t>UserDefVar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</si>
  <si>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</si>
  <si>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</si>
  <si>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</si>
  <si>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</si>
  <si>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</si>
  <si>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</si>
  <si>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</si>
  <si>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</si>
  <si>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</si>
  <si>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</si>
  <si>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</si>
  <si>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</si>
  <si>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</si>
  <si>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</si>
  <si>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</si>
  <si>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</si>
  <si>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</si>
  <si>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</si>
  <si>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</si>
  <si>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</si>
  <si>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</si>
  <si>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</si>
  <si>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</si>
  <si>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</si>
  <si>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</si>
  <si>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instrument</t>
  </si>
  <si>
    <t>plot</t>
  </si>
  <si>
    <t>replicate</t>
  </si>
  <si>
    <t>species</t>
  </si>
  <si>
    <t>bb index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</si>
  <si>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</si>
  <si>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</si>
  <si>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</si>
  <si>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</si>
  <si>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</si>
  <si>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</si>
  <si>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</si>
  <si>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</si>
  <si>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</si>
  <si>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</si>
  <si>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</si>
  <si>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</si>
  <si>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</si>
  <si>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</si>
  <si>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</si>
  <si>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</si>
  <si>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</si>
  <si>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</si>
  <si>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</si>
  <si>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</si>
  <si>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</si>
  <si>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</si>
  <si>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</si>
  <si>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</si>
  <si>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</si>
  <si>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</si>
  <si>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</si>
  <si>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</si>
  <si>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</si>
  <si>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</si>
  <si>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</si>
  <si>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</si>
  <si>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</si>
  <si>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</si>
  <si>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</si>
  <si>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</si>
  <si>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</si>
  <si>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</si>
  <si>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</si>
  <si>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</si>
  <si>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</si>
  <si>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</si>
  <si>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</si>
  <si>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</si>
  <si>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</si>
  <si>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</si>
  <si>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</si>
  <si>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</si>
  <si>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</si>
  <si>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</si>
  <si>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</si>
  <si>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</si>
  <si>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</si>
  <si>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</si>
  <si>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</si>
  <si>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</si>
  <si>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</si>
  <si>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</si>
  <si>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</si>
  <si>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</si>
  <si>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</si>
  <si>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</si>
  <si>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</si>
  <si>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</si>
  <si>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</si>
  <si>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</si>
  <si>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</si>
  <si>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</si>
  <si>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</si>
  <si>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</si>
  <si>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</si>
  <si>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</si>
  <si>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</si>
  <si>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</si>
  <si>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</si>
  <si>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</si>
  <si>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</si>
  <si>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</si>
  <si>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</si>
  <si>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</si>
  <si>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</si>
  <si>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</si>
  <si>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</si>
  <si>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</si>
  <si>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</si>
  <si>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</si>
  <si>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</si>
  <si>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</si>
  <si>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</si>
  <si>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</si>
  <si>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</si>
  <si>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</si>
  <si>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</si>
  <si>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</si>
  <si>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</si>
  <si>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</si>
  <si>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</si>
  <si>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</si>
  <si>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</si>
  <si>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</si>
  <si>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</si>
  <si>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</si>
  <si>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</si>
  <si>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</si>
  <si>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</si>
  <si>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</si>
  <si>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</si>
  <si>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</si>
  <si>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</si>
  <si>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</si>
  <si>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</si>
  <si>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</si>
  <si>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</si>
  <si>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</si>
  <si>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</si>
  <si>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</si>
  <si>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</si>
  <si>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</si>
  <si>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</si>
  <si>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</si>
  <si>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</si>
  <si>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</si>
  <si>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</si>
  <si>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</si>
  <si>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</si>
  <si>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</si>
  <si>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</si>
  <si>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</si>
  <si>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</si>
  <si>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</si>
  <si>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</si>
  <si>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</si>
  <si>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</si>
  <si>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</si>
  <si>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</si>
  <si>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</si>
  <si>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</si>
  <si>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</si>
  <si>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</si>
  <si>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</si>
  <si>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</si>
  <si>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</si>
  <si>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</si>
  <si>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</si>
  <si>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</si>
  <si>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</si>
  <si>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</si>
  <si>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</si>
  <si>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</si>
  <si>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</si>
  <si>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</si>
  <si>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</si>
  <si>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</si>
  <si>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</si>
  <si>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</si>
  <si>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</si>
  <si>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</si>
  <si>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</si>
  <si>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</si>
  <si>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</si>
  <si>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</si>
  <si>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</si>
  <si>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</si>
  <si>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</si>
  <si>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</si>
  <si>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</si>
  <si>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</si>
  <si>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</si>
  <si>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</si>
  <si>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</si>
  <si>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</si>
  <si>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</si>
  <si>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</si>
  <si>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</si>
  <si>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</si>
  <si>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</si>
  <si>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</si>
  <si>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</si>
  <si>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</si>
  <si>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</si>
  <si>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</si>
  <si>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</si>
  <si>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</si>
  <si>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</si>
  <si>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</si>
  <si>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</si>
  <si>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</si>
  <si>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</si>
  <si>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</si>
  <si>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</si>
  <si>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</si>
  <si>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</si>
  <si>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</si>
  <si>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</si>
  <si>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</si>
  <si>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</si>
  <si>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</si>
  <si>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</si>
  <si>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</si>
  <si>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</si>
  <si>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</si>
  <si>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</si>
  <si>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</si>
  <si>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</si>
  <si>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</si>
  <si>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</si>
  <si>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</si>
  <si>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</si>
  <si>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</si>
  <si>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</si>
  <si>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</si>
  <si>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</si>
  <si>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</si>
  <si>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</si>
  <si>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</si>
  <si>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</si>
  <si>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</si>
  <si>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</si>
  <si>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</si>
  <si>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</si>
  <si>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</si>
  <si>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</si>
  <si>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</si>
  <si>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</si>
  <si>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</si>
  <si>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</si>
  <si>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</si>
  <si>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</si>
  <si>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</si>
  <si>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</si>
  <si>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</si>
  <si>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</si>
  <si>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</si>
  <si>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</si>
  <si>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</si>
  <si>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</si>
  <si>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</si>
  <si>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</si>
  <si>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</si>
  <si>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</si>
  <si>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</si>
  <si>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</si>
  <si>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</si>
  <si>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</si>
  <si>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</si>
  <si>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</si>
  <si>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</si>
  <si>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</si>
  <si>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</si>
  <si>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</si>
  <si>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</si>
  <si>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</si>
  <si>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</si>
  <si>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</si>
  <si>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</si>
  <si>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</si>
  <si>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</si>
  <si>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</si>
  <si>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</si>
  <si>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</si>
  <si>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</si>
  <si>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</si>
  <si>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</si>
  <si>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</si>
  <si>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</si>
  <si>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</si>
  <si>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</si>
  <si>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</si>
  <si>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</si>
  <si>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</si>
  <si>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</si>
  <si>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</si>
  <si>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</si>
  <si>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</si>
  <si>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</si>
  <si>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</si>
  <si>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</si>
  <si>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</si>
  <si>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20220805 15:14:49</t>
  </si>
  <si>
    <t>15:14:49</t>
  </si>
  <si>
    <t>none</t>
  </si>
  <si>
    <t>ripe15</t>
  </si>
  <si>
    <t>1</t>
  </si>
  <si>
    <t>ld11</t>
  </si>
  <si>
    <t>MPF-918-20220629-11_33_48</t>
  </si>
  <si>
    <t>MPF-1745-20220805-15_14_46</t>
  </si>
  <si>
    <t>DARK-1746-20220805-15_14_53</t>
  </si>
  <si>
    <t>-</t>
  </si>
  <si>
    <t>0: Broadleaf</t>
  </si>
  <si>
    <t>15:13:44</t>
  </si>
  <si>
    <t>2/2</t>
  </si>
  <si>
    <t>00000000</t>
  </si>
  <si>
    <t>iiiiiiii</t>
  </si>
  <si>
    <t>off</t>
  </si>
  <si>
    <t>20220805 15:16:28</t>
  </si>
  <si>
    <t>15:16:28</t>
  </si>
  <si>
    <t>MPF-1747-20220805-15_16_25</t>
  </si>
  <si>
    <t>DARK-1748-20220805-15_16_33</t>
  </si>
  <si>
    <t>15:17:06</t>
  </si>
  <si>
    <t>20220805 15:20:07</t>
  </si>
  <si>
    <t>15:20:07</t>
  </si>
  <si>
    <t>MPF-1749-20220805-15_20_04</t>
  </si>
  <si>
    <t>DARK-1750-20220805-15_20_12</t>
  </si>
  <si>
    <t>15:19:06</t>
  </si>
  <si>
    <t>0/2</t>
  </si>
  <si>
    <t>20220805 15:21:47</t>
  </si>
  <si>
    <t>15:21:47</t>
  </si>
  <si>
    <t>MPF-1751-20220805-15_21_44</t>
  </si>
  <si>
    <t>DARK-1752-20220805-15_21_51</t>
  </si>
  <si>
    <t>15:22:23</t>
  </si>
  <si>
    <t>20220805 15:25:24</t>
  </si>
  <si>
    <t>15:25:24</t>
  </si>
  <si>
    <t>MPF-1753-20220805-15_25_21</t>
  </si>
  <si>
    <t>DARK-1754-20220805-15_25_29</t>
  </si>
  <si>
    <t>15:24:22</t>
  </si>
  <si>
    <t>20220805 15:28:34</t>
  </si>
  <si>
    <t>15:28:34</t>
  </si>
  <si>
    <t>MPF-1755-20220805-15_28_31</t>
  </si>
  <si>
    <t>DARK-1756-20220805-15_28_38</t>
  </si>
  <si>
    <t>15:26:49</t>
  </si>
  <si>
    <t>1/2</t>
  </si>
  <si>
    <t>20220805 15:31:43</t>
  </si>
  <si>
    <t>15:31:43</t>
  </si>
  <si>
    <t>MPF-1757-20220805-15_31_40</t>
  </si>
  <si>
    <t>DARK-1758-20220805-15_31_48</t>
  </si>
  <si>
    <t>15:29:56</t>
  </si>
  <si>
    <t>20220805 15:34:53</t>
  </si>
  <si>
    <t>15:34:53</t>
  </si>
  <si>
    <t>MPF-1759-20220805-15_34_50</t>
  </si>
  <si>
    <t>DARK-1760-20220805-15_34_57</t>
  </si>
  <si>
    <t>15:33:04</t>
  </si>
  <si>
    <t>20220805 15:36:32</t>
  </si>
  <si>
    <t>15:36:32</t>
  </si>
  <si>
    <t>MPF-1761-20220805-15_36_29</t>
  </si>
  <si>
    <t>DARK-1762-20220805-15_36_37</t>
  </si>
  <si>
    <t>15:37:10</t>
  </si>
  <si>
    <t>20220805 15:38:54</t>
  </si>
  <si>
    <t>15:38:54</t>
  </si>
  <si>
    <t>MPF-1763-20220805-15_38_51</t>
  </si>
  <si>
    <t>DARK-1764-20220805-15_38_59</t>
  </si>
  <si>
    <t>15:39:35</t>
  </si>
  <si>
    <t>20220805 15:41:22</t>
  </si>
  <si>
    <t>15:41:22</t>
  </si>
  <si>
    <t>MPF-1765-20220805-15_41_19</t>
  </si>
  <si>
    <t>DARK-1766-20220805-15_41_26</t>
  </si>
  <si>
    <t>15:41:56</t>
  </si>
  <si>
    <t>20220805 15:44:57</t>
  </si>
  <si>
    <t>15:44:57</t>
  </si>
  <si>
    <t>MPF-1767-20220805-15_44_54</t>
  </si>
  <si>
    <t>DARK-1768-20220805-15_45_02</t>
  </si>
  <si>
    <t>15:45:36</t>
  </si>
  <si>
    <t>20220805 15:48:37</t>
  </si>
  <si>
    <t>15:48:37</t>
  </si>
  <si>
    <t>MPF-1769-20220805-15_48_34</t>
  </si>
  <si>
    <t>DARK-1770-20220805-15_48_41</t>
  </si>
  <si>
    <t>15:49:01</t>
  </si>
  <si>
    <t>20220805 15:51:30</t>
  </si>
  <si>
    <t>15:51:30</t>
  </si>
  <si>
    <t>MPF-1771-20220805-15_51_27</t>
  </si>
  <si>
    <t>DARK-1772-20220805-15_51_34</t>
  </si>
  <si>
    <t>15:50:43</t>
  </si>
  <si>
    <t>20220805 15:53:54</t>
  </si>
  <si>
    <t>15:53:54</t>
  </si>
  <si>
    <t>MPF-1773-20220805-15_53_51</t>
  </si>
  <si>
    <t>DARK-1774-20220805-15_53_59</t>
  </si>
  <si>
    <t>15:54:20</t>
  </si>
  <si>
    <t>20220805 15:56:55</t>
  </si>
  <si>
    <t>15:56:55</t>
  </si>
  <si>
    <t>MPF-1775-20220805-15_56_52</t>
  </si>
  <si>
    <t>DARK-1776-20220805-15_57_00</t>
  </si>
  <si>
    <t>15:56:11</t>
  </si>
  <si>
    <t>20220805 16:12:27</t>
  </si>
  <si>
    <t>16:12:27</t>
  </si>
  <si>
    <t>5</t>
  </si>
  <si>
    <t>MPF-1777-20220805-16_12_24</t>
  </si>
  <si>
    <t>DARK-1778-20220805-16_12_32</t>
  </si>
  <si>
    <t>16:12:53</t>
  </si>
  <si>
    <t>20220805 16:15:16</t>
  </si>
  <si>
    <t>16:15:16</t>
  </si>
  <si>
    <t>MPF-1779-20220805-16_15_13</t>
  </si>
  <si>
    <t>DARK-1780-20220805-16_15_20</t>
  </si>
  <si>
    <t>16:14:39</t>
  </si>
  <si>
    <t>20220805 16:17:32</t>
  </si>
  <si>
    <t>16:17:32</t>
  </si>
  <si>
    <t>MPF-1781-20220805-16_17_29</t>
  </si>
  <si>
    <t>DARK-1782-20220805-16_17_36</t>
  </si>
  <si>
    <t>16:16:42</t>
  </si>
  <si>
    <t>20220805 16:19:41</t>
  </si>
  <si>
    <t>16:19:41</t>
  </si>
  <si>
    <t>MPF-1783-20220805-16_19_38</t>
  </si>
  <si>
    <t>DARK-1784-20220805-16_19_46</t>
  </si>
  <si>
    <t>16:19:02</t>
  </si>
  <si>
    <t>20220805 16:21:21</t>
  </si>
  <si>
    <t>16:21:21</t>
  </si>
  <si>
    <t>MPF-1785-20220805-16_21_18</t>
  </si>
  <si>
    <t>DARK-1786-20220805-16_21_25</t>
  </si>
  <si>
    <t>16:21:51</t>
  </si>
  <si>
    <t>20220805 16:23:22</t>
  </si>
  <si>
    <t>16:23:22</t>
  </si>
  <si>
    <t>MPF-1787-20220805-16_23_19</t>
  </si>
  <si>
    <t>DARK-1788-20220805-16_23_26</t>
  </si>
  <si>
    <t>16:23:53</t>
  </si>
  <si>
    <t>20220805 16:26:07</t>
  </si>
  <si>
    <t>16:26:07</t>
  </si>
  <si>
    <t>MPF-1789-20220805-16_26_04</t>
  </si>
  <si>
    <t>DARK-1790-20220805-16_26_11</t>
  </si>
  <si>
    <t>16:25:26</t>
  </si>
  <si>
    <t>20220805 16:28:05</t>
  </si>
  <si>
    <t>16:28:05</t>
  </si>
  <si>
    <t>MPF-1791-20220805-16_28_02</t>
  </si>
  <si>
    <t>DARK-1792-20220805-16_28_09</t>
  </si>
  <si>
    <t>16:27:25</t>
  </si>
  <si>
    <t>20220805 16:30:47</t>
  </si>
  <si>
    <t>16:30:47</t>
  </si>
  <si>
    <t>MPF-1793-20220805-16_30_44</t>
  </si>
  <si>
    <t>DARK-1794-20220805-16_30_52</t>
  </si>
  <si>
    <t>16:30:07</t>
  </si>
  <si>
    <t>20220805 16:32:54</t>
  </si>
  <si>
    <t>16:32:54</t>
  </si>
  <si>
    <t>MPF-1795-20220805-16_32_51</t>
  </si>
  <si>
    <t>DARK-1796-20220805-16_32_58</t>
  </si>
  <si>
    <t>16:32:05</t>
  </si>
  <si>
    <t>20220805 16:35:09</t>
  </si>
  <si>
    <t>16:35:09</t>
  </si>
  <si>
    <t>MPF-1797-20220805-16_35_06</t>
  </si>
  <si>
    <t>DARK-1798-20220805-16_35_14</t>
  </si>
  <si>
    <t>16:34:26</t>
  </si>
  <si>
    <t>20220805 16:38:14</t>
  </si>
  <si>
    <t>16:38:14</t>
  </si>
  <si>
    <t>MPF-1799-20220805-16_38_11</t>
  </si>
  <si>
    <t>DARK-1800-20220805-16_38_19</t>
  </si>
  <si>
    <t>16:36:42</t>
  </si>
  <si>
    <t>20220805 16:41:24</t>
  </si>
  <si>
    <t>16:41:24</t>
  </si>
  <si>
    <t>MPF-1801-20220805-16_41_21</t>
  </si>
  <si>
    <t>DARK-1802-20220805-16_41_28</t>
  </si>
  <si>
    <t>16:40:20</t>
  </si>
  <si>
    <t>20220805 16:43:24</t>
  </si>
  <si>
    <t>16:43:24</t>
  </si>
  <si>
    <t>MPF-1803-20220805-16_43_21</t>
  </si>
  <si>
    <t>DARK-1804-20220805-16_43_29</t>
  </si>
  <si>
    <t>16:43:59</t>
  </si>
  <si>
    <t>20220805 16:45:58</t>
  </si>
  <si>
    <t>16:45:58</t>
  </si>
  <si>
    <t>MPF-1805-20220805-16_45_55</t>
  </si>
  <si>
    <t>DARK-1806-20220805-16_46_02</t>
  </si>
  <si>
    <t>16:46:23</t>
  </si>
  <si>
    <t>20220805 16:48:23</t>
  </si>
  <si>
    <t>16:48:23</t>
  </si>
  <si>
    <t>MPF-1807-20220805-16_48_20</t>
  </si>
  <si>
    <t>DARK-1808-20220805-16_48_27</t>
  </si>
  <si>
    <t>16:48:53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</si>
</sst>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G48"/>
  <sheetViews>
    <sheetView tabSelected="1" workbookViewId="0">
      <selection activeCell="N6" sqref="N6"/>
    </sheetView>
  </sheetViews>
  <sheetFormatPr defaultRowHeight="14.4" x14ac:dyDescent="0.3"/>
  <sheetData>
    <row r="2" spans="1:267" x14ac:dyDescent="0.3">
      <c r="A2" t="s">
        <v>29</v>
      </c>
      <c r="B2" t="s">
        <v>30</v>
      </c>
      <c r="C2" t="s">
        <v>32</v>
      </c>
    </row>
    <row r="3" spans="1:267" x14ac:dyDescent="0.3">
      <c r="B3" t="s">
        <v>31</v>
      </c>
      <c r="C3">
        <v>21</v>
      </c>
    </row>
    <row r="4" spans="1:267" x14ac:dyDescent="0.3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67" x14ac:dyDescent="0.3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7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67" x14ac:dyDescent="0.3">
      <c r="B7">
        <v>0</v>
      </c>
      <c r="C7">
        <v>1</v>
      </c>
      <c r="D7">
        <v>0</v>
      </c>
      <c r="E7">
        <v>0</v>
      </c>
    </row>
    <row r="8" spans="1:267" x14ac:dyDescent="0.3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67" x14ac:dyDescent="0.3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7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6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67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67" x14ac:dyDescent="0.3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67" x14ac:dyDescent="0.3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94</v>
      </c>
      <c r="CN14" t="s">
        <v>94</v>
      </c>
      <c r="CO14" t="s">
        <v>94</v>
      </c>
      <c r="CP14" t="s">
        <v>94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99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100</v>
      </c>
      <c r="FD14" t="s">
        <v>100</v>
      </c>
      <c r="FE14" t="s">
        <v>100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101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</row>
    <row r="15" spans="1:267" x14ac:dyDescent="0.3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89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174</v>
      </c>
      <c r="BZ15" t="s">
        <v>182</v>
      </c>
      <c r="CA15" t="s">
        <v>148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194</v>
      </c>
      <c r="CN15" t="s">
        <v>195</v>
      </c>
      <c r="CO15" t="s">
        <v>196</v>
      </c>
      <c r="CP15" t="s">
        <v>197</v>
      </c>
      <c r="CQ15" t="s">
        <v>118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108</v>
      </c>
      <c r="EQ15" t="s">
        <v>111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</row>
    <row r="16" spans="1:267" x14ac:dyDescent="0.3">
      <c r="B16" t="s">
        <v>368</v>
      </c>
      <c r="C16" t="s">
        <v>368</v>
      </c>
      <c r="F16" t="s">
        <v>368</v>
      </c>
      <c r="L16" t="s">
        <v>368</v>
      </c>
      <c r="M16" t="s">
        <v>369</v>
      </c>
      <c r="N16" t="s">
        <v>370</v>
      </c>
      <c r="O16" t="s">
        <v>371</v>
      </c>
      <c r="P16" t="s">
        <v>372</v>
      </c>
      <c r="Q16" t="s">
        <v>372</v>
      </c>
      <c r="R16" t="s">
        <v>205</v>
      </c>
      <c r="S16" t="s">
        <v>205</v>
      </c>
      <c r="T16" t="s">
        <v>369</v>
      </c>
      <c r="U16" t="s">
        <v>369</v>
      </c>
      <c r="V16" t="s">
        <v>369</v>
      </c>
      <c r="W16" t="s">
        <v>369</v>
      </c>
      <c r="X16" t="s">
        <v>373</v>
      </c>
      <c r="Y16" t="s">
        <v>374</v>
      </c>
      <c r="Z16" t="s">
        <v>374</v>
      </c>
      <c r="AA16" t="s">
        <v>375</v>
      </c>
      <c r="AB16" t="s">
        <v>376</v>
      </c>
      <c r="AC16" t="s">
        <v>375</v>
      </c>
      <c r="AD16" t="s">
        <v>375</v>
      </c>
      <c r="AE16" t="s">
        <v>375</v>
      </c>
      <c r="AF16" t="s">
        <v>373</v>
      </c>
      <c r="AG16" t="s">
        <v>373</v>
      </c>
      <c r="AH16" t="s">
        <v>373</v>
      </c>
      <c r="AI16" t="s">
        <v>373</v>
      </c>
      <c r="AJ16" t="s">
        <v>377</v>
      </c>
      <c r="AK16" t="s">
        <v>376</v>
      </c>
      <c r="AM16" t="s">
        <v>376</v>
      </c>
      <c r="AN16" t="s">
        <v>377</v>
      </c>
      <c r="AT16" t="s">
        <v>371</v>
      </c>
      <c r="BA16" t="s">
        <v>371</v>
      </c>
      <c r="BB16" t="s">
        <v>371</v>
      </c>
      <c r="BC16" t="s">
        <v>371</v>
      </c>
      <c r="BD16" t="s">
        <v>378</v>
      </c>
      <c r="BR16" t="s">
        <v>379</v>
      </c>
      <c r="BS16" t="s">
        <v>379</v>
      </c>
      <c r="BT16" t="s">
        <v>379</v>
      </c>
      <c r="BU16" t="s">
        <v>371</v>
      </c>
      <c r="BW16" t="s">
        <v>380</v>
      </c>
      <c r="BZ16" t="s">
        <v>379</v>
      </c>
      <c r="CE16" t="s">
        <v>368</v>
      </c>
      <c r="CF16" t="s">
        <v>368</v>
      </c>
      <c r="CG16" t="s">
        <v>368</v>
      </c>
      <c r="CH16" t="s">
        <v>368</v>
      </c>
      <c r="CI16" t="s">
        <v>371</v>
      </c>
      <c r="CJ16" t="s">
        <v>371</v>
      </c>
      <c r="CL16" t="s">
        <v>381</v>
      </c>
      <c r="CM16" t="s">
        <v>382</v>
      </c>
      <c r="CP16" t="s">
        <v>369</v>
      </c>
      <c r="CQ16" t="s">
        <v>368</v>
      </c>
      <c r="CR16" t="s">
        <v>372</v>
      </c>
      <c r="CS16" t="s">
        <v>372</v>
      </c>
      <c r="CT16" t="s">
        <v>383</v>
      </c>
      <c r="CU16" t="s">
        <v>383</v>
      </c>
      <c r="CV16" t="s">
        <v>372</v>
      </c>
      <c r="CW16" t="s">
        <v>383</v>
      </c>
      <c r="CX16" t="s">
        <v>377</v>
      </c>
      <c r="CY16" t="s">
        <v>375</v>
      </c>
      <c r="CZ16" t="s">
        <v>375</v>
      </c>
      <c r="DA16" t="s">
        <v>374</v>
      </c>
      <c r="DB16" t="s">
        <v>374</v>
      </c>
      <c r="DC16" t="s">
        <v>374</v>
      </c>
      <c r="DD16" t="s">
        <v>374</v>
      </c>
      <c r="DE16" t="s">
        <v>374</v>
      </c>
      <c r="DF16" t="s">
        <v>384</v>
      </c>
      <c r="DG16" t="s">
        <v>371</v>
      </c>
      <c r="DH16" t="s">
        <v>371</v>
      </c>
      <c r="DI16" t="s">
        <v>372</v>
      </c>
      <c r="DJ16" t="s">
        <v>372</v>
      </c>
      <c r="DK16" t="s">
        <v>372</v>
      </c>
      <c r="DL16" t="s">
        <v>383</v>
      </c>
      <c r="DM16" t="s">
        <v>372</v>
      </c>
      <c r="DN16" t="s">
        <v>383</v>
      </c>
      <c r="DO16" t="s">
        <v>375</v>
      </c>
      <c r="DP16" t="s">
        <v>375</v>
      </c>
      <c r="DQ16" t="s">
        <v>374</v>
      </c>
      <c r="DR16" t="s">
        <v>374</v>
      </c>
      <c r="DS16" t="s">
        <v>371</v>
      </c>
      <c r="DX16" t="s">
        <v>371</v>
      </c>
      <c r="EA16" t="s">
        <v>374</v>
      </c>
      <c r="EB16" t="s">
        <v>374</v>
      </c>
      <c r="EC16" t="s">
        <v>374</v>
      </c>
      <c r="ED16" t="s">
        <v>374</v>
      </c>
      <c r="EE16" t="s">
        <v>374</v>
      </c>
      <c r="EF16" t="s">
        <v>371</v>
      </c>
      <c r="EG16" t="s">
        <v>371</v>
      </c>
      <c r="EH16" t="s">
        <v>371</v>
      </c>
      <c r="EI16" t="s">
        <v>368</v>
      </c>
      <c r="EL16" t="s">
        <v>385</v>
      </c>
      <c r="EM16" t="s">
        <v>385</v>
      </c>
      <c r="EO16" t="s">
        <v>368</v>
      </c>
      <c r="EP16" t="s">
        <v>386</v>
      </c>
      <c r="ER16" t="s">
        <v>368</v>
      </c>
      <c r="ES16" t="s">
        <v>368</v>
      </c>
      <c r="EU16" t="s">
        <v>387</v>
      </c>
      <c r="EV16" t="s">
        <v>388</v>
      </c>
      <c r="EW16" t="s">
        <v>387</v>
      </c>
      <c r="EX16" t="s">
        <v>388</v>
      </c>
      <c r="EY16" t="s">
        <v>387</v>
      </c>
      <c r="EZ16" t="s">
        <v>388</v>
      </c>
      <c r="FA16" t="s">
        <v>376</v>
      </c>
      <c r="FB16" t="s">
        <v>376</v>
      </c>
      <c r="FC16" t="s">
        <v>371</v>
      </c>
      <c r="FD16" t="s">
        <v>389</v>
      </c>
      <c r="FE16" t="s">
        <v>371</v>
      </c>
      <c r="FG16" t="s">
        <v>369</v>
      </c>
      <c r="FH16" t="s">
        <v>390</v>
      </c>
      <c r="FI16" t="s">
        <v>369</v>
      </c>
      <c r="FN16" t="s">
        <v>391</v>
      </c>
      <c r="FO16" t="s">
        <v>391</v>
      </c>
      <c r="GB16" t="s">
        <v>391</v>
      </c>
      <c r="GC16" t="s">
        <v>391</v>
      </c>
      <c r="GD16" t="s">
        <v>392</v>
      </c>
      <c r="GE16" t="s">
        <v>392</v>
      </c>
      <c r="GF16" t="s">
        <v>374</v>
      </c>
      <c r="GG16" t="s">
        <v>374</v>
      </c>
      <c r="GH16" t="s">
        <v>376</v>
      </c>
      <c r="GI16" t="s">
        <v>374</v>
      </c>
      <c r="GJ16" t="s">
        <v>383</v>
      </c>
      <c r="GK16" t="s">
        <v>376</v>
      </c>
      <c r="GL16" t="s">
        <v>376</v>
      </c>
      <c r="GN16" t="s">
        <v>391</v>
      </c>
      <c r="GO16" t="s">
        <v>391</v>
      </c>
      <c r="GP16" t="s">
        <v>391</v>
      </c>
      <c r="GQ16" t="s">
        <v>391</v>
      </c>
      <c r="GR16" t="s">
        <v>391</v>
      </c>
      <c r="GS16" t="s">
        <v>391</v>
      </c>
      <c r="GT16" t="s">
        <v>391</v>
      </c>
      <c r="GU16" t="s">
        <v>393</v>
      </c>
      <c r="GV16" t="s">
        <v>393</v>
      </c>
      <c r="GW16" t="s">
        <v>393</v>
      </c>
      <c r="GX16" t="s">
        <v>394</v>
      </c>
      <c r="GY16" t="s">
        <v>391</v>
      </c>
      <c r="GZ16" t="s">
        <v>391</v>
      </c>
      <c r="HA16" t="s">
        <v>391</v>
      </c>
      <c r="HB16" t="s">
        <v>391</v>
      </c>
      <c r="HC16" t="s">
        <v>391</v>
      </c>
      <c r="HD16" t="s">
        <v>391</v>
      </c>
      <c r="HE16" t="s">
        <v>391</v>
      </c>
      <c r="HF16" t="s">
        <v>391</v>
      </c>
      <c r="HG16" t="s">
        <v>391</v>
      </c>
      <c r="HH16" t="s">
        <v>391</v>
      </c>
      <c r="HI16" t="s">
        <v>391</v>
      </c>
      <c r="HJ16" t="s">
        <v>391</v>
      </c>
      <c r="HQ16" t="s">
        <v>391</v>
      </c>
      <c r="HR16" t="s">
        <v>376</v>
      </c>
      <c r="HS16" t="s">
        <v>376</v>
      </c>
      <c r="HT16" t="s">
        <v>387</v>
      </c>
      <c r="HU16" t="s">
        <v>388</v>
      </c>
      <c r="HV16" t="s">
        <v>388</v>
      </c>
      <c r="HZ16" t="s">
        <v>388</v>
      </c>
      <c r="ID16" t="s">
        <v>372</v>
      </c>
      <c r="IE16" t="s">
        <v>372</v>
      </c>
      <c r="IF16" t="s">
        <v>383</v>
      </c>
      <c r="IG16" t="s">
        <v>383</v>
      </c>
      <c r="IH16" t="s">
        <v>395</v>
      </c>
      <c r="II16" t="s">
        <v>395</v>
      </c>
      <c r="IJ16" t="s">
        <v>391</v>
      </c>
      <c r="IK16" t="s">
        <v>391</v>
      </c>
      <c r="IL16" t="s">
        <v>391</v>
      </c>
      <c r="IM16" t="s">
        <v>391</v>
      </c>
      <c r="IN16" t="s">
        <v>391</v>
      </c>
      <c r="IO16" t="s">
        <v>391</v>
      </c>
      <c r="IP16" t="s">
        <v>374</v>
      </c>
      <c r="IQ16" t="s">
        <v>391</v>
      </c>
      <c r="IS16" t="s">
        <v>377</v>
      </c>
      <c r="IT16" t="s">
        <v>377</v>
      </c>
      <c r="IU16" t="s">
        <v>374</v>
      </c>
      <c r="IV16" t="s">
        <v>374</v>
      </c>
      <c r="IW16" t="s">
        <v>374</v>
      </c>
      <c r="IX16" t="s">
        <v>374</v>
      </c>
      <c r="IY16" t="s">
        <v>374</v>
      </c>
      <c r="IZ16" t="s">
        <v>376</v>
      </c>
      <c r="JA16" t="s">
        <v>376</v>
      </c>
      <c r="JB16" t="s">
        <v>376</v>
      </c>
      <c r="JC16" t="s">
        <v>374</v>
      </c>
      <c r="JD16" t="s">
        <v>372</v>
      </c>
      <c r="JE16" t="s">
        <v>383</v>
      </c>
      <c r="JF16" t="s">
        <v>376</v>
      </c>
      <c r="JG16" t="s">
        <v>376</v>
      </c>
    </row>
    <row r="17" spans="1:267" x14ac:dyDescent="0.3">
      <c r="A17">
        <v>1</v>
      </c>
      <c r="B17">
        <v>1659730489.0999999</v>
      </c>
      <c r="C17">
        <v>0</v>
      </c>
      <c r="D17" t="s">
        <v>396</v>
      </c>
      <c r="E17" t="s">
        <v>397</v>
      </c>
      <c r="F17" t="s">
        <v>398</v>
      </c>
      <c r="G17" t="s">
        <v>399</v>
      </c>
      <c r="H17" t="s">
        <v>400</v>
      </c>
      <c r="I17" t="s">
        <v>31</v>
      </c>
      <c r="J17" t="s">
        <v>401</v>
      </c>
      <c r="K17">
        <f t="shared" ref="K17:K48" si="0">O17 * AB17 / CR17</f>
        <v>5.0493721050278531</v>
      </c>
      <c r="L17">
        <v>1659730489.0999999</v>
      </c>
      <c r="M17">
        <f t="shared" ref="M17:M48" si="1">(N17)/1000</f>
        <v>1.2157261185533478E-2</v>
      </c>
      <c r="N17">
        <f t="shared" ref="N17:N48" si="2">1000*CX17*AL17*(CT17-CU17)/(100*CM17*(1000-AL17*CT17))</f>
        <v>12.157261185533478</v>
      </c>
      <c r="O17">
        <f t="shared" ref="O17:O48" si="3">CX17*AL17*(CS17-CR17*(1000-AL17*CU17)/(1000-AL17*CT17))/(100*CM17)</f>
        <v>28.665845202113534</v>
      </c>
      <c r="P17">
        <f t="shared" ref="P17:P48" si="4">CR17 - IF(AL17&gt;1, O17*CM17*100/(AN17*DF17), 0)</f>
        <v>360.29899999999998</v>
      </c>
      <c r="Q17">
        <f t="shared" ref="Q17:Q48" si="5">((W17-M17/2)*P17-O17)/(W17+M17/2)</f>
        <v>297.93782618352316</v>
      </c>
      <c r="R17">
        <f t="shared" ref="R17:R48" si="6">Q17*(CY17+CZ17)/1000</f>
        <v>29.646463387004129</v>
      </c>
      <c r="S17">
        <f t="shared" ref="S17:S48" si="7">(CR17 - IF(AL17&gt;1, O17*CM17*100/(AN17*DF17), 0))*(CY17+CZ17)/1000</f>
        <v>35.851745475562993</v>
      </c>
      <c r="T17">
        <f t="shared" ref="T17:T48" si="8">2/((1/V17-1/U17)+SIGN(V17)*SQRT((1/V17-1/U17)*(1/V17-1/U17) + 4*CN17/((CN17+1)*(CN17+1))*(2*1/V17*1/U17-1/U17*1/U17)))</f>
        <v>0.96881164870181935</v>
      </c>
      <c r="U17">
        <f t="shared" ref="U17:U48" si="9">IF(LEFT(CO17,1)&lt;&gt;"0",IF(LEFT(CO17,1)="1",3,CP17),$D$5+$E$5*(DF17*CY17/($K$5*1000))+$F$5*(DF17*CY17/($K$5*1000))*MAX(MIN(CM17,$J$5),$I$5)*MAX(MIN(CM17,$J$5),$I$5)+$G$5*MAX(MIN(CM17,$J$5),$I$5)*(DF17*CY17/($K$5*1000))+$H$5*(DF17*CY17/($K$5*1000))*(DF17*CY17/($K$5*1000)))</f>
        <v>2.9228124002811349</v>
      </c>
      <c r="V17">
        <f t="shared" ref="V17:V48" si="10">M17*(1000-(1000*0.61365*EXP(17.502*Z17/(240.97+Z17))/(CY17+CZ17)+CT17)/2)/(1000*0.61365*EXP(17.502*Z17/(240.97+Z17))/(CY17+CZ17)-CT17)</f>
        <v>0.81978807907947082</v>
      </c>
      <c r="W17">
        <f t="shared" ref="W17:W48" si="11">1/((CN17+1)/(T17/1.6)+1/(U17/1.37)) + CN17/((CN17+1)/(T17/1.6) + CN17/(U17/1.37))</f>
        <v>0.52383593367203751</v>
      </c>
      <c r="X17">
        <f t="shared" ref="X17:X48" si="12">(CI17*CL17)</f>
        <v>321.48090286140962</v>
      </c>
      <c r="Y17">
        <f t="shared" ref="Y17:Y48" si="13">(DA17+(X17+2*0.95*0.0000000567*(((DA17+$B$7)+273)^4-(DA17+273)^4)-44100*M17)/(1.84*29.3*U17+8*0.95*0.0000000567*(DA17+273)^3))</f>
        <v>29.924023030425381</v>
      </c>
      <c r="Z17">
        <f t="shared" ref="Z17:Z48" si="14">($C$7*DB17+$D$7*DC17+$E$7*Y17)</f>
        <v>30.227</v>
      </c>
      <c r="AA17">
        <f t="shared" ref="AA17:AA48" si="15">0.61365*EXP(17.502*Z17/(240.97+Z17))</f>
        <v>4.3163170989833635</v>
      </c>
      <c r="AB17">
        <f t="shared" ref="AB17:AB48" si="16">(AC17/AD17*100)</f>
        <v>63.465204226223001</v>
      </c>
      <c r="AC17">
        <f t="shared" ref="AC17:AC48" si="17">CT17*(CY17+CZ17)/1000</f>
        <v>2.8941384447523997</v>
      </c>
      <c r="AD17">
        <f t="shared" ref="AD17:AD48" si="18">0.61365*EXP(17.502*DA17/(240.97+DA17))</f>
        <v>4.5601971663656586</v>
      </c>
      <c r="AE17">
        <f t="shared" ref="AE17:AE48" si="19">(AA17-CT17*(CY17+CZ17)/1000)</f>
        <v>1.4221786542309638</v>
      </c>
      <c r="AF17">
        <f t="shared" ref="AF17:AF48" si="20">(-M17*44100)</f>
        <v>-536.13521828202636</v>
      </c>
      <c r="AG17">
        <f t="shared" ref="AG17:AG48" si="21">2*29.3*U17*0.92*(DA17-Z17)</f>
        <v>151.57106749703379</v>
      </c>
      <c r="AH17">
        <f t="shared" ref="AH17:AH48" si="22">2*0.95*0.0000000567*(((DA17+$B$7)+273)^4-(Z17+273)^4)</f>
        <v>11.611709070004748</v>
      </c>
      <c r="AI17">
        <f t="shared" ref="AI17:AI48" si="23">X17+AH17+AF17+AG17</f>
        <v>-51.47153885357821</v>
      </c>
      <c r="AJ17">
        <v>0</v>
      </c>
      <c r="AK17">
        <v>0</v>
      </c>
      <c r="AL17">
        <f t="shared" ref="AL17:AL48" si="24">IF(AJ17*$H$13&gt;=AN17,1,(AN17/(AN17-AJ17*$H$13)))</f>
        <v>1</v>
      </c>
      <c r="AM17">
        <f t="shared" ref="AM17:AM48" si="25">(AL17-1)*100</f>
        <v>0</v>
      </c>
      <c r="AN17">
        <f t="shared" ref="AN17:AN48" si="26">MAX(0,($B$13+$C$13*DF17)/(1+$D$13*DF17)*CY17/(DA17+273)*$E$13)</f>
        <v>51944.467525555781</v>
      </c>
      <c r="AO17" t="s">
        <v>402</v>
      </c>
      <c r="AP17">
        <v>10366.9</v>
      </c>
      <c r="AQ17">
        <v>993.59653846153856</v>
      </c>
      <c r="AR17">
        <v>3431.87</v>
      </c>
      <c r="AS17">
        <f t="shared" ref="AS17:AS48" si="27">1-AQ17/AR17</f>
        <v>0.71047955241266758</v>
      </c>
      <c r="AT17">
        <v>-3.9894345373445681</v>
      </c>
      <c r="AU17" t="s">
        <v>403</v>
      </c>
      <c r="AV17">
        <v>10230.9</v>
      </c>
      <c r="AW17">
        <v>935.30700000000002</v>
      </c>
      <c r="AX17">
        <v>1362.48</v>
      </c>
      <c r="AY17">
        <f t="shared" ref="AY17:AY48" si="28">1-AW17/AX17</f>
        <v>0.31352607010745115</v>
      </c>
      <c r="AZ17">
        <v>0.5</v>
      </c>
      <c r="BA17">
        <f t="shared" ref="BA17:BA48" si="29">CJ17</f>
        <v>1681.0454999281915</v>
      </c>
      <c r="BB17">
        <f t="shared" ref="BB17:BB48" si="30">O17</f>
        <v>28.665845202113534</v>
      </c>
      <c r="BC17">
        <f t="shared" ref="BC17:BC48" si="31">AY17*AZ17*BA17</f>
        <v>263.52579463215073</v>
      </c>
      <c r="BD17">
        <f t="shared" ref="BD17:BD48" si="32">(BB17-AT17)/BA17</f>
        <v>1.9425577559235026E-2</v>
      </c>
      <c r="BE17">
        <f t="shared" ref="BE17:BE48" si="33">(AR17-AX17)/AX17</f>
        <v>1.518840643532382</v>
      </c>
      <c r="BF17">
        <f t="shared" ref="BF17:BF48" si="34">AQ17/(AS17+AQ17/AX17)</f>
        <v>690.12439552257342</v>
      </c>
      <c r="BG17" t="s">
        <v>404</v>
      </c>
      <c r="BH17">
        <v>648.85</v>
      </c>
      <c r="BI17">
        <f t="shared" ref="BI17:BI48" si="35">IF(BH17&lt;&gt;0, BH17, BF17)</f>
        <v>648.85</v>
      </c>
      <c r="BJ17">
        <f t="shared" ref="BJ17:BJ48" si="36">1-BI17/AX17</f>
        <v>0.52377282602313424</v>
      </c>
      <c r="BK17">
        <f t="shared" ref="BK17:BK48" si="37">(AX17-AW17)/(AX17-BI17)</f>
        <v>0.5985917071871979</v>
      </c>
      <c r="BL17">
        <f t="shared" ref="BL17:BL48" si="38">(AR17-AX17)/(AR17-BI17)</f>
        <v>0.74357712125676423</v>
      </c>
      <c r="BM17">
        <f t="shared" ref="BM17:BM48" si="39">(AX17-AW17)/(AX17-AQ17)</f>
        <v>1.1580161339259745</v>
      </c>
      <c r="BN17">
        <f t="shared" ref="BN17:BN48" si="40">(AR17-AX17)/(AR17-AQ17)</f>
        <v>0.84871120185768267</v>
      </c>
      <c r="BO17">
        <f t="shared" ref="BO17:BO48" si="41">(BK17*BI17/AW17)</f>
        <v>0.41526068895925444</v>
      </c>
      <c r="BP17">
        <f t="shared" ref="BP17:BP48" si="42">(1-BO17)</f>
        <v>0.5847393110407455</v>
      </c>
      <c r="BQ17">
        <v>1745</v>
      </c>
      <c r="BR17">
        <v>300</v>
      </c>
      <c r="BS17">
        <v>300</v>
      </c>
      <c r="BT17">
        <v>300</v>
      </c>
      <c r="BU17">
        <v>10230.9</v>
      </c>
      <c r="BV17">
        <v>1257.78</v>
      </c>
      <c r="BW17">
        <v>-1.0892600000000001E-2</v>
      </c>
      <c r="BX17">
        <v>-0.2</v>
      </c>
      <c r="BY17" t="s">
        <v>405</v>
      </c>
      <c r="BZ17" t="s">
        <v>405</v>
      </c>
      <c r="CA17" t="s">
        <v>405</v>
      </c>
      <c r="CB17" t="s">
        <v>405</v>
      </c>
      <c r="CC17" t="s">
        <v>405</v>
      </c>
      <c r="CD17" t="s">
        <v>405</v>
      </c>
      <c r="CE17" t="s">
        <v>405</v>
      </c>
      <c r="CF17" t="s">
        <v>405</v>
      </c>
      <c r="CG17" t="s">
        <v>405</v>
      </c>
      <c r="CH17" t="s">
        <v>405</v>
      </c>
      <c r="CI17">
        <f t="shared" ref="CI17:CI48" si="43">$B$11*DG17+$C$11*DH17+$F$11*DS17*(1-DV17)</f>
        <v>1999.82</v>
      </c>
      <c r="CJ17">
        <f t="shared" ref="CJ17:CJ48" si="44">CI17*CK17</f>
        <v>1681.0454999281915</v>
      </c>
      <c r="CK17">
        <f t="shared" ref="CK17:CK48" si="45">($B$11*$D$9+$C$11*$D$9+$F$11*((EF17+DX17)/MAX(EF17+DX17+EG17, 0.1)*$I$9+EG17/MAX(EF17+DX17+EG17, 0.1)*$J$9))/($B$11+$C$11+$F$11)</f>
        <v>0.8405984038204396</v>
      </c>
      <c r="CL17">
        <f t="shared" ref="CL17:CL48" si="46">($B$11*$K$9+$C$11*$K$9+$F$11*((EF17+DX17)/MAX(EF17+DX17+EG17, 0.1)*$P$9+EG17/MAX(EF17+DX17+EG17, 0.1)*$Q$9))/($B$11+$C$11+$F$11)</f>
        <v>0.16075491937344843</v>
      </c>
      <c r="CM17">
        <v>6</v>
      </c>
      <c r="CN17">
        <v>0.5</v>
      </c>
      <c r="CO17" t="s">
        <v>406</v>
      </c>
      <c r="CP17">
        <v>2</v>
      </c>
      <c r="CQ17">
        <v>1659730489.0999999</v>
      </c>
      <c r="CR17">
        <v>360.29899999999998</v>
      </c>
      <c r="CS17">
        <v>399.94900000000001</v>
      </c>
      <c r="CT17">
        <v>29.0852</v>
      </c>
      <c r="CU17">
        <v>14.922700000000001</v>
      </c>
      <c r="CV17">
        <v>358.99299999999999</v>
      </c>
      <c r="CW17">
        <v>28.9938</v>
      </c>
      <c r="CX17">
        <v>500.06700000000001</v>
      </c>
      <c r="CY17">
        <v>99.405699999999996</v>
      </c>
      <c r="CZ17">
        <v>9.9836999999999995E-2</v>
      </c>
      <c r="DA17">
        <v>31.1889</v>
      </c>
      <c r="DB17">
        <v>30.227</v>
      </c>
      <c r="DC17">
        <v>999.9</v>
      </c>
      <c r="DD17">
        <v>0</v>
      </c>
      <c r="DE17">
        <v>0</v>
      </c>
      <c r="DF17">
        <v>10021.200000000001</v>
      </c>
      <c r="DG17">
        <v>0</v>
      </c>
      <c r="DH17">
        <v>1511.27</v>
      </c>
      <c r="DI17">
        <v>-39.650100000000002</v>
      </c>
      <c r="DJ17">
        <v>371.09300000000002</v>
      </c>
      <c r="DK17">
        <v>406.00799999999998</v>
      </c>
      <c r="DL17">
        <v>14.1625</v>
      </c>
      <c r="DM17">
        <v>399.94900000000001</v>
      </c>
      <c r="DN17">
        <v>14.922700000000001</v>
      </c>
      <c r="DO17">
        <v>2.8912399999999998</v>
      </c>
      <c r="DP17">
        <v>1.4834000000000001</v>
      </c>
      <c r="DQ17">
        <v>23.414400000000001</v>
      </c>
      <c r="DR17">
        <v>12.7981</v>
      </c>
      <c r="DS17">
        <v>1999.82</v>
      </c>
      <c r="DT17">
        <v>0.98000399999999999</v>
      </c>
      <c r="DU17">
        <v>1.9996300000000002E-2</v>
      </c>
      <c r="DV17">
        <v>0</v>
      </c>
      <c r="DW17">
        <v>934.28700000000003</v>
      </c>
      <c r="DX17">
        <v>5.0001199999999999</v>
      </c>
      <c r="DY17">
        <v>19094.900000000001</v>
      </c>
      <c r="DZ17">
        <v>16030.6</v>
      </c>
      <c r="EA17">
        <v>50.625</v>
      </c>
      <c r="EB17">
        <v>52.061999999999998</v>
      </c>
      <c r="EC17">
        <v>51.436999999999998</v>
      </c>
      <c r="ED17">
        <v>51.5</v>
      </c>
      <c r="EE17">
        <v>51.936999999999998</v>
      </c>
      <c r="EF17">
        <v>1954.93</v>
      </c>
      <c r="EG17">
        <v>39.89</v>
      </c>
      <c r="EH17">
        <v>0</v>
      </c>
      <c r="EI17">
        <v>806.10000014305115</v>
      </c>
      <c r="EJ17">
        <v>0</v>
      </c>
      <c r="EK17">
        <v>935.30700000000002</v>
      </c>
      <c r="EL17">
        <v>-6.3623931630451933</v>
      </c>
      <c r="EM17">
        <v>-124.4786323810405</v>
      </c>
      <c r="EN17">
        <v>19100.669230769228</v>
      </c>
      <c r="EO17">
        <v>15</v>
      </c>
      <c r="EP17">
        <v>1659730424.5999999</v>
      </c>
      <c r="EQ17" t="s">
        <v>407</v>
      </c>
      <c r="ER17">
        <v>1659730418.5999999</v>
      </c>
      <c r="ES17">
        <v>1659730424.5999999</v>
      </c>
      <c r="ET17">
        <v>27</v>
      </c>
      <c r="EU17">
        <v>-4.7E-2</v>
      </c>
      <c r="EV17">
        <v>7.0000000000000007E-2</v>
      </c>
      <c r="EW17">
        <v>1.389</v>
      </c>
      <c r="EX17">
        <v>-0.22600000000000001</v>
      </c>
      <c r="EY17">
        <v>400</v>
      </c>
      <c r="EZ17">
        <v>17</v>
      </c>
      <c r="FA17">
        <v>0.03</v>
      </c>
      <c r="FB17">
        <v>0.01</v>
      </c>
      <c r="FC17">
        <v>28.66349022868361</v>
      </c>
      <c r="FD17">
        <v>0.13511289171916691</v>
      </c>
      <c r="FE17">
        <v>5.3360101090214447E-2</v>
      </c>
      <c r="FF17">
        <v>1</v>
      </c>
      <c r="FG17">
        <v>0.9730757859840935</v>
      </c>
      <c r="FH17">
        <v>9.0672372873432008E-2</v>
      </c>
      <c r="FI17">
        <v>1.9733383280017721E-2</v>
      </c>
      <c r="FJ17">
        <v>1</v>
      </c>
      <c r="FK17">
        <v>2</v>
      </c>
      <c r="FL17">
        <v>2</v>
      </c>
      <c r="FM17" t="s">
        <v>408</v>
      </c>
      <c r="FN17">
        <v>2.92815</v>
      </c>
      <c r="FO17">
        <v>2.70295</v>
      </c>
      <c r="FP17">
        <v>8.8286500000000004E-2</v>
      </c>
      <c r="FQ17">
        <v>9.6636899999999998E-2</v>
      </c>
      <c r="FR17">
        <v>0.12929199999999999</v>
      </c>
      <c r="FS17">
        <v>8.0359299999999995E-2</v>
      </c>
      <c r="FT17">
        <v>31778.9</v>
      </c>
      <c r="FU17">
        <v>17345</v>
      </c>
      <c r="FV17">
        <v>31334</v>
      </c>
      <c r="FW17">
        <v>20901.7</v>
      </c>
      <c r="FX17">
        <v>37007.699999999997</v>
      </c>
      <c r="FY17">
        <v>32720.9</v>
      </c>
      <c r="FZ17">
        <v>47441.7</v>
      </c>
      <c r="GA17">
        <v>40004.400000000001</v>
      </c>
      <c r="GB17">
        <v>1.87757</v>
      </c>
      <c r="GC17">
        <v>1.76467</v>
      </c>
      <c r="GD17">
        <v>-1.71065E-2</v>
      </c>
      <c r="GE17">
        <v>0</v>
      </c>
      <c r="GF17">
        <v>30.505299999999998</v>
      </c>
      <c r="GG17">
        <v>999.9</v>
      </c>
      <c r="GH17">
        <v>38.799999999999997</v>
      </c>
      <c r="GI17">
        <v>46.1</v>
      </c>
      <c r="GJ17">
        <v>39.806399999999996</v>
      </c>
      <c r="GK17">
        <v>60.888199999999998</v>
      </c>
      <c r="GL17">
        <v>19.631399999999999</v>
      </c>
      <c r="GM17">
        <v>1</v>
      </c>
      <c r="GN17">
        <v>0.972688</v>
      </c>
      <c r="GO17">
        <v>4.5542800000000003</v>
      </c>
      <c r="GP17">
        <v>20.076699999999999</v>
      </c>
      <c r="GQ17">
        <v>5.1918300000000004</v>
      </c>
      <c r="GR17">
        <v>11.950100000000001</v>
      </c>
      <c r="GS17">
        <v>4.9931000000000001</v>
      </c>
      <c r="GT17">
        <v>3.2910499999999998</v>
      </c>
      <c r="GU17">
        <v>9999</v>
      </c>
      <c r="GV17">
        <v>9999</v>
      </c>
      <c r="GW17">
        <v>9999</v>
      </c>
      <c r="GX17">
        <v>999.9</v>
      </c>
      <c r="GY17">
        <v>1.87619</v>
      </c>
      <c r="GZ17">
        <v>1.8750899999999999</v>
      </c>
      <c r="HA17">
        <v>1.87561</v>
      </c>
      <c r="HB17">
        <v>1.8791199999999999</v>
      </c>
      <c r="HC17">
        <v>1.8727100000000001</v>
      </c>
      <c r="HD17">
        <v>1.87042</v>
      </c>
      <c r="HE17">
        <v>1.87256</v>
      </c>
      <c r="HF17">
        <v>1.8754599999999999</v>
      </c>
      <c r="HG17">
        <v>0</v>
      </c>
      <c r="HH17">
        <v>0</v>
      </c>
      <c r="HI17">
        <v>0</v>
      </c>
      <c r="HJ17">
        <v>0</v>
      </c>
      <c r="HK17" t="s">
        <v>409</v>
      </c>
      <c r="HL17" t="s">
        <v>410</v>
      </c>
      <c r="HM17" t="s">
        <v>411</v>
      </c>
      <c r="HN17" t="s">
        <v>411</v>
      </c>
      <c r="HO17" t="s">
        <v>411</v>
      </c>
      <c r="HP17" t="s">
        <v>411</v>
      </c>
      <c r="HQ17">
        <v>0</v>
      </c>
      <c r="HR17">
        <v>100</v>
      </c>
      <c r="HS17">
        <v>100</v>
      </c>
      <c r="HT17">
        <v>1.306</v>
      </c>
      <c r="HU17">
        <v>9.1399999999999995E-2</v>
      </c>
      <c r="HV17">
        <v>0.60871457856309652</v>
      </c>
      <c r="HW17">
        <v>1.812336702895212E-3</v>
      </c>
      <c r="HX17">
        <v>3.8619255251623539E-7</v>
      </c>
      <c r="HY17">
        <v>-5.7368983599850312E-11</v>
      </c>
      <c r="HZ17">
        <v>-0.20074935633505139</v>
      </c>
      <c r="IA17">
        <v>-3.0293124852242E-2</v>
      </c>
      <c r="IB17">
        <v>2.0697258898176802E-3</v>
      </c>
      <c r="IC17">
        <v>-2.3362980786251589E-5</v>
      </c>
      <c r="ID17">
        <v>3</v>
      </c>
      <c r="IE17">
        <v>2169</v>
      </c>
      <c r="IF17">
        <v>1</v>
      </c>
      <c r="IG17">
        <v>29</v>
      </c>
      <c r="IH17">
        <v>1.2</v>
      </c>
      <c r="II17">
        <v>1.1000000000000001</v>
      </c>
      <c r="IJ17">
        <v>1.0144</v>
      </c>
      <c r="IK17">
        <v>2.4328599999999998</v>
      </c>
      <c r="IL17">
        <v>1.5478499999999999</v>
      </c>
      <c r="IM17">
        <v>2.2912599999999999</v>
      </c>
      <c r="IN17">
        <v>1.5918000000000001</v>
      </c>
      <c r="IO17">
        <v>2.3889200000000002</v>
      </c>
      <c r="IP17">
        <v>46.974400000000003</v>
      </c>
      <c r="IQ17">
        <v>24.14</v>
      </c>
      <c r="IR17">
        <v>18</v>
      </c>
      <c r="IS17">
        <v>513.33900000000006</v>
      </c>
      <c r="IT17">
        <v>413.154</v>
      </c>
      <c r="IU17">
        <v>24.0944</v>
      </c>
      <c r="IV17">
        <v>38.789400000000001</v>
      </c>
      <c r="IW17">
        <v>30.0015</v>
      </c>
      <c r="IX17">
        <v>38.875900000000001</v>
      </c>
      <c r="IY17">
        <v>38.892000000000003</v>
      </c>
      <c r="IZ17">
        <v>20.3385</v>
      </c>
      <c r="JA17">
        <v>60.303100000000001</v>
      </c>
      <c r="JB17">
        <v>0</v>
      </c>
      <c r="JC17">
        <v>24.0868</v>
      </c>
      <c r="JD17">
        <v>400</v>
      </c>
      <c r="JE17">
        <v>14.8651</v>
      </c>
      <c r="JF17">
        <v>98.494200000000006</v>
      </c>
      <c r="JG17">
        <v>97.794499999999999</v>
      </c>
    </row>
    <row r="18" spans="1:267" x14ac:dyDescent="0.3">
      <c r="A18">
        <v>2</v>
      </c>
      <c r="B18">
        <v>1659730588.5999999</v>
      </c>
      <c r="C18">
        <v>99.5</v>
      </c>
      <c r="D18" t="s">
        <v>412</v>
      </c>
      <c r="E18" t="s">
        <v>413</v>
      </c>
      <c r="F18" t="s">
        <v>398</v>
      </c>
      <c r="G18" t="s">
        <v>399</v>
      </c>
      <c r="H18" t="s">
        <v>400</v>
      </c>
      <c r="I18" t="s">
        <v>31</v>
      </c>
      <c r="J18" t="s">
        <v>401</v>
      </c>
      <c r="K18">
        <f t="shared" si="0"/>
        <v>4.7238785958532041</v>
      </c>
      <c r="L18">
        <v>1659730588.5999999</v>
      </c>
      <c r="M18">
        <f t="shared" si="1"/>
        <v>1.0657691316719732E-2</v>
      </c>
      <c r="N18">
        <f t="shared" si="2"/>
        <v>10.657691316719733</v>
      </c>
      <c r="O18">
        <f t="shared" si="3"/>
        <v>20.928522309819311</v>
      </c>
      <c r="P18">
        <f t="shared" si="4"/>
        <v>271.50099999999998</v>
      </c>
      <c r="Q18">
        <f t="shared" si="5"/>
        <v>215.56918212524786</v>
      </c>
      <c r="R18">
        <f t="shared" si="6"/>
        <v>21.449391657773166</v>
      </c>
      <c r="S18">
        <f t="shared" si="7"/>
        <v>27.014674486696997</v>
      </c>
      <c r="T18">
        <f t="shared" si="8"/>
        <v>0.75504269599974361</v>
      </c>
      <c r="U18">
        <f t="shared" si="9"/>
        <v>2.9172690117187714</v>
      </c>
      <c r="V18">
        <f t="shared" si="10"/>
        <v>0.66098192986835913</v>
      </c>
      <c r="W18">
        <f t="shared" si="11"/>
        <v>0.42058429403870445</v>
      </c>
      <c r="X18">
        <f t="shared" si="12"/>
        <v>321.49685131285878</v>
      </c>
      <c r="Y18">
        <f t="shared" si="13"/>
        <v>30.206292911052465</v>
      </c>
      <c r="Z18">
        <f t="shared" si="14"/>
        <v>30.261500000000002</v>
      </c>
      <c r="AA18">
        <f t="shared" si="15"/>
        <v>4.3248635871265213</v>
      </c>
      <c r="AB18">
        <f t="shared" si="16"/>
        <v>61.281811666703078</v>
      </c>
      <c r="AC18">
        <f t="shared" si="17"/>
        <v>2.7777649665292996</v>
      </c>
      <c r="AD18">
        <f t="shared" si="18"/>
        <v>4.5327722712195424</v>
      </c>
      <c r="AE18">
        <f t="shared" si="19"/>
        <v>1.5470986205972217</v>
      </c>
      <c r="AF18">
        <f t="shared" si="20"/>
        <v>-470.00418706734018</v>
      </c>
      <c r="AG18">
        <f t="shared" si="21"/>
        <v>129.20207541746075</v>
      </c>
      <c r="AH18">
        <f t="shared" si="22"/>
        <v>9.9133476204006108</v>
      </c>
      <c r="AI18">
        <f t="shared" si="23"/>
        <v>-9.3919127166200553</v>
      </c>
      <c r="AJ18">
        <v>0</v>
      </c>
      <c r="AK18">
        <v>0</v>
      </c>
      <c r="AL18">
        <f t="shared" si="24"/>
        <v>1</v>
      </c>
      <c r="AM18">
        <f t="shared" si="25"/>
        <v>0</v>
      </c>
      <c r="AN18">
        <f t="shared" si="26"/>
        <v>51804.952241647137</v>
      </c>
      <c r="AO18" t="s">
        <v>402</v>
      </c>
      <c r="AP18">
        <v>10366.9</v>
      </c>
      <c r="AQ18">
        <v>993.59653846153856</v>
      </c>
      <c r="AR18">
        <v>3431.87</v>
      </c>
      <c r="AS18">
        <f t="shared" si="27"/>
        <v>0.71047955241266758</v>
      </c>
      <c r="AT18">
        <v>-3.9894345373445681</v>
      </c>
      <c r="AU18" t="s">
        <v>414</v>
      </c>
      <c r="AV18">
        <v>10229.299999999999</v>
      </c>
      <c r="AW18">
        <v>861.11142307692307</v>
      </c>
      <c r="AX18">
        <v>1208.24</v>
      </c>
      <c r="AY18">
        <f t="shared" si="28"/>
        <v>0.28730101380775086</v>
      </c>
      <c r="AZ18">
        <v>0.5</v>
      </c>
      <c r="BA18">
        <f t="shared" si="29"/>
        <v>1681.1294939444863</v>
      </c>
      <c r="BB18">
        <f t="shared" si="30"/>
        <v>20.928522309819311</v>
      </c>
      <c r="BC18">
        <f t="shared" si="31"/>
        <v>241.49510397618104</v>
      </c>
      <c r="BD18">
        <f t="shared" si="32"/>
        <v>1.4822151973967279E-2</v>
      </c>
      <c r="BE18">
        <f t="shared" si="33"/>
        <v>1.8403876713235783</v>
      </c>
      <c r="BF18">
        <f t="shared" si="34"/>
        <v>648.21058284149115</v>
      </c>
      <c r="BG18" t="s">
        <v>415</v>
      </c>
      <c r="BH18">
        <v>630.23</v>
      </c>
      <c r="BI18">
        <f t="shared" si="35"/>
        <v>630.23</v>
      </c>
      <c r="BJ18">
        <f t="shared" si="36"/>
        <v>0.47839005495596898</v>
      </c>
      <c r="BK18">
        <f t="shared" si="37"/>
        <v>0.60055808190702054</v>
      </c>
      <c r="BL18">
        <f t="shared" si="38"/>
        <v>0.79368869662055086</v>
      </c>
      <c r="BM18">
        <f t="shared" si="39"/>
        <v>1.6172334085325761</v>
      </c>
      <c r="BN18">
        <f t="shared" si="40"/>
        <v>0.91196907774116964</v>
      </c>
      <c r="BO18">
        <f t="shared" si="41"/>
        <v>0.43953628974963793</v>
      </c>
      <c r="BP18">
        <f t="shared" si="42"/>
        <v>0.56046371025036201</v>
      </c>
      <c r="BQ18">
        <v>1747</v>
      </c>
      <c r="BR18">
        <v>300</v>
      </c>
      <c r="BS18">
        <v>300</v>
      </c>
      <c r="BT18">
        <v>300</v>
      </c>
      <c r="BU18">
        <v>10229.299999999999</v>
      </c>
      <c r="BV18">
        <v>1121.9000000000001</v>
      </c>
      <c r="BW18">
        <v>-1.08904E-2</v>
      </c>
      <c r="BX18">
        <v>-0.65</v>
      </c>
      <c r="BY18" t="s">
        <v>405</v>
      </c>
      <c r="BZ18" t="s">
        <v>405</v>
      </c>
      <c r="CA18" t="s">
        <v>405</v>
      </c>
      <c r="CB18" t="s">
        <v>405</v>
      </c>
      <c r="CC18" t="s">
        <v>405</v>
      </c>
      <c r="CD18" t="s">
        <v>405</v>
      </c>
      <c r="CE18" t="s">
        <v>405</v>
      </c>
      <c r="CF18" t="s">
        <v>405</v>
      </c>
      <c r="CG18" t="s">
        <v>405</v>
      </c>
      <c r="CH18" t="s">
        <v>405</v>
      </c>
      <c r="CI18">
        <f t="shared" si="43"/>
        <v>1999.92</v>
      </c>
      <c r="CJ18">
        <f t="shared" si="44"/>
        <v>1681.1294939444863</v>
      </c>
      <c r="CK18">
        <f t="shared" si="45"/>
        <v>0.84059837090707945</v>
      </c>
      <c r="CL18">
        <f t="shared" si="46"/>
        <v>0.1607548558506634</v>
      </c>
      <c r="CM18">
        <v>6</v>
      </c>
      <c r="CN18">
        <v>0.5</v>
      </c>
      <c r="CO18" t="s">
        <v>406</v>
      </c>
      <c r="CP18">
        <v>2</v>
      </c>
      <c r="CQ18">
        <v>1659730588.5999999</v>
      </c>
      <c r="CR18">
        <v>271.50099999999998</v>
      </c>
      <c r="CS18">
        <v>300.08499999999998</v>
      </c>
      <c r="CT18">
        <v>27.916899999999998</v>
      </c>
      <c r="CU18">
        <v>15.485799999999999</v>
      </c>
      <c r="CV18">
        <v>270.38799999999998</v>
      </c>
      <c r="CW18">
        <v>28.167899999999999</v>
      </c>
      <c r="CX18">
        <v>500.04399999999998</v>
      </c>
      <c r="CY18">
        <v>99.400999999999996</v>
      </c>
      <c r="CZ18">
        <v>0.10019699999999999</v>
      </c>
      <c r="DA18">
        <v>31.082999999999998</v>
      </c>
      <c r="DB18">
        <v>30.261500000000002</v>
      </c>
      <c r="DC18">
        <v>999.9</v>
      </c>
      <c r="DD18">
        <v>0</v>
      </c>
      <c r="DE18">
        <v>0</v>
      </c>
      <c r="DF18">
        <v>9990</v>
      </c>
      <c r="DG18">
        <v>0</v>
      </c>
      <c r="DH18">
        <v>1494.34</v>
      </c>
      <c r="DI18">
        <v>-28.571999999999999</v>
      </c>
      <c r="DJ18">
        <v>279.40199999999999</v>
      </c>
      <c r="DK18">
        <v>304.80599999999998</v>
      </c>
      <c r="DL18">
        <v>12.748100000000001</v>
      </c>
      <c r="DM18">
        <v>300.08499999999998</v>
      </c>
      <c r="DN18">
        <v>15.485799999999999</v>
      </c>
      <c r="DO18">
        <v>2.8064800000000001</v>
      </c>
      <c r="DP18">
        <v>1.5392999999999999</v>
      </c>
      <c r="DQ18">
        <v>22.9222</v>
      </c>
      <c r="DR18">
        <v>13.3642</v>
      </c>
      <c r="DS18">
        <v>1999.92</v>
      </c>
      <c r="DT18">
        <v>0.98000699999999996</v>
      </c>
      <c r="DU18">
        <v>1.9993299999999999E-2</v>
      </c>
      <c r="DV18">
        <v>0</v>
      </c>
      <c r="DW18">
        <v>860.20899999999995</v>
      </c>
      <c r="DX18">
        <v>5.0001199999999999</v>
      </c>
      <c r="DY18">
        <v>17580</v>
      </c>
      <c r="DZ18">
        <v>16031.4</v>
      </c>
      <c r="EA18">
        <v>50.75</v>
      </c>
      <c r="EB18">
        <v>52.311999999999998</v>
      </c>
      <c r="EC18">
        <v>51.625</v>
      </c>
      <c r="ED18">
        <v>51.75</v>
      </c>
      <c r="EE18">
        <v>52.061999999999998</v>
      </c>
      <c r="EF18">
        <v>1955.04</v>
      </c>
      <c r="EG18">
        <v>39.89</v>
      </c>
      <c r="EH18">
        <v>0</v>
      </c>
      <c r="EI18">
        <v>99.299999952316284</v>
      </c>
      <c r="EJ18">
        <v>0</v>
      </c>
      <c r="EK18">
        <v>861.11142307692307</v>
      </c>
      <c r="EL18">
        <v>-6.4943931586006913</v>
      </c>
      <c r="EM18">
        <v>-144.8034188821168</v>
      </c>
      <c r="EN18">
        <v>17597.188461538459</v>
      </c>
      <c r="EO18">
        <v>15</v>
      </c>
      <c r="EP18">
        <v>1659730626.5999999</v>
      </c>
      <c r="EQ18" t="s">
        <v>416</v>
      </c>
      <c r="ER18">
        <v>1659730613.5999999</v>
      </c>
      <c r="ES18">
        <v>1659730626.5999999</v>
      </c>
      <c r="ET18">
        <v>28</v>
      </c>
      <c r="EU18">
        <v>-7.0000000000000007E-2</v>
      </c>
      <c r="EV18">
        <v>1.0999999999999999E-2</v>
      </c>
      <c r="EW18">
        <v>1.113</v>
      </c>
      <c r="EX18">
        <v>-0.251</v>
      </c>
      <c r="EY18">
        <v>300</v>
      </c>
      <c r="EZ18">
        <v>15</v>
      </c>
      <c r="FA18">
        <v>0.04</v>
      </c>
      <c r="FB18">
        <v>0.01</v>
      </c>
      <c r="FC18">
        <v>20.8562250568651</v>
      </c>
      <c r="FD18">
        <v>-2.4660095156064349E-2</v>
      </c>
      <c r="FE18">
        <v>2.6514477785326059E-2</v>
      </c>
      <c r="FF18">
        <v>1</v>
      </c>
      <c r="FG18">
        <v>0.77925338836746594</v>
      </c>
      <c r="FH18">
        <v>4.6052590582762197E-2</v>
      </c>
      <c r="FI18">
        <v>7.1399946184361089E-3</v>
      </c>
      <c r="FJ18">
        <v>1</v>
      </c>
      <c r="FK18">
        <v>2</v>
      </c>
      <c r="FL18">
        <v>2</v>
      </c>
      <c r="FM18" t="s">
        <v>408</v>
      </c>
      <c r="FN18">
        <v>2.9279000000000002</v>
      </c>
      <c r="FO18">
        <v>2.70303</v>
      </c>
      <c r="FP18">
        <v>6.9853200000000004E-2</v>
      </c>
      <c r="FQ18">
        <v>7.6779899999999998E-2</v>
      </c>
      <c r="FR18">
        <v>0.12665100000000001</v>
      </c>
      <c r="FS18">
        <v>8.2511600000000004E-2</v>
      </c>
      <c r="FT18">
        <v>32405.3</v>
      </c>
      <c r="FU18">
        <v>17718.400000000001</v>
      </c>
      <c r="FV18">
        <v>31319.1</v>
      </c>
      <c r="FW18">
        <v>20892.8</v>
      </c>
      <c r="FX18">
        <v>37102.300000000003</v>
      </c>
      <c r="FY18">
        <v>32631.1</v>
      </c>
      <c r="FZ18">
        <v>47419.8</v>
      </c>
      <c r="GA18">
        <v>39988.1</v>
      </c>
      <c r="GB18">
        <v>1.8744700000000001</v>
      </c>
      <c r="GC18">
        <v>1.7628999999999999</v>
      </c>
      <c r="GD18">
        <v>-1.23754E-2</v>
      </c>
      <c r="GE18">
        <v>0</v>
      </c>
      <c r="GF18">
        <v>30.462800000000001</v>
      </c>
      <c r="GG18">
        <v>999.9</v>
      </c>
      <c r="GH18">
        <v>38.9</v>
      </c>
      <c r="GI18">
        <v>46</v>
      </c>
      <c r="GJ18">
        <v>39.709400000000002</v>
      </c>
      <c r="GK18">
        <v>61.69</v>
      </c>
      <c r="GL18">
        <v>19.9359</v>
      </c>
      <c r="GM18">
        <v>1</v>
      </c>
      <c r="GN18">
        <v>0.99704300000000001</v>
      </c>
      <c r="GO18">
        <v>4.9776499999999997</v>
      </c>
      <c r="GP18">
        <v>20.064</v>
      </c>
      <c r="GQ18">
        <v>5.1916799999999999</v>
      </c>
      <c r="GR18">
        <v>11.950100000000001</v>
      </c>
      <c r="GS18">
        <v>4.9928499999999998</v>
      </c>
      <c r="GT18">
        <v>3.2909999999999999</v>
      </c>
      <c r="GU18">
        <v>9999</v>
      </c>
      <c r="GV18">
        <v>9999</v>
      </c>
      <c r="GW18">
        <v>9999</v>
      </c>
      <c r="GX18">
        <v>999.9</v>
      </c>
      <c r="GY18">
        <v>1.87612</v>
      </c>
      <c r="GZ18">
        <v>1.8750500000000001</v>
      </c>
      <c r="HA18">
        <v>1.8755599999999999</v>
      </c>
      <c r="HB18">
        <v>1.8791199999999999</v>
      </c>
      <c r="HC18">
        <v>1.8726799999999999</v>
      </c>
      <c r="HD18">
        <v>1.87042</v>
      </c>
      <c r="HE18">
        <v>1.87253</v>
      </c>
      <c r="HF18">
        <v>1.87547</v>
      </c>
      <c r="HG18">
        <v>0</v>
      </c>
      <c r="HH18">
        <v>0</v>
      </c>
      <c r="HI18">
        <v>0</v>
      </c>
      <c r="HJ18">
        <v>0</v>
      </c>
      <c r="HK18" t="s">
        <v>409</v>
      </c>
      <c r="HL18" t="s">
        <v>410</v>
      </c>
      <c r="HM18" t="s">
        <v>411</v>
      </c>
      <c r="HN18" t="s">
        <v>411</v>
      </c>
      <c r="HO18" t="s">
        <v>411</v>
      </c>
      <c r="HP18" t="s">
        <v>411</v>
      </c>
      <c r="HQ18">
        <v>0</v>
      </c>
      <c r="HR18">
        <v>100</v>
      </c>
      <c r="HS18">
        <v>100</v>
      </c>
      <c r="HT18">
        <v>1.113</v>
      </c>
      <c r="HU18">
        <v>-0.251</v>
      </c>
      <c r="HV18">
        <v>0.60871457856309652</v>
      </c>
      <c r="HW18">
        <v>1.812336702895212E-3</v>
      </c>
      <c r="HX18">
        <v>3.8619255251623539E-7</v>
      </c>
      <c r="HY18">
        <v>-5.7368983599850312E-11</v>
      </c>
      <c r="HZ18">
        <v>-0.20074935633505139</v>
      </c>
      <c r="IA18">
        <v>-3.0293124852242E-2</v>
      </c>
      <c r="IB18">
        <v>2.0697258898176802E-3</v>
      </c>
      <c r="IC18">
        <v>-2.3362980786251589E-5</v>
      </c>
      <c r="ID18">
        <v>3</v>
      </c>
      <c r="IE18">
        <v>2169</v>
      </c>
      <c r="IF18">
        <v>1</v>
      </c>
      <c r="IG18">
        <v>29</v>
      </c>
      <c r="IH18">
        <v>2.8</v>
      </c>
      <c r="II18">
        <v>2.7</v>
      </c>
      <c r="IJ18">
        <v>0.80444300000000002</v>
      </c>
      <c r="IK18">
        <v>2.4426299999999999</v>
      </c>
      <c r="IL18">
        <v>1.5490699999999999</v>
      </c>
      <c r="IM18">
        <v>2.2900399999999999</v>
      </c>
      <c r="IN18">
        <v>1.5918000000000001</v>
      </c>
      <c r="IO18">
        <v>2.31934</v>
      </c>
      <c r="IP18">
        <v>46.8855</v>
      </c>
      <c r="IQ18">
        <v>24.122499999999999</v>
      </c>
      <c r="IR18">
        <v>18</v>
      </c>
      <c r="IS18">
        <v>512.59</v>
      </c>
      <c r="IT18">
        <v>413.125</v>
      </c>
      <c r="IU18">
        <v>23.520499999999998</v>
      </c>
      <c r="IV18">
        <v>39.013399999999997</v>
      </c>
      <c r="IW18">
        <v>30.001000000000001</v>
      </c>
      <c r="IX18">
        <v>39.065800000000003</v>
      </c>
      <c r="IY18">
        <v>39.077500000000001</v>
      </c>
      <c r="IZ18">
        <v>16.136900000000001</v>
      </c>
      <c r="JA18">
        <v>59.680199999999999</v>
      </c>
      <c r="JB18">
        <v>0</v>
      </c>
      <c r="JC18">
        <v>23.5199</v>
      </c>
      <c r="JD18">
        <v>300</v>
      </c>
      <c r="JE18">
        <v>15.314399999999999</v>
      </c>
      <c r="JF18">
        <v>98.4482</v>
      </c>
      <c r="JG18">
        <v>97.754099999999994</v>
      </c>
    </row>
    <row r="19" spans="1:267" x14ac:dyDescent="0.3">
      <c r="A19">
        <v>3</v>
      </c>
      <c r="B19">
        <v>1659730807.5999999</v>
      </c>
      <c r="C19">
        <v>318.5</v>
      </c>
      <c r="D19" t="s">
        <v>417</v>
      </c>
      <c r="E19" t="s">
        <v>418</v>
      </c>
      <c r="F19" t="s">
        <v>398</v>
      </c>
      <c r="G19" t="s">
        <v>399</v>
      </c>
      <c r="H19" t="s">
        <v>400</v>
      </c>
      <c r="I19" t="s">
        <v>31</v>
      </c>
      <c r="J19" t="s">
        <v>401</v>
      </c>
      <c r="K19">
        <f t="shared" si="0"/>
        <v>4.3129605170953536</v>
      </c>
      <c r="L19">
        <v>1659730807.5999999</v>
      </c>
      <c r="M19">
        <f t="shared" si="1"/>
        <v>8.3968582801169089E-3</v>
      </c>
      <c r="N19">
        <f t="shared" si="2"/>
        <v>8.3968582801169092</v>
      </c>
      <c r="O19">
        <f t="shared" si="3"/>
        <v>12.226467933624111</v>
      </c>
      <c r="P19">
        <f t="shared" si="4"/>
        <v>183.98</v>
      </c>
      <c r="Q19">
        <f t="shared" si="5"/>
        <v>145.33318849480881</v>
      </c>
      <c r="R19">
        <f t="shared" si="6"/>
        <v>14.460442684775668</v>
      </c>
      <c r="S19">
        <f t="shared" si="7"/>
        <v>18.305744700839998</v>
      </c>
      <c r="T19">
        <f t="shared" si="8"/>
        <v>0.61992693480170169</v>
      </c>
      <c r="U19">
        <f t="shared" si="9"/>
        <v>2.9185351384259621</v>
      </c>
      <c r="V19">
        <f t="shared" si="10"/>
        <v>0.55499884459560023</v>
      </c>
      <c r="W19">
        <f t="shared" si="11"/>
        <v>0.35213942600615977</v>
      </c>
      <c r="X19">
        <f t="shared" si="12"/>
        <v>321.49163686134432</v>
      </c>
      <c r="Y19">
        <f t="shared" si="13"/>
        <v>30.472903927142784</v>
      </c>
      <c r="Z19">
        <f t="shared" si="14"/>
        <v>30.318100000000001</v>
      </c>
      <c r="AA19">
        <f t="shared" si="15"/>
        <v>4.3389167239092519</v>
      </c>
      <c r="AB19">
        <f t="shared" si="16"/>
        <v>64.900057828884201</v>
      </c>
      <c r="AC19">
        <f t="shared" si="17"/>
        <v>2.8882242419124</v>
      </c>
      <c r="AD19">
        <f t="shared" si="18"/>
        <v>4.450264512132649</v>
      </c>
      <c r="AE19">
        <f t="shared" si="19"/>
        <v>1.4506924819968519</v>
      </c>
      <c r="AF19">
        <f t="shared" si="20"/>
        <v>-370.30145015315566</v>
      </c>
      <c r="AG19">
        <f t="shared" si="21"/>
        <v>69.687687000950888</v>
      </c>
      <c r="AH19">
        <f t="shared" si="22"/>
        <v>5.3376294455583819</v>
      </c>
      <c r="AI19">
        <f t="shared" si="23"/>
        <v>26.215503154697927</v>
      </c>
      <c r="AJ19">
        <v>0</v>
      </c>
      <c r="AK19">
        <v>0</v>
      </c>
      <c r="AL19">
        <f t="shared" si="24"/>
        <v>1</v>
      </c>
      <c r="AM19">
        <f t="shared" si="25"/>
        <v>0</v>
      </c>
      <c r="AN19">
        <f t="shared" si="26"/>
        <v>51895.805891553566</v>
      </c>
      <c r="AO19" t="s">
        <v>402</v>
      </c>
      <c r="AP19">
        <v>10366.9</v>
      </c>
      <c r="AQ19">
        <v>993.59653846153856</v>
      </c>
      <c r="AR19">
        <v>3431.87</v>
      </c>
      <c r="AS19">
        <f t="shared" si="27"/>
        <v>0.71047955241266758</v>
      </c>
      <c r="AT19">
        <v>-3.9894345373445681</v>
      </c>
      <c r="AU19" t="s">
        <v>419</v>
      </c>
      <c r="AV19">
        <v>10227.200000000001</v>
      </c>
      <c r="AW19">
        <v>815.89380769230763</v>
      </c>
      <c r="AX19">
        <v>1086.3399999999999</v>
      </c>
      <c r="AY19">
        <f t="shared" si="28"/>
        <v>0.24895170232863773</v>
      </c>
      <c r="AZ19">
        <v>0.5</v>
      </c>
      <c r="BA19">
        <f t="shared" si="29"/>
        <v>1681.0964999281578</v>
      </c>
      <c r="BB19">
        <f t="shared" si="30"/>
        <v>12.226467933624111</v>
      </c>
      <c r="BC19">
        <f t="shared" si="31"/>
        <v>209.25591771791474</v>
      </c>
      <c r="BD19">
        <f t="shared" si="32"/>
        <v>9.646027144581926E-3</v>
      </c>
      <c r="BE19">
        <f t="shared" si="33"/>
        <v>2.1591122484673306</v>
      </c>
      <c r="BF19">
        <f t="shared" si="34"/>
        <v>611.40371069252672</v>
      </c>
      <c r="BG19" t="s">
        <v>420</v>
      </c>
      <c r="BH19">
        <v>631.97</v>
      </c>
      <c r="BI19">
        <f t="shared" si="35"/>
        <v>631.97</v>
      </c>
      <c r="BJ19">
        <f t="shared" si="36"/>
        <v>0.41825763573098651</v>
      </c>
      <c r="BK19">
        <f t="shared" si="37"/>
        <v>0.59521137466754481</v>
      </c>
      <c r="BL19">
        <f t="shared" si="38"/>
        <v>0.83771920425729496</v>
      </c>
      <c r="BM19">
        <f t="shared" si="39"/>
        <v>2.9160674814314147</v>
      </c>
      <c r="BN19">
        <f t="shared" si="40"/>
        <v>0.96196347005313176</v>
      </c>
      <c r="BO19">
        <f t="shared" si="41"/>
        <v>0.46103516033854414</v>
      </c>
      <c r="BP19">
        <f t="shared" si="42"/>
        <v>0.53896483966145592</v>
      </c>
      <c r="BQ19">
        <v>1749</v>
      </c>
      <c r="BR19">
        <v>300</v>
      </c>
      <c r="BS19">
        <v>300</v>
      </c>
      <c r="BT19">
        <v>300</v>
      </c>
      <c r="BU19">
        <v>10227.200000000001</v>
      </c>
      <c r="BV19">
        <v>1018.79</v>
      </c>
      <c r="BW19">
        <v>-1.08875E-2</v>
      </c>
      <c r="BX19">
        <v>-0.74</v>
      </c>
      <c r="BY19" t="s">
        <v>405</v>
      </c>
      <c r="BZ19" t="s">
        <v>405</v>
      </c>
      <c r="CA19" t="s">
        <v>405</v>
      </c>
      <c r="CB19" t="s">
        <v>405</v>
      </c>
      <c r="CC19" t="s">
        <v>405</v>
      </c>
      <c r="CD19" t="s">
        <v>405</v>
      </c>
      <c r="CE19" t="s">
        <v>405</v>
      </c>
      <c r="CF19" t="s">
        <v>405</v>
      </c>
      <c r="CG19" t="s">
        <v>405</v>
      </c>
      <c r="CH19" t="s">
        <v>405</v>
      </c>
      <c r="CI19">
        <f t="shared" si="43"/>
        <v>1999.88</v>
      </c>
      <c r="CJ19">
        <f t="shared" si="44"/>
        <v>1681.0964999281578</v>
      </c>
      <c r="CK19">
        <f t="shared" si="45"/>
        <v>0.8405986858852319</v>
      </c>
      <c r="CL19">
        <f t="shared" si="46"/>
        <v>0.16075546375849767</v>
      </c>
      <c r="CM19">
        <v>6</v>
      </c>
      <c r="CN19">
        <v>0.5</v>
      </c>
      <c r="CO19" t="s">
        <v>406</v>
      </c>
      <c r="CP19">
        <v>2</v>
      </c>
      <c r="CQ19">
        <v>1659730807.5999999</v>
      </c>
      <c r="CR19">
        <v>183.98</v>
      </c>
      <c r="CS19">
        <v>200.50399999999999</v>
      </c>
      <c r="CT19">
        <v>29.027799999999999</v>
      </c>
      <c r="CU19">
        <v>19.245000000000001</v>
      </c>
      <c r="CV19">
        <v>183.029</v>
      </c>
      <c r="CW19">
        <v>28.9267</v>
      </c>
      <c r="CX19">
        <v>500.048</v>
      </c>
      <c r="CY19">
        <v>99.398300000000006</v>
      </c>
      <c r="CZ19">
        <v>0.100258</v>
      </c>
      <c r="DA19">
        <v>30.760999999999999</v>
      </c>
      <c r="DB19">
        <v>30.318100000000001</v>
      </c>
      <c r="DC19">
        <v>999.9</v>
      </c>
      <c r="DD19">
        <v>0</v>
      </c>
      <c r="DE19">
        <v>0</v>
      </c>
      <c r="DF19">
        <v>9997.5</v>
      </c>
      <c r="DG19">
        <v>0</v>
      </c>
      <c r="DH19">
        <v>1460.64</v>
      </c>
      <c r="DI19">
        <v>-16.5242</v>
      </c>
      <c r="DJ19">
        <v>189.48</v>
      </c>
      <c r="DK19">
        <v>204.43899999999999</v>
      </c>
      <c r="DL19">
        <v>9.7828199999999992</v>
      </c>
      <c r="DM19">
        <v>200.50399999999999</v>
      </c>
      <c r="DN19">
        <v>19.245000000000001</v>
      </c>
      <c r="DO19">
        <v>2.8853200000000001</v>
      </c>
      <c r="DP19">
        <v>1.91292</v>
      </c>
      <c r="DQ19">
        <v>23.380500000000001</v>
      </c>
      <c r="DR19">
        <v>16.741399999999999</v>
      </c>
      <c r="DS19">
        <v>1999.88</v>
      </c>
      <c r="DT19">
        <v>0.97999400000000003</v>
      </c>
      <c r="DU19">
        <v>2.0006300000000001E-2</v>
      </c>
      <c r="DV19">
        <v>0</v>
      </c>
      <c r="DW19">
        <v>815.03899999999999</v>
      </c>
      <c r="DX19">
        <v>5.0001199999999999</v>
      </c>
      <c r="DY19">
        <v>16666.599999999999</v>
      </c>
      <c r="DZ19">
        <v>16031.1</v>
      </c>
      <c r="EA19">
        <v>51.061999999999998</v>
      </c>
      <c r="EB19">
        <v>52.75</v>
      </c>
      <c r="EC19">
        <v>51.936999999999998</v>
      </c>
      <c r="ED19">
        <v>52.186999999999998</v>
      </c>
      <c r="EE19">
        <v>52.311999999999998</v>
      </c>
      <c r="EF19">
        <v>1954.97</v>
      </c>
      <c r="EG19">
        <v>39.909999999999997</v>
      </c>
      <c r="EH19">
        <v>0</v>
      </c>
      <c r="EI19">
        <v>218.70000004768369</v>
      </c>
      <c r="EJ19">
        <v>0</v>
      </c>
      <c r="EK19">
        <v>815.89380769230763</v>
      </c>
      <c r="EL19">
        <v>-3.0919316182481671</v>
      </c>
      <c r="EM19">
        <v>-60.837606828806642</v>
      </c>
      <c r="EN19">
        <v>16675.673076923082</v>
      </c>
      <c r="EO19">
        <v>15</v>
      </c>
      <c r="EP19">
        <v>1659730746.5999999</v>
      </c>
      <c r="EQ19" t="s">
        <v>421</v>
      </c>
      <c r="ER19">
        <v>1659730728.5999999</v>
      </c>
      <c r="ES19">
        <v>1659730746.5999999</v>
      </c>
      <c r="ET19">
        <v>29</v>
      </c>
      <c r="EU19">
        <v>6.8000000000000005E-2</v>
      </c>
      <c r="EV19">
        <v>1E-3</v>
      </c>
      <c r="EW19">
        <v>0.98199999999999998</v>
      </c>
      <c r="EX19">
        <v>-0.26600000000000001</v>
      </c>
      <c r="EY19">
        <v>200</v>
      </c>
      <c r="EZ19">
        <v>14</v>
      </c>
      <c r="FA19">
        <v>7.0000000000000007E-2</v>
      </c>
      <c r="FB19">
        <v>0.01</v>
      </c>
      <c r="FC19">
        <v>14.617049039150681</v>
      </c>
      <c r="FD19">
        <v>-15.82178744098972</v>
      </c>
      <c r="FE19">
        <v>2.5455425133596208</v>
      </c>
      <c r="FF19">
        <v>0</v>
      </c>
      <c r="FG19">
        <v>0.4383946102738846</v>
      </c>
      <c r="FH19">
        <v>1.2925602237872631</v>
      </c>
      <c r="FI19">
        <v>0.2208383498512784</v>
      </c>
      <c r="FJ19">
        <v>0</v>
      </c>
      <c r="FK19">
        <v>0</v>
      </c>
      <c r="FL19">
        <v>2</v>
      </c>
      <c r="FM19" t="s">
        <v>422</v>
      </c>
      <c r="FN19">
        <v>2.9274399999999998</v>
      </c>
      <c r="FO19">
        <v>2.70316</v>
      </c>
      <c r="FP19">
        <v>4.9413600000000002E-2</v>
      </c>
      <c r="FQ19">
        <v>5.4158199999999997E-2</v>
      </c>
      <c r="FR19">
        <v>0.128889</v>
      </c>
      <c r="FS19">
        <v>9.6317200000000006E-2</v>
      </c>
      <c r="FT19">
        <v>33081.199999999997</v>
      </c>
      <c r="FU19">
        <v>18135.099999999999</v>
      </c>
      <c r="FV19">
        <v>31287.200000000001</v>
      </c>
      <c r="FW19">
        <v>20874.2</v>
      </c>
      <c r="FX19">
        <v>36975.699999999997</v>
      </c>
      <c r="FY19">
        <v>32115.5</v>
      </c>
      <c r="FZ19">
        <v>47373.599999999999</v>
      </c>
      <c r="GA19">
        <v>39952.9</v>
      </c>
      <c r="GB19">
        <v>1.8676200000000001</v>
      </c>
      <c r="GC19">
        <v>1.7639</v>
      </c>
      <c r="GD19">
        <v>1.2520699999999999E-2</v>
      </c>
      <c r="GE19">
        <v>0</v>
      </c>
      <c r="GF19">
        <v>30.1144</v>
      </c>
      <c r="GG19">
        <v>999.9</v>
      </c>
      <c r="GH19">
        <v>39.1</v>
      </c>
      <c r="GI19">
        <v>45.6</v>
      </c>
      <c r="GJ19">
        <v>39.103999999999999</v>
      </c>
      <c r="GK19">
        <v>61.210099999999997</v>
      </c>
      <c r="GL19">
        <v>19.6434</v>
      </c>
      <c r="GM19">
        <v>1</v>
      </c>
      <c r="GN19">
        <v>1.0409999999999999</v>
      </c>
      <c r="GO19">
        <v>4.6282699999999997</v>
      </c>
      <c r="GP19">
        <v>20.073699999999999</v>
      </c>
      <c r="GQ19">
        <v>5.1913799999999997</v>
      </c>
      <c r="GR19">
        <v>11.950100000000001</v>
      </c>
      <c r="GS19">
        <v>4.9929500000000004</v>
      </c>
      <c r="GT19">
        <v>3.2911299999999999</v>
      </c>
      <c r="GU19">
        <v>9999</v>
      </c>
      <c r="GV19">
        <v>9999</v>
      </c>
      <c r="GW19">
        <v>9999</v>
      </c>
      <c r="GX19">
        <v>999.9</v>
      </c>
      <c r="GY19">
        <v>1.8761300000000001</v>
      </c>
      <c r="GZ19">
        <v>1.8751</v>
      </c>
      <c r="HA19">
        <v>1.8755999999999999</v>
      </c>
      <c r="HB19">
        <v>1.8791199999999999</v>
      </c>
      <c r="HC19">
        <v>1.8727100000000001</v>
      </c>
      <c r="HD19">
        <v>1.87042</v>
      </c>
      <c r="HE19">
        <v>1.87256</v>
      </c>
      <c r="HF19">
        <v>1.87548</v>
      </c>
      <c r="HG19">
        <v>0</v>
      </c>
      <c r="HH19">
        <v>0</v>
      </c>
      <c r="HI19">
        <v>0</v>
      </c>
      <c r="HJ19">
        <v>0</v>
      </c>
      <c r="HK19" t="s">
        <v>409</v>
      </c>
      <c r="HL19" t="s">
        <v>410</v>
      </c>
      <c r="HM19" t="s">
        <v>411</v>
      </c>
      <c r="HN19" t="s">
        <v>411</v>
      </c>
      <c r="HO19" t="s">
        <v>411</v>
      </c>
      <c r="HP19" t="s">
        <v>411</v>
      </c>
      <c r="HQ19">
        <v>0</v>
      </c>
      <c r="HR19">
        <v>100</v>
      </c>
      <c r="HS19">
        <v>100</v>
      </c>
      <c r="HT19">
        <v>0.95099999999999996</v>
      </c>
      <c r="HU19">
        <v>0.1011</v>
      </c>
      <c r="HV19">
        <v>0.60683977220907681</v>
      </c>
      <c r="HW19">
        <v>1.812336702895212E-3</v>
      </c>
      <c r="HX19">
        <v>3.8619255251623539E-7</v>
      </c>
      <c r="HY19">
        <v>-5.7368983599850312E-11</v>
      </c>
      <c r="HZ19">
        <v>-0.1889478182314645</v>
      </c>
      <c r="IA19">
        <v>-3.0293124852242E-2</v>
      </c>
      <c r="IB19">
        <v>2.0697258898176802E-3</v>
      </c>
      <c r="IC19">
        <v>-2.3362980786251589E-5</v>
      </c>
      <c r="ID19">
        <v>3</v>
      </c>
      <c r="IE19">
        <v>2169</v>
      </c>
      <c r="IF19">
        <v>1</v>
      </c>
      <c r="IG19">
        <v>29</v>
      </c>
      <c r="IH19">
        <v>1.3</v>
      </c>
      <c r="II19">
        <v>1</v>
      </c>
      <c r="IJ19">
        <v>0.58593799999999996</v>
      </c>
      <c r="IK19">
        <v>2.4572799999999999</v>
      </c>
      <c r="IL19">
        <v>1.5490699999999999</v>
      </c>
      <c r="IM19">
        <v>2.2900399999999999</v>
      </c>
      <c r="IN19">
        <v>1.5918000000000001</v>
      </c>
      <c r="IO19">
        <v>2.36084</v>
      </c>
      <c r="IP19">
        <v>46.796900000000001</v>
      </c>
      <c r="IQ19">
        <v>24.122499999999999</v>
      </c>
      <c r="IR19">
        <v>18</v>
      </c>
      <c r="IS19">
        <v>511.14600000000002</v>
      </c>
      <c r="IT19">
        <v>416.31099999999998</v>
      </c>
      <c r="IU19">
        <v>23.898199999999999</v>
      </c>
      <c r="IV19">
        <v>39.504300000000001</v>
      </c>
      <c r="IW19">
        <v>30.001999999999999</v>
      </c>
      <c r="IX19">
        <v>39.518300000000004</v>
      </c>
      <c r="IY19">
        <v>39.514499999999998</v>
      </c>
      <c r="IZ19">
        <v>11.7654</v>
      </c>
      <c r="JA19">
        <v>50.597299999999997</v>
      </c>
      <c r="JB19">
        <v>0</v>
      </c>
      <c r="JC19">
        <v>23.891100000000002</v>
      </c>
      <c r="JD19">
        <v>200</v>
      </c>
      <c r="JE19">
        <v>18.8383</v>
      </c>
      <c r="JF19">
        <v>98.3506</v>
      </c>
      <c r="JG19">
        <v>97.6678</v>
      </c>
    </row>
    <row r="20" spans="1:267" x14ac:dyDescent="0.3">
      <c r="A20">
        <v>4</v>
      </c>
      <c r="B20">
        <v>1659730907.0999999</v>
      </c>
      <c r="C20">
        <v>418</v>
      </c>
      <c r="D20" t="s">
        <v>423</v>
      </c>
      <c r="E20" t="s">
        <v>424</v>
      </c>
      <c r="F20" t="s">
        <v>398</v>
      </c>
      <c r="G20" t="s">
        <v>399</v>
      </c>
      <c r="H20" t="s">
        <v>400</v>
      </c>
      <c r="I20" t="s">
        <v>31</v>
      </c>
      <c r="J20" t="s">
        <v>401</v>
      </c>
      <c r="K20">
        <f t="shared" si="0"/>
        <v>3.4125228845125553</v>
      </c>
      <c r="L20">
        <v>1659730907.0999999</v>
      </c>
      <c r="M20">
        <f t="shared" si="1"/>
        <v>8.856930278010381E-3</v>
      </c>
      <c r="N20">
        <f t="shared" si="2"/>
        <v>8.8569302780103811</v>
      </c>
      <c r="O20">
        <f t="shared" si="3"/>
        <v>7.7535304349264864</v>
      </c>
      <c r="P20">
        <f t="shared" si="4"/>
        <v>139.25200000000001</v>
      </c>
      <c r="Q20">
        <f t="shared" si="5"/>
        <v>112.75048335285213</v>
      </c>
      <c r="R20">
        <f t="shared" si="6"/>
        <v>11.218474810608765</v>
      </c>
      <c r="S20">
        <f t="shared" si="7"/>
        <v>13.855329111432802</v>
      </c>
      <c r="T20">
        <f t="shared" si="8"/>
        <v>0.58627053737325152</v>
      </c>
      <c r="U20">
        <f t="shared" si="9"/>
        <v>2.9198481435758898</v>
      </c>
      <c r="V20">
        <f t="shared" si="10"/>
        <v>0.52786967357148717</v>
      </c>
      <c r="W20">
        <f t="shared" si="11"/>
        <v>0.33467951157247722</v>
      </c>
      <c r="X20">
        <f t="shared" si="12"/>
        <v>321.52196086135751</v>
      </c>
      <c r="Y20">
        <f t="shared" si="13"/>
        <v>30.441623187965504</v>
      </c>
      <c r="Z20">
        <f t="shared" si="14"/>
        <v>30.3674</v>
      </c>
      <c r="AA20">
        <f t="shared" si="15"/>
        <v>4.351189759310981</v>
      </c>
      <c r="AB20">
        <f t="shared" si="16"/>
        <v>61.28829192100126</v>
      </c>
      <c r="AC20">
        <f t="shared" si="17"/>
        <v>2.7412461993389803</v>
      </c>
      <c r="AD20">
        <f t="shared" si="18"/>
        <v>4.4727077773228912</v>
      </c>
      <c r="AE20">
        <f t="shared" si="19"/>
        <v>1.6099435599720007</v>
      </c>
      <c r="AF20">
        <f t="shared" si="20"/>
        <v>-390.59062526025781</v>
      </c>
      <c r="AG20">
        <f t="shared" si="21"/>
        <v>75.826734746200415</v>
      </c>
      <c r="AH20">
        <f t="shared" si="22"/>
        <v>5.8091725486332244</v>
      </c>
      <c r="AI20">
        <f t="shared" si="23"/>
        <v>12.567242895933347</v>
      </c>
      <c r="AJ20">
        <v>0</v>
      </c>
      <c r="AK20">
        <v>0</v>
      </c>
      <c r="AL20">
        <f t="shared" si="24"/>
        <v>1</v>
      </c>
      <c r="AM20">
        <f t="shared" si="25"/>
        <v>0</v>
      </c>
      <c r="AN20">
        <f t="shared" si="26"/>
        <v>51918.086659018401</v>
      </c>
      <c r="AO20" t="s">
        <v>402</v>
      </c>
      <c r="AP20">
        <v>10366.9</v>
      </c>
      <c r="AQ20">
        <v>993.59653846153856</v>
      </c>
      <c r="AR20">
        <v>3431.87</v>
      </c>
      <c r="AS20">
        <f t="shared" si="27"/>
        <v>0.71047955241266758</v>
      </c>
      <c r="AT20">
        <v>-3.9894345373445681</v>
      </c>
      <c r="AU20" t="s">
        <v>425</v>
      </c>
      <c r="AV20">
        <v>10226.5</v>
      </c>
      <c r="AW20">
        <v>810.77146153846138</v>
      </c>
      <c r="AX20">
        <v>1046.97</v>
      </c>
      <c r="AY20">
        <f t="shared" si="28"/>
        <v>0.22560201195978746</v>
      </c>
      <c r="AZ20">
        <v>0.5</v>
      </c>
      <c r="BA20">
        <f t="shared" si="29"/>
        <v>1681.2560999281645</v>
      </c>
      <c r="BB20">
        <f t="shared" si="30"/>
        <v>7.7535304349264864</v>
      </c>
      <c r="BC20">
        <f t="shared" si="31"/>
        <v>189.64737938172971</v>
      </c>
      <c r="BD20">
        <f t="shared" si="32"/>
        <v>6.9846378387996913E-3</v>
      </c>
      <c r="BE20">
        <f t="shared" si="33"/>
        <v>2.2779067213005142</v>
      </c>
      <c r="BF20">
        <f t="shared" si="34"/>
        <v>598.73226579134075</v>
      </c>
      <c r="BG20" t="s">
        <v>426</v>
      </c>
      <c r="BH20">
        <v>644.11</v>
      </c>
      <c r="BI20">
        <f t="shared" si="35"/>
        <v>644.11</v>
      </c>
      <c r="BJ20">
        <f t="shared" si="36"/>
        <v>0.38478657459144006</v>
      </c>
      <c r="BK20">
        <f t="shared" si="37"/>
        <v>0.58630427061892132</v>
      </c>
      <c r="BL20">
        <f t="shared" si="38"/>
        <v>0.85548971217034464</v>
      </c>
      <c r="BM20">
        <f t="shared" si="39"/>
        <v>4.4253929135049921</v>
      </c>
      <c r="BN20">
        <f t="shared" si="40"/>
        <v>0.97811014130269658</v>
      </c>
      <c r="BO20">
        <f t="shared" si="41"/>
        <v>0.46578408548293321</v>
      </c>
      <c r="BP20">
        <f t="shared" si="42"/>
        <v>0.53421591451706685</v>
      </c>
      <c r="BQ20">
        <v>1751</v>
      </c>
      <c r="BR20">
        <v>300</v>
      </c>
      <c r="BS20">
        <v>300</v>
      </c>
      <c r="BT20">
        <v>300</v>
      </c>
      <c r="BU20">
        <v>10226.5</v>
      </c>
      <c r="BV20">
        <v>989.71</v>
      </c>
      <c r="BW20">
        <v>-1.08866E-2</v>
      </c>
      <c r="BX20">
        <v>0.65</v>
      </c>
      <c r="BY20" t="s">
        <v>405</v>
      </c>
      <c r="BZ20" t="s">
        <v>405</v>
      </c>
      <c r="CA20" t="s">
        <v>405</v>
      </c>
      <c r="CB20" t="s">
        <v>405</v>
      </c>
      <c r="CC20" t="s">
        <v>405</v>
      </c>
      <c r="CD20" t="s">
        <v>405</v>
      </c>
      <c r="CE20" t="s">
        <v>405</v>
      </c>
      <c r="CF20" t="s">
        <v>405</v>
      </c>
      <c r="CG20" t="s">
        <v>405</v>
      </c>
      <c r="CH20" t="s">
        <v>405</v>
      </c>
      <c r="CI20">
        <f t="shared" si="43"/>
        <v>2000.07</v>
      </c>
      <c r="CJ20">
        <f t="shared" si="44"/>
        <v>1681.2560999281645</v>
      </c>
      <c r="CK20">
        <f t="shared" si="45"/>
        <v>0.84059862901206683</v>
      </c>
      <c r="CL20">
        <f t="shared" si="46"/>
        <v>0.160755353993289</v>
      </c>
      <c r="CM20">
        <v>6</v>
      </c>
      <c r="CN20">
        <v>0.5</v>
      </c>
      <c r="CO20" t="s">
        <v>406</v>
      </c>
      <c r="CP20">
        <v>2</v>
      </c>
      <c r="CQ20">
        <v>1659730907.0999999</v>
      </c>
      <c r="CR20">
        <v>139.25200000000001</v>
      </c>
      <c r="CS20">
        <v>150.035</v>
      </c>
      <c r="CT20">
        <v>27.550699999999999</v>
      </c>
      <c r="CU20">
        <v>17.2164</v>
      </c>
      <c r="CV20">
        <v>138.30600000000001</v>
      </c>
      <c r="CW20">
        <v>27.785699999999999</v>
      </c>
      <c r="CX20">
        <v>500.05799999999999</v>
      </c>
      <c r="CY20">
        <v>99.398300000000006</v>
      </c>
      <c r="CZ20">
        <v>9.99414E-2</v>
      </c>
      <c r="DA20">
        <v>30.8491</v>
      </c>
      <c r="DB20">
        <v>30.3674</v>
      </c>
      <c r="DC20">
        <v>999.9</v>
      </c>
      <c r="DD20">
        <v>0</v>
      </c>
      <c r="DE20">
        <v>0</v>
      </c>
      <c r="DF20">
        <v>10005</v>
      </c>
      <c r="DG20">
        <v>0</v>
      </c>
      <c r="DH20">
        <v>1446.42</v>
      </c>
      <c r="DI20">
        <v>-10.8645</v>
      </c>
      <c r="DJ20">
        <v>143.15799999999999</v>
      </c>
      <c r="DK20">
        <v>152.66399999999999</v>
      </c>
      <c r="DL20">
        <v>10.635400000000001</v>
      </c>
      <c r="DM20">
        <v>150.035</v>
      </c>
      <c r="DN20">
        <v>17.2164</v>
      </c>
      <c r="DO20">
        <v>2.7684199999999999</v>
      </c>
      <c r="DP20">
        <v>1.7112799999999999</v>
      </c>
      <c r="DQ20">
        <v>22.696999999999999</v>
      </c>
      <c r="DR20">
        <v>14.9991</v>
      </c>
      <c r="DS20">
        <v>2000.07</v>
      </c>
      <c r="DT20">
        <v>0.97999700000000001</v>
      </c>
      <c r="DU20">
        <v>2.0003300000000002E-2</v>
      </c>
      <c r="DV20">
        <v>0</v>
      </c>
      <c r="DW20">
        <v>810.47400000000005</v>
      </c>
      <c r="DX20">
        <v>5.0001199999999999</v>
      </c>
      <c r="DY20">
        <v>16559.3</v>
      </c>
      <c r="DZ20">
        <v>16032.6</v>
      </c>
      <c r="EA20">
        <v>51.186999999999998</v>
      </c>
      <c r="EB20">
        <v>52.936999999999998</v>
      </c>
      <c r="EC20">
        <v>52.061999999999998</v>
      </c>
      <c r="ED20">
        <v>52.375</v>
      </c>
      <c r="EE20">
        <v>52.436999999999998</v>
      </c>
      <c r="EF20">
        <v>1955.16</v>
      </c>
      <c r="EG20">
        <v>39.909999999999997</v>
      </c>
      <c r="EH20">
        <v>0</v>
      </c>
      <c r="EI20">
        <v>98.899999856948853</v>
      </c>
      <c r="EJ20">
        <v>0</v>
      </c>
      <c r="EK20">
        <v>810.77146153846138</v>
      </c>
      <c r="EL20">
        <v>-3.8550427305635129</v>
      </c>
      <c r="EM20">
        <v>-71.514529891409964</v>
      </c>
      <c r="EN20">
        <v>16567.24615384615</v>
      </c>
      <c r="EO20">
        <v>15</v>
      </c>
      <c r="EP20">
        <v>1659730943.5999999</v>
      </c>
      <c r="EQ20" t="s">
        <v>427</v>
      </c>
      <c r="ER20">
        <v>1659730926.0999999</v>
      </c>
      <c r="ES20">
        <v>1659730943.5999999</v>
      </c>
      <c r="ET20">
        <v>30</v>
      </c>
      <c r="EU20">
        <v>6.0999999999999999E-2</v>
      </c>
      <c r="EV20">
        <v>-2.3E-2</v>
      </c>
      <c r="EW20">
        <v>0.94599999999999995</v>
      </c>
      <c r="EX20">
        <v>-0.23499999999999999</v>
      </c>
      <c r="EY20">
        <v>150</v>
      </c>
      <c r="EZ20">
        <v>17</v>
      </c>
      <c r="FA20">
        <v>0.17</v>
      </c>
      <c r="FB20">
        <v>0.01</v>
      </c>
      <c r="FC20">
        <v>7.791837013033823</v>
      </c>
      <c r="FD20">
        <v>-0.1287855482568338</v>
      </c>
      <c r="FE20">
        <v>2.8217398029097542E-2</v>
      </c>
      <c r="FF20">
        <v>1</v>
      </c>
      <c r="FG20">
        <v>0.61797210598554164</v>
      </c>
      <c r="FH20">
        <v>-1.2055012735158211E-2</v>
      </c>
      <c r="FI20">
        <v>2.700781268653188E-3</v>
      </c>
      <c r="FJ20">
        <v>1</v>
      </c>
      <c r="FK20">
        <v>2</v>
      </c>
      <c r="FL20">
        <v>2</v>
      </c>
      <c r="FM20" t="s">
        <v>408</v>
      </c>
      <c r="FN20">
        <v>2.9272900000000002</v>
      </c>
      <c r="FO20">
        <v>2.7029100000000001</v>
      </c>
      <c r="FP20">
        <v>3.8024200000000001E-2</v>
      </c>
      <c r="FQ20">
        <v>4.1463199999999999E-2</v>
      </c>
      <c r="FR20">
        <v>0.12525700000000001</v>
      </c>
      <c r="FS20">
        <v>8.8924600000000006E-2</v>
      </c>
      <c r="FT20">
        <v>33460.9</v>
      </c>
      <c r="FU20">
        <v>18370.900000000001</v>
      </c>
      <c r="FV20">
        <v>31273</v>
      </c>
      <c r="FW20">
        <v>20866.7</v>
      </c>
      <c r="FX20">
        <v>37112.1</v>
      </c>
      <c r="FY20">
        <v>32364</v>
      </c>
      <c r="FZ20">
        <v>47352.800000000003</v>
      </c>
      <c r="GA20">
        <v>39938.800000000003</v>
      </c>
      <c r="GB20">
        <v>1.8657699999999999</v>
      </c>
      <c r="GC20">
        <v>1.75925</v>
      </c>
      <c r="GD20">
        <v>4.9248299999999998E-3</v>
      </c>
      <c r="GE20">
        <v>0</v>
      </c>
      <c r="GF20">
        <v>30.287299999999998</v>
      </c>
      <c r="GG20">
        <v>999.9</v>
      </c>
      <c r="GH20">
        <v>39.200000000000003</v>
      </c>
      <c r="GI20">
        <v>45.5</v>
      </c>
      <c r="GJ20">
        <v>39.002499999999998</v>
      </c>
      <c r="GK20">
        <v>61.770099999999999</v>
      </c>
      <c r="GL20">
        <v>19.134599999999999</v>
      </c>
      <c r="GM20">
        <v>1</v>
      </c>
      <c r="GN20">
        <v>1.0648299999999999</v>
      </c>
      <c r="GO20">
        <v>5.2540100000000001</v>
      </c>
      <c r="GP20">
        <v>20.054099999999998</v>
      </c>
      <c r="GQ20">
        <v>5.19198</v>
      </c>
      <c r="GR20">
        <v>11.950100000000001</v>
      </c>
      <c r="GS20">
        <v>4.99315</v>
      </c>
      <c r="GT20">
        <v>3.29108</v>
      </c>
      <c r="GU20">
        <v>9999</v>
      </c>
      <c r="GV20">
        <v>9999</v>
      </c>
      <c r="GW20">
        <v>9999</v>
      </c>
      <c r="GX20">
        <v>999.9</v>
      </c>
      <c r="GY20">
        <v>1.8761000000000001</v>
      </c>
      <c r="GZ20">
        <v>1.8750599999999999</v>
      </c>
      <c r="HA20">
        <v>1.8755900000000001</v>
      </c>
      <c r="HB20">
        <v>1.8791199999999999</v>
      </c>
      <c r="HC20">
        <v>1.8727100000000001</v>
      </c>
      <c r="HD20">
        <v>1.87042</v>
      </c>
      <c r="HE20">
        <v>1.8725499999999999</v>
      </c>
      <c r="HF20">
        <v>1.8754599999999999</v>
      </c>
      <c r="HG20">
        <v>0</v>
      </c>
      <c r="HH20">
        <v>0</v>
      </c>
      <c r="HI20">
        <v>0</v>
      </c>
      <c r="HJ20">
        <v>0</v>
      </c>
      <c r="HK20" t="s">
        <v>409</v>
      </c>
      <c r="HL20" t="s">
        <v>410</v>
      </c>
      <c r="HM20" t="s">
        <v>411</v>
      </c>
      <c r="HN20" t="s">
        <v>411</v>
      </c>
      <c r="HO20" t="s">
        <v>411</v>
      </c>
      <c r="HP20" t="s">
        <v>411</v>
      </c>
      <c r="HQ20">
        <v>0</v>
      </c>
      <c r="HR20">
        <v>100</v>
      </c>
      <c r="HS20">
        <v>100</v>
      </c>
      <c r="HT20">
        <v>0.94599999999999995</v>
      </c>
      <c r="HU20">
        <v>-0.23499999999999999</v>
      </c>
      <c r="HV20">
        <v>0.60683977220907681</v>
      </c>
      <c r="HW20">
        <v>1.812336702895212E-3</v>
      </c>
      <c r="HX20">
        <v>3.8619255251623539E-7</v>
      </c>
      <c r="HY20">
        <v>-5.7368983599850312E-11</v>
      </c>
      <c r="HZ20">
        <v>-0.1889478182314645</v>
      </c>
      <c r="IA20">
        <v>-3.0293124852242E-2</v>
      </c>
      <c r="IB20">
        <v>2.0697258898176802E-3</v>
      </c>
      <c r="IC20">
        <v>-2.3362980786251589E-5</v>
      </c>
      <c r="ID20">
        <v>3</v>
      </c>
      <c r="IE20">
        <v>2169</v>
      </c>
      <c r="IF20">
        <v>1</v>
      </c>
      <c r="IG20">
        <v>29</v>
      </c>
      <c r="IH20">
        <v>3</v>
      </c>
      <c r="II20">
        <v>2.7</v>
      </c>
      <c r="IJ20">
        <v>0.47119100000000003</v>
      </c>
      <c r="IK20">
        <v>2.4536099999999998</v>
      </c>
      <c r="IL20">
        <v>1.5478499999999999</v>
      </c>
      <c r="IM20">
        <v>2.2900399999999999</v>
      </c>
      <c r="IN20">
        <v>1.5918000000000001</v>
      </c>
      <c r="IO20">
        <v>2.4169900000000002</v>
      </c>
      <c r="IP20">
        <v>46.737900000000003</v>
      </c>
      <c r="IQ20">
        <v>24.122499999999999</v>
      </c>
      <c r="IR20">
        <v>18</v>
      </c>
      <c r="IS20">
        <v>511.36799999999999</v>
      </c>
      <c r="IT20">
        <v>414.61200000000002</v>
      </c>
      <c r="IU20">
        <v>23.334700000000002</v>
      </c>
      <c r="IV20">
        <v>39.719700000000003</v>
      </c>
      <c r="IW20">
        <v>30.001200000000001</v>
      </c>
      <c r="IX20">
        <v>39.728499999999997</v>
      </c>
      <c r="IY20">
        <v>39.727699999999999</v>
      </c>
      <c r="IZ20">
        <v>9.4780499999999996</v>
      </c>
      <c r="JA20">
        <v>54.902799999999999</v>
      </c>
      <c r="JB20">
        <v>0</v>
      </c>
      <c r="JC20">
        <v>23.308299999999999</v>
      </c>
      <c r="JD20">
        <v>150</v>
      </c>
      <c r="JE20">
        <v>17.110399999999998</v>
      </c>
      <c r="JF20">
        <v>98.306799999999996</v>
      </c>
      <c r="JG20">
        <v>97.632999999999996</v>
      </c>
    </row>
    <row r="21" spans="1:267" x14ac:dyDescent="0.3">
      <c r="A21">
        <v>5</v>
      </c>
      <c r="B21">
        <v>1659731124.5999999</v>
      </c>
      <c r="C21">
        <v>635.5</v>
      </c>
      <c r="D21" t="s">
        <v>428</v>
      </c>
      <c r="E21" t="s">
        <v>429</v>
      </c>
      <c r="F21" t="s">
        <v>398</v>
      </c>
      <c r="G21" t="s">
        <v>399</v>
      </c>
      <c r="H21" t="s">
        <v>400</v>
      </c>
      <c r="I21" t="s">
        <v>31</v>
      </c>
      <c r="J21" t="s">
        <v>401</v>
      </c>
      <c r="K21">
        <f t="shared" si="0"/>
        <v>2.3540718259297568</v>
      </c>
      <c r="L21">
        <v>1659731124.5999999</v>
      </c>
      <c r="M21">
        <f t="shared" si="1"/>
        <v>7.971114470468086E-3</v>
      </c>
      <c r="N21">
        <f t="shared" si="2"/>
        <v>7.9711144704680859</v>
      </c>
      <c r="O21">
        <f t="shared" si="3"/>
        <v>3.4525431746954354</v>
      </c>
      <c r="P21">
        <f t="shared" si="4"/>
        <v>95.528899999999993</v>
      </c>
      <c r="Q21">
        <f t="shared" si="5"/>
        <v>83.10126258942995</v>
      </c>
      <c r="R21">
        <f t="shared" si="6"/>
        <v>8.2678674386884925</v>
      </c>
      <c r="S21">
        <f t="shared" si="7"/>
        <v>9.5043114527141981</v>
      </c>
      <c r="T21">
        <f t="shared" si="8"/>
        <v>0.58710115540857755</v>
      </c>
      <c r="U21">
        <f t="shared" si="9"/>
        <v>2.918410084822832</v>
      </c>
      <c r="V21">
        <f t="shared" si="10"/>
        <v>0.52851774449065536</v>
      </c>
      <c r="W21">
        <f t="shared" si="11"/>
        <v>0.33509860113015205</v>
      </c>
      <c r="X21">
        <f t="shared" si="12"/>
        <v>321.52936186139567</v>
      </c>
      <c r="Y21">
        <f t="shared" si="13"/>
        <v>30.560836409582571</v>
      </c>
      <c r="Z21">
        <f t="shared" si="14"/>
        <v>30.325800000000001</v>
      </c>
      <c r="AA21">
        <f t="shared" si="15"/>
        <v>4.3408316177349784</v>
      </c>
      <c r="AB21">
        <f t="shared" si="16"/>
        <v>65.135142610316237</v>
      </c>
      <c r="AC21">
        <f t="shared" si="17"/>
        <v>2.8948637387748</v>
      </c>
      <c r="AD21">
        <f t="shared" si="18"/>
        <v>4.4443961013394713</v>
      </c>
      <c r="AE21">
        <f t="shared" si="19"/>
        <v>1.4459678789601784</v>
      </c>
      <c r="AF21">
        <f t="shared" si="20"/>
        <v>-351.52614814764257</v>
      </c>
      <c r="AG21">
        <f t="shared" si="21"/>
        <v>64.838711423552141</v>
      </c>
      <c r="AH21">
        <f t="shared" si="22"/>
        <v>4.9660635462385656</v>
      </c>
      <c r="AI21">
        <f t="shared" si="23"/>
        <v>39.807988683543797</v>
      </c>
      <c r="AJ21">
        <v>0</v>
      </c>
      <c r="AK21">
        <v>0</v>
      </c>
      <c r="AL21">
        <f t="shared" si="24"/>
        <v>1</v>
      </c>
      <c r="AM21">
        <f t="shared" si="25"/>
        <v>0</v>
      </c>
      <c r="AN21">
        <f t="shared" si="26"/>
        <v>51896.045504184563</v>
      </c>
      <c r="AO21" t="s">
        <v>402</v>
      </c>
      <c r="AP21">
        <v>10366.9</v>
      </c>
      <c r="AQ21">
        <v>993.59653846153856</v>
      </c>
      <c r="AR21">
        <v>3431.87</v>
      </c>
      <c r="AS21">
        <f t="shared" si="27"/>
        <v>0.71047955241266758</v>
      </c>
      <c r="AT21">
        <v>-3.9894345373445681</v>
      </c>
      <c r="AU21" t="s">
        <v>430</v>
      </c>
      <c r="AV21">
        <v>10225.200000000001</v>
      </c>
      <c r="AW21">
        <v>807.85673076923081</v>
      </c>
      <c r="AX21">
        <v>1008.53</v>
      </c>
      <c r="AY21">
        <f t="shared" si="28"/>
        <v>0.19897600391735415</v>
      </c>
      <c r="AZ21">
        <v>0.5</v>
      </c>
      <c r="BA21">
        <f t="shared" si="29"/>
        <v>1681.2977999281843</v>
      </c>
      <c r="BB21">
        <f t="shared" si="30"/>
        <v>3.4525431746954354</v>
      </c>
      <c r="BC21">
        <f t="shared" si="31"/>
        <v>167.26895881237465</v>
      </c>
      <c r="BD21">
        <f t="shared" si="32"/>
        <v>4.4263292989248446E-3</v>
      </c>
      <c r="BE21">
        <f t="shared" si="33"/>
        <v>2.4028437428732912</v>
      </c>
      <c r="BF21">
        <f t="shared" si="34"/>
        <v>585.96020130585703</v>
      </c>
      <c r="BG21" t="s">
        <v>431</v>
      </c>
      <c r="BH21">
        <v>645.4</v>
      </c>
      <c r="BI21">
        <f t="shared" si="35"/>
        <v>645.4</v>
      </c>
      <c r="BJ21">
        <f t="shared" si="36"/>
        <v>0.36005869929501355</v>
      </c>
      <c r="BK21">
        <f t="shared" si="37"/>
        <v>0.55262101514820905</v>
      </c>
      <c r="BL21">
        <f t="shared" si="38"/>
        <v>0.86968099423284673</v>
      </c>
      <c r="BM21">
        <f t="shared" si="39"/>
        <v>13.43782677003127</v>
      </c>
      <c r="BN21">
        <f t="shared" si="40"/>
        <v>0.99387539512116951</v>
      </c>
      <c r="BO21">
        <f t="shared" si="41"/>
        <v>0.44149115751879114</v>
      </c>
      <c r="BP21">
        <f t="shared" si="42"/>
        <v>0.5585088424812088</v>
      </c>
      <c r="BQ21">
        <v>1753</v>
      </c>
      <c r="BR21">
        <v>300</v>
      </c>
      <c r="BS21">
        <v>300</v>
      </c>
      <c r="BT21">
        <v>300</v>
      </c>
      <c r="BU21">
        <v>10225.200000000001</v>
      </c>
      <c r="BV21">
        <v>960.78</v>
      </c>
      <c r="BW21">
        <v>-1.0884899999999999E-2</v>
      </c>
      <c r="BX21">
        <v>-0.08</v>
      </c>
      <c r="BY21" t="s">
        <v>405</v>
      </c>
      <c r="BZ21" t="s">
        <v>405</v>
      </c>
      <c r="CA21" t="s">
        <v>405</v>
      </c>
      <c r="CB21" t="s">
        <v>405</v>
      </c>
      <c r="CC21" t="s">
        <v>405</v>
      </c>
      <c r="CD21" t="s">
        <v>405</v>
      </c>
      <c r="CE21" t="s">
        <v>405</v>
      </c>
      <c r="CF21" t="s">
        <v>405</v>
      </c>
      <c r="CG21" t="s">
        <v>405</v>
      </c>
      <c r="CH21" t="s">
        <v>405</v>
      </c>
      <c r="CI21">
        <f t="shared" si="43"/>
        <v>2000.12</v>
      </c>
      <c r="CJ21">
        <f t="shared" si="44"/>
        <v>1681.2977999281843</v>
      </c>
      <c r="CK21">
        <f t="shared" si="45"/>
        <v>0.84059846405624883</v>
      </c>
      <c r="CL21">
        <f t="shared" si="46"/>
        <v>0.16075503562856014</v>
      </c>
      <c r="CM21">
        <v>6</v>
      </c>
      <c r="CN21">
        <v>0.5</v>
      </c>
      <c r="CO21" t="s">
        <v>406</v>
      </c>
      <c r="CP21">
        <v>2</v>
      </c>
      <c r="CQ21">
        <v>1659731124.5999999</v>
      </c>
      <c r="CR21">
        <v>95.528899999999993</v>
      </c>
      <c r="CS21">
        <v>100.58499999999999</v>
      </c>
      <c r="CT21">
        <v>29.096599999999999</v>
      </c>
      <c r="CU21">
        <v>19.8109</v>
      </c>
      <c r="CV21">
        <v>94.6143</v>
      </c>
      <c r="CW21">
        <v>29.01</v>
      </c>
      <c r="CX21">
        <v>500.07100000000003</v>
      </c>
      <c r="CY21">
        <v>99.391199999999998</v>
      </c>
      <c r="CZ21">
        <v>0.10027800000000001</v>
      </c>
      <c r="DA21">
        <v>30.7379</v>
      </c>
      <c r="DB21">
        <v>30.325800000000001</v>
      </c>
      <c r="DC21">
        <v>999.9</v>
      </c>
      <c r="DD21">
        <v>0</v>
      </c>
      <c r="DE21">
        <v>0</v>
      </c>
      <c r="DF21">
        <v>9997.5</v>
      </c>
      <c r="DG21">
        <v>0</v>
      </c>
      <c r="DH21">
        <v>1135.95</v>
      </c>
      <c r="DI21">
        <v>-5.0564799999999996</v>
      </c>
      <c r="DJ21">
        <v>98.391800000000003</v>
      </c>
      <c r="DK21">
        <v>102.61799999999999</v>
      </c>
      <c r="DL21">
        <v>9.2857800000000008</v>
      </c>
      <c r="DM21">
        <v>100.58499999999999</v>
      </c>
      <c r="DN21">
        <v>19.8109</v>
      </c>
      <c r="DO21">
        <v>2.89195</v>
      </c>
      <c r="DP21">
        <v>1.9690300000000001</v>
      </c>
      <c r="DQ21">
        <v>23.418500000000002</v>
      </c>
      <c r="DR21">
        <v>17.197399999999998</v>
      </c>
      <c r="DS21">
        <v>2000.12</v>
      </c>
      <c r="DT21">
        <v>0.98</v>
      </c>
      <c r="DU21">
        <v>2.0000299999999999E-2</v>
      </c>
      <c r="DV21">
        <v>0</v>
      </c>
      <c r="DW21">
        <v>807.36400000000003</v>
      </c>
      <c r="DX21">
        <v>5.0001199999999999</v>
      </c>
      <c r="DY21">
        <v>16356.6</v>
      </c>
      <c r="DZ21">
        <v>16033</v>
      </c>
      <c r="EA21">
        <v>51.436999999999998</v>
      </c>
      <c r="EB21">
        <v>53.125</v>
      </c>
      <c r="EC21">
        <v>52.311999999999998</v>
      </c>
      <c r="ED21">
        <v>52.686999999999998</v>
      </c>
      <c r="EE21">
        <v>52.686999999999998</v>
      </c>
      <c r="EF21">
        <v>1955.22</v>
      </c>
      <c r="EG21">
        <v>39.9</v>
      </c>
      <c r="EH21">
        <v>0</v>
      </c>
      <c r="EI21">
        <v>217.0999999046326</v>
      </c>
      <c r="EJ21">
        <v>0</v>
      </c>
      <c r="EK21">
        <v>807.85673076923081</v>
      </c>
      <c r="EL21">
        <v>-4.0561709376644002</v>
      </c>
      <c r="EM21">
        <v>-735.17264856794725</v>
      </c>
      <c r="EN21">
        <v>16459.13846153846</v>
      </c>
      <c r="EO21">
        <v>15</v>
      </c>
      <c r="EP21">
        <v>1659731062.5999999</v>
      </c>
      <c r="EQ21" t="s">
        <v>432</v>
      </c>
      <c r="ER21">
        <v>1659731048.5999999</v>
      </c>
      <c r="ES21">
        <v>1659731062.5999999</v>
      </c>
      <c r="ET21">
        <v>31</v>
      </c>
      <c r="EU21">
        <v>7.1999999999999995E-2</v>
      </c>
      <c r="EV21">
        <v>6.0000000000000001E-3</v>
      </c>
      <c r="EW21">
        <v>0.92300000000000004</v>
      </c>
      <c r="EX21">
        <v>-0.26200000000000001</v>
      </c>
      <c r="EY21">
        <v>100</v>
      </c>
      <c r="EZ21">
        <v>15</v>
      </c>
      <c r="FA21">
        <v>0.26</v>
      </c>
      <c r="FB21">
        <v>0.01</v>
      </c>
      <c r="FC21">
        <v>5.0467887977217094</v>
      </c>
      <c r="FD21">
        <v>-9.0412784526540833</v>
      </c>
      <c r="FE21">
        <v>1.3639291456065861</v>
      </c>
      <c r="FF21">
        <v>0</v>
      </c>
      <c r="FG21">
        <v>0.40257373398127411</v>
      </c>
      <c r="FH21">
        <v>1.2352816072589861</v>
      </c>
      <c r="FI21">
        <v>0.2007348135196235</v>
      </c>
      <c r="FJ21">
        <v>0</v>
      </c>
      <c r="FK21">
        <v>0</v>
      </c>
      <c r="FL21">
        <v>2</v>
      </c>
      <c r="FM21" t="s">
        <v>422</v>
      </c>
      <c r="FN21">
        <v>2.9269400000000001</v>
      </c>
      <c r="FO21">
        <v>2.7031800000000001</v>
      </c>
      <c r="FP21">
        <v>2.6320400000000001E-2</v>
      </c>
      <c r="FQ21">
        <v>2.8233500000000002E-2</v>
      </c>
      <c r="FR21">
        <v>0.12895400000000001</v>
      </c>
      <c r="FS21">
        <v>9.8163200000000006E-2</v>
      </c>
      <c r="FT21">
        <v>33836.6</v>
      </c>
      <c r="FU21">
        <v>18609.7</v>
      </c>
      <c r="FV21">
        <v>31246.400000000001</v>
      </c>
      <c r="FW21">
        <v>20851.900000000001</v>
      </c>
      <c r="FX21">
        <v>36930.400000000001</v>
      </c>
      <c r="FY21">
        <v>32016.9</v>
      </c>
      <c r="FZ21">
        <v>47313.9</v>
      </c>
      <c r="GA21">
        <v>39911.199999999997</v>
      </c>
      <c r="GB21">
        <v>1.8604000000000001</v>
      </c>
      <c r="GC21">
        <v>1.75963</v>
      </c>
      <c r="GD21">
        <v>1.6104400000000001E-2</v>
      </c>
      <c r="GE21">
        <v>0</v>
      </c>
      <c r="GF21">
        <v>30.063800000000001</v>
      </c>
      <c r="GG21">
        <v>999.9</v>
      </c>
      <c r="GH21">
        <v>39.6</v>
      </c>
      <c r="GI21">
        <v>45.1</v>
      </c>
      <c r="GJ21">
        <v>38.598799999999997</v>
      </c>
      <c r="GK21">
        <v>61.1601</v>
      </c>
      <c r="GL21">
        <v>18.894200000000001</v>
      </c>
      <c r="GM21">
        <v>1</v>
      </c>
      <c r="GN21">
        <v>1.0978699999999999</v>
      </c>
      <c r="GO21">
        <v>4.4058400000000004</v>
      </c>
      <c r="GP21">
        <v>20.079899999999999</v>
      </c>
      <c r="GQ21">
        <v>5.1925800000000004</v>
      </c>
      <c r="GR21">
        <v>11.950100000000001</v>
      </c>
      <c r="GS21">
        <v>4.9935</v>
      </c>
      <c r="GT21">
        <v>3.2910499999999998</v>
      </c>
      <c r="GU21">
        <v>9999</v>
      </c>
      <c r="GV21">
        <v>9999</v>
      </c>
      <c r="GW21">
        <v>9999</v>
      </c>
      <c r="GX21">
        <v>999.9</v>
      </c>
      <c r="GY21">
        <v>1.87609</v>
      </c>
      <c r="GZ21">
        <v>1.87507</v>
      </c>
      <c r="HA21">
        <v>1.8755500000000001</v>
      </c>
      <c r="HB21">
        <v>1.8791</v>
      </c>
      <c r="HC21">
        <v>1.87269</v>
      </c>
      <c r="HD21">
        <v>1.87042</v>
      </c>
      <c r="HE21">
        <v>1.8725000000000001</v>
      </c>
      <c r="HF21">
        <v>1.8754599999999999</v>
      </c>
      <c r="HG21">
        <v>0</v>
      </c>
      <c r="HH21">
        <v>0</v>
      </c>
      <c r="HI21">
        <v>0</v>
      </c>
      <c r="HJ21">
        <v>0</v>
      </c>
      <c r="HK21" t="s">
        <v>409</v>
      </c>
      <c r="HL21" t="s">
        <v>410</v>
      </c>
      <c r="HM21" t="s">
        <v>411</v>
      </c>
      <c r="HN21" t="s">
        <v>411</v>
      </c>
      <c r="HO21" t="s">
        <v>411</v>
      </c>
      <c r="HP21" t="s">
        <v>411</v>
      </c>
      <c r="HQ21">
        <v>0</v>
      </c>
      <c r="HR21">
        <v>100</v>
      </c>
      <c r="HS21">
        <v>100</v>
      </c>
      <c r="HT21">
        <v>0.91500000000000004</v>
      </c>
      <c r="HU21">
        <v>8.6599999999999996E-2</v>
      </c>
      <c r="HV21">
        <v>0.73971156224458734</v>
      </c>
      <c r="HW21">
        <v>1.812336702895212E-3</v>
      </c>
      <c r="HX21">
        <v>3.8619255251623539E-7</v>
      </c>
      <c r="HY21">
        <v>-5.7368983599850312E-11</v>
      </c>
      <c r="HZ21">
        <v>-0.20597543058332751</v>
      </c>
      <c r="IA21">
        <v>-3.0293124852242E-2</v>
      </c>
      <c r="IB21">
        <v>2.0697258898176802E-3</v>
      </c>
      <c r="IC21">
        <v>-2.3362980786251589E-5</v>
      </c>
      <c r="ID21">
        <v>3</v>
      </c>
      <c r="IE21">
        <v>2169</v>
      </c>
      <c r="IF21">
        <v>1</v>
      </c>
      <c r="IG21">
        <v>29</v>
      </c>
      <c r="IH21">
        <v>1.3</v>
      </c>
      <c r="II21">
        <v>1</v>
      </c>
      <c r="IJ21">
        <v>0.35766599999999998</v>
      </c>
      <c r="IK21">
        <v>2.4682599999999999</v>
      </c>
      <c r="IL21">
        <v>1.5478499999999999</v>
      </c>
      <c r="IM21">
        <v>2.2900399999999999</v>
      </c>
      <c r="IN21">
        <v>1.5918000000000001</v>
      </c>
      <c r="IO21">
        <v>2.4316399999999998</v>
      </c>
      <c r="IP21">
        <v>46.444200000000002</v>
      </c>
      <c r="IQ21">
        <v>24.14</v>
      </c>
      <c r="IR21">
        <v>18</v>
      </c>
      <c r="IS21">
        <v>510.74099999999999</v>
      </c>
      <c r="IT21">
        <v>417.327</v>
      </c>
      <c r="IU21">
        <v>23.9056</v>
      </c>
      <c r="IV21">
        <v>40.151499999999999</v>
      </c>
      <c r="IW21">
        <v>30.0014</v>
      </c>
      <c r="IX21">
        <v>40.1616</v>
      </c>
      <c r="IY21">
        <v>40.1539</v>
      </c>
      <c r="IZ21">
        <v>7.2105399999999999</v>
      </c>
      <c r="JA21">
        <v>48.291899999999998</v>
      </c>
      <c r="JB21">
        <v>0</v>
      </c>
      <c r="JC21">
        <v>23.9285</v>
      </c>
      <c r="JD21">
        <v>100</v>
      </c>
      <c r="JE21">
        <v>19.425599999999999</v>
      </c>
      <c r="JF21">
        <v>98.224900000000005</v>
      </c>
      <c r="JG21">
        <v>97.565100000000001</v>
      </c>
    </row>
    <row r="22" spans="1:267" x14ac:dyDescent="0.3">
      <c r="A22">
        <v>6</v>
      </c>
      <c r="B22">
        <v>1659731314.0999999</v>
      </c>
      <c r="C22">
        <v>825</v>
      </c>
      <c r="D22" t="s">
        <v>433</v>
      </c>
      <c r="E22" t="s">
        <v>434</v>
      </c>
      <c r="F22" t="s">
        <v>398</v>
      </c>
      <c r="G22" t="s">
        <v>399</v>
      </c>
      <c r="H22" t="s">
        <v>400</v>
      </c>
      <c r="I22" t="s">
        <v>31</v>
      </c>
      <c r="J22" t="s">
        <v>401</v>
      </c>
      <c r="K22">
        <f t="shared" si="0"/>
        <v>0.86985082447485118</v>
      </c>
      <c r="L22">
        <v>1659731314.0999999</v>
      </c>
      <c r="M22">
        <f t="shared" si="1"/>
        <v>1.0138903852772658E-2</v>
      </c>
      <c r="N22">
        <f t="shared" si="2"/>
        <v>10.138903852772657</v>
      </c>
      <c r="O22">
        <f t="shared" si="3"/>
        <v>0.9581563084497392</v>
      </c>
      <c r="P22">
        <f t="shared" si="4"/>
        <v>72.871399999999994</v>
      </c>
      <c r="Q22">
        <f t="shared" si="5"/>
        <v>68.961388254181813</v>
      </c>
      <c r="R22">
        <f t="shared" si="6"/>
        <v>6.8608985905608586</v>
      </c>
      <c r="S22">
        <f t="shared" si="7"/>
        <v>7.2499016944003989</v>
      </c>
      <c r="T22">
        <f t="shared" si="8"/>
        <v>0.7719447530828687</v>
      </c>
      <c r="U22">
        <f t="shared" si="9"/>
        <v>2.9159589866437212</v>
      </c>
      <c r="V22">
        <f t="shared" si="10"/>
        <v>0.67387885922061419</v>
      </c>
      <c r="W22">
        <f t="shared" si="11"/>
        <v>0.42894265263612147</v>
      </c>
      <c r="X22">
        <f t="shared" si="12"/>
        <v>321.52457386139361</v>
      </c>
      <c r="Y22">
        <f t="shared" si="13"/>
        <v>30.460872407261178</v>
      </c>
      <c r="Z22">
        <f t="shared" si="14"/>
        <v>30.798400000000001</v>
      </c>
      <c r="AA22">
        <f t="shared" si="15"/>
        <v>4.4597800607085913</v>
      </c>
      <c r="AB22">
        <f t="shared" si="16"/>
        <v>66.155434986588816</v>
      </c>
      <c r="AC22">
        <f t="shared" si="17"/>
        <v>3.0191723603448</v>
      </c>
      <c r="AD22">
        <f t="shared" si="18"/>
        <v>4.5637555870607667</v>
      </c>
      <c r="AE22">
        <f t="shared" si="19"/>
        <v>1.4406077003637914</v>
      </c>
      <c r="AF22">
        <f t="shared" si="20"/>
        <v>-447.12565990727421</v>
      </c>
      <c r="AG22">
        <f t="shared" si="21"/>
        <v>63.542334114903767</v>
      </c>
      <c r="AH22">
        <f t="shared" si="22"/>
        <v>4.8934600377347879</v>
      </c>
      <c r="AI22">
        <f t="shared" si="23"/>
        <v>-57.16529189324207</v>
      </c>
      <c r="AJ22">
        <v>0</v>
      </c>
      <c r="AK22">
        <v>0</v>
      </c>
      <c r="AL22">
        <f t="shared" si="24"/>
        <v>1</v>
      </c>
      <c r="AM22">
        <f t="shared" si="25"/>
        <v>0</v>
      </c>
      <c r="AN22">
        <f t="shared" si="26"/>
        <v>51747.148461382349</v>
      </c>
      <c r="AO22" t="s">
        <v>402</v>
      </c>
      <c r="AP22">
        <v>10366.9</v>
      </c>
      <c r="AQ22">
        <v>993.59653846153856</v>
      </c>
      <c r="AR22">
        <v>3431.87</v>
      </c>
      <c r="AS22">
        <f t="shared" si="27"/>
        <v>0.71047955241266758</v>
      </c>
      <c r="AT22">
        <v>-3.9894345373445681</v>
      </c>
      <c r="AU22" t="s">
        <v>435</v>
      </c>
      <c r="AV22">
        <v>10224.799999999999</v>
      </c>
      <c r="AW22">
        <v>805.7268076923076</v>
      </c>
      <c r="AX22">
        <v>990.005</v>
      </c>
      <c r="AY22">
        <f t="shared" si="28"/>
        <v>0.18613864809540592</v>
      </c>
      <c r="AZ22">
        <v>0.5</v>
      </c>
      <c r="BA22">
        <f t="shared" si="29"/>
        <v>1681.2725999281831</v>
      </c>
      <c r="BB22">
        <f t="shared" si="30"/>
        <v>0.9581563084497392</v>
      </c>
      <c r="BC22">
        <f t="shared" si="31"/>
        <v>156.47490441524013</v>
      </c>
      <c r="BD22">
        <f t="shared" si="32"/>
        <v>2.9427654063984912E-3</v>
      </c>
      <c r="BE22">
        <f t="shared" si="33"/>
        <v>2.4665178458694652</v>
      </c>
      <c r="BF22">
        <f t="shared" si="34"/>
        <v>579.65829155635265</v>
      </c>
      <c r="BG22" t="s">
        <v>436</v>
      </c>
      <c r="BH22">
        <v>642.91</v>
      </c>
      <c r="BI22">
        <f t="shared" si="35"/>
        <v>642.91</v>
      </c>
      <c r="BJ22">
        <f t="shared" si="36"/>
        <v>0.35059923939778082</v>
      </c>
      <c r="BK22">
        <f t="shared" si="37"/>
        <v>0.5309157213664627</v>
      </c>
      <c r="BL22">
        <f t="shared" si="38"/>
        <v>0.87554679880672359</v>
      </c>
      <c r="BM22">
        <f t="shared" si="39"/>
        <v>-51.308984793316213</v>
      </c>
      <c r="BN22">
        <f t="shared" si="40"/>
        <v>1.0014729842727617</v>
      </c>
      <c r="BO22">
        <f t="shared" si="41"/>
        <v>0.42363121490437067</v>
      </c>
      <c r="BP22">
        <f t="shared" si="42"/>
        <v>0.57636878509562939</v>
      </c>
      <c r="BQ22">
        <v>1755</v>
      </c>
      <c r="BR22">
        <v>300</v>
      </c>
      <c r="BS22">
        <v>300</v>
      </c>
      <c r="BT22">
        <v>300</v>
      </c>
      <c r="BU22">
        <v>10224.799999999999</v>
      </c>
      <c r="BV22">
        <v>946.96</v>
      </c>
      <c r="BW22">
        <v>-1.08842E-2</v>
      </c>
      <c r="BX22">
        <v>0.78</v>
      </c>
      <c r="BY22" t="s">
        <v>405</v>
      </c>
      <c r="BZ22" t="s">
        <v>405</v>
      </c>
      <c r="CA22" t="s">
        <v>405</v>
      </c>
      <c r="CB22" t="s">
        <v>405</v>
      </c>
      <c r="CC22" t="s">
        <v>405</v>
      </c>
      <c r="CD22" t="s">
        <v>405</v>
      </c>
      <c r="CE22" t="s">
        <v>405</v>
      </c>
      <c r="CF22" t="s">
        <v>405</v>
      </c>
      <c r="CG22" t="s">
        <v>405</v>
      </c>
      <c r="CH22" t="s">
        <v>405</v>
      </c>
      <c r="CI22">
        <f t="shared" si="43"/>
        <v>2000.09</v>
      </c>
      <c r="CJ22">
        <f t="shared" si="44"/>
        <v>1681.2725999281831</v>
      </c>
      <c r="CK22">
        <f t="shared" si="45"/>
        <v>0.8405984730328051</v>
      </c>
      <c r="CL22">
        <f t="shared" si="46"/>
        <v>0.16075505295331391</v>
      </c>
      <c r="CM22">
        <v>6</v>
      </c>
      <c r="CN22">
        <v>0.5</v>
      </c>
      <c r="CO22" t="s">
        <v>406</v>
      </c>
      <c r="CP22">
        <v>2</v>
      </c>
      <c r="CQ22">
        <v>1659731314.0999999</v>
      </c>
      <c r="CR22">
        <v>72.871399999999994</v>
      </c>
      <c r="CS22">
        <v>74.907399999999996</v>
      </c>
      <c r="CT22">
        <v>30.346800000000002</v>
      </c>
      <c r="CU22">
        <v>18.551600000000001</v>
      </c>
      <c r="CV22">
        <v>71.941400000000002</v>
      </c>
      <c r="CW22">
        <v>30.2455</v>
      </c>
      <c r="CX22">
        <v>500.096</v>
      </c>
      <c r="CY22">
        <v>99.388800000000003</v>
      </c>
      <c r="CZ22">
        <v>0.100186</v>
      </c>
      <c r="DA22">
        <v>31.2026</v>
      </c>
      <c r="DB22">
        <v>30.798400000000001</v>
      </c>
      <c r="DC22">
        <v>999.9</v>
      </c>
      <c r="DD22">
        <v>0</v>
      </c>
      <c r="DE22">
        <v>0</v>
      </c>
      <c r="DF22">
        <v>9983.75</v>
      </c>
      <c r="DG22">
        <v>0</v>
      </c>
      <c r="DH22">
        <v>1449.29</v>
      </c>
      <c r="DI22">
        <v>-2.0360299999999998</v>
      </c>
      <c r="DJ22">
        <v>75.152000000000001</v>
      </c>
      <c r="DK22">
        <v>76.323300000000003</v>
      </c>
      <c r="DL22">
        <v>11.795199999999999</v>
      </c>
      <c r="DM22">
        <v>74.907399999999996</v>
      </c>
      <c r="DN22">
        <v>18.551600000000001</v>
      </c>
      <c r="DO22">
        <v>3.01613</v>
      </c>
      <c r="DP22">
        <v>1.84382</v>
      </c>
      <c r="DQ22">
        <v>24.1172</v>
      </c>
      <c r="DR22">
        <v>16.1633</v>
      </c>
      <c r="DS22">
        <v>2000.09</v>
      </c>
      <c r="DT22">
        <v>0.98</v>
      </c>
      <c r="DU22">
        <v>2.0000299999999999E-2</v>
      </c>
      <c r="DV22">
        <v>0</v>
      </c>
      <c r="DW22">
        <v>805.62</v>
      </c>
      <c r="DX22">
        <v>5.0001199999999999</v>
      </c>
      <c r="DY22">
        <v>16510.7</v>
      </c>
      <c r="DZ22">
        <v>16032.8</v>
      </c>
      <c r="EA22">
        <v>51.561999999999998</v>
      </c>
      <c r="EB22">
        <v>53.375</v>
      </c>
      <c r="EC22">
        <v>52.436999999999998</v>
      </c>
      <c r="ED22">
        <v>52.875</v>
      </c>
      <c r="EE22">
        <v>52.811999999999998</v>
      </c>
      <c r="EF22">
        <v>1955.19</v>
      </c>
      <c r="EG22">
        <v>39.9</v>
      </c>
      <c r="EH22">
        <v>0</v>
      </c>
      <c r="EI22">
        <v>189.19999980926511</v>
      </c>
      <c r="EJ22">
        <v>0</v>
      </c>
      <c r="EK22">
        <v>805.7268076923076</v>
      </c>
      <c r="EL22">
        <v>0.6324444375713234</v>
      </c>
      <c r="EM22">
        <v>-1.955555582721759</v>
      </c>
      <c r="EN22">
        <v>16509.95384615385</v>
      </c>
      <c r="EO22">
        <v>15</v>
      </c>
      <c r="EP22">
        <v>1659731209.0999999</v>
      </c>
      <c r="EQ22" t="s">
        <v>437</v>
      </c>
      <c r="ER22">
        <v>1659731196.5999999</v>
      </c>
      <c r="ES22">
        <v>1659731209.0999999</v>
      </c>
      <c r="ET22">
        <v>32</v>
      </c>
      <c r="EU22">
        <v>5.8000000000000003E-2</v>
      </c>
      <c r="EV22">
        <v>-2.3E-2</v>
      </c>
      <c r="EW22">
        <v>0.93400000000000005</v>
      </c>
      <c r="EX22">
        <v>-0.22700000000000001</v>
      </c>
      <c r="EY22">
        <v>75</v>
      </c>
      <c r="EZ22">
        <v>18</v>
      </c>
      <c r="FA22">
        <v>0.35</v>
      </c>
      <c r="FB22">
        <v>0.01</v>
      </c>
      <c r="FC22">
        <v>0.92856515271690276</v>
      </c>
      <c r="FD22">
        <v>0.19411583100345489</v>
      </c>
      <c r="FE22">
        <v>4.0375984509228288E-2</v>
      </c>
      <c r="FF22">
        <v>1</v>
      </c>
      <c r="FG22">
        <v>0.74468885020187736</v>
      </c>
      <c r="FH22">
        <v>0.2276154953585223</v>
      </c>
      <c r="FI22">
        <v>3.4748126950093189E-2</v>
      </c>
      <c r="FJ22">
        <v>0</v>
      </c>
      <c r="FK22">
        <v>1</v>
      </c>
      <c r="FL22">
        <v>2</v>
      </c>
      <c r="FM22" t="s">
        <v>438</v>
      </c>
      <c r="FN22">
        <v>2.9267400000000001</v>
      </c>
      <c r="FO22">
        <v>2.7029700000000001</v>
      </c>
      <c r="FP22">
        <v>2.00736E-2</v>
      </c>
      <c r="FQ22">
        <v>2.1113900000000001E-2</v>
      </c>
      <c r="FR22">
        <v>0.13265099999999999</v>
      </c>
      <c r="FS22">
        <v>9.3623999999999999E-2</v>
      </c>
      <c r="FT22">
        <v>34033</v>
      </c>
      <c r="FU22">
        <v>18735.599999999999</v>
      </c>
      <c r="FV22">
        <v>31229.1</v>
      </c>
      <c r="FW22">
        <v>20842.099999999999</v>
      </c>
      <c r="FX22">
        <v>36759.599999999999</v>
      </c>
      <c r="FY22">
        <v>32161.4</v>
      </c>
      <c r="FZ22">
        <v>47288.800000000003</v>
      </c>
      <c r="GA22">
        <v>39893</v>
      </c>
      <c r="GB22">
        <v>1.8583700000000001</v>
      </c>
      <c r="GC22">
        <v>1.75712</v>
      </c>
      <c r="GD22">
        <v>2.56002E-2</v>
      </c>
      <c r="GE22">
        <v>0</v>
      </c>
      <c r="GF22">
        <v>30.382200000000001</v>
      </c>
      <c r="GG22">
        <v>999.9</v>
      </c>
      <c r="GH22">
        <v>39.799999999999997</v>
      </c>
      <c r="GI22">
        <v>44.8</v>
      </c>
      <c r="GJ22">
        <v>38.201500000000003</v>
      </c>
      <c r="GK22">
        <v>61.330199999999998</v>
      </c>
      <c r="GL22">
        <v>18.693899999999999</v>
      </c>
      <c r="GM22">
        <v>1</v>
      </c>
      <c r="GN22">
        <v>1.1232599999999999</v>
      </c>
      <c r="GO22">
        <v>4.1515599999999999</v>
      </c>
      <c r="GP22">
        <v>20.085599999999999</v>
      </c>
      <c r="GQ22">
        <v>5.1925800000000004</v>
      </c>
      <c r="GR22">
        <v>11.950100000000001</v>
      </c>
      <c r="GS22">
        <v>4.9925499999999996</v>
      </c>
      <c r="GT22">
        <v>3.2911299999999999</v>
      </c>
      <c r="GU22">
        <v>9999</v>
      </c>
      <c r="GV22">
        <v>9999</v>
      </c>
      <c r="GW22">
        <v>9999</v>
      </c>
      <c r="GX22">
        <v>999.9</v>
      </c>
      <c r="GY22">
        <v>1.87629</v>
      </c>
      <c r="GZ22">
        <v>1.87524</v>
      </c>
      <c r="HA22">
        <v>1.8757600000000001</v>
      </c>
      <c r="HB22">
        <v>1.87927</v>
      </c>
      <c r="HC22">
        <v>1.87286</v>
      </c>
      <c r="HD22">
        <v>1.8705700000000001</v>
      </c>
      <c r="HE22">
        <v>1.8727</v>
      </c>
      <c r="HF22">
        <v>1.8756299999999999</v>
      </c>
      <c r="HG22">
        <v>0</v>
      </c>
      <c r="HH22">
        <v>0</v>
      </c>
      <c r="HI22">
        <v>0</v>
      </c>
      <c r="HJ22">
        <v>0</v>
      </c>
      <c r="HK22" t="s">
        <v>409</v>
      </c>
      <c r="HL22" t="s">
        <v>410</v>
      </c>
      <c r="HM22" t="s">
        <v>411</v>
      </c>
      <c r="HN22" t="s">
        <v>411</v>
      </c>
      <c r="HO22" t="s">
        <v>411</v>
      </c>
      <c r="HP22" t="s">
        <v>411</v>
      </c>
      <c r="HQ22">
        <v>0</v>
      </c>
      <c r="HR22">
        <v>100</v>
      </c>
      <c r="HS22">
        <v>100</v>
      </c>
      <c r="HT22">
        <v>0.93</v>
      </c>
      <c r="HU22">
        <v>0.1013</v>
      </c>
      <c r="HV22">
        <v>0.7976478742120694</v>
      </c>
      <c r="HW22">
        <v>1.812336702895212E-3</v>
      </c>
      <c r="HX22">
        <v>3.8619255251623539E-7</v>
      </c>
      <c r="HY22">
        <v>-5.7368983599850312E-11</v>
      </c>
      <c r="HZ22">
        <v>-0.22942456155904781</v>
      </c>
      <c r="IA22">
        <v>-3.0293124852242E-2</v>
      </c>
      <c r="IB22">
        <v>2.0697258898176802E-3</v>
      </c>
      <c r="IC22">
        <v>-2.3362980786251589E-5</v>
      </c>
      <c r="ID22">
        <v>3</v>
      </c>
      <c r="IE22">
        <v>2169</v>
      </c>
      <c r="IF22">
        <v>1</v>
      </c>
      <c r="IG22">
        <v>29</v>
      </c>
      <c r="IH22">
        <v>2</v>
      </c>
      <c r="II22">
        <v>1.8</v>
      </c>
      <c r="IJ22">
        <v>0.30029299999999998</v>
      </c>
      <c r="IK22">
        <v>2.47559</v>
      </c>
      <c r="IL22">
        <v>1.5490699999999999</v>
      </c>
      <c r="IM22">
        <v>2.2912599999999999</v>
      </c>
      <c r="IN22">
        <v>1.5918000000000001</v>
      </c>
      <c r="IO22">
        <v>2.4011200000000001</v>
      </c>
      <c r="IP22">
        <v>46.327399999999997</v>
      </c>
      <c r="IQ22">
        <v>24.035</v>
      </c>
      <c r="IR22">
        <v>18</v>
      </c>
      <c r="IS22">
        <v>511.67700000000002</v>
      </c>
      <c r="IT22">
        <v>417.702</v>
      </c>
      <c r="IU22">
        <v>24.8354</v>
      </c>
      <c r="IV22">
        <v>40.465200000000003</v>
      </c>
      <c r="IW22">
        <v>30.001300000000001</v>
      </c>
      <c r="IX22">
        <v>40.494700000000002</v>
      </c>
      <c r="IY22">
        <v>40.493499999999997</v>
      </c>
      <c r="IZ22">
        <v>6.0637800000000004</v>
      </c>
      <c r="JA22">
        <v>51.111800000000002</v>
      </c>
      <c r="JB22">
        <v>0</v>
      </c>
      <c r="JC22">
        <v>24.819700000000001</v>
      </c>
      <c r="JD22">
        <v>75</v>
      </c>
      <c r="JE22">
        <v>18.464200000000002</v>
      </c>
      <c r="JF22">
        <v>98.171999999999997</v>
      </c>
      <c r="JG22">
        <v>97.52</v>
      </c>
    </row>
    <row r="23" spans="1:267" x14ac:dyDescent="0.3">
      <c r="A23">
        <v>7</v>
      </c>
      <c r="B23">
        <v>1659731503.5999999</v>
      </c>
      <c r="C23">
        <v>1014.5</v>
      </c>
      <c r="D23" t="s">
        <v>439</v>
      </c>
      <c r="E23" t="s">
        <v>440</v>
      </c>
      <c r="F23" t="s">
        <v>398</v>
      </c>
      <c r="G23" t="s">
        <v>399</v>
      </c>
      <c r="H23" t="s">
        <v>400</v>
      </c>
      <c r="I23" t="s">
        <v>31</v>
      </c>
      <c r="J23" t="s">
        <v>401</v>
      </c>
      <c r="K23">
        <f t="shared" si="0"/>
        <v>-1.8203373328583845</v>
      </c>
      <c r="L23">
        <v>1659731503.5999999</v>
      </c>
      <c r="M23">
        <f t="shared" si="1"/>
        <v>1.0678884862982338E-2</v>
      </c>
      <c r="N23">
        <f t="shared" si="2"/>
        <v>10.678884862982338</v>
      </c>
      <c r="O23">
        <f t="shared" si="3"/>
        <v>-1.403970085859533</v>
      </c>
      <c r="P23">
        <f t="shared" si="4"/>
        <v>50.927500000000002</v>
      </c>
      <c r="Q23">
        <f t="shared" si="5"/>
        <v>52.83474478929454</v>
      </c>
      <c r="R23">
        <f t="shared" si="6"/>
        <v>5.2563030015059038</v>
      </c>
      <c r="S23">
        <f t="shared" si="7"/>
        <v>5.0665593668852509</v>
      </c>
      <c r="T23">
        <f t="shared" si="8"/>
        <v>0.80566228333398116</v>
      </c>
      <c r="U23">
        <f t="shared" si="9"/>
        <v>2.9215891217701122</v>
      </c>
      <c r="V23">
        <f t="shared" si="10"/>
        <v>0.69964610913264069</v>
      </c>
      <c r="W23">
        <f t="shared" si="11"/>
        <v>0.44563632209957815</v>
      </c>
      <c r="X23">
        <f t="shared" si="12"/>
        <v>321.47350186137146</v>
      </c>
      <c r="Y23">
        <f t="shared" si="13"/>
        <v>30.665036809799243</v>
      </c>
      <c r="Z23">
        <f t="shared" si="14"/>
        <v>31.085100000000001</v>
      </c>
      <c r="AA23">
        <f t="shared" si="15"/>
        <v>4.5333147083951841</v>
      </c>
      <c r="AB23">
        <f t="shared" si="16"/>
        <v>66.030772630308391</v>
      </c>
      <c r="AC23">
        <f t="shared" si="17"/>
        <v>3.0728852929466703</v>
      </c>
      <c r="AD23">
        <f t="shared" si="18"/>
        <v>4.6537170027542638</v>
      </c>
      <c r="AE23">
        <f t="shared" si="19"/>
        <v>1.4604294154485138</v>
      </c>
      <c r="AF23">
        <f t="shared" si="20"/>
        <v>-470.9388224575211</v>
      </c>
      <c r="AG23">
        <f t="shared" si="21"/>
        <v>72.580014827306471</v>
      </c>
      <c r="AH23">
        <f t="shared" si="22"/>
        <v>5.5960500532773798</v>
      </c>
      <c r="AI23">
        <f t="shared" si="23"/>
        <v>-71.289255715565773</v>
      </c>
      <c r="AJ23">
        <v>0</v>
      </c>
      <c r="AK23">
        <v>0</v>
      </c>
      <c r="AL23">
        <f t="shared" si="24"/>
        <v>1</v>
      </c>
      <c r="AM23">
        <f t="shared" si="25"/>
        <v>0</v>
      </c>
      <c r="AN23">
        <f t="shared" si="26"/>
        <v>51848.429418845124</v>
      </c>
      <c r="AO23" t="s">
        <v>402</v>
      </c>
      <c r="AP23">
        <v>10366.9</v>
      </c>
      <c r="AQ23">
        <v>993.59653846153856</v>
      </c>
      <c r="AR23">
        <v>3431.87</v>
      </c>
      <c r="AS23">
        <f t="shared" si="27"/>
        <v>0.71047955241266758</v>
      </c>
      <c r="AT23">
        <v>-3.9894345373445681</v>
      </c>
      <c r="AU23" t="s">
        <v>441</v>
      </c>
      <c r="AV23">
        <v>10224.5</v>
      </c>
      <c r="AW23">
        <v>809.37948000000006</v>
      </c>
      <c r="AX23">
        <v>969.28</v>
      </c>
      <c r="AY23">
        <f t="shared" si="28"/>
        <v>0.16496834763948487</v>
      </c>
      <c r="AZ23">
        <v>0.5</v>
      </c>
      <c r="BA23">
        <f t="shared" si="29"/>
        <v>1681.0037999281717</v>
      </c>
      <c r="BB23">
        <f t="shared" si="30"/>
        <v>-1.403970085859533</v>
      </c>
      <c r="BC23">
        <f t="shared" si="31"/>
        <v>138.65620962492284</v>
      </c>
      <c r="BD23">
        <f t="shared" si="32"/>
        <v>1.5380479518223044E-3</v>
      </c>
      <c r="BE23">
        <f t="shared" si="33"/>
        <v>2.5406384120171674</v>
      </c>
      <c r="BF23">
        <f t="shared" si="34"/>
        <v>572.49110522224612</v>
      </c>
      <c r="BG23" t="s">
        <v>442</v>
      </c>
      <c r="BH23">
        <v>643.74</v>
      </c>
      <c r="BI23">
        <f t="shared" si="35"/>
        <v>643.74</v>
      </c>
      <c r="BJ23">
        <f t="shared" si="36"/>
        <v>0.33585754374380983</v>
      </c>
      <c r="BK23">
        <f t="shared" si="37"/>
        <v>0.49118547643914706</v>
      </c>
      <c r="BL23">
        <f t="shared" si="38"/>
        <v>0.88324073841607098</v>
      </c>
      <c r="BM23">
        <f t="shared" si="39"/>
        <v>-6.5757928601932472</v>
      </c>
      <c r="BN23">
        <f t="shared" si="40"/>
        <v>1.0099728512183352</v>
      </c>
      <c r="BO23">
        <f t="shared" si="41"/>
        <v>0.39066438724507391</v>
      </c>
      <c r="BP23">
        <f t="shared" si="42"/>
        <v>0.60933561275492609</v>
      </c>
      <c r="BQ23">
        <v>1757</v>
      </c>
      <c r="BR23">
        <v>300</v>
      </c>
      <c r="BS23">
        <v>300</v>
      </c>
      <c r="BT23">
        <v>300</v>
      </c>
      <c r="BU23">
        <v>10224.5</v>
      </c>
      <c r="BV23">
        <v>933.11</v>
      </c>
      <c r="BW23">
        <v>-1.0883800000000001E-2</v>
      </c>
      <c r="BX23">
        <v>-0.36</v>
      </c>
      <c r="BY23" t="s">
        <v>405</v>
      </c>
      <c r="BZ23" t="s">
        <v>405</v>
      </c>
      <c r="CA23" t="s">
        <v>405</v>
      </c>
      <c r="CB23" t="s">
        <v>405</v>
      </c>
      <c r="CC23" t="s">
        <v>405</v>
      </c>
      <c r="CD23" t="s">
        <v>405</v>
      </c>
      <c r="CE23" t="s">
        <v>405</v>
      </c>
      <c r="CF23" t="s">
        <v>405</v>
      </c>
      <c r="CG23" t="s">
        <v>405</v>
      </c>
      <c r="CH23" t="s">
        <v>405</v>
      </c>
      <c r="CI23">
        <f t="shared" si="43"/>
        <v>1999.77</v>
      </c>
      <c r="CJ23">
        <f t="shared" si="44"/>
        <v>1681.0037999281717</v>
      </c>
      <c r="CK23">
        <f t="shared" si="45"/>
        <v>0.84059856879949779</v>
      </c>
      <c r="CL23">
        <f t="shared" si="46"/>
        <v>0.16075523778303077</v>
      </c>
      <c r="CM23">
        <v>6</v>
      </c>
      <c r="CN23">
        <v>0.5</v>
      </c>
      <c r="CO23" t="s">
        <v>406</v>
      </c>
      <c r="CP23">
        <v>2</v>
      </c>
      <c r="CQ23">
        <v>1659731503.5999999</v>
      </c>
      <c r="CR23">
        <v>50.927500000000002</v>
      </c>
      <c r="CS23">
        <v>49.895400000000002</v>
      </c>
      <c r="CT23">
        <v>30.887699999999999</v>
      </c>
      <c r="CU23">
        <v>18.4694</v>
      </c>
      <c r="CV23">
        <v>50.0092</v>
      </c>
      <c r="CW23">
        <v>30.777699999999999</v>
      </c>
      <c r="CX23">
        <v>500.02199999999999</v>
      </c>
      <c r="CY23">
        <v>99.385900000000007</v>
      </c>
      <c r="CZ23">
        <v>9.9827100000000002E-2</v>
      </c>
      <c r="DA23">
        <v>31.5459</v>
      </c>
      <c r="DB23">
        <v>31.085100000000001</v>
      </c>
      <c r="DC23">
        <v>999.9</v>
      </c>
      <c r="DD23">
        <v>0</v>
      </c>
      <c r="DE23">
        <v>0</v>
      </c>
      <c r="DF23">
        <v>10016.200000000001</v>
      </c>
      <c r="DG23">
        <v>0</v>
      </c>
      <c r="DH23">
        <v>1435.11</v>
      </c>
      <c r="DI23">
        <v>1.0321100000000001</v>
      </c>
      <c r="DJ23">
        <v>52.550600000000003</v>
      </c>
      <c r="DK23">
        <v>50.834200000000003</v>
      </c>
      <c r="DL23">
        <v>12.4183</v>
      </c>
      <c r="DM23">
        <v>49.895400000000002</v>
      </c>
      <c r="DN23">
        <v>18.4694</v>
      </c>
      <c r="DO23">
        <v>3.0697999999999999</v>
      </c>
      <c r="DP23">
        <v>1.8355999999999999</v>
      </c>
      <c r="DQ23">
        <v>24.4114</v>
      </c>
      <c r="DR23">
        <v>16.093299999999999</v>
      </c>
      <c r="DS23">
        <v>1999.77</v>
      </c>
      <c r="DT23">
        <v>0.97999700000000001</v>
      </c>
      <c r="DU23">
        <v>2.0003300000000002E-2</v>
      </c>
      <c r="DV23">
        <v>0</v>
      </c>
      <c r="DW23">
        <v>809.73199999999997</v>
      </c>
      <c r="DX23">
        <v>5.0001199999999999</v>
      </c>
      <c r="DY23">
        <v>16535.400000000001</v>
      </c>
      <c r="DZ23">
        <v>16030.2</v>
      </c>
      <c r="EA23">
        <v>51.561999999999998</v>
      </c>
      <c r="EB23">
        <v>53.375</v>
      </c>
      <c r="EC23">
        <v>52.436999999999998</v>
      </c>
      <c r="ED23">
        <v>53</v>
      </c>
      <c r="EE23">
        <v>52.936999999999998</v>
      </c>
      <c r="EF23">
        <v>1954.87</v>
      </c>
      <c r="EG23">
        <v>39.9</v>
      </c>
      <c r="EH23">
        <v>0</v>
      </c>
      <c r="EI23">
        <v>189.39999985694891</v>
      </c>
      <c r="EJ23">
        <v>0</v>
      </c>
      <c r="EK23">
        <v>809.37948000000006</v>
      </c>
      <c r="EL23">
        <v>1.696307682314885</v>
      </c>
      <c r="EM23">
        <v>-78.423076887090858</v>
      </c>
      <c r="EN23">
        <v>16557.407999999999</v>
      </c>
      <c r="EO23">
        <v>15</v>
      </c>
      <c r="EP23">
        <v>1659731396.5999999</v>
      </c>
      <c r="EQ23" t="s">
        <v>443</v>
      </c>
      <c r="ER23">
        <v>1659731376.0999999</v>
      </c>
      <c r="ES23">
        <v>1659731396.5999999</v>
      </c>
      <c r="ET23">
        <v>33</v>
      </c>
      <c r="EU23">
        <v>2.9000000000000001E-2</v>
      </c>
      <c r="EV23">
        <v>-8.0000000000000002E-3</v>
      </c>
      <c r="EW23">
        <v>0.91700000000000004</v>
      </c>
      <c r="EX23">
        <v>-0.224</v>
      </c>
      <c r="EY23">
        <v>50</v>
      </c>
      <c r="EZ23">
        <v>19</v>
      </c>
      <c r="FA23">
        <v>0.22</v>
      </c>
      <c r="FB23">
        <v>0.01</v>
      </c>
      <c r="FC23">
        <v>-1.4460161671748959</v>
      </c>
      <c r="FD23">
        <v>0.28652601080207929</v>
      </c>
      <c r="FE23">
        <v>4.5098069817270742E-2</v>
      </c>
      <c r="FF23">
        <v>1</v>
      </c>
      <c r="FG23">
        <v>0.78644933949404072</v>
      </c>
      <c r="FH23">
        <v>0.1976777545985593</v>
      </c>
      <c r="FI23">
        <v>3.0803087134614542E-2</v>
      </c>
      <c r="FJ23">
        <v>0</v>
      </c>
      <c r="FK23">
        <v>1</v>
      </c>
      <c r="FL23">
        <v>2</v>
      </c>
      <c r="FM23" t="s">
        <v>438</v>
      </c>
      <c r="FN23">
        <v>2.9262899999999998</v>
      </c>
      <c r="FO23">
        <v>2.70289</v>
      </c>
      <c r="FP23">
        <v>1.3965200000000001E-2</v>
      </c>
      <c r="FQ23">
        <v>1.40818E-2</v>
      </c>
      <c r="FR23">
        <v>0.13417200000000001</v>
      </c>
      <c r="FS23">
        <v>9.3260899999999994E-2</v>
      </c>
      <c r="FT23">
        <v>34227.800000000003</v>
      </c>
      <c r="FU23">
        <v>18862.900000000001</v>
      </c>
      <c r="FV23">
        <v>31215.1</v>
      </c>
      <c r="FW23">
        <v>20835.599999999999</v>
      </c>
      <c r="FX23">
        <v>36682.9</v>
      </c>
      <c r="FY23">
        <v>32164.2</v>
      </c>
      <c r="FZ23">
        <v>47268.4</v>
      </c>
      <c r="GA23">
        <v>39880.9</v>
      </c>
      <c r="GB23">
        <v>1.8553999999999999</v>
      </c>
      <c r="GC23">
        <v>1.7555000000000001</v>
      </c>
      <c r="GD23">
        <v>1.53854E-2</v>
      </c>
      <c r="GE23">
        <v>0</v>
      </c>
      <c r="GF23">
        <v>30.835100000000001</v>
      </c>
      <c r="GG23">
        <v>999.9</v>
      </c>
      <c r="GH23">
        <v>39.9</v>
      </c>
      <c r="GI23">
        <v>44.6</v>
      </c>
      <c r="GJ23">
        <v>37.899099999999997</v>
      </c>
      <c r="GK23">
        <v>61.270200000000003</v>
      </c>
      <c r="GL23">
        <v>19.122599999999998</v>
      </c>
      <c r="GM23">
        <v>1</v>
      </c>
      <c r="GN23">
        <v>1.1481600000000001</v>
      </c>
      <c r="GO23">
        <v>4.2839200000000002</v>
      </c>
      <c r="GP23">
        <v>20.082100000000001</v>
      </c>
      <c r="GQ23">
        <v>5.1924299999999999</v>
      </c>
      <c r="GR23">
        <v>11.950100000000001</v>
      </c>
      <c r="GS23">
        <v>4.9916499999999999</v>
      </c>
      <c r="GT23">
        <v>3.29108</v>
      </c>
      <c r="GU23">
        <v>9999</v>
      </c>
      <c r="GV23">
        <v>9999</v>
      </c>
      <c r="GW23">
        <v>9999</v>
      </c>
      <c r="GX23">
        <v>999.9</v>
      </c>
      <c r="GY23">
        <v>1.8763700000000001</v>
      </c>
      <c r="GZ23">
        <v>1.8753</v>
      </c>
      <c r="HA23">
        <v>1.8757600000000001</v>
      </c>
      <c r="HB23">
        <v>1.8792800000000001</v>
      </c>
      <c r="HC23">
        <v>1.8729</v>
      </c>
      <c r="HD23">
        <v>1.8706</v>
      </c>
      <c r="HE23">
        <v>1.8727100000000001</v>
      </c>
      <c r="HF23">
        <v>1.87575</v>
      </c>
      <c r="HG23">
        <v>0</v>
      </c>
      <c r="HH23">
        <v>0</v>
      </c>
      <c r="HI23">
        <v>0</v>
      </c>
      <c r="HJ23">
        <v>0</v>
      </c>
      <c r="HK23" t="s">
        <v>409</v>
      </c>
      <c r="HL23" t="s">
        <v>410</v>
      </c>
      <c r="HM23" t="s">
        <v>411</v>
      </c>
      <c r="HN23" t="s">
        <v>411</v>
      </c>
      <c r="HO23" t="s">
        <v>411</v>
      </c>
      <c r="HP23" t="s">
        <v>411</v>
      </c>
      <c r="HQ23">
        <v>0</v>
      </c>
      <c r="HR23">
        <v>100</v>
      </c>
      <c r="HS23">
        <v>100</v>
      </c>
      <c r="HT23">
        <v>0.91800000000000004</v>
      </c>
      <c r="HU23">
        <v>0.11</v>
      </c>
      <c r="HV23">
        <v>0.82664402368698786</v>
      </c>
      <c r="HW23">
        <v>1.812336702895212E-3</v>
      </c>
      <c r="HX23">
        <v>3.8619255251623539E-7</v>
      </c>
      <c r="HY23">
        <v>-5.7368983599850312E-11</v>
      </c>
      <c r="HZ23">
        <v>-0.237060426616167</v>
      </c>
      <c r="IA23">
        <v>-3.0293124852242E-2</v>
      </c>
      <c r="IB23">
        <v>2.0697258898176802E-3</v>
      </c>
      <c r="IC23">
        <v>-2.3362980786251589E-5</v>
      </c>
      <c r="ID23">
        <v>3</v>
      </c>
      <c r="IE23">
        <v>2169</v>
      </c>
      <c r="IF23">
        <v>1</v>
      </c>
      <c r="IG23">
        <v>29</v>
      </c>
      <c r="IH23">
        <v>2.1</v>
      </c>
      <c r="II23">
        <v>1.8</v>
      </c>
      <c r="IJ23">
        <v>0.245361</v>
      </c>
      <c r="IK23">
        <v>2.4853499999999999</v>
      </c>
      <c r="IL23">
        <v>1.5490699999999999</v>
      </c>
      <c r="IM23">
        <v>2.2912599999999999</v>
      </c>
      <c r="IN23">
        <v>1.5918000000000001</v>
      </c>
      <c r="IO23">
        <v>2.3950200000000001</v>
      </c>
      <c r="IP23">
        <v>46.502800000000001</v>
      </c>
      <c r="IQ23">
        <v>24.017499999999998</v>
      </c>
      <c r="IR23">
        <v>18</v>
      </c>
      <c r="IS23">
        <v>511.767</v>
      </c>
      <c r="IT23">
        <v>418.44099999999997</v>
      </c>
      <c r="IU23">
        <v>25.153300000000002</v>
      </c>
      <c r="IV23">
        <v>40.775199999999998</v>
      </c>
      <c r="IW23">
        <v>30.001300000000001</v>
      </c>
      <c r="IX23">
        <v>40.801299999999998</v>
      </c>
      <c r="IY23">
        <v>40.801400000000001</v>
      </c>
      <c r="IZ23">
        <v>4.9566100000000004</v>
      </c>
      <c r="JA23">
        <v>50.924300000000002</v>
      </c>
      <c r="JB23">
        <v>0</v>
      </c>
      <c r="JC23">
        <v>25.144200000000001</v>
      </c>
      <c r="JD23">
        <v>50</v>
      </c>
      <c r="JE23">
        <v>18.346</v>
      </c>
      <c r="JF23">
        <v>98.128900000000002</v>
      </c>
      <c r="JG23">
        <v>97.490200000000002</v>
      </c>
    </row>
    <row r="24" spans="1:267" x14ac:dyDescent="0.3">
      <c r="A24">
        <v>8</v>
      </c>
      <c r="B24">
        <v>1659731693.0999999</v>
      </c>
      <c r="C24">
        <v>1204</v>
      </c>
      <c r="D24" t="s">
        <v>444</v>
      </c>
      <c r="E24" t="s">
        <v>445</v>
      </c>
      <c r="F24" t="s">
        <v>398</v>
      </c>
      <c r="G24" t="s">
        <v>399</v>
      </c>
      <c r="H24" t="s">
        <v>400</v>
      </c>
      <c r="I24" t="s">
        <v>31</v>
      </c>
      <c r="J24" t="s">
        <v>401</v>
      </c>
      <c r="K24">
        <f t="shared" si="0"/>
        <v>-10.88422977641417</v>
      </c>
      <c r="L24">
        <v>1659731693.0999999</v>
      </c>
      <c r="M24">
        <f t="shared" si="1"/>
        <v>1.1705473186950317E-2</v>
      </c>
      <c r="N24">
        <f t="shared" si="2"/>
        <v>11.705473186950318</v>
      </c>
      <c r="O24">
        <f t="shared" si="3"/>
        <v>-3.9840204518120452</v>
      </c>
      <c r="P24">
        <f t="shared" si="4"/>
        <v>24.383199999999999</v>
      </c>
      <c r="Q24">
        <f t="shared" si="5"/>
        <v>31.729700530516574</v>
      </c>
      <c r="R24">
        <f t="shared" si="6"/>
        <v>3.1564345321062852</v>
      </c>
      <c r="S24">
        <f t="shared" si="7"/>
        <v>2.4256130123015995</v>
      </c>
      <c r="T24">
        <f t="shared" si="8"/>
        <v>0.91356870031694537</v>
      </c>
      <c r="U24">
        <f t="shared" si="9"/>
        <v>2.915453398645103</v>
      </c>
      <c r="V24">
        <f t="shared" si="10"/>
        <v>0.77952380192948756</v>
      </c>
      <c r="W24">
        <f t="shared" si="11"/>
        <v>0.49759833410833643</v>
      </c>
      <c r="X24">
        <f t="shared" si="12"/>
        <v>321.52297786139292</v>
      </c>
      <c r="Y24">
        <f t="shared" si="13"/>
        <v>30.49896024539758</v>
      </c>
      <c r="Z24">
        <f t="shared" si="14"/>
        <v>31.1663</v>
      </c>
      <c r="AA24">
        <f t="shared" si="15"/>
        <v>4.5543323518721506</v>
      </c>
      <c r="AB24">
        <f t="shared" si="16"/>
        <v>66.614204092138635</v>
      </c>
      <c r="AC24">
        <f t="shared" si="17"/>
        <v>3.1181450649623996</v>
      </c>
      <c r="AD24">
        <f t="shared" si="18"/>
        <v>4.6809011793482984</v>
      </c>
      <c r="AE24">
        <f t="shared" si="19"/>
        <v>1.4361872869097509</v>
      </c>
      <c r="AF24">
        <f t="shared" si="20"/>
        <v>-516.21136754450902</v>
      </c>
      <c r="AG24">
        <f t="shared" si="21"/>
        <v>75.791194773303189</v>
      </c>
      <c r="AH24">
        <f t="shared" si="22"/>
        <v>5.8612432664023126</v>
      </c>
      <c r="AI24">
        <f t="shared" si="23"/>
        <v>-113.0359516434106</v>
      </c>
      <c r="AJ24">
        <v>0</v>
      </c>
      <c r="AK24">
        <v>0</v>
      </c>
      <c r="AL24">
        <f t="shared" si="24"/>
        <v>1</v>
      </c>
      <c r="AM24">
        <f t="shared" si="25"/>
        <v>0</v>
      </c>
      <c r="AN24">
        <f t="shared" si="26"/>
        <v>51656.871830711949</v>
      </c>
      <c r="AO24" t="s">
        <v>402</v>
      </c>
      <c r="AP24">
        <v>10366.9</v>
      </c>
      <c r="AQ24">
        <v>993.59653846153856</v>
      </c>
      <c r="AR24">
        <v>3431.87</v>
      </c>
      <c r="AS24">
        <f t="shared" si="27"/>
        <v>0.71047955241266758</v>
      </c>
      <c r="AT24">
        <v>-3.9894345373445681</v>
      </c>
      <c r="AU24" t="s">
        <v>446</v>
      </c>
      <c r="AV24">
        <v>10224.4</v>
      </c>
      <c r="AW24">
        <v>818.88807692307694</v>
      </c>
      <c r="AX24">
        <v>948.23500000000001</v>
      </c>
      <c r="AY24">
        <f t="shared" si="28"/>
        <v>0.13640808773871782</v>
      </c>
      <c r="AZ24">
        <v>0.5</v>
      </c>
      <c r="BA24">
        <f t="shared" si="29"/>
        <v>1681.2641999281827</v>
      </c>
      <c r="BB24">
        <f t="shared" si="30"/>
        <v>-3.9840204518120452</v>
      </c>
      <c r="BC24">
        <f t="shared" si="31"/>
        <v>114.66901724788438</v>
      </c>
      <c r="BD24">
        <f t="shared" si="32"/>
        <v>3.2202467243126578E-6</v>
      </c>
      <c r="BE24">
        <f t="shared" si="33"/>
        <v>2.6192188645219798</v>
      </c>
      <c r="BF24">
        <f t="shared" si="34"/>
        <v>565.08371486181932</v>
      </c>
      <c r="BG24" t="s">
        <v>447</v>
      </c>
      <c r="BH24">
        <v>652.82000000000005</v>
      </c>
      <c r="BI24">
        <f t="shared" si="35"/>
        <v>652.82000000000005</v>
      </c>
      <c r="BJ24">
        <f t="shared" si="36"/>
        <v>0.31154197008125617</v>
      </c>
      <c r="BK24">
        <f t="shared" si="37"/>
        <v>0.43784819009502934</v>
      </c>
      <c r="BL24">
        <f t="shared" si="38"/>
        <v>0.89369928572713697</v>
      </c>
      <c r="BM24">
        <f t="shared" si="39"/>
        <v>-2.8514668475495961</v>
      </c>
      <c r="BN24">
        <f t="shared" si="40"/>
        <v>1.0186039585703059</v>
      </c>
      <c r="BO24">
        <f t="shared" si="41"/>
        <v>0.34905387379902875</v>
      </c>
      <c r="BP24">
        <f t="shared" si="42"/>
        <v>0.65094612620097125</v>
      </c>
      <c r="BQ24">
        <v>1759</v>
      </c>
      <c r="BR24">
        <v>300</v>
      </c>
      <c r="BS24">
        <v>300</v>
      </c>
      <c r="BT24">
        <v>300</v>
      </c>
      <c r="BU24">
        <v>10224.4</v>
      </c>
      <c r="BV24">
        <v>917.51</v>
      </c>
      <c r="BW24">
        <v>-1.08834E-2</v>
      </c>
      <c r="BX24">
        <v>-0.35</v>
      </c>
      <c r="BY24" t="s">
        <v>405</v>
      </c>
      <c r="BZ24" t="s">
        <v>405</v>
      </c>
      <c r="CA24" t="s">
        <v>405</v>
      </c>
      <c r="CB24" t="s">
        <v>405</v>
      </c>
      <c r="CC24" t="s">
        <v>405</v>
      </c>
      <c r="CD24" t="s">
        <v>405</v>
      </c>
      <c r="CE24" t="s">
        <v>405</v>
      </c>
      <c r="CF24" t="s">
        <v>405</v>
      </c>
      <c r="CG24" t="s">
        <v>405</v>
      </c>
      <c r="CH24" t="s">
        <v>405</v>
      </c>
      <c r="CI24">
        <f t="shared" si="43"/>
        <v>2000.08</v>
      </c>
      <c r="CJ24">
        <f t="shared" si="44"/>
        <v>1681.2641999281827</v>
      </c>
      <c r="CK24">
        <f t="shared" si="45"/>
        <v>0.84059847602505045</v>
      </c>
      <c r="CL24">
        <f t="shared" si="46"/>
        <v>0.16075505872834733</v>
      </c>
      <c r="CM24">
        <v>6</v>
      </c>
      <c r="CN24">
        <v>0.5</v>
      </c>
      <c r="CO24" t="s">
        <v>406</v>
      </c>
      <c r="CP24">
        <v>2</v>
      </c>
      <c r="CQ24">
        <v>1659731693.0999999</v>
      </c>
      <c r="CR24">
        <v>24.383199999999999</v>
      </c>
      <c r="CS24">
        <v>19.945</v>
      </c>
      <c r="CT24">
        <v>31.344799999999999</v>
      </c>
      <c r="CU24">
        <v>17.738900000000001</v>
      </c>
      <c r="CV24">
        <v>23.531400000000001</v>
      </c>
      <c r="CW24">
        <v>31.227399999999999</v>
      </c>
      <c r="CX24">
        <v>500.01400000000001</v>
      </c>
      <c r="CY24">
        <v>99.378699999999995</v>
      </c>
      <c r="CZ24">
        <v>0.100163</v>
      </c>
      <c r="DA24">
        <v>31.648499999999999</v>
      </c>
      <c r="DB24">
        <v>31.1663</v>
      </c>
      <c r="DC24">
        <v>999.9</v>
      </c>
      <c r="DD24">
        <v>0</v>
      </c>
      <c r="DE24">
        <v>0</v>
      </c>
      <c r="DF24">
        <v>9981.8799999999992</v>
      </c>
      <c r="DG24">
        <v>0</v>
      </c>
      <c r="DH24">
        <v>1439.74</v>
      </c>
      <c r="DI24">
        <v>4.4382000000000001</v>
      </c>
      <c r="DJ24">
        <v>25.1722</v>
      </c>
      <c r="DK24">
        <v>20.305199999999999</v>
      </c>
      <c r="DL24">
        <v>13.6059</v>
      </c>
      <c r="DM24">
        <v>19.945</v>
      </c>
      <c r="DN24">
        <v>17.738900000000001</v>
      </c>
      <c r="DO24">
        <v>3.1150099999999998</v>
      </c>
      <c r="DP24">
        <v>1.7628699999999999</v>
      </c>
      <c r="DQ24">
        <v>24.655799999999999</v>
      </c>
      <c r="DR24">
        <v>15.461399999999999</v>
      </c>
      <c r="DS24">
        <v>2000.08</v>
      </c>
      <c r="DT24">
        <v>0.98</v>
      </c>
      <c r="DU24">
        <v>2.0000299999999999E-2</v>
      </c>
      <c r="DV24">
        <v>0</v>
      </c>
      <c r="DW24">
        <v>819.07600000000002</v>
      </c>
      <c r="DX24">
        <v>5.0001199999999999</v>
      </c>
      <c r="DY24">
        <v>16743.8</v>
      </c>
      <c r="DZ24">
        <v>16032.7</v>
      </c>
      <c r="EA24">
        <v>51.625</v>
      </c>
      <c r="EB24">
        <v>53.436999999999998</v>
      </c>
      <c r="EC24">
        <v>52.561999999999998</v>
      </c>
      <c r="ED24">
        <v>53</v>
      </c>
      <c r="EE24">
        <v>52.936999999999998</v>
      </c>
      <c r="EF24">
        <v>1955.18</v>
      </c>
      <c r="EG24">
        <v>39.9</v>
      </c>
      <c r="EH24">
        <v>0</v>
      </c>
      <c r="EI24">
        <v>188.79999995231631</v>
      </c>
      <c r="EJ24">
        <v>0</v>
      </c>
      <c r="EK24">
        <v>818.88807692307694</v>
      </c>
      <c r="EL24">
        <v>0.44006836848919878</v>
      </c>
      <c r="EM24">
        <v>29.487179397336909</v>
      </c>
      <c r="EN24">
        <v>16738.50384615385</v>
      </c>
      <c r="EO24">
        <v>15</v>
      </c>
      <c r="EP24">
        <v>1659731584.0999999</v>
      </c>
      <c r="EQ24" t="s">
        <v>448</v>
      </c>
      <c r="ER24">
        <v>1659731576.5999999</v>
      </c>
      <c r="ES24">
        <v>1659731584.0999999</v>
      </c>
      <c r="ET24">
        <v>34</v>
      </c>
      <c r="EU24">
        <v>-1.7999999999999999E-2</v>
      </c>
      <c r="EV24">
        <v>-6.0000000000000001E-3</v>
      </c>
      <c r="EW24">
        <v>0.84399999999999997</v>
      </c>
      <c r="EX24">
        <v>-0.22800000000000001</v>
      </c>
      <c r="EY24">
        <v>20</v>
      </c>
      <c r="EZ24">
        <v>19</v>
      </c>
      <c r="FA24">
        <v>0.24</v>
      </c>
      <c r="FB24">
        <v>0.01</v>
      </c>
      <c r="FC24">
        <v>-4.0321329398178616</v>
      </c>
      <c r="FD24">
        <v>0.4390904603704664</v>
      </c>
      <c r="FE24">
        <v>7.5450121276961393E-2</v>
      </c>
      <c r="FF24">
        <v>1</v>
      </c>
      <c r="FG24">
        <v>0.85710421006921278</v>
      </c>
      <c r="FH24">
        <v>0.39539083834788019</v>
      </c>
      <c r="FI24">
        <v>5.8572842434420541E-2</v>
      </c>
      <c r="FJ24">
        <v>0</v>
      </c>
      <c r="FK24">
        <v>1</v>
      </c>
      <c r="FL24">
        <v>2</v>
      </c>
      <c r="FM24" t="s">
        <v>438</v>
      </c>
      <c r="FN24">
        <v>2.9260299999999999</v>
      </c>
      <c r="FO24">
        <v>2.7029299999999998</v>
      </c>
      <c r="FP24">
        <v>6.5584700000000003E-3</v>
      </c>
      <c r="FQ24">
        <v>5.6150699999999998E-3</v>
      </c>
      <c r="FR24">
        <v>0.13542899999999999</v>
      </c>
      <c r="FS24">
        <v>9.0547199999999994E-2</v>
      </c>
      <c r="FT24">
        <v>34460.699999999997</v>
      </c>
      <c r="FU24">
        <v>19013.099999999999</v>
      </c>
      <c r="FV24">
        <v>31194.9</v>
      </c>
      <c r="FW24">
        <v>20824.3</v>
      </c>
      <c r="FX24">
        <v>36610.199999999997</v>
      </c>
      <c r="FY24">
        <v>32242</v>
      </c>
      <c r="FZ24">
        <v>47239.1</v>
      </c>
      <c r="GA24">
        <v>39859.599999999999</v>
      </c>
      <c r="GB24">
        <v>1.8528</v>
      </c>
      <c r="GC24">
        <v>1.7517799999999999</v>
      </c>
      <c r="GD24">
        <v>1.8160800000000001E-2</v>
      </c>
      <c r="GE24">
        <v>0</v>
      </c>
      <c r="GF24">
        <v>30.871300000000002</v>
      </c>
      <c r="GG24">
        <v>999.9</v>
      </c>
      <c r="GH24">
        <v>40</v>
      </c>
      <c r="GI24">
        <v>44.5</v>
      </c>
      <c r="GJ24">
        <v>37.812199999999997</v>
      </c>
      <c r="GK24">
        <v>61.3202</v>
      </c>
      <c r="GL24">
        <v>19.038499999999999</v>
      </c>
      <c r="GM24">
        <v>1</v>
      </c>
      <c r="GN24">
        <v>1.1756</v>
      </c>
      <c r="GO24">
        <v>4.0389299999999997</v>
      </c>
      <c r="GP24">
        <v>20.087</v>
      </c>
      <c r="GQ24">
        <v>5.1889900000000004</v>
      </c>
      <c r="GR24">
        <v>11.950100000000001</v>
      </c>
      <c r="GS24">
        <v>4.9928999999999997</v>
      </c>
      <c r="GT24">
        <v>3.2911800000000002</v>
      </c>
      <c r="GU24">
        <v>9999</v>
      </c>
      <c r="GV24">
        <v>9999</v>
      </c>
      <c r="GW24">
        <v>9999</v>
      </c>
      <c r="GX24">
        <v>999.9</v>
      </c>
      <c r="GY24">
        <v>1.8763700000000001</v>
      </c>
      <c r="GZ24">
        <v>1.8753</v>
      </c>
      <c r="HA24">
        <v>1.8757600000000001</v>
      </c>
      <c r="HB24">
        <v>1.8792899999999999</v>
      </c>
      <c r="HC24">
        <v>1.8728800000000001</v>
      </c>
      <c r="HD24">
        <v>1.8706499999999999</v>
      </c>
      <c r="HE24">
        <v>1.8727100000000001</v>
      </c>
      <c r="HF24">
        <v>1.87575</v>
      </c>
      <c r="HG24">
        <v>0</v>
      </c>
      <c r="HH24">
        <v>0</v>
      </c>
      <c r="HI24">
        <v>0</v>
      </c>
      <c r="HJ24">
        <v>0</v>
      </c>
      <c r="HK24" t="s">
        <v>409</v>
      </c>
      <c r="HL24" t="s">
        <v>410</v>
      </c>
      <c r="HM24" t="s">
        <v>411</v>
      </c>
      <c r="HN24" t="s">
        <v>411</v>
      </c>
      <c r="HO24" t="s">
        <v>411</v>
      </c>
      <c r="HP24" t="s">
        <v>411</v>
      </c>
      <c r="HQ24">
        <v>0</v>
      </c>
      <c r="HR24">
        <v>100</v>
      </c>
      <c r="HS24">
        <v>100</v>
      </c>
      <c r="HT24">
        <v>0.85199999999999998</v>
      </c>
      <c r="HU24">
        <v>0.1174</v>
      </c>
      <c r="HV24">
        <v>0.80895911983974944</v>
      </c>
      <c r="HW24">
        <v>1.812336702895212E-3</v>
      </c>
      <c r="HX24">
        <v>3.8619255251623539E-7</v>
      </c>
      <c r="HY24">
        <v>-5.7368983599850312E-11</v>
      </c>
      <c r="HZ24">
        <v>-0.2434171741100048</v>
      </c>
      <c r="IA24">
        <v>-3.0293124852242E-2</v>
      </c>
      <c r="IB24">
        <v>2.0697258898176802E-3</v>
      </c>
      <c r="IC24">
        <v>-2.3362980786251589E-5</v>
      </c>
      <c r="ID24">
        <v>3</v>
      </c>
      <c r="IE24">
        <v>2169</v>
      </c>
      <c r="IF24">
        <v>1</v>
      </c>
      <c r="IG24">
        <v>29</v>
      </c>
      <c r="IH24">
        <v>1.9</v>
      </c>
      <c r="II24">
        <v>1.8</v>
      </c>
      <c r="IJ24">
        <v>0.17944299999999999</v>
      </c>
      <c r="IK24">
        <v>2.50122</v>
      </c>
      <c r="IL24">
        <v>1.5490699999999999</v>
      </c>
      <c r="IM24">
        <v>2.2924799999999999</v>
      </c>
      <c r="IN24">
        <v>1.5918000000000001</v>
      </c>
      <c r="IO24">
        <v>2.4230999999999998</v>
      </c>
      <c r="IP24">
        <v>46.620199999999997</v>
      </c>
      <c r="IQ24">
        <v>24.026199999999999</v>
      </c>
      <c r="IR24">
        <v>18</v>
      </c>
      <c r="IS24">
        <v>512.04100000000005</v>
      </c>
      <c r="IT24">
        <v>417.75400000000002</v>
      </c>
      <c r="IU24">
        <v>25.319700000000001</v>
      </c>
      <c r="IV24">
        <v>41.057400000000001</v>
      </c>
      <c r="IW24">
        <v>30.0016</v>
      </c>
      <c r="IX24">
        <v>41.099200000000003</v>
      </c>
      <c r="IY24">
        <v>41.096499999999999</v>
      </c>
      <c r="IZ24">
        <v>3.6417199999999998</v>
      </c>
      <c r="JA24">
        <v>52.2166</v>
      </c>
      <c r="JB24">
        <v>0</v>
      </c>
      <c r="JC24">
        <v>25.300599999999999</v>
      </c>
      <c r="JD24">
        <v>20</v>
      </c>
      <c r="JE24">
        <v>17.486699999999999</v>
      </c>
      <c r="JF24">
        <v>98.066999999999993</v>
      </c>
      <c r="JG24">
        <v>97.437799999999996</v>
      </c>
    </row>
    <row r="25" spans="1:267" x14ac:dyDescent="0.3">
      <c r="A25">
        <v>9</v>
      </c>
      <c r="B25">
        <v>1659731792.5999999</v>
      </c>
      <c r="C25">
        <v>1303.5</v>
      </c>
      <c r="D25" t="s">
        <v>449</v>
      </c>
      <c r="E25" t="s">
        <v>450</v>
      </c>
      <c r="F25" t="s">
        <v>398</v>
      </c>
      <c r="G25" t="s">
        <v>399</v>
      </c>
      <c r="H25" t="s">
        <v>400</v>
      </c>
      <c r="I25" t="s">
        <v>31</v>
      </c>
      <c r="J25" t="s">
        <v>401</v>
      </c>
      <c r="K25">
        <f t="shared" si="0"/>
        <v>4.3021433277837291</v>
      </c>
      <c r="L25">
        <v>1659731792.5999999</v>
      </c>
      <c r="M25">
        <f t="shared" si="1"/>
        <v>9.4581890702866277E-3</v>
      </c>
      <c r="N25">
        <f t="shared" si="2"/>
        <v>9.4581890702866271</v>
      </c>
      <c r="O25">
        <f t="shared" si="3"/>
        <v>25.678871087924716</v>
      </c>
      <c r="P25">
        <f t="shared" si="4"/>
        <v>365.17500000000001</v>
      </c>
      <c r="Q25">
        <f t="shared" si="5"/>
        <v>285.00704868894178</v>
      </c>
      <c r="R25">
        <f t="shared" si="6"/>
        <v>28.349639590303564</v>
      </c>
      <c r="S25">
        <f t="shared" si="7"/>
        <v>36.323942460412496</v>
      </c>
      <c r="T25">
        <f t="shared" si="8"/>
        <v>0.63254185131833363</v>
      </c>
      <c r="U25">
        <f t="shared" si="9"/>
        <v>2.9205585618775509</v>
      </c>
      <c r="V25">
        <f t="shared" si="10"/>
        <v>0.56513933089458512</v>
      </c>
      <c r="W25">
        <f t="shared" si="11"/>
        <v>0.35866755967932074</v>
      </c>
      <c r="X25">
        <f t="shared" si="12"/>
        <v>321.54053386140055</v>
      </c>
      <c r="Y25">
        <f t="shared" si="13"/>
        <v>30.940989937872434</v>
      </c>
      <c r="Z25">
        <f t="shared" si="14"/>
        <v>30.737200000000001</v>
      </c>
      <c r="AA25">
        <f t="shared" si="15"/>
        <v>4.4442183759974334</v>
      </c>
      <c r="AB25">
        <f t="shared" si="16"/>
        <v>61.180072299291609</v>
      </c>
      <c r="AC25">
        <f t="shared" si="17"/>
        <v>2.8404442694900998</v>
      </c>
      <c r="AD25">
        <f t="shared" si="18"/>
        <v>4.6427605635944769</v>
      </c>
      <c r="AE25">
        <f t="shared" si="19"/>
        <v>1.6037741065073337</v>
      </c>
      <c r="AF25">
        <f t="shared" si="20"/>
        <v>-417.10613799964028</v>
      </c>
      <c r="AG25">
        <f t="shared" si="21"/>
        <v>120.79805912578934</v>
      </c>
      <c r="AH25">
        <f t="shared" si="22"/>
        <v>9.2991726081723503</v>
      </c>
      <c r="AI25">
        <f t="shared" si="23"/>
        <v>34.531627595721943</v>
      </c>
      <c r="AJ25">
        <v>0</v>
      </c>
      <c r="AK25">
        <v>0</v>
      </c>
      <c r="AL25">
        <f t="shared" si="24"/>
        <v>1</v>
      </c>
      <c r="AM25">
        <f t="shared" si="25"/>
        <v>0</v>
      </c>
      <c r="AN25">
        <f t="shared" si="26"/>
        <v>51825.910723926776</v>
      </c>
      <c r="AO25" t="s">
        <v>402</v>
      </c>
      <c r="AP25">
        <v>10366.9</v>
      </c>
      <c r="AQ25">
        <v>993.59653846153856</v>
      </c>
      <c r="AR25">
        <v>3431.87</v>
      </c>
      <c r="AS25">
        <f t="shared" si="27"/>
        <v>0.71047955241266758</v>
      </c>
      <c r="AT25">
        <v>-3.9894345373445681</v>
      </c>
      <c r="AU25" t="s">
        <v>451</v>
      </c>
      <c r="AV25">
        <v>10225.4</v>
      </c>
      <c r="AW25">
        <v>806.99555999999995</v>
      </c>
      <c r="AX25">
        <v>1100.8800000000001</v>
      </c>
      <c r="AY25">
        <f t="shared" si="28"/>
        <v>0.26695410943972109</v>
      </c>
      <c r="AZ25">
        <v>0.5</v>
      </c>
      <c r="BA25">
        <f t="shared" si="29"/>
        <v>1681.3565999281868</v>
      </c>
      <c r="BB25">
        <f t="shared" si="30"/>
        <v>25.678871087924716</v>
      </c>
      <c r="BC25">
        <f t="shared" si="31"/>
        <v>224.42252689221326</v>
      </c>
      <c r="BD25">
        <f t="shared" si="32"/>
        <v>1.7645457023534723E-2</v>
      </c>
      <c r="BE25">
        <f t="shared" si="33"/>
        <v>2.1173879078555333</v>
      </c>
      <c r="BF25">
        <f t="shared" si="34"/>
        <v>615.98254714113023</v>
      </c>
      <c r="BG25" t="s">
        <v>452</v>
      </c>
      <c r="BH25">
        <v>590.42999999999995</v>
      </c>
      <c r="BI25">
        <f t="shared" si="35"/>
        <v>590.42999999999995</v>
      </c>
      <c r="BJ25">
        <f t="shared" si="36"/>
        <v>0.46367451493350786</v>
      </c>
      <c r="BK25">
        <f t="shared" si="37"/>
        <v>0.57573599764913319</v>
      </c>
      <c r="BL25">
        <f t="shared" si="38"/>
        <v>0.82035517202545183</v>
      </c>
      <c r="BM25">
        <f t="shared" si="39"/>
        <v>2.739326600630251</v>
      </c>
      <c r="BN25">
        <f t="shared" si="40"/>
        <v>0.95600023408745549</v>
      </c>
      <c r="BO25">
        <f t="shared" si="41"/>
        <v>0.4212313201475083</v>
      </c>
      <c r="BP25">
        <f t="shared" si="42"/>
        <v>0.5787686798524917</v>
      </c>
      <c r="BQ25">
        <v>1761</v>
      </c>
      <c r="BR25">
        <v>300</v>
      </c>
      <c r="BS25">
        <v>300</v>
      </c>
      <c r="BT25">
        <v>300</v>
      </c>
      <c r="BU25">
        <v>10225.4</v>
      </c>
      <c r="BV25">
        <v>1027.73</v>
      </c>
      <c r="BW25">
        <v>-1.08854E-2</v>
      </c>
      <c r="BX25">
        <v>-0.08</v>
      </c>
      <c r="BY25" t="s">
        <v>405</v>
      </c>
      <c r="BZ25" t="s">
        <v>405</v>
      </c>
      <c r="CA25" t="s">
        <v>405</v>
      </c>
      <c r="CB25" t="s">
        <v>405</v>
      </c>
      <c r="CC25" t="s">
        <v>405</v>
      </c>
      <c r="CD25" t="s">
        <v>405</v>
      </c>
      <c r="CE25" t="s">
        <v>405</v>
      </c>
      <c r="CF25" t="s">
        <v>405</v>
      </c>
      <c r="CG25" t="s">
        <v>405</v>
      </c>
      <c r="CH25" t="s">
        <v>405</v>
      </c>
      <c r="CI25">
        <f t="shared" si="43"/>
        <v>2000.19</v>
      </c>
      <c r="CJ25">
        <f t="shared" si="44"/>
        <v>1681.3565999281868</v>
      </c>
      <c r="CK25">
        <f t="shared" si="45"/>
        <v>0.84059844311199772</v>
      </c>
      <c r="CL25">
        <f t="shared" si="46"/>
        <v>0.16075499520615569</v>
      </c>
      <c r="CM25">
        <v>6</v>
      </c>
      <c r="CN25">
        <v>0.5</v>
      </c>
      <c r="CO25" t="s">
        <v>406</v>
      </c>
      <c r="CP25">
        <v>2</v>
      </c>
      <c r="CQ25">
        <v>1659731792.5999999</v>
      </c>
      <c r="CR25">
        <v>365.17500000000001</v>
      </c>
      <c r="CS25">
        <v>400.12599999999998</v>
      </c>
      <c r="CT25">
        <v>28.555800000000001</v>
      </c>
      <c r="CU25">
        <v>17.532699999999998</v>
      </c>
      <c r="CV25">
        <v>363.31299999999999</v>
      </c>
      <c r="CW25">
        <v>28.809799999999999</v>
      </c>
      <c r="CX25">
        <v>500.11900000000003</v>
      </c>
      <c r="CY25">
        <v>99.370099999999994</v>
      </c>
      <c r="CZ25">
        <v>9.9859500000000004E-2</v>
      </c>
      <c r="DA25">
        <v>31.5044</v>
      </c>
      <c r="DB25">
        <v>30.737200000000001</v>
      </c>
      <c r="DC25">
        <v>999.9</v>
      </c>
      <c r="DD25">
        <v>0</v>
      </c>
      <c r="DE25">
        <v>0</v>
      </c>
      <c r="DF25">
        <v>10011.9</v>
      </c>
      <c r="DG25">
        <v>0</v>
      </c>
      <c r="DH25">
        <v>1422.68</v>
      </c>
      <c r="DI25">
        <v>-35.297199999999997</v>
      </c>
      <c r="DJ25">
        <v>375.66800000000001</v>
      </c>
      <c r="DK25">
        <v>407.26600000000002</v>
      </c>
      <c r="DL25">
        <v>11.3201</v>
      </c>
      <c r="DM25">
        <v>400.12599999999998</v>
      </c>
      <c r="DN25">
        <v>17.532699999999998</v>
      </c>
      <c r="DO25">
        <v>2.8671099999999998</v>
      </c>
      <c r="DP25">
        <v>1.7422299999999999</v>
      </c>
      <c r="DQ25">
        <v>23.275600000000001</v>
      </c>
      <c r="DR25">
        <v>15.277900000000001</v>
      </c>
      <c r="DS25">
        <v>2000.19</v>
      </c>
      <c r="DT25">
        <v>0.98</v>
      </c>
      <c r="DU25">
        <v>2.0000299999999999E-2</v>
      </c>
      <c r="DV25">
        <v>0</v>
      </c>
      <c r="DW25">
        <v>807.79600000000005</v>
      </c>
      <c r="DX25">
        <v>5.0001199999999999</v>
      </c>
      <c r="DY25">
        <v>16563.5</v>
      </c>
      <c r="DZ25">
        <v>16033.6</v>
      </c>
      <c r="EA25">
        <v>51.561999999999998</v>
      </c>
      <c r="EB25">
        <v>53.311999999999998</v>
      </c>
      <c r="EC25">
        <v>52.5</v>
      </c>
      <c r="ED25">
        <v>52.875</v>
      </c>
      <c r="EE25">
        <v>52.875</v>
      </c>
      <c r="EF25">
        <v>1955.29</v>
      </c>
      <c r="EG25">
        <v>39.9</v>
      </c>
      <c r="EH25">
        <v>0</v>
      </c>
      <c r="EI25">
        <v>99.399999856948853</v>
      </c>
      <c r="EJ25">
        <v>0</v>
      </c>
      <c r="EK25">
        <v>806.99555999999995</v>
      </c>
      <c r="EL25">
        <v>6.3898461528443482</v>
      </c>
      <c r="EM25">
        <v>131.538461749123</v>
      </c>
      <c r="EN25">
        <v>16547.436000000002</v>
      </c>
      <c r="EO25">
        <v>15</v>
      </c>
      <c r="EP25">
        <v>1659731830.5999999</v>
      </c>
      <c r="EQ25" t="s">
        <v>453</v>
      </c>
      <c r="ER25">
        <v>1659731821.5999999</v>
      </c>
      <c r="ES25">
        <v>1659731830.5999999</v>
      </c>
      <c r="ET25">
        <v>35</v>
      </c>
      <c r="EU25">
        <v>0.27400000000000002</v>
      </c>
      <c r="EV25">
        <v>0.01</v>
      </c>
      <c r="EW25">
        <v>1.8620000000000001</v>
      </c>
      <c r="EX25">
        <v>-0.254</v>
      </c>
      <c r="EY25">
        <v>400</v>
      </c>
      <c r="EZ25">
        <v>17</v>
      </c>
      <c r="FA25">
        <v>0.04</v>
      </c>
      <c r="FB25">
        <v>0.01</v>
      </c>
      <c r="FC25">
        <v>25.970639070257821</v>
      </c>
      <c r="FD25">
        <v>-0.94983879611359923</v>
      </c>
      <c r="FE25">
        <v>0.1468606226872369</v>
      </c>
      <c r="FF25">
        <v>1</v>
      </c>
      <c r="FG25">
        <v>0.64758282054354555</v>
      </c>
      <c r="FH25">
        <v>6.661333384731008E-2</v>
      </c>
      <c r="FI25">
        <v>1.009881492033461E-2</v>
      </c>
      <c r="FJ25">
        <v>1</v>
      </c>
      <c r="FK25">
        <v>2</v>
      </c>
      <c r="FL25">
        <v>2</v>
      </c>
      <c r="FM25" t="s">
        <v>408</v>
      </c>
      <c r="FN25">
        <v>2.9262000000000001</v>
      </c>
      <c r="FO25">
        <v>2.70289</v>
      </c>
      <c r="FP25">
        <v>8.85682E-2</v>
      </c>
      <c r="FQ25">
        <v>9.6102599999999996E-2</v>
      </c>
      <c r="FR25">
        <v>0.128002</v>
      </c>
      <c r="FS25">
        <v>8.9757600000000007E-2</v>
      </c>
      <c r="FT25">
        <v>31607.8</v>
      </c>
      <c r="FU25">
        <v>17278.400000000001</v>
      </c>
      <c r="FV25">
        <v>31187.4</v>
      </c>
      <c r="FW25">
        <v>20819.7</v>
      </c>
      <c r="FX25">
        <v>36911.300000000003</v>
      </c>
      <c r="FY25">
        <v>32264.400000000001</v>
      </c>
      <c r="FZ25">
        <v>47228.3</v>
      </c>
      <c r="GA25">
        <v>39851.699999999997</v>
      </c>
      <c r="GB25">
        <v>1.85</v>
      </c>
      <c r="GC25">
        <v>1.7521</v>
      </c>
      <c r="GD25">
        <v>-6.8992400000000001E-3</v>
      </c>
      <c r="GE25">
        <v>0</v>
      </c>
      <c r="GF25">
        <v>30.849299999999999</v>
      </c>
      <c r="GG25">
        <v>999.9</v>
      </c>
      <c r="GH25">
        <v>40</v>
      </c>
      <c r="GI25">
        <v>44.4</v>
      </c>
      <c r="GJ25">
        <v>37.6111</v>
      </c>
      <c r="GK25">
        <v>61.7102</v>
      </c>
      <c r="GL25">
        <v>18.4054</v>
      </c>
      <c r="GM25">
        <v>1</v>
      </c>
      <c r="GN25">
        <v>1.19659</v>
      </c>
      <c r="GO25">
        <v>5.3460400000000003</v>
      </c>
      <c r="GP25">
        <v>20.0502</v>
      </c>
      <c r="GQ25">
        <v>5.1895899999999999</v>
      </c>
      <c r="GR25">
        <v>11.950100000000001</v>
      </c>
      <c r="GS25">
        <v>4.9915000000000003</v>
      </c>
      <c r="GT25">
        <v>3.29108</v>
      </c>
      <c r="GU25">
        <v>9999</v>
      </c>
      <c r="GV25">
        <v>9999</v>
      </c>
      <c r="GW25">
        <v>9999</v>
      </c>
      <c r="GX25">
        <v>999.9</v>
      </c>
      <c r="GY25">
        <v>1.87636</v>
      </c>
      <c r="GZ25">
        <v>1.8753</v>
      </c>
      <c r="HA25">
        <v>1.8757600000000001</v>
      </c>
      <c r="HB25">
        <v>1.8792800000000001</v>
      </c>
      <c r="HC25">
        <v>1.8728800000000001</v>
      </c>
      <c r="HD25">
        <v>1.8706100000000001</v>
      </c>
      <c r="HE25">
        <v>1.8727100000000001</v>
      </c>
      <c r="HF25">
        <v>1.8757299999999999</v>
      </c>
      <c r="HG25">
        <v>0</v>
      </c>
      <c r="HH25">
        <v>0</v>
      </c>
      <c r="HI25">
        <v>0</v>
      </c>
      <c r="HJ25">
        <v>0</v>
      </c>
      <c r="HK25" t="s">
        <v>409</v>
      </c>
      <c r="HL25" t="s">
        <v>410</v>
      </c>
      <c r="HM25" t="s">
        <v>411</v>
      </c>
      <c r="HN25" t="s">
        <v>411</v>
      </c>
      <c r="HO25" t="s">
        <v>411</v>
      </c>
      <c r="HP25" t="s">
        <v>411</v>
      </c>
      <c r="HQ25">
        <v>0</v>
      </c>
      <c r="HR25">
        <v>100</v>
      </c>
      <c r="HS25">
        <v>100</v>
      </c>
      <c r="HT25">
        <v>1.8620000000000001</v>
      </c>
      <c r="HU25">
        <v>-0.254</v>
      </c>
      <c r="HV25">
        <v>0.80895911983974944</v>
      </c>
      <c r="HW25">
        <v>1.812336702895212E-3</v>
      </c>
      <c r="HX25">
        <v>3.8619255251623539E-7</v>
      </c>
      <c r="HY25">
        <v>-5.7368983599850312E-11</v>
      </c>
      <c r="HZ25">
        <v>-0.2434171741100048</v>
      </c>
      <c r="IA25">
        <v>-3.0293124852242E-2</v>
      </c>
      <c r="IB25">
        <v>2.0697258898176802E-3</v>
      </c>
      <c r="IC25">
        <v>-2.3362980786251589E-5</v>
      </c>
      <c r="ID25">
        <v>3</v>
      </c>
      <c r="IE25">
        <v>2169</v>
      </c>
      <c r="IF25">
        <v>1</v>
      </c>
      <c r="IG25">
        <v>29</v>
      </c>
      <c r="IH25">
        <v>3.6</v>
      </c>
      <c r="II25">
        <v>3.5</v>
      </c>
      <c r="IJ25">
        <v>1.01196</v>
      </c>
      <c r="IK25">
        <v>2.4475099999999999</v>
      </c>
      <c r="IL25">
        <v>1.5490699999999999</v>
      </c>
      <c r="IM25">
        <v>2.2912599999999999</v>
      </c>
      <c r="IN25">
        <v>1.5918000000000001</v>
      </c>
      <c r="IO25">
        <v>2.3022499999999999</v>
      </c>
      <c r="IP25">
        <v>46.620199999999997</v>
      </c>
      <c r="IQ25">
        <v>23.9999</v>
      </c>
      <c r="IR25">
        <v>18</v>
      </c>
      <c r="IS25">
        <v>511.01499999999999</v>
      </c>
      <c r="IT25">
        <v>418.75299999999999</v>
      </c>
      <c r="IU25">
        <v>23.8629</v>
      </c>
      <c r="IV25">
        <v>41.162300000000002</v>
      </c>
      <c r="IW25">
        <v>30.000599999999999</v>
      </c>
      <c r="IX25">
        <v>41.228700000000003</v>
      </c>
      <c r="IY25">
        <v>41.234299999999998</v>
      </c>
      <c r="IZ25">
        <v>20.285599999999999</v>
      </c>
      <c r="JA25">
        <v>52.5214</v>
      </c>
      <c r="JB25">
        <v>0</v>
      </c>
      <c r="JC25">
        <v>23.8537</v>
      </c>
      <c r="JD25">
        <v>400</v>
      </c>
      <c r="JE25">
        <v>17.291399999999999</v>
      </c>
      <c r="JF25">
        <v>98.0441</v>
      </c>
      <c r="JG25">
        <v>97.4178</v>
      </c>
    </row>
    <row r="26" spans="1:267" x14ac:dyDescent="0.3">
      <c r="A26">
        <v>10</v>
      </c>
      <c r="B26">
        <v>1659731934.5999999</v>
      </c>
      <c r="C26">
        <v>1445.5</v>
      </c>
      <c r="D26" t="s">
        <v>454</v>
      </c>
      <c r="E26" t="s">
        <v>455</v>
      </c>
      <c r="F26" t="s">
        <v>398</v>
      </c>
      <c r="G26" t="s">
        <v>399</v>
      </c>
      <c r="H26" t="s">
        <v>400</v>
      </c>
      <c r="I26" t="s">
        <v>31</v>
      </c>
      <c r="J26" t="s">
        <v>401</v>
      </c>
      <c r="K26">
        <f t="shared" si="0"/>
        <v>4.6818800743021614</v>
      </c>
      <c r="L26">
        <v>1659731934.5999999</v>
      </c>
      <c r="M26">
        <f t="shared" si="1"/>
        <v>1.0164680284261998E-2</v>
      </c>
      <c r="N26">
        <f t="shared" si="2"/>
        <v>10.164680284261998</v>
      </c>
      <c r="O26">
        <f t="shared" si="3"/>
        <v>26.707137712650685</v>
      </c>
      <c r="P26">
        <f t="shared" si="4"/>
        <v>363.47699999999998</v>
      </c>
      <c r="Q26">
        <f t="shared" si="5"/>
        <v>289.37072720981251</v>
      </c>
      <c r="R26">
        <f t="shared" si="6"/>
        <v>28.783767871524947</v>
      </c>
      <c r="S26">
        <f t="shared" si="7"/>
        <v>36.155134610600996</v>
      </c>
      <c r="T26">
        <f t="shared" si="8"/>
        <v>0.72413783854765357</v>
      </c>
      <c r="U26">
        <f t="shared" si="9"/>
        <v>2.9176023972247136</v>
      </c>
      <c r="V26">
        <f t="shared" si="10"/>
        <v>0.63715537900904184</v>
      </c>
      <c r="W26">
        <f t="shared" si="11"/>
        <v>0.40516316356047771</v>
      </c>
      <c r="X26">
        <f t="shared" si="12"/>
        <v>321.50120130711605</v>
      </c>
      <c r="Y26">
        <f t="shared" si="13"/>
        <v>30.717051684390363</v>
      </c>
      <c r="Z26">
        <f t="shared" si="14"/>
        <v>30.875</v>
      </c>
      <c r="AA26">
        <f t="shared" si="15"/>
        <v>4.4793244654435611</v>
      </c>
      <c r="AB26">
        <f t="shared" si="16"/>
        <v>63.719135389077493</v>
      </c>
      <c r="AC26">
        <f t="shared" si="17"/>
        <v>2.9517288356684999</v>
      </c>
      <c r="AD26">
        <f t="shared" si="18"/>
        <v>4.6324056621999841</v>
      </c>
      <c r="AE26">
        <f t="shared" si="19"/>
        <v>1.5275956297750612</v>
      </c>
      <c r="AF26">
        <f t="shared" si="20"/>
        <v>-448.2624005359541</v>
      </c>
      <c r="AG26">
        <f t="shared" si="21"/>
        <v>92.81905983715933</v>
      </c>
      <c r="AH26">
        <f t="shared" si="22"/>
        <v>7.1560278475489474</v>
      </c>
      <c r="AI26">
        <f t="shared" si="23"/>
        <v>-26.786111544129767</v>
      </c>
      <c r="AJ26">
        <v>0</v>
      </c>
      <c r="AK26">
        <v>0</v>
      </c>
      <c r="AL26">
        <f t="shared" si="24"/>
        <v>1</v>
      </c>
      <c r="AM26">
        <f t="shared" si="25"/>
        <v>0</v>
      </c>
      <c r="AN26">
        <f t="shared" si="26"/>
        <v>51748.739882857997</v>
      </c>
      <c r="AO26" t="s">
        <v>402</v>
      </c>
      <c r="AP26">
        <v>10366.9</v>
      </c>
      <c r="AQ26">
        <v>993.59653846153856</v>
      </c>
      <c r="AR26">
        <v>3431.87</v>
      </c>
      <c r="AS26">
        <f t="shared" si="27"/>
        <v>0.71047955241266758</v>
      </c>
      <c r="AT26">
        <v>-3.9894345373445681</v>
      </c>
      <c r="AU26" t="s">
        <v>456</v>
      </c>
      <c r="AV26">
        <v>10226</v>
      </c>
      <c r="AW26">
        <v>817.64865384615393</v>
      </c>
      <c r="AX26">
        <v>1167.6400000000001</v>
      </c>
      <c r="AY26">
        <f t="shared" si="28"/>
        <v>0.29974251152225528</v>
      </c>
      <c r="AZ26">
        <v>0.5</v>
      </c>
      <c r="BA26">
        <f t="shared" si="29"/>
        <v>1681.1468939415108</v>
      </c>
      <c r="BB26">
        <f t="shared" si="30"/>
        <v>26.707137712650685</v>
      </c>
      <c r="BC26">
        <f t="shared" si="31"/>
        <v>251.9555961139335</v>
      </c>
      <c r="BD26">
        <f t="shared" si="32"/>
        <v>1.8259304026685026E-2</v>
      </c>
      <c r="BE26">
        <f t="shared" si="33"/>
        <v>1.9391507656469453</v>
      </c>
      <c r="BF26">
        <f t="shared" si="34"/>
        <v>636.34007627061862</v>
      </c>
      <c r="BG26" t="s">
        <v>457</v>
      </c>
      <c r="BH26">
        <v>607.23</v>
      </c>
      <c r="BI26">
        <f t="shared" si="35"/>
        <v>607.23</v>
      </c>
      <c r="BJ26">
        <f t="shared" si="36"/>
        <v>0.47995101229831116</v>
      </c>
      <c r="BK26">
        <f t="shared" si="37"/>
        <v>0.62452730349894914</v>
      </c>
      <c r="BL26">
        <f t="shared" si="38"/>
        <v>0.80159949586495971</v>
      </c>
      <c r="BM26">
        <f t="shared" si="39"/>
        <v>2.0109422270741395</v>
      </c>
      <c r="BN26">
        <f t="shared" si="40"/>
        <v>0.92862020430282377</v>
      </c>
      <c r="BO26">
        <f t="shared" si="41"/>
        <v>0.46380766692367342</v>
      </c>
      <c r="BP26">
        <f t="shared" si="42"/>
        <v>0.53619233307632652</v>
      </c>
      <c r="BQ26">
        <v>1763</v>
      </c>
      <c r="BR26">
        <v>300</v>
      </c>
      <c r="BS26">
        <v>300</v>
      </c>
      <c r="BT26">
        <v>300</v>
      </c>
      <c r="BU26">
        <v>10226</v>
      </c>
      <c r="BV26">
        <v>1073.06</v>
      </c>
      <c r="BW26">
        <v>-1.0886399999999999E-2</v>
      </c>
      <c r="BX26">
        <v>-4.9000000000000004</v>
      </c>
      <c r="BY26" t="s">
        <v>405</v>
      </c>
      <c r="BZ26" t="s">
        <v>405</v>
      </c>
      <c r="CA26" t="s">
        <v>405</v>
      </c>
      <c r="CB26" t="s">
        <v>405</v>
      </c>
      <c r="CC26" t="s">
        <v>405</v>
      </c>
      <c r="CD26" t="s">
        <v>405</v>
      </c>
      <c r="CE26" t="s">
        <v>405</v>
      </c>
      <c r="CF26" t="s">
        <v>405</v>
      </c>
      <c r="CG26" t="s">
        <v>405</v>
      </c>
      <c r="CH26" t="s">
        <v>405</v>
      </c>
      <c r="CI26">
        <f t="shared" si="43"/>
        <v>1999.94</v>
      </c>
      <c r="CJ26">
        <f t="shared" si="44"/>
        <v>1681.1468939415108</v>
      </c>
      <c r="CK26">
        <f t="shared" si="45"/>
        <v>0.84059866493070334</v>
      </c>
      <c r="CL26">
        <f t="shared" si="46"/>
        <v>0.1607554233162575</v>
      </c>
      <c r="CM26">
        <v>6</v>
      </c>
      <c r="CN26">
        <v>0.5</v>
      </c>
      <c r="CO26" t="s">
        <v>406</v>
      </c>
      <c r="CP26">
        <v>2</v>
      </c>
      <c r="CQ26">
        <v>1659731934.5999999</v>
      </c>
      <c r="CR26">
        <v>363.47699999999998</v>
      </c>
      <c r="CS26">
        <v>399.95</v>
      </c>
      <c r="CT26">
        <v>29.674499999999998</v>
      </c>
      <c r="CU26">
        <v>17.841799999999999</v>
      </c>
      <c r="CV26">
        <v>361.61200000000002</v>
      </c>
      <c r="CW26">
        <v>29.920500000000001</v>
      </c>
      <c r="CX26">
        <v>500.125</v>
      </c>
      <c r="CY26">
        <v>99.370199999999997</v>
      </c>
      <c r="CZ26">
        <v>0.100013</v>
      </c>
      <c r="DA26">
        <v>31.4651</v>
      </c>
      <c r="DB26">
        <v>30.875</v>
      </c>
      <c r="DC26">
        <v>999.9</v>
      </c>
      <c r="DD26">
        <v>0</v>
      </c>
      <c r="DE26">
        <v>0</v>
      </c>
      <c r="DF26">
        <v>9995</v>
      </c>
      <c r="DG26">
        <v>0</v>
      </c>
      <c r="DH26">
        <v>1373.14</v>
      </c>
      <c r="DI26">
        <v>-36.552</v>
      </c>
      <c r="DJ26">
        <v>374.64</v>
      </c>
      <c r="DK26">
        <v>407.21499999999997</v>
      </c>
      <c r="DL26">
        <v>12.165800000000001</v>
      </c>
      <c r="DM26">
        <v>399.95</v>
      </c>
      <c r="DN26">
        <v>17.841799999999999</v>
      </c>
      <c r="DO26">
        <v>2.9818699999999998</v>
      </c>
      <c r="DP26">
        <v>1.77295</v>
      </c>
      <c r="DQ26">
        <v>23.927</v>
      </c>
      <c r="DR26">
        <v>15.5503</v>
      </c>
      <c r="DS26">
        <v>1999.94</v>
      </c>
      <c r="DT26">
        <v>0.97999700000000001</v>
      </c>
      <c r="DU26">
        <v>2.0003300000000002E-2</v>
      </c>
      <c r="DV26">
        <v>0</v>
      </c>
      <c r="DW26">
        <v>818.5</v>
      </c>
      <c r="DX26">
        <v>5.0001199999999999</v>
      </c>
      <c r="DY26">
        <v>16762.400000000001</v>
      </c>
      <c r="DZ26">
        <v>16031.5</v>
      </c>
      <c r="EA26">
        <v>51.561999999999998</v>
      </c>
      <c r="EB26">
        <v>53.25</v>
      </c>
      <c r="EC26">
        <v>52.375</v>
      </c>
      <c r="ED26">
        <v>52.811999999999998</v>
      </c>
      <c r="EE26">
        <v>52.811999999999998</v>
      </c>
      <c r="EF26">
        <v>1955.04</v>
      </c>
      <c r="EG26">
        <v>39.909999999999997</v>
      </c>
      <c r="EH26">
        <v>0</v>
      </c>
      <c r="EI26">
        <v>141.5</v>
      </c>
      <c r="EJ26">
        <v>0</v>
      </c>
      <c r="EK26">
        <v>817.64865384615393</v>
      </c>
      <c r="EL26">
        <v>10.21323076244232</v>
      </c>
      <c r="EM26">
        <v>192.21196580481791</v>
      </c>
      <c r="EN26">
        <v>16738.607692307691</v>
      </c>
      <c r="EO26">
        <v>15</v>
      </c>
      <c r="EP26">
        <v>1659731975.0999999</v>
      </c>
      <c r="EQ26" t="s">
        <v>458</v>
      </c>
      <c r="ER26">
        <v>1659731955.5999999</v>
      </c>
      <c r="ES26">
        <v>1659731975.0999999</v>
      </c>
      <c r="ET26">
        <v>36</v>
      </c>
      <c r="EU26">
        <v>4.0000000000000001E-3</v>
      </c>
      <c r="EV26">
        <v>-4.0000000000000001E-3</v>
      </c>
      <c r="EW26">
        <v>1.865</v>
      </c>
      <c r="EX26">
        <v>-0.246</v>
      </c>
      <c r="EY26">
        <v>400</v>
      </c>
      <c r="EZ26">
        <v>18</v>
      </c>
      <c r="FA26">
        <v>0.06</v>
      </c>
      <c r="FB26">
        <v>0.01</v>
      </c>
      <c r="FC26">
        <v>26.455574090398649</v>
      </c>
      <c r="FD26">
        <v>0.62265823160237754</v>
      </c>
      <c r="FE26">
        <v>9.9042489466536918E-2</v>
      </c>
      <c r="FF26">
        <v>1</v>
      </c>
      <c r="FG26">
        <v>0.77835077828774335</v>
      </c>
      <c r="FH26">
        <v>9.4593926748747281E-2</v>
      </c>
      <c r="FI26">
        <v>1.9272812639704519E-2</v>
      </c>
      <c r="FJ26">
        <v>1</v>
      </c>
      <c r="FK26">
        <v>2</v>
      </c>
      <c r="FL26">
        <v>2</v>
      </c>
      <c r="FM26" t="s">
        <v>408</v>
      </c>
      <c r="FN26">
        <v>2.9260700000000002</v>
      </c>
      <c r="FO26">
        <v>2.7029000000000001</v>
      </c>
      <c r="FP26">
        <v>8.8207400000000005E-2</v>
      </c>
      <c r="FQ26">
        <v>9.6032400000000004E-2</v>
      </c>
      <c r="FR26">
        <v>0.13137099999999999</v>
      </c>
      <c r="FS26">
        <v>9.0851399999999999E-2</v>
      </c>
      <c r="FT26">
        <v>31610.9</v>
      </c>
      <c r="FU26">
        <v>17275.2</v>
      </c>
      <c r="FV26">
        <v>31178.799999999999</v>
      </c>
      <c r="FW26">
        <v>20815.099999999999</v>
      </c>
      <c r="FX26">
        <v>36763.300000000003</v>
      </c>
      <c r="FY26">
        <v>32219.1</v>
      </c>
      <c r="FZ26">
        <v>47215.6</v>
      </c>
      <c r="GA26">
        <v>39843.1</v>
      </c>
      <c r="GB26">
        <v>1.8481799999999999</v>
      </c>
      <c r="GC26">
        <v>1.7517199999999999</v>
      </c>
      <c r="GD26">
        <v>8.2626899999999996E-3</v>
      </c>
      <c r="GE26">
        <v>0</v>
      </c>
      <c r="GF26">
        <v>30.7408</v>
      </c>
      <c r="GG26">
        <v>999.9</v>
      </c>
      <c r="GH26">
        <v>39.799999999999997</v>
      </c>
      <c r="GI26">
        <v>44.3</v>
      </c>
      <c r="GJ26">
        <v>37.232799999999997</v>
      </c>
      <c r="GK26">
        <v>61.340200000000003</v>
      </c>
      <c r="GL26">
        <v>18.4375</v>
      </c>
      <c r="GM26">
        <v>1</v>
      </c>
      <c r="GN26">
        <v>1.20553</v>
      </c>
      <c r="GO26">
        <v>4.6233599999999999</v>
      </c>
      <c r="GP26">
        <v>20.072099999999999</v>
      </c>
      <c r="GQ26">
        <v>5.19123</v>
      </c>
      <c r="GR26">
        <v>11.950100000000001</v>
      </c>
      <c r="GS26">
        <v>4.9920499999999999</v>
      </c>
      <c r="GT26">
        <v>3.2911000000000001</v>
      </c>
      <c r="GU26">
        <v>9999</v>
      </c>
      <c r="GV26">
        <v>9999</v>
      </c>
      <c r="GW26">
        <v>9999</v>
      </c>
      <c r="GX26">
        <v>999.9</v>
      </c>
      <c r="GY26">
        <v>1.8763700000000001</v>
      </c>
      <c r="GZ26">
        <v>1.8753</v>
      </c>
      <c r="HA26">
        <v>1.8757600000000001</v>
      </c>
      <c r="HB26">
        <v>1.87931</v>
      </c>
      <c r="HC26">
        <v>1.8729</v>
      </c>
      <c r="HD26">
        <v>1.87066</v>
      </c>
      <c r="HE26">
        <v>1.8727100000000001</v>
      </c>
      <c r="HF26">
        <v>1.8757200000000001</v>
      </c>
      <c r="HG26">
        <v>0</v>
      </c>
      <c r="HH26">
        <v>0</v>
      </c>
      <c r="HI26">
        <v>0</v>
      </c>
      <c r="HJ26">
        <v>0</v>
      </c>
      <c r="HK26" t="s">
        <v>409</v>
      </c>
      <c r="HL26" t="s">
        <v>410</v>
      </c>
      <c r="HM26" t="s">
        <v>411</v>
      </c>
      <c r="HN26" t="s">
        <v>411</v>
      </c>
      <c r="HO26" t="s">
        <v>411</v>
      </c>
      <c r="HP26" t="s">
        <v>411</v>
      </c>
      <c r="HQ26">
        <v>0</v>
      </c>
      <c r="HR26">
        <v>100</v>
      </c>
      <c r="HS26">
        <v>100</v>
      </c>
      <c r="HT26">
        <v>1.865</v>
      </c>
      <c r="HU26">
        <v>-0.246</v>
      </c>
      <c r="HV26">
        <v>1.08256896644692</v>
      </c>
      <c r="HW26">
        <v>1.812336702895212E-3</v>
      </c>
      <c r="HX26">
        <v>3.8619255251623539E-7</v>
      </c>
      <c r="HY26">
        <v>-5.7368983599850312E-11</v>
      </c>
      <c r="HZ26">
        <v>-0.23356126723336321</v>
      </c>
      <c r="IA26">
        <v>-3.0293124852242E-2</v>
      </c>
      <c r="IB26">
        <v>2.0697258898176802E-3</v>
      </c>
      <c r="IC26">
        <v>-2.3362980786251589E-5</v>
      </c>
      <c r="ID26">
        <v>3</v>
      </c>
      <c r="IE26">
        <v>2169</v>
      </c>
      <c r="IF26">
        <v>1</v>
      </c>
      <c r="IG26">
        <v>29</v>
      </c>
      <c r="IH26">
        <v>1.9</v>
      </c>
      <c r="II26">
        <v>1.7</v>
      </c>
      <c r="IJ26">
        <v>1.01074</v>
      </c>
      <c r="IK26">
        <v>2.4255399999999998</v>
      </c>
      <c r="IL26">
        <v>1.5490699999999999</v>
      </c>
      <c r="IM26">
        <v>2.2924799999999999</v>
      </c>
      <c r="IN26">
        <v>1.5918000000000001</v>
      </c>
      <c r="IO26">
        <v>2.36328</v>
      </c>
      <c r="IP26">
        <v>46.6496</v>
      </c>
      <c r="IQ26">
        <v>24.008700000000001</v>
      </c>
      <c r="IR26">
        <v>18</v>
      </c>
      <c r="IS26">
        <v>510.93200000000002</v>
      </c>
      <c r="IT26">
        <v>419.488</v>
      </c>
      <c r="IU26">
        <v>24.685099999999998</v>
      </c>
      <c r="IV26">
        <v>41.330199999999998</v>
      </c>
      <c r="IW26">
        <v>30.001200000000001</v>
      </c>
      <c r="IX26">
        <v>41.3992</v>
      </c>
      <c r="IY26">
        <v>41.404600000000002</v>
      </c>
      <c r="IZ26">
        <v>20.27</v>
      </c>
      <c r="JA26">
        <v>50.497799999999998</v>
      </c>
      <c r="JB26">
        <v>0</v>
      </c>
      <c r="JC26">
        <v>24.674900000000001</v>
      </c>
      <c r="JD26">
        <v>400</v>
      </c>
      <c r="JE26">
        <v>17.974799999999998</v>
      </c>
      <c r="JF26">
        <v>98.017499999999998</v>
      </c>
      <c r="JG26">
        <v>97.3964</v>
      </c>
    </row>
    <row r="27" spans="1:267" x14ac:dyDescent="0.3">
      <c r="A27">
        <v>11</v>
      </c>
      <c r="B27">
        <v>1659732082</v>
      </c>
      <c r="C27">
        <v>1592.900000095367</v>
      </c>
      <c r="D27" t="s">
        <v>459</v>
      </c>
      <c r="E27" t="s">
        <v>460</v>
      </c>
      <c r="F27" t="s">
        <v>398</v>
      </c>
      <c r="G27" t="s">
        <v>399</v>
      </c>
      <c r="H27" t="s">
        <v>400</v>
      </c>
      <c r="I27" t="s">
        <v>31</v>
      </c>
      <c r="J27" t="s">
        <v>401</v>
      </c>
      <c r="K27">
        <f t="shared" si="0"/>
        <v>4.228039835265486</v>
      </c>
      <c r="L27">
        <v>1659732082</v>
      </c>
      <c r="M27">
        <f t="shared" si="1"/>
        <v>8.7313715762671919E-3</v>
      </c>
      <c r="N27">
        <f t="shared" si="2"/>
        <v>8.7313715762671915</v>
      </c>
      <c r="O27">
        <f t="shared" si="3"/>
        <v>36.187760662550694</v>
      </c>
      <c r="P27">
        <f t="shared" si="4"/>
        <v>550.69299999999998</v>
      </c>
      <c r="Q27">
        <f t="shared" si="5"/>
        <v>432.57872510698536</v>
      </c>
      <c r="R27">
        <f t="shared" si="6"/>
        <v>43.030195253659365</v>
      </c>
      <c r="S27">
        <f t="shared" si="7"/>
        <v>54.77945617635919</v>
      </c>
      <c r="T27">
        <f t="shared" si="8"/>
        <v>0.60175779309514132</v>
      </c>
      <c r="U27">
        <f t="shared" si="9"/>
        <v>2.9179932657083971</v>
      </c>
      <c r="V27">
        <f t="shared" si="10"/>
        <v>0.54036842144899355</v>
      </c>
      <c r="W27">
        <f t="shared" si="11"/>
        <v>0.3427224702127678</v>
      </c>
      <c r="X27">
        <f t="shared" si="12"/>
        <v>321.51876886135608</v>
      </c>
      <c r="Y27">
        <f t="shared" si="13"/>
        <v>31.154029888368907</v>
      </c>
      <c r="Z27">
        <f t="shared" si="14"/>
        <v>31.102599999999999</v>
      </c>
      <c r="AA27">
        <f t="shared" si="15"/>
        <v>4.5378372173588089</v>
      </c>
      <c r="AB27">
        <f t="shared" si="16"/>
        <v>64.340868248622442</v>
      </c>
      <c r="AC27">
        <f t="shared" si="17"/>
        <v>2.9913524418219199</v>
      </c>
      <c r="AD27">
        <f t="shared" si="18"/>
        <v>4.6492261034820057</v>
      </c>
      <c r="AE27">
        <f t="shared" si="19"/>
        <v>1.5464847755368889</v>
      </c>
      <c r="AF27">
        <f t="shared" si="20"/>
        <v>-385.05348651338318</v>
      </c>
      <c r="AG27">
        <f t="shared" si="21"/>
        <v>67.063321808693559</v>
      </c>
      <c r="AH27">
        <f t="shared" si="22"/>
        <v>5.1770872830564256</v>
      </c>
      <c r="AI27">
        <f t="shared" si="23"/>
        <v>8.7056914397228979</v>
      </c>
      <c r="AJ27">
        <v>0</v>
      </c>
      <c r="AK27">
        <v>0</v>
      </c>
      <c r="AL27">
        <f t="shared" si="24"/>
        <v>1</v>
      </c>
      <c r="AM27">
        <f t="shared" si="25"/>
        <v>0</v>
      </c>
      <c r="AN27">
        <f t="shared" si="26"/>
        <v>51749.05570069082</v>
      </c>
      <c r="AO27" t="s">
        <v>402</v>
      </c>
      <c r="AP27">
        <v>10366.9</v>
      </c>
      <c r="AQ27">
        <v>993.59653846153856</v>
      </c>
      <c r="AR27">
        <v>3431.87</v>
      </c>
      <c r="AS27">
        <f t="shared" si="27"/>
        <v>0.71047955241266758</v>
      </c>
      <c r="AT27">
        <v>-3.9894345373445681</v>
      </c>
      <c r="AU27" t="s">
        <v>461</v>
      </c>
      <c r="AV27">
        <v>10227.1</v>
      </c>
      <c r="AW27">
        <v>878.97249999999997</v>
      </c>
      <c r="AX27">
        <v>1310.87</v>
      </c>
      <c r="AY27">
        <f t="shared" si="28"/>
        <v>0.32947393715623974</v>
      </c>
      <c r="AZ27">
        <v>0.5</v>
      </c>
      <c r="BA27">
        <f t="shared" si="29"/>
        <v>1681.2392999281635</v>
      </c>
      <c r="BB27">
        <f t="shared" si="30"/>
        <v>36.187760662550694</v>
      </c>
      <c r="BC27">
        <f t="shared" si="31"/>
        <v>276.96226572456612</v>
      </c>
      <c r="BD27">
        <f t="shared" si="32"/>
        <v>2.3897368567111159E-2</v>
      </c>
      <c r="BE27">
        <f t="shared" si="33"/>
        <v>1.6180094135955512</v>
      </c>
      <c r="BF27">
        <f t="shared" si="34"/>
        <v>676.63093545450067</v>
      </c>
      <c r="BG27" t="s">
        <v>462</v>
      </c>
      <c r="BH27">
        <v>628.47</v>
      </c>
      <c r="BI27">
        <f t="shared" si="35"/>
        <v>628.47</v>
      </c>
      <c r="BJ27">
        <f t="shared" si="36"/>
        <v>0.52057030826855444</v>
      </c>
      <c r="BK27">
        <f t="shared" si="37"/>
        <v>0.6329095838218054</v>
      </c>
      <c r="BL27">
        <f t="shared" si="38"/>
        <v>0.75658129414282671</v>
      </c>
      <c r="BM27">
        <f t="shared" si="39"/>
        <v>1.3612783682118441</v>
      </c>
      <c r="BN27">
        <f t="shared" si="40"/>
        <v>0.86987781865194336</v>
      </c>
      <c r="BO27">
        <f t="shared" si="41"/>
        <v>0.45253370969454682</v>
      </c>
      <c r="BP27">
        <f t="shared" si="42"/>
        <v>0.54746629030545324</v>
      </c>
      <c r="BQ27">
        <v>1765</v>
      </c>
      <c r="BR27">
        <v>300</v>
      </c>
      <c r="BS27">
        <v>300</v>
      </c>
      <c r="BT27">
        <v>300</v>
      </c>
      <c r="BU27">
        <v>10227.1</v>
      </c>
      <c r="BV27">
        <v>1199.1199999999999</v>
      </c>
      <c r="BW27">
        <v>-1.0887900000000001E-2</v>
      </c>
      <c r="BX27">
        <v>1.57</v>
      </c>
      <c r="BY27" t="s">
        <v>405</v>
      </c>
      <c r="BZ27" t="s">
        <v>405</v>
      </c>
      <c r="CA27" t="s">
        <v>405</v>
      </c>
      <c r="CB27" t="s">
        <v>405</v>
      </c>
      <c r="CC27" t="s">
        <v>405</v>
      </c>
      <c r="CD27" t="s">
        <v>405</v>
      </c>
      <c r="CE27" t="s">
        <v>405</v>
      </c>
      <c r="CF27" t="s">
        <v>405</v>
      </c>
      <c r="CG27" t="s">
        <v>405</v>
      </c>
      <c r="CH27" t="s">
        <v>405</v>
      </c>
      <c r="CI27">
        <f t="shared" si="43"/>
        <v>2000.05</v>
      </c>
      <c r="CJ27">
        <f t="shared" si="44"/>
        <v>1681.2392999281635</v>
      </c>
      <c r="CK27">
        <f t="shared" si="45"/>
        <v>0.84059863499820686</v>
      </c>
      <c r="CL27">
        <f t="shared" si="46"/>
        <v>0.16075536554653938</v>
      </c>
      <c r="CM27">
        <v>6</v>
      </c>
      <c r="CN27">
        <v>0.5</v>
      </c>
      <c r="CO27" t="s">
        <v>406</v>
      </c>
      <c r="CP27">
        <v>2</v>
      </c>
      <c r="CQ27">
        <v>1659732082</v>
      </c>
      <c r="CR27">
        <v>550.69299999999998</v>
      </c>
      <c r="CS27">
        <v>599.88699999999994</v>
      </c>
      <c r="CT27">
        <v>30.0718</v>
      </c>
      <c r="CU27">
        <v>19.909500000000001</v>
      </c>
      <c r="CV27">
        <v>547.86099999999999</v>
      </c>
      <c r="CW27">
        <v>30.2928</v>
      </c>
      <c r="CX27">
        <v>500.01299999999998</v>
      </c>
      <c r="CY27">
        <v>99.373699999999999</v>
      </c>
      <c r="CZ27">
        <v>9.9974400000000005E-2</v>
      </c>
      <c r="DA27">
        <v>31.5289</v>
      </c>
      <c r="DB27">
        <v>31.102599999999999</v>
      </c>
      <c r="DC27">
        <v>999.9</v>
      </c>
      <c r="DD27">
        <v>0</v>
      </c>
      <c r="DE27">
        <v>0</v>
      </c>
      <c r="DF27">
        <v>9996.8799999999992</v>
      </c>
      <c r="DG27">
        <v>0</v>
      </c>
      <c r="DH27">
        <v>1341.58</v>
      </c>
      <c r="DI27">
        <v>-49.840899999999998</v>
      </c>
      <c r="DJ27">
        <v>567.28499999999997</v>
      </c>
      <c r="DK27">
        <v>612.07399999999996</v>
      </c>
      <c r="DL27">
        <v>10.4778</v>
      </c>
      <c r="DM27">
        <v>599.88699999999994</v>
      </c>
      <c r="DN27">
        <v>19.909500000000001</v>
      </c>
      <c r="DO27">
        <v>3.0196999999999998</v>
      </c>
      <c r="DP27">
        <v>1.97848</v>
      </c>
      <c r="DQ27">
        <v>24.136900000000001</v>
      </c>
      <c r="DR27">
        <v>17.273199999999999</v>
      </c>
      <c r="DS27">
        <v>2000.05</v>
      </c>
      <c r="DT27">
        <v>0.97999700000000001</v>
      </c>
      <c r="DU27">
        <v>2.0003300000000002E-2</v>
      </c>
      <c r="DV27">
        <v>0</v>
      </c>
      <c r="DW27">
        <v>878.23699999999997</v>
      </c>
      <c r="DX27">
        <v>5.0001199999999999</v>
      </c>
      <c r="DY27">
        <v>17986.7</v>
      </c>
      <c r="DZ27">
        <v>16032.4</v>
      </c>
      <c r="EA27">
        <v>51.5</v>
      </c>
      <c r="EB27">
        <v>53.25</v>
      </c>
      <c r="EC27">
        <v>52.375</v>
      </c>
      <c r="ED27">
        <v>52.811999999999998</v>
      </c>
      <c r="EE27">
        <v>52.875</v>
      </c>
      <c r="EF27">
        <v>1955.14</v>
      </c>
      <c r="EG27">
        <v>39.909999999999997</v>
      </c>
      <c r="EH27">
        <v>0</v>
      </c>
      <c r="EI27">
        <v>147.29999995231631</v>
      </c>
      <c r="EJ27">
        <v>0</v>
      </c>
      <c r="EK27">
        <v>878.97249999999997</v>
      </c>
      <c r="EL27">
        <v>-6.4224615474624311</v>
      </c>
      <c r="EM27">
        <v>-123.38119665101139</v>
      </c>
      <c r="EN27">
        <v>17996.903846153851</v>
      </c>
      <c r="EO27">
        <v>15</v>
      </c>
      <c r="EP27">
        <v>1659732116.5</v>
      </c>
      <c r="EQ27" t="s">
        <v>463</v>
      </c>
      <c r="ER27">
        <v>1659732116.5</v>
      </c>
      <c r="ES27">
        <v>1659732113</v>
      </c>
      <c r="ET27">
        <v>37</v>
      </c>
      <c r="EU27">
        <v>0.53800000000000003</v>
      </c>
      <c r="EV27">
        <v>-0.02</v>
      </c>
      <c r="EW27">
        <v>2.8319999999999999</v>
      </c>
      <c r="EX27">
        <v>-0.221</v>
      </c>
      <c r="EY27">
        <v>600</v>
      </c>
      <c r="EZ27">
        <v>20</v>
      </c>
      <c r="FA27">
        <v>0.03</v>
      </c>
      <c r="FB27">
        <v>0.01</v>
      </c>
      <c r="FC27">
        <v>36.650791983927483</v>
      </c>
      <c r="FD27">
        <v>-0.75918656465032852</v>
      </c>
      <c r="FE27">
        <v>0.1210048558480816</v>
      </c>
      <c r="FF27">
        <v>1</v>
      </c>
      <c r="FG27">
        <v>0.66904581843244693</v>
      </c>
      <c r="FH27">
        <v>2.2256746282143081E-2</v>
      </c>
      <c r="FI27">
        <v>1.774650592902486E-2</v>
      </c>
      <c r="FJ27">
        <v>1</v>
      </c>
      <c r="FK27">
        <v>2</v>
      </c>
      <c r="FL27">
        <v>2</v>
      </c>
      <c r="FM27" t="s">
        <v>408</v>
      </c>
      <c r="FN27">
        <v>2.9256199999999999</v>
      </c>
      <c r="FO27">
        <v>2.7028699999999999</v>
      </c>
      <c r="FP27">
        <v>0.12092799999999999</v>
      </c>
      <c r="FQ27">
        <v>0.12953400000000001</v>
      </c>
      <c r="FR27">
        <v>0.13245899999999999</v>
      </c>
      <c r="FS27">
        <v>9.8177E-2</v>
      </c>
      <c r="FT27">
        <v>30464.1</v>
      </c>
      <c r="FU27">
        <v>16628.900000000001</v>
      </c>
      <c r="FV27">
        <v>31169.599999999999</v>
      </c>
      <c r="FW27">
        <v>20810.099999999999</v>
      </c>
      <c r="FX27">
        <v>36710</v>
      </c>
      <c r="FY27">
        <v>31956.1</v>
      </c>
      <c r="FZ27">
        <v>47202.3</v>
      </c>
      <c r="GA27">
        <v>39833.800000000003</v>
      </c>
      <c r="GB27">
        <v>1.8449</v>
      </c>
      <c r="GC27">
        <v>1.75373</v>
      </c>
      <c r="GD27">
        <v>2.2210199999999999E-2</v>
      </c>
      <c r="GE27">
        <v>0</v>
      </c>
      <c r="GF27">
        <v>30.741700000000002</v>
      </c>
      <c r="GG27">
        <v>999.9</v>
      </c>
      <c r="GH27">
        <v>39.700000000000003</v>
      </c>
      <c r="GI27">
        <v>44.2</v>
      </c>
      <c r="GJ27">
        <v>36.941699999999997</v>
      </c>
      <c r="GK27">
        <v>61.300199999999997</v>
      </c>
      <c r="GL27">
        <v>18.850200000000001</v>
      </c>
      <c r="GM27">
        <v>1</v>
      </c>
      <c r="GN27">
        <v>1.2200800000000001</v>
      </c>
      <c r="GO27">
        <v>4.5228799999999998</v>
      </c>
      <c r="GP27">
        <v>20.0748</v>
      </c>
      <c r="GQ27">
        <v>5.1907800000000002</v>
      </c>
      <c r="GR27">
        <v>11.950100000000001</v>
      </c>
      <c r="GS27">
        <v>4.9916999999999998</v>
      </c>
      <c r="GT27">
        <v>3.29108</v>
      </c>
      <c r="GU27">
        <v>9999</v>
      </c>
      <c r="GV27">
        <v>9999</v>
      </c>
      <c r="GW27">
        <v>9999</v>
      </c>
      <c r="GX27">
        <v>999.9</v>
      </c>
      <c r="GY27">
        <v>1.87636</v>
      </c>
      <c r="GZ27">
        <v>1.8753</v>
      </c>
      <c r="HA27">
        <v>1.8757600000000001</v>
      </c>
      <c r="HB27">
        <v>1.8792800000000001</v>
      </c>
      <c r="HC27">
        <v>1.87287</v>
      </c>
      <c r="HD27">
        <v>1.8706</v>
      </c>
      <c r="HE27">
        <v>1.8727100000000001</v>
      </c>
      <c r="HF27">
        <v>1.8757299999999999</v>
      </c>
      <c r="HG27">
        <v>0</v>
      </c>
      <c r="HH27">
        <v>0</v>
      </c>
      <c r="HI27">
        <v>0</v>
      </c>
      <c r="HJ27">
        <v>0</v>
      </c>
      <c r="HK27" t="s">
        <v>409</v>
      </c>
      <c r="HL27" t="s">
        <v>410</v>
      </c>
      <c r="HM27" t="s">
        <v>411</v>
      </c>
      <c r="HN27" t="s">
        <v>411</v>
      </c>
      <c r="HO27" t="s">
        <v>411</v>
      </c>
      <c r="HP27" t="s">
        <v>411</v>
      </c>
      <c r="HQ27">
        <v>0</v>
      </c>
      <c r="HR27">
        <v>100</v>
      </c>
      <c r="HS27">
        <v>100</v>
      </c>
      <c r="HT27">
        <v>2.8319999999999999</v>
      </c>
      <c r="HU27">
        <v>-0.221</v>
      </c>
      <c r="HV27">
        <v>1.0863565205768779</v>
      </c>
      <c r="HW27">
        <v>1.812336702895212E-3</v>
      </c>
      <c r="HX27">
        <v>3.8619255251623539E-7</v>
      </c>
      <c r="HY27">
        <v>-5.7368983599850312E-11</v>
      </c>
      <c r="HZ27">
        <v>-0.237607882055173</v>
      </c>
      <c r="IA27">
        <v>-3.0293124852242E-2</v>
      </c>
      <c r="IB27">
        <v>2.0697258898176802E-3</v>
      </c>
      <c r="IC27">
        <v>-2.3362980786251589E-5</v>
      </c>
      <c r="ID27">
        <v>3</v>
      </c>
      <c r="IE27">
        <v>2169</v>
      </c>
      <c r="IF27">
        <v>1</v>
      </c>
      <c r="IG27">
        <v>29</v>
      </c>
      <c r="IH27">
        <v>2.1</v>
      </c>
      <c r="II27">
        <v>1.8</v>
      </c>
      <c r="IJ27">
        <v>1.40503</v>
      </c>
      <c r="IK27">
        <v>2.4047900000000002</v>
      </c>
      <c r="IL27">
        <v>1.5478499999999999</v>
      </c>
      <c r="IM27">
        <v>2.2912599999999999</v>
      </c>
      <c r="IN27">
        <v>1.5918000000000001</v>
      </c>
      <c r="IO27">
        <v>2.4365199999999998</v>
      </c>
      <c r="IP27">
        <v>46.590800000000002</v>
      </c>
      <c r="IQ27">
        <v>24.017499999999998</v>
      </c>
      <c r="IR27">
        <v>18</v>
      </c>
      <c r="IS27">
        <v>509.86399999999998</v>
      </c>
      <c r="IT27">
        <v>421.75299999999999</v>
      </c>
      <c r="IU27">
        <v>24.913</v>
      </c>
      <c r="IV27">
        <v>41.502699999999997</v>
      </c>
      <c r="IW27">
        <v>30.000900000000001</v>
      </c>
      <c r="IX27">
        <v>41.5715</v>
      </c>
      <c r="IY27">
        <v>41.5745</v>
      </c>
      <c r="IZ27">
        <v>28.165199999999999</v>
      </c>
      <c r="JA27">
        <v>44.537199999999999</v>
      </c>
      <c r="JB27">
        <v>0</v>
      </c>
      <c r="JC27">
        <v>24.9069</v>
      </c>
      <c r="JD27">
        <v>600</v>
      </c>
      <c r="JE27">
        <v>19.9068</v>
      </c>
      <c r="JF27">
        <v>97.9893</v>
      </c>
      <c r="JG27">
        <v>97.373699999999999</v>
      </c>
    </row>
    <row r="28" spans="1:267" x14ac:dyDescent="0.3">
      <c r="A28">
        <v>12</v>
      </c>
      <c r="B28">
        <v>1659732297.5</v>
      </c>
      <c r="C28">
        <v>1808.400000095367</v>
      </c>
      <c r="D28" t="s">
        <v>464</v>
      </c>
      <c r="E28" t="s">
        <v>465</v>
      </c>
      <c r="F28" t="s">
        <v>398</v>
      </c>
      <c r="G28" t="s">
        <v>399</v>
      </c>
      <c r="H28" t="s">
        <v>400</v>
      </c>
      <c r="I28" t="s">
        <v>31</v>
      </c>
      <c r="J28" t="s">
        <v>401</v>
      </c>
      <c r="K28">
        <f t="shared" si="0"/>
        <v>3.0257241332426137</v>
      </c>
      <c r="L28">
        <v>1659732297.5</v>
      </c>
      <c r="M28">
        <f t="shared" si="1"/>
        <v>4.1155022028135776E-3</v>
      </c>
      <c r="N28">
        <f t="shared" si="2"/>
        <v>4.1155022028135777</v>
      </c>
      <c r="O28">
        <f t="shared" si="3"/>
        <v>38.084649259885296</v>
      </c>
      <c r="P28">
        <f t="shared" si="4"/>
        <v>750.68299999999999</v>
      </c>
      <c r="Q28">
        <f t="shared" si="5"/>
        <v>448.99252612639208</v>
      </c>
      <c r="R28">
        <f t="shared" si="6"/>
        <v>44.664639200984809</v>
      </c>
      <c r="S28">
        <f t="shared" si="7"/>
        <v>74.676043359961</v>
      </c>
      <c r="T28">
        <f t="shared" si="8"/>
        <v>0.22287695013297726</v>
      </c>
      <c r="U28">
        <f t="shared" si="9"/>
        <v>2.9133437856217728</v>
      </c>
      <c r="V28">
        <f t="shared" si="10"/>
        <v>0.2138192632187704</v>
      </c>
      <c r="W28">
        <f t="shared" si="11"/>
        <v>0.13442016373408033</v>
      </c>
      <c r="X28">
        <f t="shared" si="12"/>
        <v>321.51238486135333</v>
      </c>
      <c r="Y28">
        <f t="shared" si="13"/>
        <v>32.417332056522426</v>
      </c>
      <c r="Z28">
        <f t="shared" si="14"/>
        <v>31.440100000000001</v>
      </c>
      <c r="AA28">
        <f t="shared" si="15"/>
        <v>4.625829045703596</v>
      </c>
      <c r="AB28">
        <f t="shared" si="16"/>
        <v>59.639768611638409</v>
      </c>
      <c r="AC28">
        <f t="shared" si="17"/>
        <v>2.7824245429768002</v>
      </c>
      <c r="AD28">
        <f t="shared" si="18"/>
        <v>4.665384537447423</v>
      </c>
      <c r="AE28">
        <f t="shared" si="19"/>
        <v>1.8434045027267958</v>
      </c>
      <c r="AF28">
        <f t="shared" si="20"/>
        <v>-181.49364714407878</v>
      </c>
      <c r="AG28">
        <f t="shared" si="21"/>
        <v>23.543922106548926</v>
      </c>
      <c r="AH28">
        <f t="shared" si="22"/>
        <v>1.8239989964002947</v>
      </c>
      <c r="AI28">
        <f t="shared" si="23"/>
        <v>165.38665882022377</v>
      </c>
      <c r="AJ28">
        <v>0</v>
      </c>
      <c r="AK28">
        <v>0</v>
      </c>
      <c r="AL28">
        <f t="shared" si="24"/>
        <v>1</v>
      </c>
      <c r="AM28">
        <f t="shared" si="25"/>
        <v>0</v>
      </c>
      <c r="AN28">
        <f t="shared" si="26"/>
        <v>51606.998829798387</v>
      </c>
      <c r="AO28" t="s">
        <v>402</v>
      </c>
      <c r="AP28">
        <v>10366.9</v>
      </c>
      <c r="AQ28">
        <v>993.59653846153856</v>
      </c>
      <c r="AR28">
        <v>3431.87</v>
      </c>
      <c r="AS28">
        <f t="shared" si="27"/>
        <v>0.71047955241266758</v>
      </c>
      <c r="AT28">
        <v>-3.9894345373445681</v>
      </c>
      <c r="AU28" t="s">
        <v>466</v>
      </c>
      <c r="AV28">
        <v>10228.299999999999</v>
      </c>
      <c r="AW28">
        <v>882.45988461538457</v>
      </c>
      <c r="AX28">
        <v>1352.18</v>
      </c>
      <c r="AY28">
        <f t="shared" si="28"/>
        <v>0.34737987204707621</v>
      </c>
      <c r="AZ28">
        <v>0.5</v>
      </c>
      <c r="BA28">
        <f t="shared" si="29"/>
        <v>1681.2056999281624</v>
      </c>
      <c r="BB28">
        <f t="shared" si="30"/>
        <v>38.084649259885296</v>
      </c>
      <c r="BC28">
        <f t="shared" si="31"/>
        <v>292.00851046293013</v>
      </c>
      <c r="BD28">
        <f t="shared" si="32"/>
        <v>2.5026136777330506E-2</v>
      </c>
      <c r="BE28">
        <f t="shared" si="33"/>
        <v>1.5380274815483141</v>
      </c>
      <c r="BF28">
        <f t="shared" si="34"/>
        <v>687.47189846468132</v>
      </c>
      <c r="BG28" t="s">
        <v>467</v>
      </c>
      <c r="BH28">
        <v>631.15</v>
      </c>
      <c r="BI28">
        <f t="shared" si="35"/>
        <v>631.15</v>
      </c>
      <c r="BJ28">
        <f t="shared" si="36"/>
        <v>0.53323522016299607</v>
      </c>
      <c r="BK28">
        <f t="shared" si="37"/>
        <v>0.65145710356658593</v>
      </c>
      <c r="BL28">
        <f t="shared" si="38"/>
        <v>0.74255548573224017</v>
      </c>
      <c r="BM28">
        <f t="shared" si="39"/>
        <v>1.309932458595092</v>
      </c>
      <c r="BN28">
        <f t="shared" si="40"/>
        <v>0.85293550243859484</v>
      </c>
      <c r="BO28">
        <f t="shared" si="41"/>
        <v>0.46593296543474683</v>
      </c>
      <c r="BP28">
        <f t="shared" si="42"/>
        <v>0.53406703456525317</v>
      </c>
      <c r="BQ28">
        <v>1767</v>
      </c>
      <c r="BR28">
        <v>300</v>
      </c>
      <c r="BS28">
        <v>300</v>
      </c>
      <c r="BT28">
        <v>300</v>
      </c>
      <c r="BU28">
        <v>10228.299999999999</v>
      </c>
      <c r="BV28">
        <v>1230.47</v>
      </c>
      <c r="BW28">
        <v>-1.08895E-2</v>
      </c>
      <c r="BX28">
        <v>-1.74</v>
      </c>
      <c r="BY28" t="s">
        <v>405</v>
      </c>
      <c r="BZ28" t="s">
        <v>405</v>
      </c>
      <c r="CA28" t="s">
        <v>405</v>
      </c>
      <c r="CB28" t="s">
        <v>405</v>
      </c>
      <c r="CC28" t="s">
        <v>405</v>
      </c>
      <c r="CD28" t="s">
        <v>405</v>
      </c>
      <c r="CE28" t="s">
        <v>405</v>
      </c>
      <c r="CF28" t="s">
        <v>405</v>
      </c>
      <c r="CG28" t="s">
        <v>405</v>
      </c>
      <c r="CH28" t="s">
        <v>405</v>
      </c>
      <c r="CI28">
        <f t="shared" si="43"/>
        <v>2000.01</v>
      </c>
      <c r="CJ28">
        <f t="shared" si="44"/>
        <v>1681.2056999281624</v>
      </c>
      <c r="CK28">
        <f t="shared" si="45"/>
        <v>0.8405986469708463</v>
      </c>
      <c r="CL28">
        <f t="shared" si="46"/>
        <v>0.1607553886537334</v>
      </c>
      <c r="CM28">
        <v>6</v>
      </c>
      <c r="CN28">
        <v>0.5</v>
      </c>
      <c r="CO28" t="s">
        <v>406</v>
      </c>
      <c r="CP28">
        <v>2</v>
      </c>
      <c r="CQ28">
        <v>1659732297.5</v>
      </c>
      <c r="CR28">
        <v>750.68299999999999</v>
      </c>
      <c r="CS28">
        <v>800.08399999999995</v>
      </c>
      <c r="CT28">
        <v>27.970400000000001</v>
      </c>
      <c r="CU28">
        <v>23.1707</v>
      </c>
      <c r="CV28">
        <v>746.99699999999996</v>
      </c>
      <c r="CW28">
        <v>28.133400000000002</v>
      </c>
      <c r="CX28">
        <v>500.08</v>
      </c>
      <c r="CY28">
        <v>99.377200000000002</v>
      </c>
      <c r="CZ28">
        <v>0.100267</v>
      </c>
      <c r="DA28">
        <v>31.59</v>
      </c>
      <c r="DB28">
        <v>31.440100000000001</v>
      </c>
      <c r="DC28">
        <v>999.9</v>
      </c>
      <c r="DD28">
        <v>0</v>
      </c>
      <c r="DE28">
        <v>0</v>
      </c>
      <c r="DF28">
        <v>9970</v>
      </c>
      <c r="DG28">
        <v>0</v>
      </c>
      <c r="DH28">
        <v>1328.45</v>
      </c>
      <c r="DI28">
        <v>-49.917099999999998</v>
      </c>
      <c r="DJ28">
        <v>771.88900000000001</v>
      </c>
      <c r="DK28">
        <v>819.06200000000001</v>
      </c>
      <c r="DL28">
        <v>4.9706000000000001</v>
      </c>
      <c r="DM28">
        <v>800.08399999999995</v>
      </c>
      <c r="DN28">
        <v>23.1707</v>
      </c>
      <c r="DO28">
        <v>2.7966000000000002</v>
      </c>
      <c r="DP28">
        <v>2.3026399999999998</v>
      </c>
      <c r="DQ28">
        <v>22.864000000000001</v>
      </c>
      <c r="DR28">
        <v>19.694900000000001</v>
      </c>
      <c r="DS28">
        <v>2000.01</v>
      </c>
      <c r="DT28">
        <v>0.97999400000000003</v>
      </c>
      <c r="DU28">
        <v>2.0006300000000001E-2</v>
      </c>
      <c r="DV28">
        <v>0</v>
      </c>
      <c r="DW28">
        <v>882.80600000000004</v>
      </c>
      <c r="DX28">
        <v>5.0001199999999999</v>
      </c>
      <c r="DY28">
        <v>18083.8</v>
      </c>
      <c r="DZ28">
        <v>16032.1</v>
      </c>
      <c r="EA28">
        <v>51.436999999999998</v>
      </c>
      <c r="EB28">
        <v>53.061999999999998</v>
      </c>
      <c r="EC28">
        <v>52.25</v>
      </c>
      <c r="ED28">
        <v>52.686999999999998</v>
      </c>
      <c r="EE28">
        <v>52.75</v>
      </c>
      <c r="EF28">
        <v>1955.1</v>
      </c>
      <c r="EG28">
        <v>39.909999999999997</v>
      </c>
      <c r="EH28">
        <v>0</v>
      </c>
      <c r="EI28">
        <v>215.19999980926511</v>
      </c>
      <c r="EJ28">
        <v>0</v>
      </c>
      <c r="EK28">
        <v>882.45988461538457</v>
      </c>
      <c r="EL28">
        <v>2.3265299240347739</v>
      </c>
      <c r="EM28">
        <v>-2.283760905255642</v>
      </c>
      <c r="EN28">
        <v>18064.530769230769</v>
      </c>
      <c r="EO28">
        <v>15</v>
      </c>
      <c r="EP28">
        <v>1659732336</v>
      </c>
      <c r="EQ28" t="s">
        <v>468</v>
      </c>
      <c r="ER28">
        <v>1659732336</v>
      </c>
      <c r="ES28">
        <v>1659732327.5</v>
      </c>
      <c r="ET28">
        <v>38</v>
      </c>
      <c r="EU28">
        <v>0.40200000000000002</v>
      </c>
      <c r="EV28">
        <v>-2.7E-2</v>
      </c>
      <c r="EW28">
        <v>3.6859999999999999</v>
      </c>
      <c r="EX28">
        <v>-0.16300000000000001</v>
      </c>
      <c r="EY28">
        <v>801</v>
      </c>
      <c r="EZ28">
        <v>23</v>
      </c>
      <c r="FA28">
        <v>0.05</v>
      </c>
      <c r="FB28">
        <v>0.01</v>
      </c>
      <c r="FC28">
        <v>39.008934988499753</v>
      </c>
      <c r="FD28">
        <v>-1.303931067665882</v>
      </c>
      <c r="FE28">
        <v>0.27388383046594328</v>
      </c>
      <c r="FF28">
        <v>0</v>
      </c>
      <c r="FG28">
        <v>0.25746175585630399</v>
      </c>
      <c r="FH28">
        <v>-0.18764796936412961</v>
      </c>
      <c r="FI28">
        <v>3.0823268146272721E-2</v>
      </c>
      <c r="FJ28">
        <v>0</v>
      </c>
      <c r="FK28">
        <v>0</v>
      </c>
      <c r="FL28">
        <v>2</v>
      </c>
      <c r="FM28" t="s">
        <v>422</v>
      </c>
      <c r="FN28">
        <v>2.92564</v>
      </c>
      <c r="FO28">
        <v>2.7029299999999998</v>
      </c>
      <c r="FP28">
        <v>0.150203</v>
      </c>
      <c r="FQ28">
        <v>0.157806</v>
      </c>
      <c r="FR28">
        <v>0.12575700000000001</v>
      </c>
      <c r="FS28">
        <v>0.109148</v>
      </c>
      <c r="FT28">
        <v>29433.599999999999</v>
      </c>
      <c r="FU28">
        <v>16080.6</v>
      </c>
      <c r="FV28">
        <v>31157.8</v>
      </c>
      <c r="FW28">
        <v>20802.8</v>
      </c>
      <c r="FX28">
        <v>36974.699999999997</v>
      </c>
      <c r="FY28">
        <v>31563.4</v>
      </c>
      <c r="FZ28">
        <v>47185.1</v>
      </c>
      <c r="GA28">
        <v>39820.699999999997</v>
      </c>
      <c r="GB28">
        <v>1.8406499999999999</v>
      </c>
      <c r="GC28">
        <v>1.75972</v>
      </c>
      <c r="GD28">
        <v>4.3950999999999997E-2</v>
      </c>
      <c r="GE28">
        <v>0</v>
      </c>
      <c r="GF28">
        <v>30.726199999999999</v>
      </c>
      <c r="GG28">
        <v>999.9</v>
      </c>
      <c r="GH28">
        <v>39.4</v>
      </c>
      <c r="GI28">
        <v>44</v>
      </c>
      <c r="GJ28">
        <v>36.284399999999998</v>
      </c>
      <c r="GK28">
        <v>61.400199999999998</v>
      </c>
      <c r="GL28">
        <v>18.421500000000002</v>
      </c>
      <c r="GM28">
        <v>1</v>
      </c>
      <c r="GN28">
        <v>1.25068</v>
      </c>
      <c r="GO28">
        <v>6.2439400000000003</v>
      </c>
      <c r="GP28">
        <v>20.020099999999999</v>
      </c>
      <c r="GQ28">
        <v>5.19198</v>
      </c>
      <c r="GR28">
        <v>11.950100000000001</v>
      </c>
      <c r="GS28">
        <v>4.99275</v>
      </c>
      <c r="GT28">
        <v>3.2912499999999998</v>
      </c>
      <c r="GU28">
        <v>9999</v>
      </c>
      <c r="GV28">
        <v>9999</v>
      </c>
      <c r="GW28">
        <v>9999</v>
      </c>
      <c r="GX28">
        <v>999.9</v>
      </c>
      <c r="GY28">
        <v>1.87625</v>
      </c>
      <c r="GZ28">
        <v>1.8752200000000001</v>
      </c>
      <c r="HA28">
        <v>1.8757299999999999</v>
      </c>
      <c r="HB28">
        <v>1.87927</v>
      </c>
      <c r="HC28">
        <v>1.87286</v>
      </c>
      <c r="HD28">
        <v>1.8705700000000001</v>
      </c>
      <c r="HE28">
        <v>1.8726799999999999</v>
      </c>
      <c r="HF28">
        <v>1.87565</v>
      </c>
      <c r="HG28">
        <v>0</v>
      </c>
      <c r="HH28">
        <v>0</v>
      </c>
      <c r="HI28">
        <v>0</v>
      </c>
      <c r="HJ28">
        <v>0</v>
      </c>
      <c r="HK28" t="s">
        <v>409</v>
      </c>
      <c r="HL28" t="s">
        <v>410</v>
      </c>
      <c r="HM28" t="s">
        <v>411</v>
      </c>
      <c r="HN28" t="s">
        <v>411</v>
      </c>
      <c r="HO28" t="s">
        <v>411</v>
      </c>
      <c r="HP28" t="s">
        <v>411</v>
      </c>
      <c r="HQ28">
        <v>0</v>
      </c>
      <c r="HR28">
        <v>100</v>
      </c>
      <c r="HS28">
        <v>100</v>
      </c>
      <c r="HT28">
        <v>3.6859999999999999</v>
      </c>
      <c r="HU28">
        <v>-0.16300000000000001</v>
      </c>
      <c r="HV28">
        <v>1.624465380233433</v>
      </c>
      <c r="HW28">
        <v>1.812336702895212E-3</v>
      </c>
      <c r="HX28">
        <v>3.8619255251623539E-7</v>
      </c>
      <c r="HY28">
        <v>-5.7368983599850312E-11</v>
      </c>
      <c r="HZ28">
        <v>-0.25783357650306837</v>
      </c>
      <c r="IA28">
        <v>-3.0293124852242E-2</v>
      </c>
      <c r="IB28">
        <v>2.0697258898176802E-3</v>
      </c>
      <c r="IC28">
        <v>-2.3362980786251589E-5</v>
      </c>
      <c r="ID28">
        <v>3</v>
      </c>
      <c r="IE28">
        <v>2169</v>
      </c>
      <c r="IF28">
        <v>1</v>
      </c>
      <c r="IG28">
        <v>29</v>
      </c>
      <c r="IH28">
        <v>3</v>
      </c>
      <c r="II28">
        <v>3.1</v>
      </c>
      <c r="IJ28">
        <v>1.78223</v>
      </c>
      <c r="IK28">
        <v>2.3962400000000001</v>
      </c>
      <c r="IL28">
        <v>1.5490699999999999</v>
      </c>
      <c r="IM28">
        <v>2.2912599999999999</v>
      </c>
      <c r="IN28">
        <v>1.5918000000000001</v>
      </c>
      <c r="IO28">
        <v>2.4145500000000002</v>
      </c>
      <c r="IP28">
        <v>46.269100000000002</v>
      </c>
      <c r="IQ28">
        <v>23.9999</v>
      </c>
      <c r="IR28">
        <v>18</v>
      </c>
      <c r="IS28">
        <v>508.17599999999999</v>
      </c>
      <c r="IT28">
        <v>426.733</v>
      </c>
      <c r="IU28">
        <v>23.595199999999998</v>
      </c>
      <c r="IV28">
        <v>41.6496</v>
      </c>
      <c r="IW28">
        <v>29.997800000000002</v>
      </c>
      <c r="IX28">
        <v>41.751300000000001</v>
      </c>
      <c r="IY28">
        <v>41.761299999999999</v>
      </c>
      <c r="IZ28">
        <v>35.686599999999999</v>
      </c>
      <c r="JA28">
        <v>35.417000000000002</v>
      </c>
      <c r="JB28">
        <v>0</v>
      </c>
      <c r="JC28">
        <v>23.605699999999999</v>
      </c>
      <c r="JD28">
        <v>800</v>
      </c>
      <c r="JE28">
        <v>23.123799999999999</v>
      </c>
      <c r="JF28">
        <v>97.953100000000006</v>
      </c>
      <c r="JG28">
        <v>97.340900000000005</v>
      </c>
    </row>
    <row r="29" spans="1:267" x14ac:dyDescent="0.3">
      <c r="A29">
        <v>13</v>
      </c>
      <c r="B29">
        <v>1659732517</v>
      </c>
      <c r="C29">
        <v>2027.900000095367</v>
      </c>
      <c r="D29" t="s">
        <v>469</v>
      </c>
      <c r="E29" t="s">
        <v>470</v>
      </c>
      <c r="F29" t="s">
        <v>398</v>
      </c>
      <c r="G29" t="s">
        <v>399</v>
      </c>
      <c r="H29" t="s">
        <v>400</v>
      </c>
      <c r="I29" t="s">
        <v>31</v>
      </c>
      <c r="J29" t="s">
        <v>401</v>
      </c>
      <c r="K29">
        <f t="shared" si="0"/>
        <v>2.3856253794169899</v>
      </c>
      <c r="L29">
        <v>1659732517</v>
      </c>
      <c r="M29">
        <f t="shared" si="1"/>
        <v>2.4556151576901127E-3</v>
      </c>
      <c r="N29">
        <f t="shared" si="2"/>
        <v>2.4556151576901128</v>
      </c>
      <c r="O29">
        <f t="shared" si="3"/>
        <v>38.110482660003925</v>
      </c>
      <c r="P29">
        <f t="shared" si="4"/>
        <v>951.42</v>
      </c>
      <c r="Q29">
        <f t="shared" si="5"/>
        <v>420.56165568583145</v>
      </c>
      <c r="R29">
        <f t="shared" si="6"/>
        <v>41.836817137050488</v>
      </c>
      <c r="S29">
        <f t="shared" si="7"/>
        <v>94.64577671880599</v>
      </c>
      <c r="T29">
        <f t="shared" si="8"/>
        <v>0.12232890697736719</v>
      </c>
      <c r="U29">
        <f t="shared" si="9"/>
        <v>2.9190634978672807</v>
      </c>
      <c r="V29">
        <f t="shared" si="10"/>
        <v>0.11955066404604885</v>
      </c>
      <c r="W29">
        <f t="shared" si="11"/>
        <v>7.4963523812183283E-2</v>
      </c>
      <c r="X29">
        <f t="shared" si="12"/>
        <v>321.51238486135333</v>
      </c>
      <c r="Y29">
        <f t="shared" si="13"/>
        <v>32.946477261693104</v>
      </c>
      <c r="Z29">
        <f t="shared" si="14"/>
        <v>31.943899999999999</v>
      </c>
      <c r="AA29">
        <f t="shared" si="15"/>
        <v>4.7599418840911083</v>
      </c>
      <c r="AB29">
        <f t="shared" si="16"/>
        <v>59.556624321290585</v>
      </c>
      <c r="AC29">
        <f t="shared" si="17"/>
        <v>2.7942001422780498</v>
      </c>
      <c r="AD29">
        <f t="shared" si="18"/>
        <v>4.6916697749760905</v>
      </c>
      <c r="AE29">
        <f t="shared" si="19"/>
        <v>1.9657417418130585</v>
      </c>
      <c r="AF29">
        <f t="shared" si="20"/>
        <v>-108.29262845413398</v>
      </c>
      <c r="AG29">
        <f t="shared" si="21"/>
        <v>-40.114263325610501</v>
      </c>
      <c r="AH29">
        <f t="shared" si="22"/>
        <v>-3.1108693000098437</v>
      </c>
      <c r="AI29">
        <f t="shared" si="23"/>
        <v>169.99462378159902</v>
      </c>
      <c r="AJ29">
        <v>0</v>
      </c>
      <c r="AK29">
        <v>0</v>
      </c>
      <c r="AL29">
        <f t="shared" si="24"/>
        <v>1</v>
      </c>
      <c r="AM29">
        <f t="shared" si="25"/>
        <v>0</v>
      </c>
      <c r="AN29">
        <f t="shared" si="26"/>
        <v>51752.303891125157</v>
      </c>
      <c r="AO29" t="s">
        <v>402</v>
      </c>
      <c r="AP29">
        <v>10366.9</v>
      </c>
      <c r="AQ29">
        <v>993.59653846153856</v>
      </c>
      <c r="AR29">
        <v>3431.87</v>
      </c>
      <c r="AS29">
        <f t="shared" si="27"/>
        <v>0.71047955241266758</v>
      </c>
      <c r="AT29">
        <v>-3.9894345373445681</v>
      </c>
      <c r="AU29" t="s">
        <v>471</v>
      </c>
      <c r="AV29">
        <v>10228.5</v>
      </c>
      <c r="AW29">
        <v>879.87736000000007</v>
      </c>
      <c r="AX29">
        <v>1370.4</v>
      </c>
      <c r="AY29">
        <f t="shared" si="28"/>
        <v>0.35794121424401637</v>
      </c>
      <c r="AZ29">
        <v>0.5</v>
      </c>
      <c r="BA29">
        <f t="shared" si="29"/>
        <v>1681.2056999281624</v>
      </c>
      <c r="BB29">
        <f t="shared" si="30"/>
        <v>38.110482660003925</v>
      </c>
      <c r="BC29">
        <f t="shared" si="31"/>
        <v>300.88640481312393</v>
      </c>
      <c r="BD29">
        <f t="shared" si="32"/>
        <v>2.5041502773365216E-2</v>
      </c>
      <c r="BE29">
        <f t="shared" si="33"/>
        <v>1.5042834208990072</v>
      </c>
      <c r="BF29">
        <f t="shared" si="34"/>
        <v>692.15056445915093</v>
      </c>
      <c r="BG29" t="s">
        <v>472</v>
      </c>
      <c r="BH29">
        <v>638.04</v>
      </c>
      <c r="BI29">
        <f t="shared" si="35"/>
        <v>638.04</v>
      </c>
      <c r="BJ29">
        <f t="shared" si="36"/>
        <v>0.53441330998248693</v>
      </c>
      <c r="BK29">
        <f t="shared" si="37"/>
        <v>0.66978349445627827</v>
      </c>
      <c r="BL29">
        <f t="shared" si="38"/>
        <v>0.73786522444100033</v>
      </c>
      <c r="BM29">
        <f t="shared" si="39"/>
        <v>1.301799718073797</v>
      </c>
      <c r="BN29">
        <f t="shared" si="40"/>
        <v>0.84546300179935008</v>
      </c>
      <c r="BO29">
        <f t="shared" si="41"/>
        <v>0.4856911658721208</v>
      </c>
      <c r="BP29">
        <f t="shared" si="42"/>
        <v>0.5143088341278792</v>
      </c>
      <c r="BQ29">
        <v>1769</v>
      </c>
      <c r="BR29">
        <v>300</v>
      </c>
      <c r="BS29">
        <v>300</v>
      </c>
      <c r="BT29">
        <v>300</v>
      </c>
      <c r="BU29">
        <v>10228.5</v>
      </c>
      <c r="BV29">
        <v>1240.44</v>
      </c>
      <c r="BW29">
        <v>-1.089E-2</v>
      </c>
      <c r="BX29">
        <v>-2.83</v>
      </c>
      <c r="BY29" t="s">
        <v>405</v>
      </c>
      <c r="BZ29" t="s">
        <v>405</v>
      </c>
      <c r="CA29" t="s">
        <v>405</v>
      </c>
      <c r="CB29" t="s">
        <v>405</v>
      </c>
      <c r="CC29" t="s">
        <v>405</v>
      </c>
      <c r="CD29" t="s">
        <v>405</v>
      </c>
      <c r="CE29" t="s">
        <v>405</v>
      </c>
      <c r="CF29" t="s">
        <v>405</v>
      </c>
      <c r="CG29" t="s">
        <v>405</v>
      </c>
      <c r="CH29" t="s">
        <v>405</v>
      </c>
      <c r="CI29">
        <f t="shared" si="43"/>
        <v>2000.01</v>
      </c>
      <c r="CJ29">
        <f t="shared" si="44"/>
        <v>1681.2056999281624</v>
      </c>
      <c r="CK29">
        <f t="shared" si="45"/>
        <v>0.8405986469708463</v>
      </c>
      <c r="CL29">
        <f t="shared" si="46"/>
        <v>0.1607553886537334</v>
      </c>
      <c r="CM29">
        <v>6</v>
      </c>
      <c r="CN29">
        <v>0.5</v>
      </c>
      <c r="CO29" t="s">
        <v>406</v>
      </c>
      <c r="CP29">
        <v>2</v>
      </c>
      <c r="CQ29">
        <v>1659732517</v>
      </c>
      <c r="CR29">
        <v>951.42</v>
      </c>
      <c r="CS29">
        <v>999.95500000000004</v>
      </c>
      <c r="CT29">
        <v>28.0885</v>
      </c>
      <c r="CU29">
        <v>25.224599999999999</v>
      </c>
      <c r="CV29">
        <v>947.14599999999996</v>
      </c>
      <c r="CW29">
        <v>28.215499999999999</v>
      </c>
      <c r="CX29">
        <v>500.012</v>
      </c>
      <c r="CY29">
        <v>99.378600000000006</v>
      </c>
      <c r="CZ29">
        <v>9.9839300000000006E-2</v>
      </c>
      <c r="DA29">
        <v>31.689</v>
      </c>
      <c r="DB29">
        <v>31.943899999999999</v>
      </c>
      <c r="DC29">
        <v>999.9</v>
      </c>
      <c r="DD29">
        <v>0</v>
      </c>
      <c r="DE29">
        <v>0</v>
      </c>
      <c r="DF29">
        <v>10002.5</v>
      </c>
      <c r="DG29">
        <v>0</v>
      </c>
      <c r="DH29">
        <v>1299.69</v>
      </c>
      <c r="DI29">
        <v>-48.769500000000001</v>
      </c>
      <c r="DJ29">
        <v>978.78700000000003</v>
      </c>
      <c r="DK29">
        <v>1025.83</v>
      </c>
      <c r="DL29">
        <v>2.9744299999999999</v>
      </c>
      <c r="DM29">
        <v>999.95500000000004</v>
      </c>
      <c r="DN29">
        <v>25.224599999999999</v>
      </c>
      <c r="DO29">
        <v>2.8023799999999999</v>
      </c>
      <c r="DP29">
        <v>2.5067900000000001</v>
      </c>
      <c r="DQ29">
        <v>22.898099999999999</v>
      </c>
      <c r="DR29">
        <v>21.070599999999999</v>
      </c>
      <c r="DS29">
        <v>2000.01</v>
      </c>
      <c r="DT29">
        <v>0.97999400000000003</v>
      </c>
      <c r="DU29">
        <v>2.0006300000000001E-2</v>
      </c>
      <c r="DV29">
        <v>0</v>
      </c>
      <c r="DW29">
        <v>881.12699999999995</v>
      </c>
      <c r="DX29">
        <v>5.0001199999999999</v>
      </c>
      <c r="DY29">
        <v>18022.099999999999</v>
      </c>
      <c r="DZ29">
        <v>16032.1</v>
      </c>
      <c r="EA29">
        <v>51.375</v>
      </c>
      <c r="EB29">
        <v>52.875</v>
      </c>
      <c r="EC29">
        <v>52.125</v>
      </c>
      <c r="ED29">
        <v>52.625</v>
      </c>
      <c r="EE29">
        <v>52.686999999999998</v>
      </c>
      <c r="EF29">
        <v>1955.1</v>
      </c>
      <c r="EG29">
        <v>39.909999999999997</v>
      </c>
      <c r="EH29">
        <v>0</v>
      </c>
      <c r="EI29">
        <v>219.39999985694891</v>
      </c>
      <c r="EJ29">
        <v>0</v>
      </c>
      <c r="EK29">
        <v>879.87736000000007</v>
      </c>
      <c r="EL29">
        <v>8.4565384727564989</v>
      </c>
      <c r="EM29">
        <v>144.50000024243599</v>
      </c>
      <c r="EN29">
        <v>18007.171999999999</v>
      </c>
      <c r="EO29">
        <v>15</v>
      </c>
      <c r="EP29">
        <v>1659732541</v>
      </c>
      <c r="EQ29" t="s">
        <v>473</v>
      </c>
      <c r="ER29">
        <v>1659732541</v>
      </c>
      <c r="ES29">
        <v>1659732540</v>
      </c>
      <c r="ET29">
        <v>39</v>
      </c>
      <c r="EU29">
        <v>0.11600000000000001</v>
      </c>
      <c r="EV29">
        <v>-2.1000000000000001E-2</v>
      </c>
      <c r="EW29">
        <v>4.274</v>
      </c>
      <c r="EX29">
        <v>-0.127</v>
      </c>
      <c r="EY29">
        <v>1000</v>
      </c>
      <c r="EZ29">
        <v>25</v>
      </c>
      <c r="FA29">
        <v>0.04</v>
      </c>
      <c r="FB29">
        <v>0.03</v>
      </c>
      <c r="FC29">
        <v>38.029211407995071</v>
      </c>
      <c r="FD29">
        <v>3.240576707808243</v>
      </c>
      <c r="FE29">
        <v>0.52418051372973018</v>
      </c>
      <c r="FF29">
        <v>0</v>
      </c>
      <c r="FG29">
        <v>0.2195105393423995</v>
      </c>
      <c r="FH29">
        <v>-0.51456641407999415</v>
      </c>
      <c r="FI29">
        <v>7.7988815927066787E-2</v>
      </c>
      <c r="FJ29">
        <v>0</v>
      </c>
      <c r="FK29">
        <v>0</v>
      </c>
      <c r="FL29">
        <v>2</v>
      </c>
      <c r="FM29" t="s">
        <v>422</v>
      </c>
      <c r="FN29">
        <v>2.9253300000000002</v>
      </c>
      <c r="FO29">
        <v>2.7027800000000002</v>
      </c>
      <c r="FP29">
        <v>0.175848</v>
      </c>
      <c r="FQ29">
        <v>0.18257999999999999</v>
      </c>
      <c r="FR29">
        <v>0.125973</v>
      </c>
      <c r="FS29">
        <v>0.11572300000000001</v>
      </c>
      <c r="FT29">
        <v>28533.8</v>
      </c>
      <c r="FU29">
        <v>15602.5</v>
      </c>
      <c r="FV29">
        <v>31150.799999999999</v>
      </c>
      <c r="FW29">
        <v>20799.8</v>
      </c>
      <c r="FX29">
        <v>36959.300000000003</v>
      </c>
      <c r="FY29">
        <v>31330.799999999999</v>
      </c>
      <c r="FZ29">
        <v>47175</v>
      </c>
      <c r="GA29">
        <v>39815.4</v>
      </c>
      <c r="GB29">
        <v>1.8375300000000001</v>
      </c>
      <c r="GC29">
        <v>1.7644299999999999</v>
      </c>
      <c r="GD29">
        <v>6.9297899999999996E-2</v>
      </c>
      <c r="GE29">
        <v>0</v>
      </c>
      <c r="GF29">
        <v>30.8187</v>
      </c>
      <c r="GG29">
        <v>999.9</v>
      </c>
      <c r="GH29">
        <v>39.200000000000003</v>
      </c>
      <c r="GI29">
        <v>43.7</v>
      </c>
      <c r="GJ29">
        <v>35.541899999999998</v>
      </c>
      <c r="GK29">
        <v>61.540300000000002</v>
      </c>
      <c r="GL29">
        <v>18.2652</v>
      </c>
      <c r="GM29">
        <v>1</v>
      </c>
      <c r="GN29">
        <v>1.2704</v>
      </c>
      <c r="GO29">
        <v>7.4999099999999999</v>
      </c>
      <c r="GP29">
        <v>19.966200000000001</v>
      </c>
      <c r="GQ29">
        <v>5.1921299999999997</v>
      </c>
      <c r="GR29">
        <v>11.950200000000001</v>
      </c>
      <c r="GS29">
        <v>4.9923999999999999</v>
      </c>
      <c r="GT29">
        <v>3.2911299999999999</v>
      </c>
      <c r="GU29">
        <v>9999</v>
      </c>
      <c r="GV29">
        <v>9999</v>
      </c>
      <c r="GW29">
        <v>9999</v>
      </c>
      <c r="GX29">
        <v>999.9</v>
      </c>
      <c r="GY29">
        <v>1.87625</v>
      </c>
      <c r="GZ29">
        <v>1.8752500000000001</v>
      </c>
      <c r="HA29">
        <v>1.8757600000000001</v>
      </c>
      <c r="HB29">
        <v>1.87927</v>
      </c>
      <c r="HC29">
        <v>1.87286</v>
      </c>
      <c r="HD29">
        <v>1.8705700000000001</v>
      </c>
      <c r="HE29">
        <v>1.8727</v>
      </c>
      <c r="HF29">
        <v>1.8756699999999999</v>
      </c>
      <c r="HG29">
        <v>0</v>
      </c>
      <c r="HH29">
        <v>0</v>
      </c>
      <c r="HI29">
        <v>0</v>
      </c>
      <c r="HJ29">
        <v>0</v>
      </c>
      <c r="HK29" t="s">
        <v>409</v>
      </c>
      <c r="HL29" t="s">
        <v>410</v>
      </c>
      <c r="HM29" t="s">
        <v>411</v>
      </c>
      <c r="HN29" t="s">
        <v>411</v>
      </c>
      <c r="HO29" t="s">
        <v>411</v>
      </c>
      <c r="HP29" t="s">
        <v>411</v>
      </c>
      <c r="HQ29">
        <v>0</v>
      </c>
      <c r="HR29">
        <v>100</v>
      </c>
      <c r="HS29">
        <v>100</v>
      </c>
      <c r="HT29">
        <v>4.274</v>
      </c>
      <c r="HU29">
        <v>-0.127</v>
      </c>
      <c r="HV29">
        <v>2.0259593989349942</v>
      </c>
      <c r="HW29">
        <v>1.812336702895212E-3</v>
      </c>
      <c r="HX29">
        <v>3.8619255251623539E-7</v>
      </c>
      <c r="HY29">
        <v>-5.7368983599850312E-11</v>
      </c>
      <c r="HZ29">
        <v>-0.28464459075066262</v>
      </c>
      <c r="IA29">
        <v>-3.0293124852242E-2</v>
      </c>
      <c r="IB29">
        <v>2.0697258898176802E-3</v>
      </c>
      <c r="IC29">
        <v>-2.3362980786251589E-5</v>
      </c>
      <c r="ID29">
        <v>3</v>
      </c>
      <c r="IE29">
        <v>2169</v>
      </c>
      <c r="IF29">
        <v>1</v>
      </c>
      <c r="IG29">
        <v>29</v>
      </c>
      <c r="IH29">
        <v>3</v>
      </c>
      <c r="II29">
        <v>3.2</v>
      </c>
      <c r="IJ29">
        <v>2.1411099999999998</v>
      </c>
      <c r="IK29">
        <v>2.3901400000000002</v>
      </c>
      <c r="IL29">
        <v>1.5490699999999999</v>
      </c>
      <c r="IM29">
        <v>2.2912599999999999</v>
      </c>
      <c r="IN29">
        <v>1.5918000000000001</v>
      </c>
      <c r="IO29">
        <v>2.3828100000000001</v>
      </c>
      <c r="IP29">
        <v>45.9788</v>
      </c>
      <c r="IQ29">
        <v>23.973700000000001</v>
      </c>
      <c r="IR29">
        <v>18</v>
      </c>
      <c r="IS29">
        <v>507.048</v>
      </c>
      <c r="IT29">
        <v>430.72300000000001</v>
      </c>
      <c r="IU29">
        <v>23.740300000000001</v>
      </c>
      <c r="IV29">
        <v>41.788899999999998</v>
      </c>
      <c r="IW29">
        <v>30.001799999999999</v>
      </c>
      <c r="IX29">
        <v>41.900599999999997</v>
      </c>
      <c r="IY29">
        <v>41.916899999999998</v>
      </c>
      <c r="IZ29">
        <v>42.875599999999999</v>
      </c>
      <c r="JA29">
        <v>28.988399999999999</v>
      </c>
      <c r="JB29">
        <v>0</v>
      </c>
      <c r="JC29">
        <v>23.6648</v>
      </c>
      <c r="JD29">
        <v>1000</v>
      </c>
      <c r="JE29">
        <v>25.004999999999999</v>
      </c>
      <c r="JF29">
        <v>97.931799999999996</v>
      </c>
      <c r="JG29">
        <v>97.327399999999997</v>
      </c>
    </row>
    <row r="30" spans="1:267" x14ac:dyDescent="0.3">
      <c r="A30">
        <v>14</v>
      </c>
      <c r="B30">
        <v>1659732690</v>
      </c>
      <c r="C30">
        <v>2200.900000095367</v>
      </c>
      <c r="D30" t="s">
        <v>474</v>
      </c>
      <c r="E30" t="s">
        <v>475</v>
      </c>
      <c r="F30" t="s">
        <v>398</v>
      </c>
      <c r="G30" t="s">
        <v>399</v>
      </c>
      <c r="H30" t="s">
        <v>400</v>
      </c>
      <c r="I30" t="s">
        <v>31</v>
      </c>
      <c r="J30" t="s">
        <v>401</v>
      </c>
      <c r="K30">
        <f t="shared" si="0"/>
        <v>1.9710833194588222</v>
      </c>
      <c r="L30">
        <v>1659732690</v>
      </c>
      <c r="M30">
        <f t="shared" si="1"/>
        <v>3.4573872406453779E-3</v>
      </c>
      <c r="N30">
        <f t="shared" si="2"/>
        <v>3.4573872406453781</v>
      </c>
      <c r="O30">
        <f t="shared" si="3"/>
        <v>40.292095687234941</v>
      </c>
      <c r="P30">
        <f t="shared" si="4"/>
        <v>1147.02</v>
      </c>
      <c r="Q30">
        <f t="shared" si="5"/>
        <v>708.16038515212574</v>
      </c>
      <c r="R30">
        <f t="shared" si="6"/>
        <v>70.44864965207023</v>
      </c>
      <c r="S30">
        <f t="shared" si="7"/>
        <v>114.106933709034</v>
      </c>
      <c r="T30">
        <f t="shared" si="8"/>
        <v>0.1627879792743023</v>
      </c>
      <c r="U30">
        <f t="shared" si="9"/>
        <v>2.9191110659887443</v>
      </c>
      <c r="V30">
        <f t="shared" si="10"/>
        <v>0.15790763239536262</v>
      </c>
      <c r="W30">
        <f t="shared" si="11"/>
        <v>9.9118562546872097E-2</v>
      </c>
      <c r="X30">
        <f t="shared" si="12"/>
        <v>321.50600086135057</v>
      </c>
      <c r="Y30">
        <f t="shared" si="13"/>
        <v>32.076910353639548</v>
      </c>
      <c r="Z30">
        <f t="shared" si="14"/>
        <v>31.5031</v>
      </c>
      <c r="AA30">
        <f t="shared" si="15"/>
        <v>4.6424177129876414</v>
      </c>
      <c r="AB30">
        <f t="shared" si="16"/>
        <v>56.112047549860556</v>
      </c>
      <c r="AC30">
        <f t="shared" si="17"/>
        <v>2.5429386056654004</v>
      </c>
      <c r="AD30">
        <f t="shared" si="18"/>
        <v>4.5318941594597364</v>
      </c>
      <c r="AE30">
        <f t="shared" si="19"/>
        <v>2.099479107322241</v>
      </c>
      <c r="AF30">
        <f t="shared" si="20"/>
        <v>-152.47077731246117</v>
      </c>
      <c r="AG30">
        <f t="shared" si="21"/>
        <v>-66.648361536889425</v>
      </c>
      <c r="AH30">
        <f t="shared" si="22"/>
        <v>-5.1418463768366287</v>
      </c>
      <c r="AI30">
        <f t="shared" si="23"/>
        <v>97.245015635163369</v>
      </c>
      <c r="AJ30">
        <v>0</v>
      </c>
      <c r="AK30">
        <v>0</v>
      </c>
      <c r="AL30">
        <f t="shared" si="24"/>
        <v>1</v>
      </c>
      <c r="AM30">
        <f t="shared" si="25"/>
        <v>0</v>
      </c>
      <c r="AN30">
        <f t="shared" si="26"/>
        <v>51857.428541958914</v>
      </c>
      <c r="AO30" t="s">
        <v>402</v>
      </c>
      <c r="AP30">
        <v>10366.9</v>
      </c>
      <c r="AQ30">
        <v>993.59653846153856</v>
      </c>
      <c r="AR30">
        <v>3431.87</v>
      </c>
      <c r="AS30">
        <f t="shared" si="27"/>
        <v>0.71047955241266758</v>
      </c>
      <c r="AT30">
        <v>-3.9894345373445681</v>
      </c>
      <c r="AU30" t="s">
        <v>476</v>
      </c>
      <c r="AV30">
        <v>10228.4</v>
      </c>
      <c r="AW30">
        <v>888.10119999999995</v>
      </c>
      <c r="AX30">
        <v>1377.87</v>
      </c>
      <c r="AY30">
        <f t="shared" si="28"/>
        <v>0.35545356238251791</v>
      </c>
      <c r="AZ30">
        <v>0.5</v>
      </c>
      <c r="BA30">
        <f t="shared" si="29"/>
        <v>1681.1720999281608</v>
      </c>
      <c r="BB30">
        <f t="shared" si="30"/>
        <v>40.292095687234941</v>
      </c>
      <c r="BC30">
        <f t="shared" si="31"/>
        <v>298.78930594878159</v>
      </c>
      <c r="BD30">
        <f t="shared" si="32"/>
        <v>2.6339677077957535E-2</v>
      </c>
      <c r="BE30">
        <f t="shared" si="33"/>
        <v>1.4907066704406078</v>
      </c>
      <c r="BF30">
        <f t="shared" si="34"/>
        <v>694.05101678543883</v>
      </c>
      <c r="BG30" t="s">
        <v>477</v>
      </c>
      <c r="BH30">
        <v>631.19000000000005</v>
      </c>
      <c r="BI30">
        <f t="shared" si="35"/>
        <v>631.19000000000005</v>
      </c>
      <c r="BJ30">
        <f t="shared" si="36"/>
        <v>0.5419088883566664</v>
      </c>
      <c r="BK30">
        <f t="shared" si="37"/>
        <v>0.65592864413135488</v>
      </c>
      <c r="BL30">
        <f t="shared" si="38"/>
        <v>0.73339331876544267</v>
      </c>
      <c r="BM30">
        <f t="shared" si="39"/>
        <v>1.2745319388936771</v>
      </c>
      <c r="BN30">
        <f t="shared" si="40"/>
        <v>0.84239935856251369</v>
      </c>
      <c r="BO30">
        <f t="shared" si="41"/>
        <v>0.46618065698962008</v>
      </c>
      <c r="BP30">
        <f t="shared" si="42"/>
        <v>0.53381934301037992</v>
      </c>
      <c r="BQ30">
        <v>1771</v>
      </c>
      <c r="BR30">
        <v>300</v>
      </c>
      <c r="BS30">
        <v>300</v>
      </c>
      <c r="BT30">
        <v>300</v>
      </c>
      <c r="BU30">
        <v>10228.4</v>
      </c>
      <c r="BV30">
        <v>1256.07</v>
      </c>
      <c r="BW30">
        <v>-1.08898E-2</v>
      </c>
      <c r="BX30">
        <v>1.99</v>
      </c>
      <c r="BY30" t="s">
        <v>405</v>
      </c>
      <c r="BZ30" t="s">
        <v>405</v>
      </c>
      <c r="CA30" t="s">
        <v>405</v>
      </c>
      <c r="CB30" t="s">
        <v>405</v>
      </c>
      <c r="CC30" t="s">
        <v>405</v>
      </c>
      <c r="CD30" t="s">
        <v>405</v>
      </c>
      <c r="CE30" t="s">
        <v>405</v>
      </c>
      <c r="CF30" t="s">
        <v>405</v>
      </c>
      <c r="CG30" t="s">
        <v>405</v>
      </c>
      <c r="CH30" t="s">
        <v>405</v>
      </c>
      <c r="CI30">
        <f t="shared" si="43"/>
        <v>1999.97</v>
      </c>
      <c r="CJ30">
        <f t="shared" si="44"/>
        <v>1681.1720999281608</v>
      </c>
      <c r="CK30">
        <f t="shared" si="45"/>
        <v>0.84059865894396457</v>
      </c>
      <c r="CL30">
        <f t="shared" si="46"/>
        <v>0.16075541176185171</v>
      </c>
      <c r="CM30">
        <v>6</v>
      </c>
      <c r="CN30">
        <v>0.5</v>
      </c>
      <c r="CO30" t="s">
        <v>406</v>
      </c>
      <c r="CP30">
        <v>2</v>
      </c>
      <c r="CQ30">
        <v>1659732690</v>
      </c>
      <c r="CR30">
        <v>1147.02</v>
      </c>
      <c r="CS30">
        <v>1200.1199999999999</v>
      </c>
      <c r="CT30">
        <v>25.562000000000001</v>
      </c>
      <c r="CU30">
        <v>21.5199</v>
      </c>
      <c r="CV30">
        <v>1142.18</v>
      </c>
      <c r="CW30">
        <v>25.6629</v>
      </c>
      <c r="CX30">
        <v>500.08800000000002</v>
      </c>
      <c r="CY30">
        <v>99.381299999999996</v>
      </c>
      <c r="CZ30">
        <v>9.9906700000000001E-2</v>
      </c>
      <c r="DA30">
        <v>31.079599999999999</v>
      </c>
      <c r="DB30">
        <v>31.5031</v>
      </c>
      <c r="DC30">
        <v>999.9</v>
      </c>
      <c r="DD30">
        <v>0</v>
      </c>
      <c r="DE30">
        <v>0</v>
      </c>
      <c r="DF30">
        <v>10002.5</v>
      </c>
      <c r="DG30">
        <v>0</v>
      </c>
      <c r="DH30">
        <v>1277.55</v>
      </c>
      <c r="DI30">
        <v>-53.107999999999997</v>
      </c>
      <c r="DJ30">
        <v>1177.0999999999999</v>
      </c>
      <c r="DK30">
        <v>1226.52</v>
      </c>
      <c r="DL30">
        <v>4.0420999999999996</v>
      </c>
      <c r="DM30">
        <v>1200.1199999999999</v>
      </c>
      <c r="DN30">
        <v>21.5199</v>
      </c>
      <c r="DO30">
        <v>2.5403899999999999</v>
      </c>
      <c r="DP30">
        <v>2.1386799999999999</v>
      </c>
      <c r="DQ30">
        <v>21.287600000000001</v>
      </c>
      <c r="DR30">
        <v>18.510200000000001</v>
      </c>
      <c r="DS30">
        <v>1999.97</v>
      </c>
      <c r="DT30">
        <v>0.97999400000000003</v>
      </c>
      <c r="DU30">
        <v>2.0006300000000001E-2</v>
      </c>
      <c r="DV30">
        <v>0</v>
      </c>
      <c r="DW30">
        <v>887.89499999999998</v>
      </c>
      <c r="DX30">
        <v>5.0001199999999999</v>
      </c>
      <c r="DY30">
        <v>18173.8</v>
      </c>
      <c r="DZ30">
        <v>16031.8</v>
      </c>
      <c r="EA30">
        <v>51.375</v>
      </c>
      <c r="EB30">
        <v>53</v>
      </c>
      <c r="EC30">
        <v>52.25</v>
      </c>
      <c r="ED30">
        <v>52.625</v>
      </c>
      <c r="EE30">
        <v>52.686999999999998</v>
      </c>
      <c r="EF30">
        <v>1955.06</v>
      </c>
      <c r="EG30">
        <v>39.909999999999997</v>
      </c>
      <c r="EH30">
        <v>0</v>
      </c>
      <c r="EI30">
        <v>172.5999999046326</v>
      </c>
      <c r="EJ30">
        <v>0</v>
      </c>
      <c r="EK30">
        <v>888.10119999999995</v>
      </c>
      <c r="EL30">
        <v>-3.060076914629815</v>
      </c>
      <c r="EM30">
        <v>-60.430769224628413</v>
      </c>
      <c r="EN30">
        <v>18179.835999999999</v>
      </c>
      <c r="EO30">
        <v>15</v>
      </c>
      <c r="EP30">
        <v>1659732643.5</v>
      </c>
      <c r="EQ30" t="s">
        <v>478</v>
      </c>
      <c r="ER30">
        <v>1659732643.5</v>
      </c>
      <c r="ES30">
        <v>1659732642</v>
      </c>
      <c r="ET30">
        <v>40</v>
      </c>
      <c r="EU30">
        <v>0.20300000000000001</v>
      </c>
      <c r="EV30">
        <v>1.4E-2</v>
      </c>
      <c r="EW30">
        <v>4.9619999999999997</v>
      </c>
      <c r="EX30">
        <v>-0.18099999999999999</v>
      </c>
      <c r="EY30">
        <v>1200</v>
      </c>
      <c r="EZ30">
        <v>23</v>
      </c>
      <c r="FA30">
        <v>0.05</v>
      </c>
      <c r="FB30">
        <v>0.02</v>
      </c>
      <c r="FC30">
        <v>40.24214560633142</v>
      </c>
      <c r="FD30">
        <v>-0.59490511323672024</v>
      </c>
      <c r="FE30">
        <v>0.1664013718922332</v>
      </c>
      <c r="FF30">
        <v>1</v>
      </c>
      <c r="FG30">
        <v>0.14370477749411059</v>
      </c>
      <c r="FH30">
        <v>0.1224603970580682</v>
      </c>
      <c r="FI30">
        <v>1.924217593788409E-2</v>
      </c>
      <c r="FJ30">
        <v>1</v>
      </c>
      <c r="FK30">
        <v>2</v>
      </c>
      <c r="FL30">
        <v>2</v>
      </c>
      <c r="FM30" t="s">
        <v>408</v>
      </c>
      <c r="FN30">
        <v>2.9254600000000002</v>
      </c>
      <c r="FO30">
        <v>2.7028500000000002</v>
      </c>
      <c r="FP30">
        <v>0.19820099999999999</v>
      </c>
      <c r="FQ30">
        <v>0.20477699999999999</v>
      </c>
      <c r="FR30">
        <v>0.117826</v>
      </c>
      <c r="FS30">
        <v>0.103604</v>
      </c>
      <c r="FT30">
        <v>27751.9</v>
      </c>
      <c r="FU30">
        <v>15174.7</v>
      </c>
      <c r="FV30">
        <v>31148.3</v>
      </c>
      <c r="FW30">
        <v>20799</v>
      </c>
      <c r="FX30">
        <v>37293.9</v>
      </c>
      <c r="FY30">
        <v>31751.9</v>
      </c>
      <c r="FZ30">
        <v>47171.9</v>
      </c>
      <c r="GA30">
        <v>39813.699999999997</v>
      </c>
      <c r="GB30">
        <v>1.8387500000000001</v>
      </c>
      <c r="GC30">
        <v>1.7586299999999999</v>
      </c>
      <c r="GD30">
        <v>4.64059E-2</v>
      </c>
      <c r="GE30">
        <v>0</v>
      </c>
      <c r="GF30">
        <v>30.749199999999998</v>
      </c>
      <c r="GG30">
        <v>999.9</v>
      </c>
      <c r="GH30">
        <v>39.4</v>
      </c>
      <c r="GI30">
        <v>43.5</v>
      </c>
      <c r="GJ30">
        <v>35.352400000000003</v>
      </c>
      <c r="GK30">
        <v>61.460299999999997</v>
      </c>
      <c r="GL30">
        <v>17.852599999999999</v>
      </c>
      <c r="GM30">
        <v>1</v>
      </c>
      <c r="GN30">
        <v>1.2746999999999999</v>
      </c>
      <c r="GO30">
        <v>7.1719799999999996</v>
      </c>
      <c r="GP30">
        <v>19.987400000000001</v>
      </c>
      <c r="GQ30">
        <v>5.1930300000000003</v>
      </c>
      <c r="GR30">
        <v>11.950100000000001</v>
      </c>
      <c r="GS30">
        <v>4.9933500000000004</v>
      </c>
      <c r="GT30">
        <v>3.29115</v>
      </c>
      <c r="GU30">
        <v>9999</v>
      </c>
      <c r="GV30">
        <v>9999</v>
      </c>
      <c r="GW30">
        <v>9999</v>
      </c>
      <c r="GX30">
        <v>999.9</v>
      </c>
      <c r="GY30">
        <v>1.8762399999999999</v>
      </c>
      <c r="GZ30">
        <v>1.8752500000000001</v>
      </c>
      <c r="HA30">
        <v>1.87575</v>
      </c>
      <c r="HB30">
        <v>1.87927</v>
      </c>
      <c r="HC30">
        <v>1.87286</v>
      </c>
      <c r="HD30">
        <v>1.8705700000000001</v>
      </c>
      <c r="HE30">
        <v>1.8727100000000001</v>
      </c>
      <c r="HF30">
        <v>1.87565</v>
      </c>
      <c r="HG30">
        <v>0</v>
      </c>
      <c r="HH30">
        <v>0</v>
      </c>
      <c r="HI30">
        <v>0</v>
      </c>
      <c r="HJ30">
        <v>0</v>
      </c>
      <c r="HK30" t="s">
        <v>409</v>
      </c>
      <c r="HL30" t="s">
        <v>410</v>
      </c>
      <c r="HM30" t="s">
        <v>411</v>
      </c>
      <c r="HN30" t="s">
        <v>411</v>
      </c>
      <c r="HO30" t="s">
        <v>411</v>
      </c>
      <c r="HP30" t="s">
        <v>411</v>
      </c>
      <c r="HQ30">
        <v>0</v>
      </c>
      <c r="HR30">
        <v>100</v>
      </c>
      <c r="HS30">
        <v>100</v>
      </c>
      <c r="HT30">
        <v>4.84</v>
      </c>
      <c r="HU30">
        <v>-0.1009</v>
      </c>
      <c r="HV30">
        <v>2.342672123623502</v>
      </c>
      <c r="HW30">
        <v>1.812336702895212E-3</v>
      </c>
      <c r="HX30">
        <v>3.8619255251623539E-7</v>
      </c>
      <c r="HY30">
        <v>-5.7368983599850312E-11</v>
      </c>
      <c r="HZ30">
        <v>-0.2917277484013851</v>
      </c>
      <c r="IA30">
        <v>-3.0293124852242E-2</v>
      </c>
      <c r="IB30">
        <v>2.0697258898176802E-3</v>
      </c>
      <c r="IC30">
        <v>-2.3362980786251589E-5</v>
      </c>
      <c r="ID30">
        <v>3</v>
      </c>
      <c r="IE30">
        <v>2169</v>
      </c>
      <c r="IF30">
        <v>1</v>
      </c>
      <c r="IG30">
        <v>29</v>
      </c>
      <c r="IH30">
        <v>0.8</v>
      </c>
      <c r="II30">
        <v>0.8</v>
      </c>
      <c r="IJ30">
        <v>2.4731399999999999</v>
      </c>
      <c r="IK30">
        <v>2.3986800000000001</v>
      </c>
      <c r="IL30">
        <v>1.5490699999999999</v>
      </c>
      <c r="IM30">
        <v>2.2912599999999999</v>
      </c>
      <c r="IN30">
        <v>1.5918000000000001</v>
      </c>
      <c r="IO30">
        <v>2.3571800000000001</v>
      </c>
      <c r="IP30">
        <v>45.9788</v>
      </c>
      <c r="IQ30">
        <v>23.982399999999998</v>
      </c>
      <c r="IR30">
        <v>18</v>
      </c>
      <c r="IS30">
        <v>508.62400000000002</v>
      </c>
      <c r="IT30">
        <v>427.51600000000002</v>
      </c>
      <c r="IU30">
        <v>21.865600000000001</v>
      </c>
      <c r="IV30">
        <v>41.892899999999997</v>
      </c>
      <c r="IW30">
        <v>30.001200000000001</v>
      </c>
      <c r="IX30">
        <v>42.010399999999997</v>
      </c>
      <c r="IY30">
        <v>42.02</v>
      </c>
      <c r="IZ30">
        <v>49.512599999999999</v>
      </c>
      <c r="JA30">
        <v>40.283299999999997</v>
      </c>
      <c r="JB30">
        <v>0</v>
      </c>
      <c r="JC30">
        <v>21.855599999999999</v>
      </c>
      <c r="JD30">
        <v>1200</v>
      </c>
      <c r="JE30">
        <v>21.145900000000001</v>
      </c>
      <c r="JF30">
        <v>97.924800000000005</v>
      </c>
      <c r="JG30">
        <v>97.323499999999996</v>
      </c>
    </row>
    <row r="31" spans="1:267" x14ac:dyDescent="0.3">
      <c r="A31">
        <v>15</v>
      </c>
      <c r="B31">
        <v>1659732834.5</v>
      </c>
      <c r="C31">
        <v>2345.400000095367</v>
      </c>
      <c r="D31" t="s">
        <v>479</v>
      </c>
      <c r="E31" t="s">
        <v>480</v>
      </c>
      <c r="F31" t="s">
        <v>398</v>
      </c>
      <c r="G31" t="s">
        <v>399</v>
      </c>
      <c r="H31" t="s">
        <v>400</v>
      </c>
      <c r="I31" t="s">
        <v>31</v>
      </c>
      <c r="J31" t="s">
        <v>401</v>
      </c>
      <c r="K31">
        <f t="shared" si="0"/>
        <v>1.5590036019890101</v>
      </c>
      <c r="L31">
        <v>1659732834.5</v>
      </c>
      <c r="M31">
        <f t="shared" si="1"/>
        <v>2.8815417794866606E-3</v>
      </c>
      <c r="N31">
        <f t="shared" si="2"/>
        <v>2.8815417794866605</v>
      </c>
      <c r="O31">
        <f t="shared" si="3"/>
        <v>42.103899073239496</v>
      </c>
      <c r="P31">
        <f t="shared" si="4"/>
        <v>1444.5029999999999</v>
      </c>
      <c r="Q31">
        <f t="shared" si="5"/>
        <v>877.02357675353585</v>
      </c>
      <c r="R31">
        <f t="shared" si="6"/>
        <v>87.25182013969237</v>
      </c>
      <c r="S31">
        <f t="shared" si="7"/>
        <v>143.708241474864</v>
      </c>
      <c r="T31">
        <f t="shared" si="8"/>
        <v>0.13087203935137964</v>
      </c>
      <c r="U31">
        <f t="shared" si="9"/>
        <v>2.91711701595055</v>
      </c>
      <c r="V31">
        <f t="shared" si="10"/>
        <v>0.12769555701123578</v>
      </c>
      <c r="W31">
        <f t="shared" si="11"/>
        <v>8.0088695947399119E-2</v>
      </c>
      <c r="X31">
        <f t="shared" si="12"/>
        <v>321.52674886135952</v>
      </c>
      <c r="Y31">
        <f t="shared" si="13"/>
        <v>31.58161339520294</v>
      </c>
      <c r="Z31">
        <f t="shared" si="14"/>
        <v>30.970800000000001</v>
      </c>
      <c r="AA31">
        <f t="shared" si="15"/>
        <v>4.503872702080443</v>
      </c>
      <c r="AB31">
        <f t="shared" si="16"/>
        <v>53.48638557599179</v>
      </c>
      <c r="AC31">
        <f t="shared" si="17"/>
        <v>2.3360673744144003</v>
      </c>
      <c r="AD31">
        <f t="shared" si="18"/>
        <v>4.3675925177172203</v>
      </c>
      <c r="AE31">
        <f t="shared" si="19"/>
        <v>2.1678053276660427</v>
      </c>
      <c r="AF31">
        <f t="shared" si="20"/>
        <v>-127.07599247536173</v>
      </c>
      <c r="AG31">
        <f t="shared" si="21"/>
        <v>-84.562795275623202</v>
      </c>
      <c r="AH31">
        <f t="shared" si="22"/>
        <v>-6.4905241365274824</v>
      </c>
      <c r="AI31">
        <f t="shared" si="23"/>
        <v>103.39743697384712</v>
      </c>
      <c r="AJ31">
        <v>0</v>
      </c>
      <c r="AK31">
        <v>0</v>
      </c>
      <c r="AL31">
        <f t="shared" si="24"/>
        <v>1</v>
      </c>
      <c r="AM31">
        <f t="shared" si="25"/>
        <v>0</v>
      </c>
      <c r="AN31">
        <f t="shared" si="26"/>
        <v>51911.270028927589</v>
      </c>
      <c r="AO31" t="s">
        <v>402</v>
      </c>
      <c r="AP31">
        <v>10366.9</v>
      </c>
      <c r="AQ31">
        <v>993.59653846153856</v>
      </c>
      <c r="AR31">
        <v>3431.87</v>
      </c>
      <c r="AS31">
        <f t="shared" si="27"/>
        <v>0.71047955241266758</v>
      </c>
      <c r="AT31">
        <v>-3.9894345373445681</v>
      </c>
      <c r="AU31" t="s">
        <v>481</v>
      </c>
      <c r="AV31">
        <v>10228.6</v>
      </c>
      <c r="AW31">
        <v>863.07327999999995</v>
      </c>
      <c r="AX31">
        <v>1304.6400000000001</v>
      </c>
      <c r="AY31">
        <f t="shared" si="28"/>
        <v>0.338458670591121</v>
      </c>
      <c r="AZ31">
        <v>0.5</v>
      </c>
      <c r="BA31">
        <f t="shared" si="29"/>
        <v>1681.2812999281653</v>
      </c>
      <c r="BB31">
        <f t="shared" si="30"/>
        <v>42.103899073239496</v>
      </c>
      <c r="BC31">
        <f t="shared" si="31"/>
        <v>284.52211683169929</v>
      </c>
      <c r="BD31">
        <f t="shared" si="32"/>
        <v>2.7415598812972855E-2</v>
      </c>
      <c r="BE31">
        <f t="shared" si="33"/>
        <v>1.6305110988471911</v>
      </c>
      <c r="BF31">
        <f t="shared" si="34"/>
        <v>674.96724593583417</v>
      </c>
      <c r="BG31" t="s">
        <v>482</v>
      </c>
      <c r="BH31">
        <v>611.55999999999995</v>
      </c>
      <c r="BI31">
        <f t="shared" si="35"/>
        <v>611.55999999999995</v>
      </c>
      <c r="BJ31">
        <f t="shared" si="36"/>
        <v>0.53124233505028218</v>
      </c>
      <c r="BK31">
        <f t="shared" si="37"/>
        <v>0.63710786633577665</v>
      </c>
      <c r="BL31">
        <f t="shared" si="38"/>
        <v>0.75425396498966413</v>
      </c>
      <c r="BM31">
        <f t="shared" si="39"/>
        <v>1.4196302915867562</v>
      </c>
      <c r="BN31">
        <f t="shared" si="40"/>
        <v>0.87243290531399009</v>
      </c>
      <c r="BO31">
        <f t="shared" si="41"/>
        <v>0.45144450160281585</v>
      </c>
      <c r="BP31">
        <f t="shared" si="42"/>
        <v>0.54855549839718409</v>
      </c>
      <c r="BQ31">
        <v>1773</v>
      </c>
      <c r="BR31">
        <v>300</v>
      </c>
      <c r="BS31">
        <v>300</v>
      </c>
      <c r="BT31">
        <v>300</v>
      </c>
      <c r="BU31">
        <v>10228.6</v>
      </c>
      <c r="BV31">
        <v>1194.56</v>
      </c>
      <c r="BW31">
        <v>-1.08897E-2</v>
      </c>
      <c r="BX31">
        <v>3.51</v>
      </c>
      <c r="BY31" t="s">
        <v>405</v>
      </c>
      <c r="BZ31" t="s">
        <v>405</v>
      </c>
      <c r="CA31" t="s">
        <v>405</v>
      </c>
      <c r="CB31" t="s">
        <v>405</v>
      </c>
      <c r="CC31" t="s">
        <v>405</v>
      </c>
      <c r="CD31" t="s">
        <v>405</v>
      </c>
      <c r="CE31" t="s">
        <v>405</v>
      </c>
      <c r="CF31" t="s">
        <v>405</v>
      </c>
      <c r="CG31" t="s">
        <v>405</v>
      </c>
      <c r="CH31" t="s">
        <v>405</v>
      </c>
      <c r="CI31">
        <f t="shared" si="43"/>
        <v>2000.1</v>
      </c>
      <c r="CJ31">
        <f t="shared" si="44"/>
        <v>1681.2812999281653</v>
      </c>
      <c r="CK31">
        <f t="shared" si="45"/>
        <v>0.84059862003308106</v>
      </c>
      <c r="CL31">
        <f t="shared" si="46"/>
        <v>0.16075533666384659</v>
      </c>
      <c r="CM31">
        <v>6</v>
      </c>
      <c r="CN31">
        <v>0.5</v>
      </c>
      <c r="CO31" t="s">
        <v>406</v>
      </c>
      <c r="CP31">
        <v>2</v>
      </c>
      <c r="CQ31">
        <v>1659732834.5</v>
      </c>
      <c r="CR31">
        <v>1444.5029999999999</v>
      </c>
      <c r="CS31">
        <v>1500.02</v>
      </c>
      <c r="CT31">
        <v>23.481300000000001</v>
      </c>
      <c r="CU31">
        <v>20.104800000000001</v>
      </c>
      <c r="CV31">
        <v>1438.31</v>
      </c>
      <c r="CW31">
        <v>23.7043</v>
      </c>
      <c r="CX31">
        <v>500.02300000000002</v>
      </c>
      <c r="CY31">
        <v>99.386200000000002</v>
      </c>
      <c r="CZ31">
        <v>0.100088</v>
      </c>
      <c r="DA31">
        <v>30.4331</v>
      </c>
      <c r="DB31">
        <v>30.970800000000001</v>
      </c>
      <c r="DC31">
        <v>999.9</v>
      </c>
      <c r="DD31">
        <v>0</v>
      </c>
      <c r="DE31">
        <v>0</v>
      </c>
      <c r="DF31">
        <v>9990.6200000000008</v>
      </c>
      <c r="DG31">
        <v>0</v>
      </c>
      <c r="DH31">
        <v>1266.9000000000001</v>
      </c>
      <c r="DI31">
        <v>-56.132399999999997</v>
      </c>
      <c r="DJ31">
        <v>1478.7</v>
      </c>
      <c r="DK31">
        <v>1530.79</v>
      </c>
      <c r="DL31">
        <v>3.4415200000000001</v>
      </c>
      <c r="DM31">
        <v>1500.02</v>
      </c>
      <c r="DN31">
        <v>20.104800000000001</v>
      </c>
      <c r="DO31">
        <v>2.3401700000000001</v>
      </c>
      <c r="DP31">
        <v>1.99813</v>
      </c>
      <c r="DQ31">
        <v>19.9556</v>
      </c>
      <c r="DR31">
        <v>17.429600000000001</v>
      </c>
      <c r="DS31">
        <v>2000.1</v>
      </c>
      <c r="DT31">
        <v>0.97999400000000003</v>
      </c>
      <c r="DU31">
        <v>2.0006300000000001E-2</v>
      </c>
      <c r="DV31">
        <v>0</v>
      </c>
      <c r="DW31">
        <v>862.21100000000001</v>
      </c>
      <c r="DX31">
        <v>5.0001199999999999</v>
      </c>
      <c r="DY31">
        <v>17671.8</v>
      </c>
      <c r="DZ31">
        <v>16032.8</v>
      </c>
      <c r="EA31">
        <v>51.311999999999998</v>
      </c>
      <c r="EB31">
        <v>53</v>
      </c>
      <c r="EC31">
        <v>52.186999999999998</v>
      </c>
      <c r="ED31">
        <v>52.561999999999998</v>
      </c>
      <c r="EE31">
        <v>52.625</v>
      </c>
      <c r="EF31">
        <v>1955.19</v>
      </c>
      <c r="EG31">
        <v>39.909999999999997</v>
      </c>
      <c r="EH31">
        <v>0</v>
      </c>
      <c r="EI31">
        <v>144.29999995231631</v>
      </c>
      <c r="EJ31">
        <v>0</v>
      </c>
      <c r="EK31">
        <v>863.07327999999995</v>
      </c>
      <c r="EL31">
        <v>-7.1860769388315262</v>
      </c>
      <c r="EM31">
        <v>-176.33076919653371</v>
      </c>
      <c r="EN31">
        <v>17691.732</v>
      </c>
      <c r="EO31">
        <v>15</v>
      </c>
      <c r="EP31">
        <v>1659732860.5</v>
      </c>
      <c r="EQ31" t="s">
        <v>483</v>
      </c>
      <c r="ER31">
        <v>1659732857.5</v>
      </c>
      <c r="ES31">
        <v>1659732860.5</v>
      </c>
      <c r="ET31">
        <v>41</v>
      </c>
      <c r="EU31">
        <v>0.47</v>
      </c>
      <c r="EV31">
        <v>2.9000000000000001E-2</v>
      </c>
      <c r="EW31">
        <v>6.1929999999999996</v>
      </c>
      <c r="EX31">
        <v>-0.223</v>
      </c>
      <c r="EY31">
        <v>1500</v>
      </c>
      <c r="EZ31">
        <v>20</v>
      </c>
      <c r="FA31">
        <v>0.04</v>
      </c>
      <c r="FB31">
        <v>0.03</v>
      </c>
      <c r="FC31">
        <v>42.802355696546307</v>
      </c>
      <c r="FD31">
        <v>-0.99630382102052095</v>
      </c>
      <c r="FE31">
        <v>0.16911978685660981</v>
      </c>
      <c r="FF31">
        <v>1</v>
      </c>
      <c r="FG31">
        <v>0.13473125710218961</v>
      </c>
      <c r="FH31">
        <v>2.9851174159418661E-4</v>
      </c>
      <c r="FI31">
        <v>8.2343304016990759E-4</v>
      </c>
      <c r="FJ31">
        <v>1</v>
      </c>
      <c r="FK31">
        <v>2</v>
      </c>
      <c r="FL31">
        <v>2</v>
      </c>
      <c r="FM31" t="s">
        <v>408</v>
      </c>
      <c r="FN31">
        <v>2.92523</v>
      </c>
      <c r="FO31">
        <v>2.7029299999999998</v>
      </c>
      <c r="FP31">
        <v>0.228635</v>
      </c>
      <c r="FQ31">
        <v>0.23469100000000001</v>
      </c>
      <c r="FR31">
        <v>0.111359</v>
      </c>
      <c r="FS31">
        <v>9.8747799999999997E-2</v>
      </c>
      <c r="FT31">
        <v>26680.9</v>
      </c>
      <c r="FU31">
        <v>14593.7</v>
      </c>
      <c r="FV31">
        <v>31138.3</v>
      </c>
      <c r="FW31">
        <v>20791.900000000001</v>
      </c>
      <c r="FX31">
        <v>37550.300000000003</v>
      </c>
      <c r="FY31">
        <v>31911.200000000001</v>
      </c>
      <c r="FZ31">
        <v>47157.3</v>
      </c>
      <c r="GA31">
        <v>39800.699999999997</v>
      </c>
      <c r="GB31">
        <v>1.8388800000000001</v>
      </c>
      <c r="GC31">
        <v>1.7567699999999999</v>
      </c>
      <c r="GD31">
        <v>4.5783799999999999E-2</v>
      </c>
      <c r="GE31">
        <v>0</v>
      </c>
      <c r="GF31">
        <v>30.226400000000002</v>
      </c>
      <c r="GG31">
        <v>999.9</v>
      </c>
      <c r="GH31">
        <v>39.299999999999997</v>
      </c>
      <c r="GI31">
        <v>43.4</v>
      </c>
      <c r="GJ31">
        <v>35.0777</v>
      </c>
      <c r="GK31">
        <v>61.7303</v>
      </c>
      <c r="GL31">
        <v>18.445499999999999</v>
      </c>
      <c r="GM31">
        <v>1</v>
      </c>
      <c r="GN31">
        <v>1.29389</v>
      </c>
      <c r="GO31">
        <v>7.98752</v>
      </c>
      <c r="GP31">
        <v>19.9514</v>
      </c>
      <c r="GQ31">
        <v>5.1918300000000004</v>
      </c>
      <c r="GR31">
        <v>11.950100000000001</v>
      </c>
      <c r="GS31">
        <v>4.99315</v>
      </c>
      <c r="GT31">
        <v>3.29135</v>
      </c>
      <c r="GU31">
        <v>9999</v>
      </c>
      <c r="GV31">
        <v>9999</v>
      </c>
      <c r="GW31">
        <v>9999</v>
      </c>
      <c r="GX31">
        <v>999.9</v>
      </c>
      <c r="GY31">
        <v>1.8763099999999999</v>
      </c>
      <c r="GZ31">
        <v>1.8752500000000001</v>
      </c>
      <c r="HA31">
        <v>1.8757299999999999</v>
      </c>
      <c r="HB31">
        <v>1.87927</v>
      </c>
      <c r="HC31">
        <v>1.87286</v>
      </c>
      <c r="HD31">
        <v>1.8705700000000001</v>
      </c>
      <c r="HE31">
        <v>1.8727100000000001</v>
      </c>
      <c r="HF31">
        <v>1.8756600000000001</v>
      </c>
      <c r="HG31">
        <v>0</v>
      </c>
      <c r="HH31">
        <v>0</v>
      </c>
      <c r="HI31">
        <v>0</v>
      </c>
      <c r="HJ31">
        <v>0</v>
      </c>
      <c r="HK31" t="s">
        <v>409</v>
      </c>
      <c r="HL31" t="s">
        <v>410</v>
      </c>
      <c r="HM31" t="s">
        <v>411</v>
      </c>
      <c r="HN31" t="s">
        <v>411</v>
      </c>
      <c r="HO31" t="s">
        <v>411</v>
      </c>
      <c r="HP31" t="s">
        <v>411</v>
      </c>
      <c r="HQ31">
        <v>0</v>
      </c>
      <c r="HR31">
        <v>100</v>
      </c>
      <c r="HS31">
        <v>100</v>
      </c>
      <c r="HT31">
        <v>6.1929999999999996</v>
      </c>
      <c r="HU31">
        <v>-0.223</v>
      </c>
      <c r="HV31">
        <v>2.342672123623502</v>
      </c>
      <c r="HW31">
        <v>1.812336702895212E-3</v>
      </c>
      <c r="HX31">
        <v>3.8619255251623539E-7</v>
      </c>
      <c r="HY31">
        <v>-5.7368983599850312E-11</v>
      </c>
      <c r="HZ31">
        <v>-0.2917277484013851</v>
      </c>
      <c r="IA31">
        <v>-3.0293124852242E-2</v>
      </c>
      <c r="IB31">
        <v>2.0697258898176802E-3</v>
      </c>
      <c r="IC31">
        <v>-2.3362980786251589E-5</v>
      </c>
      <c r="ID31">
        <v>3</v>
      </c>
      <c r="IE31">
        <v>2169</v>
      </c>
      <c r="IF31">
        <v>1</v>
      </c>
      <c r="IG31">
        <v>29</v>
      </c>
      <c r="IH31">
        <v>3.2</v>
      </c>
      <c r="II31">
        <v>3.2</v>
      </c>
      <c r="IJ31">
        <v>2.9589799999999999</v>
      </c>
      <c r="IK31">
        <v>2.3901400000000002</v>
      </c>
      <c r="IL31">
        <v>1.5490699999999999</v>
      </c>
      <c r="IM31">
        <v>2.2924799999999999</v>
      </c>
      <c r="IN31">
        <v>1.5918000000000001</v>
      </c>
      <c r="IO31">
        <v>2.36328</v>
      </c>
      <c r="IP31">
        <v>45.892099999999999</v>
      </c>
      <c r="IQ31">
        <v>23.9649</v>
      </c>
      <c r="IR31">
        <v>18</v>
      </c>
      <c r="IS31">
        <v>509.38299999999998</v>
      </c>
      <c r="IT31">
        <v>426.86599999999999</v>
      </c>
      <c r="IU31">
        <v>20.6099</v>
      </c>
      <c r="IV31">
        <v>41.989699999999999</v>
      </c>
      <c r="IW31">
        <v>30.000499999999999</v>
      </c>
      <c r="IX31">
        <v>42.110300000000002</v>
      </c>
      <c r="IY31">
        <v>42.116999999999997</v>
      </c>
      <c r="IZ31">
        <v>59.2316</v>
      </c>
      <c r="JA31">
        <v>43.374000000000002</v>
      </c>
      <c r="JB31">
        <v>0</v>
      </c>
      <c r="JC31">
        <v>20.5822</v>
      </c>
      <c r="JD31">
        <v>1500</v>
      </c>
      <c r="JE31">
        <v>19.966799999999999</v>
      </c>
      <c r="JF31">
        <v>97.894000000000005</v>
      </c>
      <c r="JG31">
        <v>97.2911</v>
      </c>
    </row>
    <row r="32" spans="1:267" x14ac:dyDescent="0.3">
      <c r="A32">
        <v>16</v>
      </c>
      <c r="B32">
        <v>1659733015.5</v>
      </c>
      <c r="C32">
        <v>2526.400000095367</v>
      </c>
      <c r="D32" t="s">
        <v>484</v>
      </c>
      <c r="E32" t="s">
        <v>485</v>
      </c>
      <c r="F32" t="s">
        <v>398</v>
      </c>
      <c r="G32" t="s">
        <v>399</v>
      </c>
      <c r="H32" t="s">
        <v>400</v>
      </c>
      <c r="I32" t="s">
        <v>31</v>
      </c>
      <c r="J32" t="s">
        <v>401</v>
      </c>
      <c r="K32">
        <f t="shared" si="0"/>
        <v>1.2308457901905592</v>
      </c>
      <c r="L32">
        <v>1659733015.5</v>
      </c>
      <c r="M32">
        <f t="shared" si="1"/>
        <v>2.6579432545996784E-3</v>
      </c>
      <c r="N32">
        <f t="shared" si="2"/>
        <v>2.6579432545996786</v>
      </c>
      <c r="O32">
        <f t="shared" si="3"/>
        <v>41.525885303699816</v>
      </c>
      <c r="P32">
        <f t="shared" si="4"/>
        <v>1744.7</v>
      </c>
      <c r="Q32">
        <f t="shared" si="5"/>
        <v>1117.6446708275389</v>
      </c>
      <c r="R32">
        <f t="shared" si="6"/>
        <v>111.19740547082678</v>
      </c>
      <c r="S32">
        <f t="shared" si="7"/>
        <v>173.5847880716</v>
      </c>
      <c r="T32">
        <f t="shared" si="8"/>
        <v>0.11788424521837559</v>
      </c>
      <c r="U32">
        <f t="shared" si="9"/>
        <v>2.9170124749726454</v>
      </c>
      <c r="V32">
        <f t="shared" si="10"/>
        <v>0.11530015362183391</v>
      </c>
      <c r="W32">
        <f t="shared" si="11"/>
        <v>7.2290048501151144E-2</v>
      </c>
      <c r="X32">
        <f t="shared" si="12"/>
        <v>321.47408086133669</v>
      </c>
      <c r="Y32">
        <f t="shared" si="13"/>
        <v>30.886222468818033</v>
      </c>
      <c r="Z32">
        <f t="shared" si="14"/>
        <v>30.486899999999999</v>
      </c>
      <c r="AA32">
        <f t="shared" si="15"/>
        <v>4.3810644003506098</v>
      </c>
      <c r="AB32">
        <f t="shared" si="16"/>
        <v>51.713687364881721</v>
      </c>
      <c r="AC32">
        <f t="shared" si="17"/>
        <v>2.1629498341944</v>
      </c>
      <c r="AD32">
        <f t="shared" si="18"/>
        <v>4.1825480726853739</v>
      </c>
      <c r="AE32">
        <f t="shared" si="19"/>
        <v>2.2181145661562098</v>
      </c>
      <c r="AF32">
        <f t="shared" si="20"/>
        <v>-117.21529752784582</v>
      </c>
      <c r="AG32">
        <f t="shared" si="21"/>
        <v>-127.03622465767593</v>
      </c>
      <c r="AH32">
        <f t="shared" si="22"/>
        <v>-9.6913884964279635</v>
      </c>
      <c r="AI32">
        <f t="shared" si="23"/>
        <v>67.531170179386962</v>
      </c>
      <c r="AJ32">
        <v>0</v>
      </c>
      <c r="AK32">
        <v>0</v>
      </c>
      <c r="AL32">
        <f t="shared" si="24"/>
        <v>1</v>
      </c>
      <c r="AM32">
        <f t="shared" si="25"/>
        <v>0</v>
      </c>
      <c r="AN32">
        <f t="shared" si="26"/>
        <v>52037.73962929019</v>
      </c>
      <c r="AO32" t="s">
        <v>402</v>
      </c>
      <c r="AP32">
        <v>10366.9</v>
      </c>
      <c r="AQ32">
        <v>993.59653846153856</v>
      </c>
      <c r="AR32">
        <v>3431.87</v>
      </c>
      <c r="AS32">
        <f t="shared" si="27"/>
        <v>0.71047955241266758</v>
      </c>
      <c r="AT32">
        <v>-3.9894345373445681</v>
      </c>
      <c r="AU32" t="s">
        <v>486</v>
      </c>
      <c r="AV32">
        <v>10228.5</v>
      </c>
      <c r="AW32">
        <v>840.49453846153847</v>
      </c>
      <c r="AX32">
        <v>1229.1099999999999</v>
      </c>
      <c r="AY32">
        <f t="shared" si="28"/>
        <v>0.31617630768479754</v>
      </c>
      <c r="AZ32">
        <v>0.5</v>
      </c>
      <c r="BA32">
        <f t="shared" si="29"/>
        <v>1681.0040999281537</v>
      </c>
      <c r="BB32">
        <f t="shared" si="30"/>
        <v>41.525885303699816</v>
      </c>
      <c r="BC32">
        <f t="shared" si="31"/>
        <v>265.74683475914503</v>
      </c>
      <c r="BD32">
        <f t="shared" si="32"/>
        <v>2.7076269381490336E-2</v>
      </c>
      <c r="BE32">
        <f t="shared" si="33"/>
        <v>1.7921585537502749</v>
      </c>
      <c r="BF32">
        <f t="shared" si="34"/>
        <v>654.1697430011767</v>
      </c>
      <c r="BG32" t="s">
        <v>487</v>
      </c>
      <c r="BH32">
        <v>598.08000000000004</v>
      </c>
      <c r="BI32">
        <f t="shared" si="35"/>
        <v>598.08000000000004</v>
      </c>
      <c r="BJ32">
        <f t="shared" si="36"/>
        <v>0.51340400777798556</v>
      </c>
      <c r="BK32">
        <f t="shared" si="37"/>
        <v>0.61584308438340729</v>
      </c>
      <c r="BL32">
        <f t="shared" si="38"/>
        <v>0.77731942028167234</v>
      </c>
      <c r="BM32">
        <f t="shared" si="39"/>
        <v>1.650077490262684</v>
      </c>
      <c r="BN32">
        <f t="shared" si="40"/>
        <v>0.90340974248644734</v>
      </c>
      <c r="BO32">
        <f t="shared" si="41"/>
        <v>0.43822227873391822</v>
      </c>
      <c r="BP32">
        <f t="shared" si="42"/>
        <v>0.56177772126608172</v>
      </c>
      <c r="BQ32">
        <v>1775</v>
      </c>
      <c r="BR32">
        <v>300</v>
      </c>
      <c r="BS32">
        <v>300</v>
      </c>
      <c r="BT32">
        <v>300</v>
      </c>
      <c r="BU32">
        <v>10228.5</v>
      </c>
      <c r="BV32">
        <v>1135.27</v>
      </c>
      <c r="BW32">
        <v>-1.0889299999999999E-2</v>
      </c>
      <c r="BX32">
        <v>3.45</v>
      </c>
      <c r="BY32" t="s">
        <v>405</v>
      </c>
      <c r="BZ32" t="s">
        <v>405</v>
      </c>
      <c r="CA32" t="s">
        <v>405</v>
      </c>
      <c r="CB32" t="s">
        <v>405</v>
      </c>
      <c r="CC32" t="s">
        <v>405</v>
      </c>
      <c r="CD32" t="s">
        <v>405</v>
      </c>
      <c r="CE32" t="s">
        <v>405</v>
      </c>
      <c r="CF32" t="s">
        <v>405</v>
      </c>
      <c r="CG32" t="s">
        <v>405</v>
      </c>
      <c r="CH32" t="s">
        <v>405</v>
      </c>
      <c r="CI32">
        <f t="shared" si="43"/>
        <v>1999.77</v>
      </c>
      <c r="CJ32">
        <f t="shared" si="44"/>
        <v>1681.0040999281537</v>
      </c>
      <c r="CK32">
        <f t="shared" si="45"/>
        <v>0.84059871881674075</v>
      </c>
      <c r="CL32">
        <f t="shared" si="46"/>
        <v>0.16075552731630971</v>
      </c>
      <c r="CM32">
        <v>6</v>
      </c>
      <c r="CN32">
        <v>0.5</v>
      </c>
      <c r="CO32" t="s">
        <v>406</v>
      </c>
      <c r="CP32">
        <v>2</v>
      </c>
      <c r="CQ32">
        <v>1659733015.5</v>
      </c>
      <c r="CR32">
        <v>1744.7</v>
      </c>
      <c r="CS32">
        <v>1800.08</v>
      </c>
      <c r="CT32">
        <v>21.739799999999999</v>
      </c>
      <c r="CU32">
        <v>18.6205</v>
      </c>
      <c r="CV32">
        <v>1737.91</v>
      </c>
      <c r="CW32">
        <v>21.9023</v>
      </c>
      <c r="CX32">
        <v>500.14299999999997</v>
      </c>
      <c r="CY32">
        <v>99.392600000000002</v>
      </c>
      <c r="CZ32">
        <v>0.10002800000000001</v>
      </c>
      <c r="DA32">
        <v>29.679099999999998</v>
      </c>
      <c r="DB32">
        <v>30.486899999999999</v>
      </c>
      <c r="DC32">
        <v>999.9</v>
      </c>
      <c r="DD32">
        <v>0</v>
      </c>
      <c r="DE32">
        <v>0</v>
      </c>
      <c r="DF32">
        <v>9989.3799999999992</v>
      </c>
      <c r="DG32">
        <v>0</v>
      </c>
      <c r="DH32">
        <v>1250.27</v>
      </c>
      <c r="DI32">
        <v>-55.376100000000001</v>
      </c>
      <c r="DJ32">
        <v>1783.47</v>
      </c>
      <c r="DK32">
        <v>1834.23</v>
      </c>
      <c r="DL32">
        <v>3.1192799999999998</v>
      </c>
      <c r="DM32">
        <v>1800.08</v>
      </c>
      <c r="DN32">
        <v>18.6205</v>
      </c>
      <c r="DO32">
        <v>2.1607699999999999</v>
      </c>
      <c r="DP32">
        <v>1.8507400000000001</v>
      </c>
      <c r="DQ32">
        <v>18.674399999999999</v>
      </c>
      <c r="DR32">
        <v>16.222100000000001</v>
      </c>
      <c r="DS32">
        <v>1999.77</v>
      </c>
      <c r="DT32">
        <v>0.97999099999999995</v>
      </c>
      <c r="DU32">
        <v>2.0009300000000001E-2</v>
      </c>
      <c r="DV32">
        <v>0</v>
      </c>
      <c r="DW32">
        <v>840.04200000000003</v>
      </c>
      <c r="DX32">
        <v>5.0001199999999999</v>
      </c>
      <c r="DY32">
        <v>17216.900000000001</v>
      </c>
      <c r="DZ32">
        <v>16030.1</v>
      </c>
      <c r="EA32">
        <v>51.311999999999998</v>
      </c>
      <c r="EB32">
        <v>53</v>
      </c>
      <c r="EC32">
        <v>52.186999999999998</v>
      </c>
      <c r="ED32">
        <v>52.625</v>
      </c>
      <c r="EE32">
        <v>52.561999999999998</v>
      </c>
      <c r="EF32">
        <v>1954.86</v>
      </c>
      <c r="EG32">
        <v>39.909999999999997</v>
      </c>
      <c r="EH32">
        <v>0</v>
      </c>
      <c r="EI32">
        <v>180.4000000953674</v>
      </c>
      <c r="EJ32">
        <v>0</v>
      </c>
      <c r="EK32">
        <v>840.49453846153847</v>
      </c>
      <c r="EL32">
        <v>-3.7034529939069749</v>
      </c>
      <c r="EM32">
        <v>-94.670085562505093</v>
      </c>
      <c r="EN32">
        <v>17233.457692307689</v>
      </c>
      <c r="EO32">
        <v>15</v>
      </c>
      <c r="EP32">
        <v>1659732971.5</v>
      </c>
      <c r="EQ32" t="s">
        <v>488</v>
      </c>
      <c r="ER32">
        <v>1659732971.5</v>
      </c>
      <c r="ES32">
        <v>1659732964.5</v>
      </c>
      <c r="ET32">
        <v>42</v>
      </c>
      <c r="EU32">
        <v>-0.04</v>
      </c>
      <c r="EV32">
        <v>1.6E-2</v>
      </c>
      <c r="EW32">
        <v>6.9359999999999999</v>
      </c>
      <c r="EX32">
        <v>-0.23400000000000001</v>
      </c>
      <c r="EY32">
        <v>1800</v>
      </c>
      <c r="EZ32">
        <v>19</v>
      </c>
      <c r="FA32">
        <v>0.05</v>
      </c>
      <c r="FB32">
        <v>0.02</v>
      </c>
      <c r="FC32">
        <v>41.649296995624972</v>
      </c>
      <c r="FD32">
        <v>-0.30092739827402709</v>
      </c>
      <c r="FE32">
        <v>0.1548759119778971</v>
      </c>
      <c r="FF32">
        <v>1</v>
      </c>
      <c r="FG32">
        <v>0.11413286985216869</v>
      </c>
      <c r="FH32">
        <v>1.4054424770295899E-2</v>
      </c>
      <c r="FI32">
        <v>2.2482011293482309E-3</v>
      </c>
      <c r="FJ32">
        <v>1</v>
      </c>
      <c r="FK32">
        <v>2</v>
      </c>
      <c r="FL32">
        <v>2</v>
      </c>
      <c r="FM32" t="s">
        <v>408</v>
      </c>
      <c r="FN32">
        <v>2.9253399999999998</v>
      </c>
      <c r="FO32">
        <v>2.7028599999999998</v>
      </c>
      <c r="FP32">
        <v>0.25600499999999998</v>
      </c>
      <c r="FQ32">
        <v>0.26129999999999998</v>
      </c>
      <c r="FR32">
        <v>0.10520599999999999</v>
      </c>
      <c r="FS32">
        <v>9.3494800000000003E-2</v>
      </c>
      <c r="FT32">
        <v>25713.599999999999</v>
      </c>
      <c r="FU32">
        <v>14076.1</v>
      </c>
      <c r="FV32">
        <v>31126.1</v>
      </c>
      <c r="FW32">
        <v>20785.599999999999</v>
      </c>
      <c r="FX32">
        <v>37791.5</v>
      </c>
      <c r="FY32">
        <v>32085</v>
      </c>
      <c r="FZ32">
        <v>47139.6</v>
      </c>
      <c r="GA32">
        <v>39788.5</v>
      </c>
      <c r="GB32">
        <v>1.8393200000000001</v>
      </c>
      <c r="GC32">
        <v>1.7516799999999999</v>
      </c>
      <c r="GD32">
        <v>3.8720699999999997E-2</v>
      </c>
      <c r="GE32">
        <v>0</v>
      </c>
      <c r="GF32">
        <v>29.8569</v>
      </c>
      <c r="GG32">
        <v>999.9</v>
      </c>
      <c r="GH32">
        <v>39.6</v>
      </c>
      <c r="GI32">
        <v>43.2</v>
      </c>
      <c r="GJ32">
        <v>34.9773</v>
      </c>
      <c r="GK32">
        <v>61.810400000000001</v>
      </c>
      <c r="GL32">
        <v>17.960699999999999</v>
      </c>
      <c r="GM32">
        <v>1</v>
      </c>
      <c r="GN32">
        <v>1.31792</v>
      </c>
      <c r="GO32">
        <v>9.2810500000000005</v>
      </c>
      <c r="GP32">
        <v>19.946300000000001</v>
      </c>
      <c r="GQ32">
        <v>5.1930300000000003</v>
      </c>
      <c r="GR32">
        <v>11.950799999999999</v>
      </c>
      <c r="GS32">
        <v>4.9935999999999998</v>
      </c>
      <c r="GT32">
        <v>3.2910300000000001</v>
      </c>
      <c r="GU32">
        <v>9999</v>
      </c>
      <c r="GV32">
        <v>9999</v>
      </c>
      <c r="GW32">
        <v>9999</v>
      </c>
      <c r="GX32">
        <v>999.9</v>
      </c>
      <c r="GY32">
        <v>1.87592</v>
      </c>
      <c r="GZ32">
        <v>1.8748499999999999</v>
      </c>
      <c r="HA32">
        <v>1.87531</v>
      </c>
      <c r="HB32">
        <v>1.8788899999999999</v>
      </c>
      <c r="HC32">
        <v>1.87246</v>
      </c>
      <c r="HD32">
        <v>1.87022</v>
      </c>
      <c r="HE32">
        <v>1.87225</v>
      </c>
      <c r="HF32">
        <v>1.87531</v>
      </c>
      <c r="HG32">
        <v>0</v>
      </c>
      <c r="HH32">
        <v>0</v>
      </c>
      <c r="HI32">
        <v>0</v>
      </c>
      <c r="HJ32">
        <v>0</v>
      </c>
      <c r="HK32" t="s">
        <v>409</v>
      </c>
      <c r="HL32" t="s">
        <v>410</v>
      </c>
      <c r="HM32" t="s">
        <v>411</v>
      </c>
      <c r="HN32" t="s">
        <v>411</v>
      </c>
      <c r="HO32" t="s">
        <v>411</v>
      </c>
      <c r="HP32" t="s">
        <v>411</v>
      </c>
      <c r="HQ32">
        <v>0</v>
      </c>
      <c r="HR32">
        <v>100</v>
      </c>
      <c r="HS32">
        <v>100</v>
      </c>
      <c r="HT32">
        <v>6.79</v>
      </c>
      <c r="HU32">
        <v>-0.16250000000000001</v>
      </c>
      <c r="HV32">
        <v>2.7747304771297432</v>
      </c>
      <c r="HW32">
        <v>1.812336702895212E-3</v>
      </c>
      <c r="HX32">
        <v>3.8619255251623539E-7</v>
      </c>
      <c r="HY32">
        <v>-5.7368983599850312E-11</v>
      </c>
      <c r="HZ32">
        <v>-0.24644543089947279</v>
      </c>
      <c r="IA32">
        <v>-3.0293124852242E-2</v>
      </c>
      <c r="IB32">
        <v>2.0697258898176802E-3</v>
      </c>
      <c r="IC32">
        <v>-2.3362980786251589E-5</v>
      </c>
      <c r="ID32">
        <v>3</v>
      </c>
      <c r="IE32">
        <v>2169</v>
      </c>
      <c r="IF32">
        <v>1</v>
      </c>
      <c r="IG32">
        <v>29</v>
      </c>
      <c r="IH32">
        <v>0.7</v>
      </c>
      <c r="II32">
        <v>0.8</v>
      </c>
      <c r="IJ32">
        <v>3.41553</v>
      </c>
      <c r="IK32">
        <v>2.36816</v>
      </c>
      <c r="IL32">
        <v>1.5490699999999999</v>
      </c>
      <c r="IM32">
        <v>2.2912599999999999</v>
      </c>
      <c r="IN32">
        <v>1.5918000000000001</v>
      </c>
      <c r="IO32">
        <v>2.3547400000000001</v>
      </c>
      <c r="IP32">
        <v>45.892099999999999</v>
      </c>
      <c r="IQ32">
        <v>15.2003</v>
      </c>
      <c r="IR32">
        <v>18</v>
      </c>
      <c r="IS32">
        <v>510.87099999999998</v>
      </c>
      <c r="IT32">
        <v>424.51400000000001</v>
      </c>
      <c r="IU32">
        <v>19.314</v>
      </c>
      <c r="IV32">
        <v>42.208500000000001</v>
      </c>
      <c r="IW32">
        <v>30.000699999999998</v>
      </c>
      <c r="IX32">
        <v>42.285499999999999</v>
      </c>
      <c r="IY32">
        <v>42.287100000000002</v>
      </c>
      <c r="IZ32">
        <v>68.375399999999999</v>
      </c>
      <c r="JA32">
        <v>46.4544</v>
      </c>
      <c r="JB32">
        <v>0</v>
      </c>
      <c r="JC32">
        <v>19.229500000000002</v>
      </c>
      <c r="JD32">
        <v>1800</v>
      </c>
      <c r="JE32">
        <v>18.4499</v>
      </c>
      <c r="JF32">
        <v>97.856499999999997</v>
      </c>
      <c r="JG32">
        <v>97.261499999999998</v>
      </c>
    </row>
    <row r="33" spans="1:267" x14ac:dyDescent="0.3">
      <c r="A33">
        <v>17</v>
      </c>
      <c r="B33">
        <v>1659733947.5999999</v>
      </c>
      <c r="C33">
        <v>3458.5</v>
      </c>
      <c r="D33" t="s">
        <v>489</v>
      </c>
      <c r="E33" t="s">
        <v>490</v>
      </c>
      <c r="F33" t="s">
        <v>398</v>
      </c>
      <c r="G33" t="s">
        <v>399</v>
      </c>
      <c r="H33" t="s">
        <v>31</v>
      </c>
      <c r="I33" t="s">
        <v>491</v>
      </c>
      <c r="J33" t="s">
        <v>401</v>
      </c>
      <c r="K33">
        <f t="shared" si="0"/>
        <v>3.4286286218198967</v>
      </c>
      <c r="L33">
        <v>1659733947.5999999</v>
      </c>
      <c r="M33">
        <f t="shared" si="1"/>
        <v>5.4122658176377859E-3</v>
      </c>
      <c r="N33">
        <f t="shared" si="2"/>
        <v>5.4122658176377856</v>
      </c>
      <c r="O33">
        <f t="shared" si="3"/>
        <v>22.645578439324975</v>
      </c>
      <c r="P33">
        <f t="shared" si="4"/>
        <v>370.53099999999989</v>
      </c>
      <c r="Q33">
        <f t="shared" si="5"/>
        <v>205.16788847218163</v>
      </c>
      <c r="R33">
        <f t="shared" si="6"/>
        <v>20.410692059429227</v>
      </c>
      <c r="S33">
        <f t="shared" si="7"/>
        <v>36.861490342324196</v>
      </c>
      <c r="T33">
        <f t="shared" si="8"/>
        <v>0.2434456420765935</v>
      </c>
      <c r="U33">
        <f t="shared" si="9"/>
        <v>2.9195785885274401</v>
      </c>
      <c r="V33">
        <f t="shared" si="10"/>
        <v>0.23270428929683043</v>
      </c>
      <c r="W33">
        <f t="shared" si="11"/>
        <v>0.14636575184979123</v>
      </c>
      <c r="X33">
        <f t="shared" si="12"/>
        <v>321.50919286135195</v>
      </c>
      <c r="Y33">
        <f t="shared" si="13"/>
        <v>31.775543877380244</v>
      </c>
      <c r="Z33">
        <f t="shared" si="14"/>
        <v>32.094299999999997</v>
      </c>
      <c r="AA33">
        <f t="shared" si="15"/>
        <v>4.8006292083999682</v>
      </c>
      <c r="AB33">
        <f t="shared" si="16"/>
        <v>56.099834026117136</v>
      </c>
      <c r="AC33">
        <f t="shared" si="17"/>
        <v>2.5725874371007205</v>
      </c>
      <c r="AD33">
        <f t="shared" si="18"/>
        <v>4.5857309237368851</v>
      </c>
      <c r="AE33">
        <f t="shared" si="19"/>
        <v>2.2280417712992477</v>
      </c>
      <c r="AF33">
        <f t="shared" si="20"/>
        <v>-238.68092255782636</v>
      </c>
      <c r="AG33">
        <f t="shared" si="21"/>
        <v>-127.069279034065</v>
      </c>
      <c r="AH33">
        <f t="shared" si="22"/>
        <v>-9.8403319215140499</v>
      </c>
      <c r="AI33">
        <f t="shared" si="23"/>
        <v>-54.081340652053484</v>
      </c>
      <c r="AJ33">
        <v>0</v>
      </c>
      <c r="AK33">
        <v>0</v>
      </c>
      <c r="AL33">
        <f t="shared" si="24"/>
        <v>1</v>
      </c>
      <c r="AM33">
        <f t="shared" si="25"/>
        <v>0</v>
      </c>
      <c r="AN33">
        <f t="shared" si="26"/>
        <v>51835.391190065129</v>
      </c>
      <c r="AO33" t="s">
        <v>402</v>
      </c>
      <c r="AP33">
        <v>10366.9</v>
      </c>
      <c r="AQ33">
        <v>993.59653846153856</v>
      </c>
      <c r="AR33">
        <v>3431.87</v>
      </c>
      <c r="AS33">
        <f t="shared" si="27"/>
        <v>0.71047955241266758</v>
      </c>
      <c r="AT33">
        <v>-3.9894345373445681</v>
      </c>
      <c r="AU33" t="s">
        <v>492</v>
      </c>
      <c r="AV33">
        <v>10236.799999999999</v>
      </c>
      <c r="AW33">
        <v>853.40196153846159</v>
      </c>
      <c r="AX33">
        <v>1226.6099999999999</v>
      </c>
      <c r="AY33">
        <f t="shared" si="28"/>
        <v>0.30425973900550163</v>
      </c>
      <c r="AZ33">
        <v>0.5</v>
      </c>
      <c r="BA33">
        <f t="shared" si="29"/>
        <v>1681.1888999281616</v>
      </c>
      <c r="BB33">
        <f t="shared" si="30"/>
        <v>22.645578439324975</v>
      </c>
      <c r="BC33">
        <f t="shared" si="31"/>
        <v>255.75904795554442</v>
      </c>
      <c r="BD33">
        <f t="shared" si="32"/>
        <v>1.584296266636526E-2</v>
      </c>
      <c r="BE33">
        <f t="shared" si="33"/>
        <v>1.7978493571713914</v>
      </c>
      <c r="BF33">
        <f t="shared" si="34"/>
        <v>653.4608955008166</v>
      </c>
      <c r="BG33" t="s">
        <v>493</v>
      </c>
      <c r="BH33">
        <v>627.67999999999995</v>
      </c>
      <c r="BI33">
        <f t="shared" si="35"/>
        <v>627.67999999999995</v>
      </c>
      <c r="BJ33">
        <f t="shared" si="36"/>
        <v>0.48828070861969164</v>
      </c>
      <c r="BK33">
        <f t="shared" si="37"/>
        <v>0.62312463637075843</v>
      </c>
      <c r="BL33">
        <f t="shared" si="38"/>
        <v>0.78641604170901402</v>
      </c>
      <c r="BM33">
        <f t="shared" si="39"/>
        <v>1.6016587024519884</v>
      </c>
      <c r="BN33">
        <f t="shared" si="40"/>
        <v>0.90443505816142611</v>
      </c>
      <c r="BO33">
        <f t="shared" si="41"/>
        <v>0.45831025634403849</v>
      </c>
      <c r="BP33">
        <f t="shared" si="42"/>
        <v>0.54168974365596156</v>
      </c>
      <c r="BQ33">
        <v>1777</v>
      </c>
      <c r="BR33">
        <v>300</v>
      </c>
      <c r="BS33">
        <v>300</v>
      </c>
      <c r="BT33">
        <v>300</v>
      </c>
      <c r="BU33">
        <v>10236.799999999999</v>
      </c>
      <c r="BV33">
        <v>1128.8699999999999</v>
      </c>
      <c r="BW33">
        <v>-1.08997E-2</v>
      </c>
      <c r="BX33">
        <v>-1.76</v>
      </c>
      <c r="BY33" t="s">
        <v>405</v>
      </c>
      <c r="BZ33" t="s">
        <v>405</v>
      </c>
      <c r="CA33" t="s">
        <v>405</v>
      </c>
      <c r="CB33" t="s">
        <v>405</v>
      </c>
      <c r="CC33" t="s">
        <v>405</v>
      </c>
      <c r="CD33" t="s">
        <v>405</v>
      </c>
      <c r="CE33" t="s">
        <v>405</v>
      </c>
      <c r="CF33" t="s">
        <v>405</v>
      </c>
      <c r="CG33" t="s">
        <v>405</v>
      </c>
      <c r="CH33" t="s">
        <v>405</v>
      </c>
      <c r="CI33">
        <f t="shared" si="43"/>
        <v>1999.99</v>
      </c>
      <c r="CJ33">
        <f t="shared" si="44"/>
        <v>1681.1888999281616</v>
      </c>
      <c r="CK33">
        <f t="shared" si="45"/>
        <v>0.84059865295734559</v>
      </c>
      <c r="CL33">
        <f t="shared" si="46"/>
        <v>0.16075540020767701</v>
      </c>
      <c r="CM33">
        <v>6</v>
      </c>
      <c r="CN33">
        <v>0.5</v>
      </c>
      <c r="CO33" t="s">
        <v>406</v>
      </c>
      <c r="CP33">
        <v>2</v>
      </c>
      <c r="CQ33">
        <v>1659733947.5999999</v>
      </c>
      <c r="CR33">
        <v>370.53099999999989</v>
      </c>
      <c r="CS33">
        <v>400.11</v>
      </c>
      <c r="CT33">
        <v>25.8596</v>
      </c>
      <c r="CU33">
        <v>19.533300000000001</v>
      </c>
      <c r="CV33">
        <v>368.95299999999997</v>
      </c>
      <c r="CW33">
        <v>26.0596</v>
      </c>
      <c r="CX33">
        <v>500.03699999999998</v>
      </c>
      <c r="CY33">
        <v>99.382999999999996</v>
      </c>
      <c r="CZ33">
        <v>9.98782E-2</v>
      </c>
      <c r="DA33">
        <v>31.286999999999999</v>
      </c>
      <c r="DB33">
        <v>32.094299999999997</v>
      </c>
      <c r="DC33">
        <v>999.9</v>
      </c>
      <c r="DD33">
        <v>0</v>
      </c>
      <c r="DE33">
        <v>0</v>
      </c>
      <c r="DF33">
        <v>10005</v>
      </c>
      <c r="DG33">
        <v>0</v>
      </c>
      <c r="DH33">
        <v>975.45100000000002</v>
      </c>
      <c r="DI33">
        <v>-27.664100000000001</v>
      </c>
      <c r="DJ33">
        <v>382.39400000000001</v>
      </c>
      <c r="DK33">
        <v>408.08100000000002</v>
      </c>
      <c r="DL33">
        <v>6.4825499999999998</v>
      </c>
      <c r="DM33">
        <v>400.11</v>
      </c>
      <c r="DN33">
        <v>19.533300000000001</v>
      </c>
      <c r="DO33">
        <v>2.5855399999999999</v>
      </c>
      <c r="DP33">
        <v>1.9412799999999999</v>
      </c>
      <c r="DQ33">
        <v>21.575199999999999</v>
      </c>
      <c r="DR33">
        <v>16.973400000000002</v>
      </c>
      <c r="DS33">
        <v>1999.99</v>
      </c>
      <c r="DT33">
        <v>0.97999499999999995</v>
      </c>
      <c r="DU33">
        <v>2.0005200000000001E-2</v>
      </c>
      <c r="DV33">
        <v>0</v>
      </c>
      <c r="DW33">
        <v>851.60500000000002</v>
      </c>
      <c r="DX33">
        <v>5.0001199999999999</v>
      </c>
      <c r="DY33">
        <v>17245</v>
      </c>
      <c r="DZ33">
        <v>16031.9</v>
      </c>
      <c r="EA33">
        <v>49.875</v>
      </c>
      <c r="EB33">
        <v>51</v>
      </c>
      <c r="EC33">
        <v>50.5</v>
      </c>
      <c r="ED33">
        <v>51.311999999999998</v>
      </c>
      <c r="EE33">
        <v>51.375</v>
      </c>
      <c r="EF33">
        <v>1955.08</v>
      </c>
      <c r="EG33">
        <v>39.909999999999997</v>
      </c>
      <c r="EH33">
        <v>0</v>
      </c>
      <c r="EI33">
        <v>932</v>
      </c>
      <c r="EJ33">
        <v>0</v>
      </c>
      <c r="EK33">
        <v>853.40196153846159</v>
      </c>
      <c r="EL33">
        <v>-13.582188035888491</v>
      </c>
      <c r="EM33">
        <v>-293.42564104292433</v>
      </c>
      <c r="EN33">
        <v>17281.142307692309</v>
      </c>
      <c r="EO33">
        <v>15</v>
      </c>
      <c r="EP33">
        <v>1659733973.5999999</v>
      </c>
      <c r="EQ33" t="s">
        <v>494</v>
      </c>
      <c r="ER33">
        <v>1659733970.0999999</v>
      </c>
      <c r="ES33">
        <v>1659733973.5999999</v>
      </c>
      <c r="ET33">
        <v>43</v>
      </c>
      <c r="EU33">
        <v>-1.9770000000000001</v>
      </c>
      <c r="EV33">
        <v>1.6E-2</v>
      </c>
      <c r="EW33">
        <v>1.5780000000000001</v>
      </c>
      <c r="EX33">
        <v>-0.2</v>
      </c>
      <c r="EY33">
        <v>400</v>
      </c>
      <c r="EZ33">
        <v>20</v>
      </c>
      <c r="FA33">
        <v>0.1</v>
      </c>
      <c r="FB33">
        <v>0.01</v>
      </c>
      <c r="FC33">
        <v>21.19243863031388</v>
      </c>
      <c r="FD33">
        <v>-3.9133037143766439E-2</v>
      </c>
      <c r="FE33">
        <v>0.1436358810800111</v>
      </c>
      <c r="FF33">
        <v>1</v>
      </c>
      <c r="FG33">
        <v>0.25878219718346668</v>
      </c>
      <c r="FH33">
        <v>-7.4313448195172244E-2</v>
      </c>
      <c r="FI33">
        <v>1.619707245703414E-2</v>
      </c>
      <c r="FJ33">
        <v>1</v>
      </c>
      <c r="FK33">
        <v>2</v>
      </c>
      <c r="FL33">
        <v>2</v>
      </c>
      <c r="FM33" t="s">
        <v>408</v>
      </c>
      <c r="FN33">
        <v>2.9259400000000002</v>
      </c>
      <c r="FO33">
        <v>2.7028500000000002</v>
      </c>
      <c r="FP33">
        <v>8.9608999999999994E-2</v>
      </c>
      <c r="FQ33">
        <v>9.6079600000000001E-2</v>
      </c>
      <c r="FR33">
        <v>0.11927</v>
      </c>
      <c r="FS33">
        <v>9.6898899999999996E-2</v>
      </c>
      <c r="FT33">
        <v>31583.9</v>
      </c>
      <c r="FU33">
        <v>17290.8</v>
      </c>
      <c r="FV33">
        <v>31200.1</v>
      </c>
      <c r="FW33">
        <v>20834.099999999999</v>
      </c>
      <c r="FX33">
        <v>37287.800000000003</v>
      </c>
      <c r="FY33">
        <v>32036.3</v>
      </c>
      <c r="FZ33">
        <v>47247.3</v>
      </c>
      <c r="GA33">
        <v>39878.699999999997</v>
      </c>
      <c r="GB33">
        <v>1.8465</v>
      </c>
      <c r="GC33">
        <v>1.76728</v>
      </c>
      <c r="GD33">
        <v>8.7648599999999993E-2</v>
      </c>
      <c r="GE33">
        <v>0</v>
      </c>
      <c r="GF33">
        <v>30.671099999999999</v>
      </c>
      <c r="GG33">
        <v>999.9</v>
      </c>
      <c r="GH33">
        <v>41.2</v>
      </c>
      <c r="GI33">
        <v>42.8</v>
      </c>
      <c r="GJ33">
        <v>35.64</v>
      </c>
      <c r="GK33">
        <v>61.531500000000001</v>
      </c>
      <c r="GL33">
        <v>18.649799999999999</v>
      </c>
      <c r="GM33">
        <v>1</v>
      </c>
      <c r="GN33">
        <v>1.2096800000000001</v>
      </c>
      <c r="GO33">
        <v>8.5056799999999999</v>
      </c>
      <c r="GP33">
        <v>19.9268</v>
      </c>
      <c r="GQ33">
        <v>5.1909299999999998</v>
      </c>
      <c r="GR33">
        <v>11.9503</v>
      </c>
      <c r="GS33">
        <v>4.9926000000000004</v>
      </c>
      <c r="GT33">
        <v>3.2911999999999999</v>
      </c>
      <c r="GU33">
        <v>9999</v>
      </c>
      <c r="GV33">
        <v>9999</v>
      </c>
      <c r="GW33">
        <v>9999</v>
      </c>
      <c r="GX33">
        <v>999.9</v>
      </c>
      <c r="GY33">
        <v>1.8763700000000001</v>
      </c>
      <c r="GZ33">
        <v>1.87531</v>
      </c>
      <c r="HA33">
        <v>1.8757699999999999</v>
      </c>
      <c r="HB33">
        <v>1.8794200000000001</v>
      </c>
      <c r="HC33">
        <v>1.873</v>
      </c>
      <c r="HD33">
        <v>1.8707199999999999</v>
      </c>
      <c r="HE33">
        <v>1.8727199999999999</v>
      </c>
      <c r="HF33">
        <v>1.8757600000000001</v>
      </c>
      <c r="HG33">
        <v>0</v>
      </c>
      <c r="HH33">
        <v>0</v>
      </c>
      <c r="HI33">
        <v>0</v>
      </c>
      <c r="HJ33">
        <v>0</v>
      </c>
      <c r="HK33" t="s">
        <v>409</v>
      </c>
      <c r="HL33" t="s">
        <v>410</v>
      </c>
      <c r="HM33" t="s">
        <v>411</v>
      </c>
      <c r="HN33" t="s">
        <v>411</v>
      </c>
      <c r="HO33" t="s">
        <v>411</v>
      </c>
      <c r="HP33" t="s">
        <v>411</v>
      </c>
      <c r="HQ33">
        <v>0</v>
      </c>
      <c r="HR33">
        <v>100</v>
      </c>
      <c r="HS33">
        <v>100</v>
      </c>
      <c r="HT33">
        <v>1.5780000000000001</v>
      </c>
      <c r="HU33">
        <v>-0.2</v>
      </c>
      <c r="HV33">
        <v>2.7747304771297432</v>
      </c>
      <c r="HW33">
        <v>1.812336702895212E-3</v>
      </c>
      <c r="HX33">
        <v>3.8619255251623539E-7</v>
      </c>
      <c r="HY33">
        <v>-5.7368983599850312E-11</v>
      </c>
      <c r="HZ33">
        <v>-0.24644543089947279</v>
      </c>
      <c r="IA33">
        <v>-3.0293124852242E-2</v>
      </c>
      <c r="IB33">
        <v>2.0697258898176802E-3</v>
      </c>
      <c r="IC33">
        <v>-2.3362980786251589E-5</v>
      </c>
      <c r="ID33">
        <v>3</v>
      </c>
      <c r="IE33">
        <v>2169</v>
      </c>
      <c r="IF33">
        <v>1</v>
      </c>
      <c r="IG33">
        <v>29</v>
      </c>
      <c r="IH33">
        <v>16.3</v>
      </c>
      <c r="II33">
        <v>16.399999999999999</v>
      </c>
      <c r="IJ33">
        <v>1.00952</v>
      </c>
      <c r="IK33">
        <v>2.4243199999999998</v>
      </c>
      <c r="IL33">
        <v>1.5490699999999999</v>
      </c>
      <c r="IM33">
        <v>2.2936999999999999</v>
      </c>
      <c r="IN33">
        <v>1.5918000000000001</v>
      </c>
      <c r="IO33">
        <v>2.3278799999999999</v>
      </c>
      <c r="IP33">
        <v>45.892099999999999</v>
      </c>
      <c r="IQ33">
        <v>23.903600000000001</v>
      </c>
      <c r="IR33">
        <v>18</v>
      </c>
      <c r="IS33">
        <v>509.86900000000003</v>
      </c>
      <c r="IT33">
        <v>429.81</v>
      </c>
      <c r="IU33">
        <v>22.502300000000002</v>
      </c>
      <c r="IV33">
        <v>41.206299999999999</v>
      </c>
      <c r="IW33">
        <v>30.000900000000001</v>
      </c>
      <c r="IX33">
        <v>41.411200000000001</v>
      </c>
      <c r="IY33">
        <v>41.442799999999998</v>
      </c>
      <c r="IZ33">
        <v>20.248799999999999</v>
      </c>
      <c r="JA33">
        <v>44.118600000000001</v>
      </c>
      <c r="JB33">
        <v>0</v>
      </c>
      <c r="JC33">
        <v>22.445399999999999</v>
      </c>
      <c r="JD33">
        <v>400</v>
      </c>
      <c r="JE33">
        <v>19.450500000000002</v>
      </c>
      <c r="JF33">
        <v>98.083799999999997</v>
      </c>
      <c r="JG33">
        <v>97.484200000000001</v>
      </c>
    </row>
    <row r="34" spans="1:267" x14ac:dyDescent="0.3">
      <c r="A34">
        <v>18</v>
      </c>
      <c r="B34">
        <v>1659734116.0999999</v>
      </c>
      <c r="C34">
        <v>3627</v>
      </c>
      <c r="D34" t="s">
        <v>495</v>
      </c>
      <c r="E34" t="s">
        <v>496</v>
      </c>
      <c r="F34" t="s">
        <v>398</v>
      </c>
      <c r="G34" t="s">
        <v>399</v>
      </c>
      <c r="H34" t="s">
        <v>31</v>
      </c>
      <c r="I34" t="s">
        <v>491</v>
      </c>
      <c r="J34" t="s">
        <v>401</v>
      </c>
      <c r="K34">
        <f t="shared" si="0"/>
        <v>3.2056792602213751</v>
      </c>
      <c r="L34">
        <v>1659734116.0999999</v>
      </c>
      <c r="M34">
        <f t="shared" si="1"/>
        <v>4.5122251536152931E-3</v>
      </c>
      <c r="N34">
        <f t="shared" si="2"/>
        <v>4.5122251536152929</v>
      </c>
      <c r="O34">
        <f t="shared" si="3"/>
        <v>14.77455037607321</v>
      </c>
      <c r="P34">
        <f t="shared" si="4"/>
        <v>280.69099999999997</v>
      </c>
      <c r="Q34">
        <f t="shared" si="5"/>
        <v>163.89136358817299</v>
      </c>
      <c r="R34">
        <f t="shared" si="6"/>
        <v>16.304870696436804</v>
      </c>
      <c r="S34">
        <f t="shared" si="7"/>
        <v>27.924781150480396</v>
      </c>
      <c r="T34">
        <f t="shared" si="8"/>
        <v>0.22399863212364599</v>
      </c>
      <c r="U34">
        <f t="shared" si="9"/>
        <v>2.9191938676772287</v>
      </c>
      <c r="V34">
        <f t="shared" si="10"/>
        <v>0.21486908496886584</v>
      </c>
      <c r="W34">
        <f t="shared" si="11"/>
        <v>0.13508242596201891</v>
      </c>
      <c r="X34">
        <f t="shared" si="12"/>
        <v>321.51876886135608</v>
      </c>
      <c r="Y34">
        <f t="shared" si="13"/>
        <v>31.79311246337949</v>
      </c>
      <c r="Z34">
        <f t="shared" si="14"/>
        <v>31.976400000000002</v>
      </c>
      <c r="AA34">
        <f t="shared" si="15"/>
        <v>4.7687085057982843</v>
      </c>
      <c r="AB34">
        <f t="shared" si="16"/>
        <v>60.902382429721612</v>
      </c>
      <c r="AC34">
        <f t="shared" si="17"/>
        <v>2.7585534421076399</v>
      </c>
      <c r="AD34">
        <f t="shared" si="18"/>
        <v>4.5294672097448343</v>
      </c>
      <c r="AE34">
        <f t="shared" si="19"/>
        <v>2.0101550636906445</v>
      </c>
      <c r="AF34">
        <f t="shared" si="20"/>
        <v>-198.98912927443442</v>
      </c>
      <c r="AG34">
        <f t="shared" si="21"/>
        <v>-142.61737520951769</v>
      </c>
      <c r="AH34">
        <f t="shared" si="22"/>
        <v>-11.027657082267714</v>
      </c>
      <c r="AI34">
        <f t="shared" si="23"/>
        <v>-31.115392704863723</v>
      </c>
      <c r="AJ34">
        <v>0</v>
      </c>
      <c r="AK34">
        <v>0</v>
      </c>
      <c r="AL34">
        <f t="shared" si="24"/>
        <v>1</v>
      </c>
      <c r="AM34">
        <f t="shared" si="25"/>
        <v>0</v>
      </c>
      <c r="AN34">
        <f t="shared" si="26"/>
        <v>51861.484206447865</v>
      </c>
      <c r="AO34" t="s">
        <v>402</v>
      </c>
      <c r="AP34">
        <v>10366.9</v>
      </c>
      <c r="AQ34">
        <v>993.59653846153856</v>
      </c>
      <c r="AR34">
        <v>3431.87</v>
      </c>
      <c r="AS34">
        <f t="shared" si="27"/>
        <v>0.71047955241266758</v>
      </c>
      <c r="AT34">
        <v>-3.9894345373445681</v>
      </c>
      <c r="AU34" t="s">
        <v>497</v>
      </c>
      <c r="AV34">
        <v>10235.299999999999</v>
      </c>
      <c r="AW34">
        <v>793.91163999999992</v>
      </c>
      <c r="AX34">
        <v>1094.6300000000001</v>
      </c>
      <c r="AY34">
        <f t="shared" si="28"/>
        <v>0.27472146752784066</v>
      </c>
      <c r="AZ34">
        <v>0.5</v>
      </c>
      <c r="BA34">
        <f t="shared" si="29"/>
        <v>1681.2392999281635</v>
      </c>
      <c r="BB34">
        <f t="shared" si="30"/>
        <v>14.77455037607321</v>
      </c>
      <c r="BC34">
        <f t="shared" si="31"/>
        <v>230.93626387087227</v>
      </c>
      <c r="BD34">
        <f t="shared" si="32"/>
        <v>1.116080555232056E-2</v>
      </c>
      <c r="BE34">
        <f t="shared" si="33"/>
        <v>2.1351872322154515</v>
      </c>
      <c r="BF34">
        <f t="shared" si="34"/>
        <v>614.02088486913465</v>
      </c>
      <c r="BG34" t="s">
        <v>498</v>
      </c>
      <c r="BH34">
        <v>616.61</v>
      </c>
      <c r="BI34">
        <f t="shared" si="35"/>
        <v>616.61</v>
      </c>
      <c r="BJ34">
        <f t="shared" si="36"/>
        <v>0.43669550441701765</v>
      </c>
      <c r="BK34">
        <f t="shared" si="37"/>
        <v>0.62909158612610383</v>
      </c>
      <c r="BL34">
        <f t="shared" si="38"/>
        <v>0.83020395984740303</v>
      </c>
      <c r="BM34">
        <f t="shared" si="39"/>
        <v>2.9764234088477939</v>
      </c>
      <c r="BN34">
        <f t="shared" si="40"/>
        <v>0.95856352327490235</v>
      </c>
      <c r="BO34">
        <f t="shared" si="41"/>
        <v>0.48859865931833035</v>
      </c>
      <c r="BP34">
        <f t="shared" si="42"/>
        <v>0.51140134068166965</v>
      </c>
      <c r="BQ34">
        <v>1779</v>
      </c>
      <c r="BR34">
        <v>300</v>
      </c>
      <c r="BS34">
        <v>300</v>
      </c>
      <c r="BT34">
        <v>300</v>
      </c>
      <c r="BU34">
        <v>10235.299999999999</v>
      </c>
      <c r="BV34">
        <v>1017.29</v>
      </c>
      <c r="BW34">
        <v>-1.08976E-2</v>
      </c>
      <c r="BX34">
        <v>-1.3</v>
      </c>
      <c r="BY34" t="s">
        <v>405</v>
      </c>
      <c r="BZ34" t="s">
        <v>405</v>
      </c>
      <c r="CA34" t="s">
        <v>405</v>
      </c>
      <c r="CB34" t="s">
        <v>405</v>
      </c>
      <c r="CC34" t="s">
        <v>405</v>
      </c>
      <c r="CD34" t="s">
        <v>405</v>
      </c>
      <c r="CE34" t="s">
        <v>405</v>
      </c>
      <c r="CF34" t="s">
        <v>405</v>
      </c>
      <c r="CG34" t="s">
        <v>405</v>
      </c>
      <c r="CH34" t="s">
        <v>405</v>
      </c>
      <c r="CI34">
        <f t="shared" si="43"/>
        <v>2000.05</v>
      </c>
      <c r="CJ34">
        <f t="shared" si="44"/>
        <v>1681.2392999281635</v>
      </c>
      <c r="CK34">
        <f t="shared" si="45"/>
        <v>0.84059863499820686</v>
      </c>
      <c r="CL34">
        <f t="shared" si="46"/>
        <v>0.16075536554653938</v>
      </c>
      <c r="CM34">
        <v>6</v>
      </c>
      <c r="CN34">
        <v>0.5</v>
      </c>
      <c r="CO34" t="s">
        <v>406</v>
      </c>
      <c r="CP34">
        <v>2</v>
      </c>
      <c r="CQ34">
        <v>1659734116.0999999</v>
      </c>
      <c r="CR34">
        <v>280.69099999999997</v>
      </c>
      <c r="CS34">
        <v>299.93799999999999</v>
      </c>
      <c r="CT34">
        <v>27.728100000000001</v>
      </c>
      <c r="CU34">
        <v>22.464200000000002</v>
      </c>
      <c r="CV34">
        <v>279.52199999999999</v>
      </c>
      <c r="CW34">
        <v>27.718499999999999</v>
      </c>
      <c r="CX34">
        <v>500.06</v>
      </c>
      <c r="CY34">
        <v>99.385999999999996</v>
      </c>
      <c r="CZ34">
        <v>9.98444E-2</v>
      </c>
      <c r="DA34">
        <v>31.0702</v>
      </c>
      <c r="DB34">
        <v>31.976400000000002</v>
      </c>
      <c r="DC34">
        <v>999.9</v>
      </c>
      <c r="DD34">
        <v>0</v>
      </c>
      <c r="DE34">
        <v>0</v>
      </c>
      <c r="DF34">
        <v>10002.5</v>
      </c>
      <c r="DG34">
        <v>0</v>
      </c>
      <c r="DH34">
        <v>944.10199999999998</v>
      </c>
      <c r="DI34">
        <v>-19.247499999999999</v>
      </c>
      <c r="DJ34">
        <v>288.69600000000003</v>
      </c>
      <c r="DK34">
        <v>306.83100000000002</v>
      </c>
      <c r="DL34">
        <v>5.26389</v>
      </c>
      <c r="DM34">
        <v>299.93799999999999</v>
      </c>
      <c r="DN34">
        <v>22.464200000000002</v>
      </c>
      <c r="DO34">
        <v>2.7557800000000001</v>
      </c>
      <c r="DP34">
        <v>2.2326199999999998</v>
      </c>
      <c r="DQ34">
        <v>22.621600000000001</v>
      </c>
      <c r="DR34">
        <v>19.198399999999999</v>
      </c>
      <c r="DS34">
        <v>2000.05</v>
      </c>
      <c r="DT34">
        <v>0.97999800000000004</v>
      </c>
      <c r="DU34">
        <v>2.0002200000000001E-2</v>
      </c>
      <c r="DV34">
        <v>0</v>
      </c>
      <c r="DW34">
        <v>793.80499999999995</v>
      </c>
      <c r="DX34">
        <v>5.0001199999999999</v>
      </c>
      <c r="DY34">
        <v>16054.2</v>
      </c>
      <c r="DZ34">
        <v>16032.4</v>
      </c>
      <c r="EA34">
        <v>49.936999999999998</v>
      </c>
      <c r="EB34">
        <v>51</v>
      </c>
      <c r="EC34">
        <v>50.561999999999998</v>
      </c>
      <c r="ED34">
        <v>51.375</v>
      </c>
      <c r="EE34">
        <v>51.375</v>
      </c>
      <c r="EF34">
        <v>1955.14</v>
      </c>
      <c r="EG34">
        <v>39.909999999999997</v>
      </c>
      <c r="EH34">
        <v>0</v>
      </c>
      <c r="EI34">
        <v>167.9000000953674</v>
      </c>
      <c r="EJ34">
        <v>0</v>
      </c>
      <c r="EK34">
        <v>793.91163999999992</v>
      </c>
      <c r="EL34">
        <v>-4.9107692124181668</v>
      </c>
      <c r="EM34">
        <v>-85.369230662314408</v>
      </c>
      <c r="EN34">
        <v>16064.907999999999</v>
      </c>
      <c r="EO34">
        <v>15</v>
      </c>
      <c r="EP34">
        <v>1659734079.0999999</v>
      </c>
      <c r="EQ34" t="s">
        <v>499</v>
      </c>
      <c r="ER34">
        <v>1659734073.0999999</v>
      </c>
      <c r="ES34">
        <v>1659734079.0999999</v>
      </c>
      <c r="ET34">
        <v>44</v>
      </c>
      <c r="EU34">
        <v>-0.16500000000000001</v>
      </c>
      <c r="EV34">
        <v>-1.2999999999999999E-2</v>
      </c>
      <c r="EW34">
        <v>1.2070000000000001</v>
      </c>
      <c r="EX34">
        <v>-0.19900000000000001</v>
      </c>
      <c r="EY34">
        <v>300</v>
      </c>
      <c r="EZ34">
        <v>20</v>
      </c>
      <c r="FA34">
        <v>0.08</v>
      </c>
      <c r="FB34">
        <v>0.01</v>
      </c>
      <c r="FC34">
        <v>14.844405681350031</v>
      </c>
      <c r="FD34">
        <v>-0.1062702156177108</v>
      </c>
      <c r="FE34">
        <v>0.15222633902844071</v>
      </c>
      <c r="FF34">
        <v>1</v>
      </c>
      <c r="FG34">
        <v>0.22980696886211571</v>
      </c>
      <c r="FH34">
        <v>1.0550921275870239E-2</v>
      </c>
      <c r="FI34">
        <v>7.8272054652469593E-3</v>
      </c>
      <c r="FJ34">
        <v>1</v>
      </c>
      <c r="FK34">
        <v>2</v>
      </c>
      <c r="FL34">
        <v>2</v>
      </c>
      <c r="FM34" t="s">
        <v>408</v>
      </c>
      <c r="FN34">
        <v>2.92597</v>
      </c>
      <c r="FO34">
        <v>2.7027899999999998</v>
      </c>
      <c r="FP34">
        <v>7.1392800000000006E-2</v>
      </c>
      <c r="FQ34">
        <v>7.6312699999999997E-2</v>
      </c>
      <c r="FR34">
        <v>0.12457500000000001</v>
      </c>
      <c r="FS34">
        <v>0.106922</v>
      </c>
      <c r="FT34">
        <v>32215</v>
      </c>
      <c r="FU34">
        <v>17669.5</v>
      </c>
      <c r="FV34">
        <v>31198.3</v>
      </c>
      <c r="FW34">
        <v>20833.900000000001</v>
      </c>
      <c r="FX34">
        <v>37065.699999999997</v>
      </c>
      <c r="FY34">
        <v>31684.9</v>
      </c>
      <c r="FZ34">
        <v>47244.5</v>
      </c>
      <c r="GA34">
        <v>39878.1</v>
      </c>
      <c r="GB34">
        <v>1.8467</v>
      </c>
      <c r="GC34">
        <v>1.7693300000000001</v>
      </c>
      <c r="GD34">
        <v>9.3102500000000005E-2</v>
      </c>
      <c r="GE34">
        <v>0</v>
      </c>
      <c r="GF34">
        <v>30.464300000000001</v>
      </c>
      <c r="GG34">
        <v>999.9</v>
      </c>
      <c r="GH34">
        <v>41.5</v>
      </c>
      <c r="GI34">
        <v>43.1</v>
      </c>
      <c r="GJ34">
        <v>36.467300000000002</v>
      </c>
      <c r="GK34">
        <v>61.731499999999997</v>
      </c>
      <c r="GL34">
        <v>18.645800000000001</v>
      </c>
      <c r="GM34">
        <v>1</v>
      </c>
      <c r="GN34">
        <v>1.18682</v>
      </c>
      <c r="GO34">
        <v>5.3634599999999999</v>
      </c>
      <c r="GP34">
        <v>20.050999999999998</v>
      </c>
      <c r="GQ34">
        <v>5.1921299999999997</v>
      </c>
      <c r="GR34">
        <v>11.950100000000001</v>
      </c>
      <c r="GS34">
        <v>4.9931999999999999</v>
      </c>
      <c r="GT34">
        <v>3.29115</v>
      </c>
      <c r="GU34">
        <v>9999</v>
      </c>
      <c r="GV34">
        <v>9999</v>
      </c>
      <c r="GW34">
        <v>9999</v>
      </c>
      <c r="GX34">
        <v>999.9</v>
      </c>
      <c r="GY34">
        <v>1.87646</v>
      </c>
      <c r="GZ34">
        <v>1.87541</v>
      </c>
      <c r="HA34">
        <v>1.87591</v>
      </c>
      <c r="HB34">
        <v>1.8794299999999999</v>
      </c>
      <c r="HC34">
        <v>1.8730199999999999</v>
      </c>
      <c r="HD34">
        <v>1.8707499999999999</v>
      </c>
      <c r="HE34">
        <v>1.87286</v>
      </c>
      <c r="HF34">
        <v>1.8757900000000001</v>
      </c>
      <c r="HG34">
        <v>0</v>
      </c>
      <c r="HH34">
        <v>0</v>
      </c>
      <c r="HI34">
        <v>0</v>
      </c>
      <c r="HJ34">
        <v>0</v>
      </c>
      <c r="HK34" t="s">
        <v>409</v>
      </c>
      <c r="HL34" t="s">
        <v>410</v>
      </c>
      <c r="HM34" t="s">
        <v>411</v>
      </c>
      <c r="HN34" t="s">
        <v>411</v>
      </c>
      <c r="HO34" t="s">
        <v>411</v>
      </c>
      <c r="HP34" t="s">
        <v>411</v>
      </c>
      <c r="HQ34">
        <v>0</v>
      </c>
      <c r="HR34">
        <v>100</v>
      </c>
      <c r="HS34">
        <v>100</v>
      </c>
      <c r="HT34">
        <v>1.169</v>
      </c>
      <c r="HU34">
        <v>9.5999999999999992E-3</v>
      </c>
      <c r="HV34">
        <v>0.63289621360161785</v>
      </c>
      <c r="HW34">
        <v>1.812336702895212E-3</v>
      </c>
      <c r="HX34">
        <v>3.8619255251623539E-7</v>
      </c>
      <c r="HY34">
        <v>-5.7368983599850312E-11</v>
      </c>
      <c r="HZ34">
        <v>-0.24336091145320929</v>
      </c>
      <c r="IA34">
        <v>-3.0293124852242E-2</v>
      </c>
      <c r="IB34">
        <v>2.0697258898176802E-3</v>
      </c>
      <c r="IC34">
        <v>-2.3362980786251589E-5</v>
      </c>
      <c r="ID34">
        <v>3</v>
      </c>
      <c r="IE34">
        <v>2169</v>
      </c>
      <c r="IF34">
        <v>1</v>
      </c>
      <c r="IG34">
        <v>29</v>
      </c>
      <c r="IH34">
        <v>0.7</v>
      </c>
      <c r="II34">
        <v>0.6</v>
      </c>
      <c r="IJ34">
        <v>0.80200199999999999</v>
      </c>
      <c r="IK34">
        <v>2.4291999999999998</v>
      </c>
      <c r="IL34">
        <v>1.5490699999999999</v>
      </c>
      <c r="IM34">
        <v>2.2949199999999998</v>
      </c>
      <c r="IN34">
        <v>1.5918000000000001</v>
      </c>
      <c r="IO34">
        <v>2.3584000000000001</v>
      </c>
      <c r="IP34">
        <v>46.473500000000001</v>
      </c>
      <c r="IQ34">
        <v>23.947399999999998</v>
      </c>
      <c r="IR34">
        <v>18</v>
      </c>
      <c r="IS34">
        <v>509.63499999999999</v>
      </c>
      <c r="IT34">
        <v>430.69799999999998</v>
      </c>
      <c r="IU34">
        <v>23.891300000000001</v>
      </c>
      <c r="IV34">
        <v>41.2211</v>
      </c>
      <c r="IW34">
        <v>30.0001</v>
      </c>
      <c r="IX34">
        <v>41.356900000000003</v>
      </c>
      <c r="IY34">
        <v>41.365600000000001</v>
      </c>
      <c r="IZ34">
        <v>16.099399999999999</v>
      </c>
      <c r="JA34">
        <v>38.038600000000002</v>
      </c>
      <c r="JB34">
        <v>0</v>
      </c>
      <c r="JC34">
        <v>23.9008</v>
      </c>
      <c r="JD34">
        <v>300</v>
      </c>
      <c r="JE34">
        <v>22.661999999999999</v>
      </c>
      <c r="JF34">
        <v>98.078100000000006</v>
      </c>
      <c r="JG34">
        <v>97.482799999999997</v>
      </c>
    </row>
    <row r="35" spans="1:267" x14ac:dyDescent="0.3">
      <c r="A35">
        <v>19</v>
      </c>
      <c r="B35">
        <v>1659734252.0999999</v>
      </c>
      <c r="C35">
        <v>3763</v>
      </c>
      <c r="D35" t="s">
        <v>500</v>
      </c>
      <c r="E35" t="s">
        <v>501</v>
      </c>
      <c r="F35" t="s">
        <v>398</v>
      </c>
      <c r="G35" t="s">
        <v>399</v>
      </c>
      <c r="H35" t="s">
        <v>31</v>
      </c>
      <c r="I35" t="s">
        <v>491</v>
      </c>
      <c r="J35" t="s">
        <v>401</v>
      </c>
      <c r="K35">
        <f t="shared" si="0"/>
        <v>2.8696440047337037</v>
      </c>
      <c r="L35">
        <v>1659734252.0999999</v>
      </c>
      <c r="M35">
        <f t="shared" si="1"/>
        <v>5.5902299330664569E-3</v>
      </c>
      <c r="N35">
        <f t="shared" si="2"/>
        <v>5.5902299330664569</v>
      </c>
      <c r="O35">
        <f t="shared" si="3"/>
        <v>8.5534847655475836</v>
      </c>
      <c r="P35">
        <f t="shared" si="4"/>
        <v>188.50899999999999</v>
      </c>
      <c r="Q35">
        <f t="shared" si="5"/>
        <v>134.88665904257419</v>
      </c>
      <c r="R35">
        <f t="shared" si="6"/>
        <v>13.419674480550299</v>
      </c>
      <c r="S35">
        <f t="shared" si="7"/>
        <v>18.754481982206993</v>
      </c>
      <c r="T35">
        <f t="shared" si="8"/>
        <v>0.29574207961621057</v>
      </c>
      <c r="U35">
        <f t="shared" si="9"/>
        <v>2.9192379100528392</v>
      </c>
      <c r="V35">
        <f t="shared" si="10"/>
        <v>0.28004825609394257</v>
      </c>
      <c r="W35">
        <f t="shared" si="11"/>
        <v>0.17637075598318624</v>
      </c>
      <c r="X35">
        <f t="shared" si="12"/>
        <v>321.51716130770063</v>
      </c>
      <c r="Y35">
        <f t="shared" si="13"/>
        <v>31.588091973200125</v>
      </c>
      <c r="Z35">
        <f t="shared" si="14"/>
        <v>32.041899999999998</v>
      </c>
      <c r="AA35">
        <f t="shared" si="15"/>
        <v>4.7864193400352892</v>
      </c>
      <c r="AB35">
        <f t="shared" si="16"/>
        <v>63.243664601735517</v>
      </c>
      <c r="AC35">
        <f t="shared" si="17"/>
        <v>2.8769494150001997</v>
      </c>
      <c r="AD35">
        <f t="shared" si="18"/>
        <v>4.5489922715851785</v>
      </c>
      <c r="AE35">
        <f t="shared" si="19"/>
        <v>1.9094699250350895</v>
      </c>
      <c r="AF35">
        <f t="shared" si="20"/>
        <v>-246.52914004823074</v>
      </c>
      <c r="AG35">
        <f t="shared" si="21"/>
        <v>-141.04570736010558</v>
      </c>
      <c r="AH35">
        <f t="shared" si="22"/>
        <v>-10.91354158895612</v>
      </c>
      <c r="AI35">
        <f t="shared" si="23"/>
        <v>-76.971227689591785</v>
      </c>
      <c r="AJ35">
        <v>0</v>
      </c>
      <c r="AK35">
        <v>0</v>
      </c>
      <c r="AL35">
        <f t="shared" si="24"/>
        <v>1</v>
      </c>
      <c r="AM35">
        <f t="shared" si="25"/>
        <v>0</v>
      </c>
      <c r="AN35">
        <f t="shared" si="26"/>
        <v>51849.914527234505</v>
      </c>
      <c r="AO35" t="s">
        <v>402</v>
      </c>
      <c r="AP35">
        <v>10366.9</v>
      </c>
      <c r="AQ35">
        <v>993.59653846153856</v>
      </c>
      <c r="AR35">
        <v>3431.87</v>
      </c>
      <c r="AS35">
        <f t="shared" si="27"/>
        <v>0.71047955241266758</v>
      </c>
      <c r="AT35">
        <v>-3.9894345373445681</v>
      </c>
      <c r="AU35" t="s">
        <v>502</v>
      </c>
      <c r="AV35">
        <v>10235</v>
      </c>
      <c r="AW35">
        <v>777.10467999999992</v>
      </c>
      <c r="AX35">
        <v>1029.9000000000001</v>
      </c>
      <c r="AY35">
        <f t="shared" si="28"/>
        <v>0.24545618021167115</v>
      </c>
      <c r="AZ35">
        <v>0.5</v>
      </c>
      <c r="BA35">
        <f t="shared" si="29"/>
        <v>1681.2308939418135</v>
      </c>
      <c r="BB35">
        <f t="shared" si="30"/>
        <v>8.5534847655475836</v>
      </c>
      <c r="BC35">
        <f t="shared" si="31"/>
        <v>206.33425664040539</v>
      </c>
      <c r="BD35">
        <f t="shared" si="32"/>
        <v>7.4605572310677843E-3</v>
      </c>
      <c r="BE35">
        <f t="shared" si="33"/>
        <v>2.3322361394310125</v>
      </c>
      <c r="BF35">
        <f t="shared" si="34"/>
        <v>593.11050317402805</v>
      </c>
      <c r="BG35" t="s">
        <v>503</v>
      </c>
      <c r="BH35">
        <v>616.4</v>
      </c>
      <c r="BI35">
        <f t="shared" si="35"/>
        <v>616.4</v>
      </c>
      <c r="BJ35">
        <f t="shared" si="36"/>
        <v>0.40149529080493263</v>
      </c>
      <c r="BK35">
        <f t="shared" si="37"/>
        <v>0.61135506650544158</v>
      </c>
      <c r="BL35">
        <f t="shared" si="38"/>
        <v>0.85313286946762001</v>
      </c>
      <c r="BM35">
        <f t="shared" si="39"/>
        <v>6.9633943785822554</v>
      </c>
      <c r="BN35">
        <f t="shared" si="40"/>
        <v>0.9851109967314513</v>
      </c>
      <c r="BO35">
        <f t="shared" si="41"/>
        <v>0.48492728546423652</v>
      </c>
      <c r="BP35">
        <f t="shared" si="42"/>
        <v>0.51507271453576342</v>
      </c>
      <c r="BQ35">
        <v>1781</v>
      </c>
      <c r="BR35">
        <v>300</v>
      </c>
      <c r="BS35">
        <v>300</v>
      </c>
      <c r="BT35">
        <v>300</v>
      </c>
      <c r="BU35">
        <v>10235</v>
      </c>
      <c r="BV35">
        <v>965.69</v>
      </c>
      <c r="BW35">
        <v>-1.0897E-2</v>
      </c>
      <c r="BX35">
        <v>-0.81</v>
      </c>
      <c r="BY35" t="s">
        <v>405</v>
      </c>
      <c r="BZ35" t="s">
        <v>405</v>
      </c>
      <c r="CA35" t="s">
        <v>405</v>
      </c>
      <c r="CB35" t="s">
        <v>405</v>
      </c>
      <c r="CC35" t="s">
        <v>405</v>
      </c>
      <c r="CD35" t="s">
        <v>405</v>
      </c>
      <c r="CE35" t="s">
        <v>405</v>
      </c>
      <c r="CF35" t="s">
        <v>405</v>
      </c>
      <c r="CG35" t="s">
        <v>405</v>
      </c>
      <c r="CH35" t="s">
        <v>405</v>
      </c>
      <c r="CI35">
        <f t="shared" si="43"/>
        <v>2000.04</v>
      </c>
      <c r="CJ35">
        <f t="shared" si="44"/>
        <v>1681.2308939418135</v>
      </c>
      <c r="CK35">
        <f t="shared" si="45"/>
        <v>0.84059863499820686</v>
      </c>
      <c r="CL35">
        <f t="shared" si="46"/>
        <v>0.16075536554653938</v>
      </c>
      <c r="CM35">
        <v>6</v>
      </c>
      <c r="CN35">
        <v>0.5</v>
      </c>
      <c r="CO35" t="s">
        <v>406</v>
      </c>
      <c r="CP35">
        <v>2</v>
      </c>
      <c r="CQ35">
        <v>1659734252.0999999</v>
      </c>
      <c r="CR35">
        <v>188.50899999999999</v>
      </c>
      <c r="CS35">
        <v>200.036</v>
      </c>
      <c r="CT35">
        <v>28.917400000000001</v>
      </c>
      <c r="CU35">
        <v>22.4041</v>
      </c>
      <c r="CV35">
        <v>187.54599999999999</v>
      </c>
      <c r="CW35">
        <v>28.904499999999999</v>
      </c>
      <c r="CX35">
        <v>500.07600000000002</v>
      </c>
      <c r="CY35">
        <v>99.388499999999993</v>
      </c>
      <c r="CZ35">
        <v>0.100023</v>
      </c>
      <c r="DA35">
        <v>31.145700000000001</v>
      </c>
      <c r="DB35">
        <v>32.041899999999998</v>
      </c>
      <c r="DC35">
        <v>999.9</v>
      </c>
      <c r="DD35">
        <v>0</v>
      </c>
      <c r="DE35">
        <v>0</v>
      </c>
      <c r="DF35">
        <v>10002.5</v>
      </c>
      <c r="DG35">
        <v>0</v>
      </c>
      <c r="DH35">
        <v>917.49099999999999</v>
      </c>
      <c r="DI35">
        <v>-11.527200000000001</v>
      </c>
      <c r="DJ35">
        <v>194.12200000000001</v>
      </c>
      <c r="DK35">
        <v>204.62</v>
      </c>
      <c r="DL35">
        <v>6.5132500000000002</v>
      </c>
      <c r="DM35">
        <v>200.036</v>
      </c>
      <c r="DN35">
        <v>22.4041</v>
      </c>
      <c r="DO35">
        <v>2.87405</v>
      </c>
      <c r="DP35">
        <v>2.2267100000000002</v>
      </c>
      <c r="DQ35">
        <v>23.3157</v>
      </c>
      <c r="DR35">
        <v>19.155799999999999</v>
      </c>
      <c r="DS35">
        <v>2000.04</v>
      </c>
      <c r="DT35">
        <v>0.97999800000000004</v>
      </c>
      <c r="DU35">
        <v>2.0002200000000001E-2</v>
      </c>
      <c r="DV35">
        <v>0</v>
      </c>
      <c r="DW35">
        <v>776.779</v>
      </c>
      <c r="DX35">
        <v>5.0001199999999999</v>
      </c>
      <c r="DY35">
        <v>15712.3</v>
      </c>
      <c r="DZ35">
        <v>16032.3</v>
      </c>
      <c r="EA35">
        <v>49.936999999999998</v>
      </c>
      <c r="EB35">
        <v>50.936999999999998</v>
      </c>
      <c r="EC35">
        <v>50.561999999999998</v>
      </c>
      <c r="ED35">
        <v>51.311999999999998</v>
      </c>
      <c r="EE35">
        <v>51.375</v>
      </c>
      <c r="EF35">
        <v>1955.14</v>
      </c>
      <c r="EG35">
        <v>39.909999999999997</v>
      </c>
      <c r="EH35">
        <v>0</v>
      </c>
      <c r="EI35">
        <v>135.5</v>
      </c>
      <c r="EJ35">
        <v>0</v>
      </c>
      <c r="EK35">
        <v>777.10467999999992</v>
      </c>
      <c r="EL35">
        <v>-3.3586153852215221</v>
      </c>
      <c r="EM35">
        <v>-60.769230641012328</v>
      </c>
      <c r="EN35">
        <v>15718.956</v>
      </c>
      <c r="EO35">
        <v>15</v>
      </c>
      <c r="EP35">
        <v>1659734202.0999999</v>
      </c>
      <c r="EQ35" t="s">
        <v>504</v>
      </c>
      <c r="ER35">
        <v>1659734202.0999999</v>
      </c>
      <c r="ES35">
        <v>1659734200.0999999</v>
      </c>
      <c r="ET35">
        <v>45</v>
      </c>
      <c r="EU35">
        <v>-2.4E-2</v>
      </c>
      <c r="EV35">
        <v>-3.3000000000000002E-2</v>
      </c>
      <c r="EW35">
        <v>0.98499999999999999</v>
      </c>
      <c r="EX35">
        <v>-0.128</v>
      </c>
      <c r="EY35">
        <v>200</v>
      </c>
      <c r="EZ35">
        <v>24</v>
      </c>
      <c r="FA35">
        <v>0.1</v>
      </c>
      <c r="FB35">
        <v>0.02</v>
      </c>
      <c r="FC35">
        <v>8.484424341118352</v>
      </c>
      <c r="FD35">
        <v>7.0259913806348592E-2</v>
      </c>
      <c r="FE35">
        <v>2.7608312871905068E-2</v>
      </c>
      <c r="FF35">
        <v>1</v>
      </c>
      <c r="FG35">
        <v>0.27669403805138049</v>
      </c>
      <c r="FH35">
        <v>0.11823794389669991</v>
      </c>
      <c r="FI35">
        <v>1.8436203480798118E-2</v>
      </c>
      <c r="FJ35">
        <v>1</v>
      </c>
      <c r="FK35">
        <v>2</v>
      </c>
      <c r="FL35">
        <v>2</v>
      </c>
      <c r="FM35" t="s">
        <v>408</v>
      </c>
      <c r="FN35">
        <v>2.9261300000000001</v>
      </c>
      <c r="FO35">
        <v>2.7029700000000001</v>
      </c>
      <c r="FP35">
        <v>5.0266999999999999E-2</v>
      </c>
      <c r="FQ35">
        <v>5.3775700000000003E-2</v>
      </c>
      <c r="FR35">
        <v>0.12831200000000001</v>
      </c>
      <c r="FS35">
        <v>0.106748</v>
      </c>
      <c r="FT35">
        <v>32954.699999999997</v>
      </c>
      <c r="FU35">
        <v>18104.099999999999</v>
      </c>
      <c r="FV35">
        <v>31203.8</v>
      </c>
      <c r="FW35">
        <v>20836.8</v>
      </c>
      <c r="FX35">
        <v>36916.199999999997</v>
      </c>
      <c r="FY35">
        <v>31695.1</v>
      </c>
      <c r="FZ35">
        <v>47252.6</v>
      </c>
      <c r="GA35">
        <v>39883.800000000003</v>
      </c>
      <c r="GB35">
        <v>1.8486499999999999</v>
      </c>
      <c r="GC35">
        <v>1.77017</v>
      </c>
      <c r="GD35">
        <v>9.5643099999999995E-2</v>
      </c>
      <c r="GE35">
        <v>0</v>
      </c>
      <c r="GF35">
        <v>30.488700000000001</v>
      </c>
      <c r="GG35">
        <v>999.9</v>
      </c>
      <c r="GH35">
        <v>41.7</v>
      </c>
      <c r="GI35">
        <v>43.3</v>
      </c>
      <c r="GJ35">
        <v>37.027299999999997</v>
      </c>
      <c r="GK35">
        <v>61.631599999999999</v>
      </c>
      <c r="GL35">
        <v>18.561699999999998</v>
      </c>
      <c r="GM35">
        <v>1</v>
      </c>
      <c r="GN35">
        <v>1.1762900000000001</v>
      </c>
      <c r="GO35">
        <v>5.4366399999999997</v>
      </c>
      <c r="GP35">
        <v>20.048300000000001</v>
      </c>
      <c r="GQ35">
        <v>5.1922800000000002</v>
      </c>
      <c r="GR35">
        <v>11.950100000000001</v>
      </c>
      <c r="GS35">
        <v>4.9930500000000002</v>
      </c>
      <c r="GT35">
        <v>3.2915299999999998</v>
      </c>
      <c r="GU35">
        <v>9999</v>
      </c>
      <c r="GV35">
        <v>9999</v>
      </c>
      <c r="GW35">
        <v>9999</v>
      </c>
      <c r="GX35">
        <v>999.9</v>
      </c>
      <c r="GY35">
        <v>1.87652</v>
      </c>
      <c r="GZ35">
        <v>1.8754500000000001</v>
      </c>
      <c r="HA35">
        <v>1.8759300000000001</v>
      </c>
      <c r="HB35">
        <v>1.8794599999999999</v>
      </c>
      <c r="HC35">
        <v>1.87303</v>
      </c>
      <c r="HD35">
        <v>1.8708100000000001</v>
      </c>
      <c r="HE35">
        <v>1.87286</v>
      </c>
      <c r="HF35">
        <v>1.87588</v>
      </c>
      <c r="HG35">
        <v>0</v>
      </c>
      <c r="HH35">
        <v>0</v>
      </c>
      <c r="HI35">
        <v>0</v>
      </c>
      <c r="HJ35">
        <v>0</v>
      </c>
      <c r="HK35" t="s">
        <v>409</v>
      </c>
      <c r="HL35" t="s">
        <v>410</v>
      </c>
      <c r="HM35" t="s">
        <v>411</v>
      </c>
      <c r="HN35" t="s">
        <v>411</v>
      </c>
      <c r="HO35" t="s">
        <v>411</v>
      </c>
      <c r="HP35" t="s">
        <v>411</v>
      </c>
      <c r="HQ35">
        <v>0</v>
      </c>
      <c r="HR35">
        <v>100</v>
      </c>
      <c r="HS35">
        <v>100</v>
      </c>
      <c r="HT35">
        <v>0.96299999999999997</v>
      </c>
      <c r="HU35">
        <v>1.29E-2</v>
      </c>
      <c r="HV35">
        <v>0.60923371420319317</v>
      </c>
      <c r="HW35">
        <v>1.812336702895212E-3</v>
      </c>
      <c r="HX35">
        <v>3.8619255251623539E-7</v>
      </c>
      <c r="HY35">
        <v>-5.7368983599850312E-11</v>
      </c>
      <c r="HZ35">
        <v>-0.27656780318458402</v>
      </c>
      <c r="IA35">
        <v>-3.0293124852242E-2</v>
      </c>
      <c r="IB35">
        <v>2.0697258898176802E-3</v>
      </c>
      <c r="IC35">
        <v>-2.3362980786251589E-5</v>
      </c>
      <c r="ID35">
        <v>3</v>
      </c>
      <c r="IE35">
        <v>2169</v>
      </c>
      <c r="IF35">
        <v>1</v>
      </c>
      <c r="IG35">
        <v>29</v>
      </c>
      <c r="IH35">
        <v>0.8</v>
      </c>
      <c r="II35">
        <v>0.9</v>
      </c>
      <c r="IJ35">
        <v>0.58105499999999999</v>
      </c>
      <c r="IK35">
        <v>2.4352999999999998</v>
      </c>
      <c r="IL35">
        <v>1.5490699999999999</v>
      </c>
      <c r="IM35">
        <v>2.2949199999999998</v>
      </c>
      <c r="IN35">
        <v>1.5918000000000001</v>
      </c>
      <c r="IO35">
        <v>2.4145500000000002</v>
      </c>
      <c r="IP35">
        <v>46.8264</v>
      </c>
      <c r="IQ35">
        <v>23.947399999999998</v>
      </c>
      <c r="IR35">
        <v>18</v>
      </c>
      <c r="IS35">
        <v>510.24900000000002</v>
      </c>
      <c r="IT35">
        <v>430.66699999999997</v>
      </c>
      <c r="IU35">
        <v>23.9377</v>
      </c>
      <c r="IV35">
        <v>41.087899999999998</v>
      </c>
      <c r="IW35">
        <v>30</v>
      </c>
      <c r="IX35">
        <v>41.2515</v>
      </c>
      <c r="IY35">
        <v>41.265999999999998</v>
      </c>
      <c r="IZ35">
        <v>11.682</v>
      </c>
      <c r="JA35">
        <v>39.943899999999999</v>
      </c>
      <c r="JB35">
        <v>0</v>
      </c>
      <c r="JC35">
        <v>23.937200000000001</v>
      </c>
      <c r="JD35">
        <v>200</v>
      </c>
      <c r="JE35">
        <v>22.232099999999999</v>
      </c>
      <c r="JF35">
        <v>98.094999999999999</v>
      </c>
      <c r="JG35">
        <v>97.496799999999993</v>
      </c>
    </row>
    <row r="36" spans="1:267" x14ac:dyDescent="0.3">
      <c r="A36">
        <v>20</v>
      </c>
      <c r="B36">
        <v>1659734381.5999999</v>
      </c>
      <c r="C36">
        <v>3892.5</v>
      </c>
      <c r="D36" t="s">
        <v>505</v>
      </c>
      <c r="E36" t="s">
        <v>506</v>
      </c>
      <c r="F36" t="s">
        <v>398</v>
      </c>
      <c r="G36" t="s">
        <v>399</v>
      </c>
      <c r="H36" t="s">
        <v>31</v>
      </c>
      <c r="I36" t="s">
        <v>491</v>
      </c>
      <c r="J36" t="s">
        <v>401</v>
      </c>
      <c r="K36">
        <f t="shared" si="0"/>
        <v>2.4469306371277231</v>
      </c>
      <c r="L36">
        <v>1659734381.5999999</v>
      </c>
      <c r="M36">
        <f t="shared" si="1"/>
        <v>5.3954161190221681E-3</v>
      </c>
      <c r="N36">
        <f t="shared" si="2"/>
        <v>5.3954161190221681</v>
      </c>
      <c r="O36">
        <f t="shared" si="3"/>
        <v>5.5347891375969072</v>
      </c>
      <c r="P36">
        <f t="shared" si="4"/>
        <v>142.453</v>
      </c>
      <c r="Q36">
        <f t="shared" si="5"/>
        <v>105.9962797002981</v>
      </c>
      <c r="R36">
        <f t="shared" si="6"/>
        <v>10.545444049798654</v>
      </c>
      <c r="S36">
        <f t="shared" si="7"/>
        <v>14.172479878289002</v>
      </c>
      <c r="T36">
        <f t="shared" si="8"/>
        <v>0.28493204544590489</v>
      </c>
      <c r="U36">
        <f t="shared" si="9"/>
        <v>2.9171628021814762</v>
      </c>
      <c r="V36">
        <f t="shared" si="10"/>
        <v>0.27032431983260591</v>
      </c>
      <c r="W36">
        <f t="shared" si="11"/>
        <v>0.17020271463845477</v>
      </c>
      <c r="X36">
        <f t="shared" si="12"/>
        <v>321.51020986138741</v>
      </c>
      <c r="Y36">
        <f t="shared" si="13"/>
        <v>31.731028855538288</v>
      </c>
      <c r="Z36">
        <f t="shared" si="14"/>
        <v>32.0518</v>
      </c>
      <c r="AA36">
        <f t="shared" si="15"/>
        <v>4.7891012199938512</v>
      </c>
      <c r="AB36">
        <f t="shared" si="16"/>
        <v>62.978480550046513</v>
      </c>
      <c r="AC36">
        <f t="shared" si="17"/>
        <v>2.8799325165548999</v>
      </c>
      <c r="AD36">
        <f t="shared" si="18"/>
        <v>4.5728834538431444</v>
      </c>
      <c r="AE36">
        <f t="shared" si="19"/>
        <v>1.9091687034389513</v>
      </c>
      <c r="AF36">
        <f t="shared" si="20"/>
        <v>-237.93785084887762</v>
      </c>
      <c r="AG36">
        <f t="shared" si="21"/>
        <v>-128.03357293494221</v>
      </c>
      <c r="AH36">
        <f t="shared" si="22"/>
        <v>-9.9187347413831386</v>
      </c>
      <c r="AI36">
        <f t="shared" si="23"/>
        <v>-54.379948663815583</v>
      </c>
      <c r="AJ36">
        <v>0</v>
      </c>
      <c r="AK36">
        <v>0</v>
      </c>
      <c r="AL36">
        <f t="shared" si="24"/>
        <v>1</v>
      </c>
      <c r="AM36">
        <f t="shared" si="25"/>
        <v>0</v>
      </c>
      <c r="AN36">
        <f t="shared" si="26"/>
        <v>51775.337706808416</v>
      </c>
      <c r="AO36" t="s">
        <v>402</v>
      </c>
      <c r="AP36">
        <v>10366.9</v>
      </c>
      <c r="AQ36">
        <v>993.59653846153856</v>
      </c>
      <c r="AR36">
        <v>3431.87</v>
      </c>
      <c r="AS36">
        <f t="shared" si="27"/>
        <v>0.71047955241266758</v>
      </c>
      <c r="AT36">
        <v>-3.9894345373445681</v>
      </c>
      <c r="AU36" t="s">
        <v>507</v>
      </c>
      <c r="AV36">
        <v>10234.799999999999</v>
      </c>
      <c r="AW36">
        <v>772.93269230769226</v>
      </c>
      <c r="AX36">
        <v>1000.11</v>
      </c>
      <c r="AY36">
        <f t="shared" si="28"/>
        <v>0.22715232093700466</v>
      </c>
      <c r="AZ36">
        <v>0.5</v>
      </c>
      <c r="BA36">
        <f t="shared" si="29"/>
        <v>1681.19699992818</v>
      </c>
      <c r="BB36">
        <f t="shared" si="30"/>
        <v>5.5347891375969072</v>
      </c>
      <c r="BC36">
        <f t="shared" si="31"/>
        <v>190.94390024300768</v>
      </c>
      <c r="BD36">
        <f t="shared" si="32"/>
        <v>5.6651443437909683E-3</v>
      </c>
      <c r="BE36">
        <f t="shared" si="33"/>
        <v>2.4314925358210595</v>
      </c>
      <c r="BF36">
        <f t="shared" si="34"/>
        <v>583.10791866293732</v>
      </c>
      <c r="BG36" t="s">
        <v>508</v>
      </c>
      <c r="BH36">
        <v>615.1</v>
      </c>
      <c r="BI36">
        <f t="shared" si="35"/>
        <v>615.1</v>
      </c>
      <c r="BJ36">
        <f t="shared" si="36"/>
        <v>0.38496765355810858</v>
      </c>
      <c r="BK36">
        <f t="shared" si="37"/>
        <v>0.59005560295137205</v>
      </c>
      <c r="BL36">
        <f t="shared" si="38"/>
        <v>0.8633150736481856</v>
      </c>
      <c r="BM36">
        <f t="shared" si="39"/>
        <v>34.878122232064221</v>
      </c>
      <c r="BN36">
        <f t="shared" si="40"/>
        <v>0.99732865831449768</v>
      </c>
      <c r="BO36">
        <f t="shared" si="41"/>
        <v>0.4695663736149836</v>
      </c>
      <c r="BP36">
        <f t="shared" si="42"/>
        <v>0.53043362638501645</v>
      </c>
      <c r="BQ36">
        <v>1783</v>
      </c>
      <c r="BR36">
        <v>300</v>
      </c>
      <c r="BS36">
        <v>300</v>
      </c>
      <c r="BT36">
        <v>300</v>
      </c>
      <c r="BU36">
        <v>10234.799999999999</v>
      </c>
      <c r="BV36">
        <v>944.41</v>
      </c>
      <c r="BW36">
        <v>-1.08968E-2</v>
      </c>
      <c r="BX36">
        <v>-0.57999999999999996</v>
      </c>
      <c r="BY36" t="s">
        <v>405</v>
      </c>
      <c r="BZ36" t="s">
        <v>405</v>
      </c>
      <c r="CA36" t="s">
        <v>405</v>
      </c>
      <c r="CB36" t="s">
        <v>405</v>
      </c>
      <c r="CC36" t="s">
        <v>405</v>
      </c>
      <c r="CD36" t="s">
        <v>405</v>
      </c>
      <c r="CE36" t="s">
        <v>405</v>
      </c>
      <c r="CF36" t="s">
        <v>405</v>
      </c>
      <c r="CG36" t="s">
        <v>405</v>
      </c>
      <c r="CH36" t="s">
        <v>405</v>
      </c>
      <c r="CI36">
        <f t="shared" si="43"/>
        <v>2000</v>
      </c>
      <c r="CJ36">
        <f t="shared" si="44"/>
        <v>1681.19699992818</v>
      </c>
      <c r="CK36">
        <f t="shared" si="45"/>
        <v>0.84059849996408997</v>
      </c>
      <c r="CL36">
        <f t="shared" si="46"/>
        <v>0.1607551049306937</v>
      </c>
      <c r="CM36">
        <v>6</v>
      </c>
      <c r="CN36">
        <v>0.5</v>
      </c>
      <c r="CO36" t="s">
        <v>406</v>
      </c>
      <c r="CP36">
        <v>2</v>
      </c>
      <c r="CQ36">
        <v>1659734381.5999999</v>
      </c>
      <c r="CR36">
        <v>142.453</v>
      </c>
      <c r="CS36">
        <v>150.01599999999999</v>
      </c>
      <c r="CT36">
        <v>28.947299999999998</v>
      </c>
      <c r="CU36">
        <v>22.661100000000001</v>
      </c>
      <c r="CV36">
        <v>141.54300000000001</v>
      </c>
      <c r="CW36">
        <v>28.9282</v>
      </c>
      <c r="CX36">
        <v>500.07</v>
      </c>
      <c r="CY36">
        <v>99.388800000000003</v>
      </c>
      <c r="CZ36">
        <v>0.100013</v>
      </c>
      <c r="DA36">
        <v>31.2377</v>
      </c>
      <c r="DB36">
        <v>32.0518</v>
      </c>
      <c r="DC36">
        <v>999.9</v>
      </c>
      <c r="DD36">
        <v>0</v>
      </c>
      <c r="DE36">
        <v>0</v>
      </c>
      <c r="DF36">
        <v>9990.6200000000008</v>
      </c>
      <c r="DG36">
        <v>0</v>
      </c>
      <c r="DH36">
        <v>893.74400000000003</v>
      </c>
      <c r="DI36">
        <v>-7.5629400000000002</v>
      </c>
      <c r="DJ36">
        <v>146.69999999999999</v>
      </c>
      <c r="DK36">
        <v>153.494</v>
      </c>
      <c r="DL36">
        <v>6.28627</v>
      </c>
      <c r="DM36">
        <v>150.01599999999999</v>
      </c>
      <c r="DN36">
        <v>22.661100000000001</v>
      </c>
      <c r="DO36">
        <v>2.87704</v>
      </c>
      <c r="DP36">
        <v>2.2522600000000002</v>
      </c>
      <c r="DQ36">
        <v>23.332899999999999</v>
      </c>
      <c r="DR36">
        <v>19.338899999999999</v>
      </c>
      <c r="DS36">
        <v>2000</v>
      </c>
      <c r="DT36">
        <v>0.97999800000000004</v>
      </c>
      <c r="DU36">
        <v>2.0002200000000001E-2</v>
      </c>
      <c r="DV36">
        <v>0</v>
      </c>
      <c r="DW36">
        <v>772.58199999999999</v>
      </c>
      <c r="DX36">
        <v>5.0001199999999999</v>
      </c>
      <c r="DY36">
        <v>15621.8</v>
      </c>
      <c r="DZ36">
        <v>16032</v>
      </c>
      <c r="EA36">
        <v>49.936999999999998</v>
      </c>
      <c r="EB36">
        <v>50.936999999999998</v>
      </c>
      <c r="EC36">
        <v>50.5</v>
      </c>
      <c r="ED36">
        <v>51.311999999999998</v>
      </c>
      <c r="EE36">
        <v>51.375</v>
      </c>
      <c r="EF36">
        <v>1955.1</v>
      </c>
      <c r="EG36">
        <v>39.9</v>
      </c>
      <c r="EH36">
        <v>0</v>
      </c>
      <c r="EI36">
        <v>129.20000004768369</v>
      </c>
      <c r="EJ36">
        <v>0</v>
      </c>
      <c r="EK36">
        <v>772.93269230769226</v>
      </c>
      <c r="EL36">
        <v>-1.4644102638266989</v>
      </c>
      <c r="EM36">
        <v>-29.887179503285122</v>
      </c>
      <c r="EN36">
        <v>15625.19230769231</v>
      </c>
      <c r="EO36">
        <v>15</v>
      </c>
      <c r="EP36">
        <v>1659734342.5999999</v>
      </c>
      <c r="EQ36" t="s">
        <v>509</v>
      </c>
      <c r="ER36">
        <v>1659734332.5999999</v>
      </c>
      <c r="ES36">
        <v>1659734342.5999999</v>
      </c>
      <c r="ET36">
        <v>46</v>
      </c>
      <c r="EU36">
        <v>3.5999999999999997E-2</v>
      </c>
      <c r="EV36">
        <v>6.0000000000000001E-3</v>
      </c>
      <c r="EW36">
        <v>0.92400000000000004</v>
      </c>
      <c r="EX36">
        <v>-0.14499999999999999</v>
      </c>
      <c r="EY36">
        <v>150</v>
      </c>
      <c r="EZ36">
        <v>23</v>
      </c>
      <c r="FA36">
        <v>0.25</v>
      </c>
      <c r="FB36">
        <v>0.01</v>
      </c>
      <c r="FC36">
        <v>5.5923479679089798</v>
      </c>
      <c r="FD36">
        <v>-0.44275635597442642</v>
      </c>
      <c r="FE36">
        <v>8.1723199175756517E-2</v>
      </c>
      <c r="FF36">
        <v>1</v>
      </c>
      <c r="FG36">
        <v>0.27434026574319759</v>
      </c>
      <c r="FH36">
        <v>0.1004715565482692</v>
      </c>
      <c r="FI36">
        <v>1.7098393083002331E-2</v>
      </c>
      <c r="FJ36">
        <v>1</v>
      </c>
      <c r="FK36">
        <v>2</v>
      </c>
      <c r="FL36">
        <v>2</v>
      </c>
      <c r="FM36" t="s">
        <v>408</v>
      </c>
      <c r="FN36">
        <v>2.9262299999999999</v>
      </c>
      <c r="FO36">
        <v>2.7028500000000002</v>
      </c>
      <c r="FP36">
        <v>3.8698299999999998E-2</v>
      </c>
      <c r="FQ36">
        <v>4.1281400000000003E-2</v>
      </c>
      <c r="FR36">
        <v>0.128415</v>
      </c>
      <c r="FS36">
        <v>0.107624</v>
      </c>
      <c r="FT36">
        <v>33364</v>
      </c>
      <c r="FU36">
        <v>18346.900000000001</v>
      </c>
      <c r="FV36">
        <v>31210.6</v>
      </c>
      <c r="FW36">
        <v>20840.5</v>
      </c>
      <c r="FX36">
        <v>36918.400000000001</v>
      </c>
      <c r="FY36">
        <v>31669.599999999999</v>
      </c>
      <c r="FZ36">
        <v>47262.400000000001</v>
      </c>
      <c r="GA36">
        <v>39890.6</v>
      </c>
      <c r="GB36">
        <v>1.84918</v>
      </c>
      <c r="GC36">
        <v>1.77085</v>
      </c>
      <c r="GD36">
        <v>8.5361300000000001E-2</v>
      </c>
      <c r="GE36">
        <v>0</v>
      </c>
      <c r="GF36">
        <v>30.665700000000001</v>
      </c>
      <c r="GG36">
        <v>999.9</v>
      </c>
      <c r="GH36">
        <v>42.1</v>
      </c>
      <c r="GI36">
        <v>43.4</v>
      </c>
      <c r="GJ36">
        <v>37.573599999999999</v>
      </c>
      <c r="GK36">
        <v>61.688299999999998</v>
      </c>
      <c r="GL36">
        <v>18.120999999999999</v>
      </c>
      <c r="GM36">
        <v>1</v>
      </c>
      <c r="GN36">
        <v>1.16476</v>
      </c>
      <c r="GO36">
        <v>5.3698100000000002</v>
      </c>
      <c r="GP36">
        <v>20.049199999999999</v>
      </c>
      <c r="GQ36">
        <v>5.1931799999999999</v>
      </c>
      <c r="GR36">
        <v>11.950100000000001</v>
      </c>
      <c r="GS36">
        <v>4.9932499999999997</v>
      </c>
      <c r="GT36">
        <v>3.29142</v>
      </c>
      <c r="GU36">
        <v>9999</v>
      </c>
      <c r="GV36">
        <v>9999</v>
      </c>
      <c r="GW36">
        <v>9999</v>
      </c>
      <c r="GX36">
        <v>999.9</v>
      </c>
      <c r="GY36">
        <v>1.87653</v>
      </c>
      <c r="GZ36">
        <v>1.8754599999999999</v>
      </c>
      <c r="HA36">
        <v>1.8759300000000001</v>
      </c>
      <c r="HB36">
        <v>1.87954</v>
      </c>
      <c r="HC36">
        <v>1.87303</v>
      </c>
      <c r="HD36">
        <v>1.87087</v>
      </c>
      <c r="HE36">
        <v>1.87287</v>
      </c>
      <c r="HF36">
        <v>1.8758999999999999</v>
      </c>
      <c r="HG36">
        <v>0</v>
      </c>
      <c r="HH36">
        <v>0</v>
      </c>
      <c r="HI36">
        <v>0</v>
      </c>
      <c r="HJ36">
        <v>0</v>
      </c>
      <c r="HK36" t="s">
        <v>409</v>
      </c>
      <c r="HL36" t="s">
        <v>410</v>
      </c>
      <c r="HM36" t="s">
        <v>411</v>
      </c>
      <c r="HN36" t="s">
        <v>411</v>
      </c>
      <c r="HO36" t="s">
        <v>411</v>
      </c>
      <c r="HP36" t="s">
        <v>411</v>
      </c>
      <c r="HQ36">
        <v>0</v>
      </c>
      <c r="HR36">
        <v>100</v>
      </c>
      <c r="HS36">
        <v>100</v>
      </c>
      <c r="HT36">
        <v>0.91</v>
      </c>
      <c r="HU36">
        <v>1.9099999999999999E-2</v>
      </c>
      <c r="HV36">
        <v>0.64568667826686577</v>
      </c>
      <c r="HW36">
        <v>1.812336702895212E-3</v>
      </c>
      <c r="HX36">
        <v>3.8619255251623539E-7</v>
      </c>
      <c r="HY36">
        <v>-5.7368983599850312E-11</v>
      </c>
      <c r="HZ36">
        <v>-0.27094441245680928</v>
      </c>
      <c r="IA36">
        <v>-3.0293124852242E-2</v>
      </c>
      <c r="IB36">
        <v>2.0697258898176802E-3</v>
      </c>
      <c r="IC36">
        <v>-2.3362980786251589E-5</v>
      </c>
      <c r="ID36">
        <v>3</v>
      </c>
      <c r="IE36">
        <v>2169</v>
      </c>
      <c r="IF36">
        <v>1</v>
      </c>
      <c r="IG36">
        <v>29</v>
      </c>
      <c r="IH36">
        <v>0.8</v>
      </c>
      <c r="II36">
        <v>0.7</v>
      </c>
      <c r="IJ36">
        <v>0.46875</v>
      </c>
      <c r="IK36">
        <v>2.4426299999999999</v>
      </c>
      <c r="IL36">
        <v>1.5478499999999999</v>
      </c>
      <c r="IM36">
        <v>2.2961399999999998</v>
      </c>
      <c r="IN36">
        <v>1.5918000000000001</v>
      </c>
      <c r="IO36">
        <v>2.4255399999999998</v>
      </c>
      <c r="IP36">
        <v>47.152700000000003</v>
      </c>
      <c r="IQ36">
        <v>23.938700000000001</v>
      </c>
      <c r="IR36">
        <v>18</v>
      </c>
      <c r="IS36">
        <v>509.904</v>
      </c>
      <c r="IT36">
        <v>430.54599999999999</v>
      </c>
      <c r="IU36">
        <v>23.955100000000002</v>
      </c>
      <c r="IV36">
        <v>40.965800000000002</v>
      </c>
      <c r="IW36">
        <v>29.999700000000001</v>
      </c>
      <c r="IX36">
        <v>41.148499999999999</v>
      </c>
      <c r="IY36">
        <v>41.170900000000003</v>
      </c>
      <c r="IZ36">
        <v>9.4369999999999994</v>
      </c>
      <c r="JA36">
        <v>40.612099999999998</v>
      </c>
      <c r="JB36">
        <v>0</v>
      </c>
      <c r="JC36">
        <v>23.973299999999998</v>
      </c>
      <c r="JD36">
        <v>150</v>
      </c>
      <c r="JE36">
        <v>22.518000000000001</v>
      </c>
      <c r="JF36">
        <v>98.115700000000004</v>
      </c>
      <c r="JG36">
        <v>97.513599999999997</v>
      </c>
    </row>
    <row r="37" spans="1:267" x14ac:dyDescent="0.3">
      <c r="A37">
        <v>21</v>
      </c>
      <c r="B37">
        <v>1659734481.0999999</v>
      </c>
      <c r="C37">
        <v>3992</v>
      </c>
      <c r="D37" t="s">
        <v>510</v>
      </c>
      <c r="E37" t="s">
        <v>511</v>
      </c>
      <c r="F37" t="s">
        <v>398</v>
      </c>
      <c r="G37" t="s">
        <v>399</v>
      </c>
      <c r="H37" t="s">
        <v>31</v>
      </c>
      <c r="I37" t="s">
        <v>491</v>
      </c>
      <c r="J37" t="s">
        <v>401</v>
      </c>
      <c r="K37">
        <f t="shared" si="0"/>
        <v>1.4662809489796518</v>
      </c>
      <c r="L37">
        <v>1659734481.0999999</v>
      </c>
      <c r="M37">
        <f t="shared" si="1"/>
        <v>5.5329904587846828E-3</v>
      </c>
      <c r="N37">
        <f t="shared" si="2"/>
        <v>5.532990458784683</v>
      </c>
      <c r="O37">
        <f t="shared" si="3"/>
        <v>2.2933149529521448</v>
      </c>
      <c r="P37">
        <f t="shared" si="4"/>
        <v>96.670299999999997</v>
      </c>
      <c r="Q37">
        <f t="shared" si="5"/>
        <v>80.396916295394803</v>
      </c>
      <c r="R37">
        <f t="shared" si="6"/>
        <v>7.9984744620654036</v>
      </c>
      <c r="S37">
        <f t="shared" si="7"/>
        <v>9.6174699406287001</v>
      </c>
      <c r="T37">
        <f t="shared" si="8"/>
        <v>0.28636821153865594</v>
      </c>
      <c r="U37">
        <f t="shared" si="9"/>
        <v>2.9184481924159233</v>
      </c>
      <c r="V37">
        <f t="shared" si="10"/>
        <v>0.27162308970543547</v>
      </c>
      <c r="W37">
        <f t="shared" si="11"/>
        <v>0.17102592875798342</v>
      </c>
      <c r="X37">
        <f t="shared" si="12"/>
        <v>321.50063386138322</v>
      </c>
      <c r="Y37">
        <f t="shared" si="13"/>
        <v>31.72416208828616</v>
      </c>
      <c r="Z37">
        <f t="shared" si="14"/>
        <v>32.018799999999999</v>
      </c>
      <c r="AA37">
        <f t="shared" si="15"/>
        <v>4.780166703921557</v>
      </c>
      <c r="AB37">
        <f t="shared" si="16"/>
        <v>61.80826538442993</v>
      </c>
      <c r="AC37">
        <f t="shared" si="17"/>
        <v>2.8311208700859001</v>
      </c>
      <c r="AD37">
        <f t="shared" si="18"/>
        <v>4.5804891182063256</v>
      </c>
      <c r="AE37">
        <f t="shared" si="19"/>
        <v>1.9490458338356569</v>
      </c>
      <c r="AF37">
        <f t="shared" si="20"/>
        <v>-244.00487923240451</v>
      </c>
      <c r="AG37">
        <f t="shared" si="21"/>
        <v>-118.30347903214943</v>
      </c>
      <c r="AH37">
        <f t="shared" si="22"/>
        <v>-9.1607359742813301</v>
      </c>
      <c r="AI37">
        <f t="shared" si="23"/>
        <v>-49.968460377452061</v>
      </c>
      <c r="AJ37">
        <v>0</v>
      </c>
      <c r="AK37">
        <v>0</v>
      </c>
      <c r="AL37">
        <f t="shared" si="24"/>
        <v>1</v>
      </c>
      <c r="AM37">
        <f t="shared" si="25"/>
        <v>0</v>
      </c>
      <c r="AN37">
        <f t="shared" si="26"/>
        <v>51806.815337382053</v>
      </c>
      <c r="AO37" t="s">
        <v>402</v>
      </c>
      <c r="AP37">
        <v>10366.9</v>
      </c>
      <c r="AQ37">
        <v>993.59653846153856</v>
      </c>
      <c r="AR37">
        <v>3431.87</v>
      </c>
      <c r="AS37">
        <f t="shared" si="27"/>
        <v>0.71047955241266758</v>
      </c>
      <c r="AT37">
        <v>-3.9894345373445681</v>
      </c>
      <c r="AU37" t="s">
        <v>512</v>
      </c>
      <c r="AV37">
        <v>10234.4</v>
      </c>
      <c r="AW37">
        <v>773.89250000000004</v>
      </c>
      <c r="AX37">
        <v>978.93899999999996</v>
      </c>
      <c r="AY37">
        <f t="shared" si="28"/>
        <v>0.20945789267768467</v>
      </c>
      <c r="AZ37">
        <v>0.5</v>
      </c>
      <c r="BA37">
        <f t="shared" si="29"/>
        <v>1681.1465999281779</v>
      </c>
      <c r="BB37">
        <f t="shared" si="30"/>
        <v>2.2933149529521448</v>
      </c>
      <c r="BC37">
        <f t="shared" si="31"/>
        <v>176.0647120516054</v>
      </c>
      <c r="BD37">
        <f t="shared" si="32"/>
        <v>3.7371812134439227E-3</v>
      </c>
      <c r="BE37">
        <f t="shared" si="33"/>
        <v>2.5057036240256032</v>
      </c>
      <c r="BF37">
        <f t="shared" si="34"/>
        <v>575.84695958658642</v>
      </c>
      <c r="BG37" t="s">
        <v>513</v>
      </c>
      <c r="BH37">
        <v>620.48</v>
      </c>
      <c r="BI37">
        <f t="shared" si="35"/>
        <v>620.48</v>
      </c>
      <c r="BJ37">
        <f t="shared" si="36"/>
        <v>0.36617092586974265</v>
      </c>
      <c r="BK37">
        <f t="shared" si="37"/>
        <v>0.5720221838480829</v>
      </c>
      <c r="BL37">
        <f t="shared" si="38"/>
        <v>0.8724975901600277</v>
      </c>
      <c r="BM37">
        <f t="shared" si="39"/>
        <v>-13.989149715557105</v>
      </c>
      <c r="BN37">
        <f t="shared" si="40"/>
        <v>1.0060114415764876</v>
      </c>
      <c r="BO37">
        <f t="shared" si="41"/>
        <v>0.45862742517088412</v>
      </c>
      <c r="BP37">
        <f t="shared" si="42"/>
        <v>0.54137257482911583</v>
      </c>
      <c r="BQ37">
        <v>1785</v>
      </c>
      <c r="BR37">
        <v>300</v>
      </c>
      <c r="BS37">
        <v>300</v>
      </c>
      <c r="BT37">
        <v>300</v>
      </c>
      <c r="BU37">
        <v>10234.4</v>
      </c>
      <c r="BV37">
        <v>928.38</v>
      </c>
      <c r="BW37">
        <v>-1.08962E-2</v>
      </c>
      <c r="BX37">
        <v>-0.53</v>
      </c>
      <c r="BY37" t="s">
        <v>405</v>
      </c>
      <c r="BZ37" t="s">
        <v>405</v>
      </c>
      <c r="CA37" t="s">
        <v>405</v>
      </c>
      <c r="CB37" t="s">
        <v>405</v>
      </c>
      <c r="CC37" t="s">
        <v>405</v>
      </c>
      <c r="CD37" t="s">
        <v>405</v>
      </c>
      <c r="CE37" t="s">
        <v>405</v>
      </c>
      <c r="CF37" t="s">
        <v>405</v>
      </c>
      <c r="CG37" t="s">
        <v>405</v>
      </c>
      <c r="CH37" t="s">
        <v>405</v>
      </c>
      <c r="CI37">
        <f t="shared" si="43"/>
        <v>1999.94</v>
      </c>
      <c r="CJ37">
        <f t="shared" si="44"/>
        <v>1681.1465999281779</v>
      </c>
      <c r="CK37">
        <f t="shared" si="45"/>
        <v>0.84059851791962648</v>
      </c>
      <c r="CL37">
        <f t="shared" si="46"/>
        <v>0.16075513958487916</v>
      </c>
      <c r="CM37">
        <v>6</v>
      </c>
      <c r="CN37">
        <v>0.5</v>
      </c>
      <c r="CO37" t="s">
        <v>406</v>
      </c>
      <c r="CP37">
        <v>2</v>
      </c>
      <c r="CQ37">
        <v>1659734481.0999999</v>
      </c>
      <c r="CR37">
        <v>96.670299999999997</v>
      </c>
      <c r="CS37">
        <v>100.06399999999999</v>
      </c>
      <c r="CT37">
        <v>28.457100000000001</v>
      </c>
      <c r="CU37">
        <v>22.006699999999999</v>
      </c>
      <c r="CV37">
        <v>95.715299999999999</v>
      </c>
      <c r="CW37">
        <v>28.633099999999999</v>
      </c>
      <c r="CX37">
        <v>500.01900000000001</v>
      </c>
      <c r="CY37">
        <v>99.387200000000007</v>
      </c>
      <c r="CZ37">
        <v>0.100129</v>
      </c>
      <c r="DA37">
        <v>31.2669</v>
      </c>
      <c r="DB37">
        <v>32.018799999999999</v>
      </c>
      <c r="DC37">
        <v>999.9</v>
      </c>
      <c r="DD37">
        <v>0</v>
      </c>
      <c r="DE37">
        <v>0</v>
      </c>
      <c r="DF37">
        <v>9998.1200000000008</v>
      </c>
      <c r="DG37">
        <v>0</v>
      </c>
      <c r="DH37">
        <v>885.79600000000005</v>
      </c>
      <c r="DI37">
        <v>-3.5256599999999998</v>
      </c>
      <c r="DJ37">
        <v>99.384600000000006</v>
      </c>
      <c r="DK37">
        <v>102.315</v>
      </c>
      <c r="DL37">
        <v>6.6364700000000001</v>
      </c>
      <c r="DM37">
        <v>100.06399999999999</v>
      </c>
      <c r="DN37">
        <v>22.006699999999999</v>
      </c>
      <c r="DO37">
        <v>2.8467600000000002</v>
      </c>
      <c r="DP37">
        <v>2.1871800000000001</v>
      </c>
      <c r="DQ37">
        <v>23.157800000000002</v>
      </c>
      <c r="DR37">
        <v>18.8687</v>
      </c>
      <c r="DS37">
        <v>1999.94</v>
      </c>
      <c r="DT37">
        <v>0.97999800000000004</v>
      </c>
      <c r="DU37">
        <v>2.0002200000000001E-2</v>
      </c>
      <c r="DV37">
        <v>0</v>
      </c>
      <c r="DW37">
        <v>774.45799999999997</v>
      </c>
      <c r="DX37">
        <v>5.0001199999999999</v>
      </c>
      <c r="DY37">
        <v>15648.5</v>
      </c>
      <c r="DZ37">
        <v>16031.5</v>
      </c>
      <c r="EA37">
        <v>50</v>
      </c>
      <c r="EB37">
        <v>51</v>
      </c>
      <c r="EC37">
        <v>50.561999999999998</v>
      </c>
      <c r="ED37">
        <v>51.375</v>
      </c>
      <c r="EE37">
        <v>51.436999999999998</v>
      </c>
      <c r="EF37">
        <v>1955.04</v>
      </c>
      <c r="EG37">
        <v>39.9</v>
      </c>
      <c r="EH37">
        <v>0</v>
      </c>
      <c r="EI37">
        <v>98.900000095367432</v>
      </c>
      <c r="EJ37">
        <v>0</v>
      </c>
      <c r="EK37">
        <v>773.89250000000004</v>
      </c>
      <c r="EL37">
        <v>1.118256409746776</v>
      </c>
      <c r="EM37">
        <v>17.839316267340781</v>
      </c>
      <c r="EN37">
        <v>15647.06923076923</v>
      </c>
      <c r="EO37">
        <v>15</v>
      </c>
      <c r="EP37">
        <v>1659734511.0999999</v>
      </c>
      <c r="EQ37" t="s">
        <v>514</v>
      </c>
      <c r="ER37">
        <v>1659734498.0999999</v>
      </c>
      <c r="ES37">
        <v>1659734511.0999999</v>
      </c>
      <c r="ET37">
        <v>47</v>
      </c>
      <c r="EU37">
        <v>0.126</v>
      </c>
      <c r="EV37">
        <v>7.0000000000000001E-3</v>
      </c>
      <c r="EW37">
        <v>0.95499999999999996</v>
      </c>
      <c r="EX37">
        <v>-0.17599999999999999</v>
      </c>
      <c r="EY37">
        <v>100</v>
      </c>
      <c r="EZ37">
        <v>22</v>
      </c>
      <c r="FA37">
        <v>0.21</v>
      </c>
      <c r="FB37">
        <v>0.02</v>
      </c>
      <c r="FC37">
        <v>2.3716317816774271</v>
      </c>
      <c r="FD37">
        <v>-3.5910440524243021E-3</v>
      </c>
      <c r="FE37">
        <v>1.9702370439137799E-2</v>
      </c>
      <c r="FF37">
        <v>1</v>
      </c>
      <c r="FG37">
        <v>0.28064900022791378</v>
      </c>
      <c r="FH37">
        <v>4.7187717985755911E-2</v>
      </c>
      <c r="FI37">
        <v>7.049217429197562E-3</v>
      </c>
      <c r="FJ37">
        <v>1</v>
      </c>
      <c r="FK37">
        <v>2</v>
      </c>
      <c r="FL37">
        <v>2</v>
      </c>
      <c r="FM37" t="s">
        <v>408</v>
      </c>
      <c r="FN37">
        <v>2.9261400000000002</v>
      </c>
      <c r="FO37">
        <v>2.70303</v>
      </c>
      <c r="FP37">
        <v>2.65408E-2</v>
      </c>
      <c r="FQ37">
        <v>2.80053E-2</v>
      </c>
      <c r="FR37">
        <v>0.12751000000000001</v>
      </c>
      <c r="FS37">
        <v>0.10545300000000001</v>
      </c>
      <c r="FT37">
        <v>33787.5</v>
      </c>
      <c r="FU37">
        <v>18601</v>
      </c>
      <c r="FV37">
        <v>31212.1</v>
      </c>
      <c r="FW37">
        <v>20840.599999999999</v>
      </c>
      <c r="FX37">
        <v>36957.1</v>
      </c>
      <c r="FY37">
        <v>31745.5</v>
      </c>
      <c r="FZ37">
        <v>47264.6</v>
      </c>
      <c r="GA37">
        <v>39890.800000000003</v>
      </c>
      <c r="GB37">
        <v>1.84938</v>
      </c>
      <c r="GC37">
        <v>1.76885</v>
      </c>
      <c r="GD37">
        <v>7.3261599999999996E-2</v>
      </c>
      <c r="GE37">
        <v>0</v>
      </c>
      <c r="GF37">
        <v>30.8293</v>
      </c>
      <c r="GG37">
        <v>999.9</v>
      </c>
      <c r="GH37">
        <v>42.5</v>
      </c>
      <c r="GI37">
        <v>43.6</v>
      </c>
      <c r="GJ37">
        <v>38.335000000000001</v>
      </c>
      <c r="GK37">
        <v>61.6783</v>
      </c>
      <c r="GL37">
        <v>18.77</v>
      </c>
      <c r="GM37">
        <v>1</v>
      </c>
      <c r="GN37">
        <v>1.16476</v>
      </c>
      <c r="GO37">
        <v>5.8234300000000001</v>
      </c>
      <c r="GP37">
        <v>20.034600000000001</v>
      </c>
      <c r="GQ37">
        <v>5.1928799999999997</v>
      </c>
      <c r="GR37">
        <v>11.950100000000001</v>
      </c>
      <c r="GS37">
        <v>4.9929500000000004</v>
      </c>
      <c r="GT37">
        <v>3.2916300000000001</v>
      </c>
      <c r="GU37">
        <v>9999</v>
      </c>
      <c r="GV37">
        <v>9999</v>
      </c>
      <c r="GW37">
        <v>9999</v>
      </c>
      <c r="GX37">
        <v>999.9</v>
      </c>
      <c r="GY37">
        <v>1.8765400000000001</v>
      </c>
      <c r="GZ37">
        <v>1.8754599999999999</v>
      </c>
      <c r="HA37">
        <v>1.87598</v>
      </c>
      <c r="HB37">
        <v>1.87957</v>
      </c>
      <c r="HC37">
        <v>1.87313</v>
      </c>
      <c r="HD37">
        <v>1.8708800000000001</v>
      </c>
      <c r="HE37">
        <v>1.8729</v>
      </c>
      <c r="HF37">
        <v>1.87591</v>
      </c>
      <c r="HG37">
        <v>0</v>
      </c>
      <c r="HH37">
        <v>0</v>
      </c>
      <c r="HI37">
        <v>0</v>
      </c>
      <c r="HJ37">
        <v>0</v>
      </c>
      <c r="HK37" t="s">
        <v>409</v>
      </c>
      <c r="HL37" t="s">
        <v>410</v>
      </c>
      <c r="HM37" t="s">
        <v>411</v>
      </c>
      <c r="HN37" t="s">
        <v>411</v>
      </c>
      <c r="HO37" t="s">
        <v>411</v>
      </c>
      <c r="HP37" t="s">
        <v>411</v>
      </c>
      <c r="HQ37">
        <v>0</v>
      </c>
      <c r="HR37">
        <v>100</v>
      </c>
      <c r="HS37">
        <v>100</v>
      </c>
      <c r="HT37">
        <v>0.95499999999999996</v>
      </c>
      <c r="HU37">
        <v>-0.17599999999999999</v>
      </c>
      <c r="HV37">
        <v>0.64568667826686577</v>
      </c>
      <c r="HW37">
        <v>1.812336702895212E-3</v>
      </c>
      <c r="HX37">
        <v>3.8619255251623539E-7</v>
      </c>
      <c r="HY37">
        <v>-5.7368983599850312E-11</v>
      </c>
      <c r="HZ37">
        <v>-0.27094441245680928</v>
      </c>
      <c r="IA37">
        <v>-3.0293124852242E-2</v>
      </c>
      <c r="IB37">
        <v>2.0697258898176802E-3</v>
      </c>
      <c r="IC37">
        <v>-2.3362980786251589E-5</v>
      </c>
      <c r="ID37">
        <v>3</v>
      </c>
      <c r="IE37">
        <v>2169</v>
      </c>
      <c r="IF37">
        <v>1</v>
      </c>
      <c r="IG37">
        <v>29</v>
      </c>
      <c r="IH37">
        <v>2.5</v>
      </c>
      <c r="II37">
        <v>2.2999999999999998</v>
      </c>
      <c r="IJ37">
        <v>0.35644500000000001</v>
      </c>
      <c r="IK37">
        <v>2.4658199999999999</v>
      </c>
      <c r="IL37">
        <v>1.5490699999999999</v>
      </c>
      <c r="IM37">
        <v>2.2961399999999998</v>
      </c>
      <c r="IN37">
        <v>1.5918000000000001</v>
      </c>
      <c r="IO37">
        <v>2.4060100000000002</v>
      </c>
      <c r="IP37">
        <v>47.4816</v>
      </c>
      <c r="IQ37">
        <v>23.9299</v>
      </c>
      <c r="IR37">
        <v>18</v>
      </c>
      <c r="IS37">
        <v>509.73599999999999</v>
      </c>
      <c r="IT37">
        <v>428.99299999999999</v>
      </c>
      <c r="IU37">
        <v>23.722999999999999</v>
      </c>
      <c r="IV37">
        <v>40.924700000000001</v>
      </c>
      <c r="IW37">
        <v>30.000399999999999</v>
      </c>
      <c r="IX37">
        <v>41.104100000000003</v>
      </c>
      <c r="IY37">
        <v>41.129399999999997</v>
      </c>
      <c r="IZ37">
        <v>7.1643999999999997</v>
      </c>
      <c r="JA37">
        <v>43.763300000000001</v>
      </c>
      <c r="JB37">
        <v>0</v>
      </c>
      <c r="JC37">
        <v>23.702300000000001</v>
      </c>
      <c r="JD37">
        <v>100</v>
      </c>
      <c r="JE37">
        <v>21.808499999999999</v>
      </c>
      <c r="JF37">
        <v>98.120500000000007</v>
      </c>
      <c r="JG37">
        <v>97.514200000000002</v>
      </c>
    </row>
    <row r="38" spans="1:267" x14ac:dyDescent="0.3">
      <c r="A38">
        <v>22</v>
      </c>
      <c r="B38">
        <v>1659734602.0999999</v>
      </c>
      <c r="C38">
        <v>4113</v>
      </c>
      <c r="D38" t="s">
        <v>515</v>
      </c>
      <c r="E38" t="s">
        <v>516</v>
      </c>
      <c r="F38" t="s">
        <v>398</v>
      </c>
      <c r="G38" t="s">
        <v>399</v>
      </c>
      <c r="H38" t="s">
        <v>31</v>
      </c>
      <c r="I38" t="s">
        <v>491</v>
      </c>
      <c r="J38" t="s">
        <v>401</v>
      </c>
      <c r="K38">
        <f t="shared" si="0"/>
        <v>0.48588118667665803</v>
      </c>
      <c r="L38">
        <v>1659734602.0999999</v>
      </c>
      <c r="M38">
        <f t="shared" si="1"/>
        <v>6.3793915405589031E-3</v>
      </c>
      <c r="N38">
        <f t="shared" si="2"/>
        <v>6.3793915405589035</v>
      </c>
      <c r="O38">
        <f t="shared" si="3"/>
        <v>0.56640360186530603</v>
      </c>
      <c r="P38">
        <f t="shared" si="4"/>
        <v>73.7423</v>
      </c>
      <c r="Q38">
        <f t="shared" si="5"/>
        <v>68.841877641400927</v>
      </c>
      <c r="R38">
        <f t="shared" si="6"/>
        <v>6.8490072033889344</v>
      </c>
      <c r="S38">
        <f t="shared" si="7"/>
        <v>7.3365451553391106</v>
      </c>
      <c r="T38">
        <f t="shared" si="8"/>
        <v>0.35246304696350528</v>
      </c>
      <c r="U38">
        <f t="shared" si="9"/>
        <v>2.9236227385308036</v>
      </c>
      <c r="V38">
        <f t="shared" si="10"/>
        <v>0.33044377057866403</v>
      </c>
      <c r="W38">
        <f t="shared" si="11"/>
        <v>0.20839096622046996</v>
      </c>
      <c r="X38">
        <f t="shared" si="12"/>
        <v>321.5038258613846</v>
      </c>
      <c r="Y38">
        <f t="shared" si="13"/>
        <v>31.598732514315376</v>
      </c>
      <c r="Z38">
        <f t="shared" si="14"/>
        <v>31.9438</v>
      </c>
      <c r="AA38">
        <f t="shared" si="15"/>
        <v>4.7599149315370557</v>
      </c>
      <c r="AB38">
        <f t="shared" si="16"/>
        <v>63.258771862094711</v>
      </c>
      <c r="AC38">
        <f t="shared" si="17"/>
        <v>2.9132955870068198</v>
      </c>
      <c r="AD38">
        <f t="shared" si="18"/>
        <v>4.6053622308031175</v>
      </c>
      <c r="AE38">
        <f t="shared" si="19"/>
        <v>1.8466193445302359</v>
      </c>
      <c r="AF38">
        <f t="shared" si="20"/>
        <v>-281.33116693864764</v>
      </c>
      <c r="AG38">
        <f t="shared" si="21"/>
        <v>-91.686593659645268</v>
      </c>
      <c r="AH38">
        <f t="shared" si="22"/>
        <v>-7.0878133812397044</v>
      </c>
      <c r="AI38">
        <f t="shared" si="23"/>
        <v>-58.601748118148009</v>
      </c>
      <c r="AJ38">
        <v>0</v>
      </c>
      <c r="AK38">
        <v>0</v>
      </c>
      <c r="AL38">
        <f t="shared" si="24"/>
        <v>1</v>
      </c>
      <c r="AM38">
        <f t="shared" si="25"/>
        <v>0</v>
      </c>
      <c r="AN38">
        <f t="shared" si="26"/>
        <v>51937.56940923669</v>
      </c>
      <c r="AO38" t="s">
        <v>402</v>
      </c>
      <c r="AP38">
        <v>10366.9</v>
      </c>
      <c r="AQ38">
        <v>993.59653846153856</v>
      </c>
      <c r="AR38">
        <v>3431.87</v>
      </c>
      <c r="AS38">
        <f t="shared" si="27"/>
        <v>0.71047955241266758</v>
      </c>
      <c r="AT38">
        <v>-3.9894345373445681</v>
      </c>
      <c r="AU38" t="s">
        <v>517</v>
      </c>
      <c r="AV38">
        <v>10234.4</v>
      </c>
      <c r="AW38">
        <v>775.53419230769225</v>
      </c>
      <c r="AX38">
        <v>960.245</v>
      </c>
      <c r="AY38">
        <f t="shared" si="28"/>
        <v>0.19235799998157532</v>
      </c>
      <c r="AZ38">
        <v>0.5</v>
      </c>
      <c r="BA38">
        <f t="shared" si="29"/>
        <v>1681.1633999281785</v>
      </c>
      <c r="BB38">
        <f t="shared" si="30"/>
        <v>0.56640360186530603</v>
      </c>
      <c r="BC38">
        <f t="shared" si="31"/>
        <v>161.69261462620483</v>
      </c>
      <c r="BD38">
        <f t="shared" si="32"/>
        <v>2.7099317885486357E-3</v>
      </c>
      <c r="BE38">
        <f t="shared" si="33"/>
        <v>2.573952480877276</v>
      </c>
      <c r="BF38">
        <f t="shared" si="34"/>
        <v>569.32717057164439</v>
      </c>
      <c r="BG38" t="s">
        <v>518</v>
      </c>
      <c r="BH38">
        <v>618.45000000000005</v>
      </c>
      <c r="BI38">
        <f t="shared" si="35"/>
        <v>618.45000000000005</v>
      </c>
      <c r="BJ38">
        <f t="shared" si="36"/>
        <v>0.3559456180453946</v>
      </c>
      <c r="BK38">
        <f t="shared" si="37"/>
        <v>0.54041401334808226</v>
      </c>
      <c r="BL38">
        <f t="shared" si="38"/>
        <v>0.87851262875788183</v>
      </c>
      <c r="BM38">
        <f t="shared" si="39"/>
        <v>-5.5382994672140464</v>
      </c>
      <c r="BN38">
        <f t="shared" si="40"/>
        <v>1.0136783420677085</v>
      </c>
      <c r="BO38">
        <f t="shared" si="41"/>
        <v>0.43095333496594629</v>
      </c>
      <c r="BP38">
        <f t="shared" si="42"/>
        <v>0.56904666503405377</v>
      </c>
      <c r="BQ38">
        <v>1787</v>
      </c>
      <c r="BR38">
        <v>300</v>
      </c>
      <c r="BS38">
        <v>300</v>
      </c>
      <c r="BT38">
        <v>300</v>
      </c>
      <c r="BU38">
        <v>10234.4</v>
      </c>
      <c r="BV38">
        <v>917.39</v>
      </c>
      <c r="BW38">
        <v>-1.0895999999999999E-2</v>
      </c>
      <c r="BX38">
        <v>-0.61</v>
      </c>
      <c r="BY38" t="s">
        <v>405</v>
      </c>
      <c r="BZ38" t="s">
        <v>405</v>
      </c>
      <c r="CA38" t="s">
        <v>405</v>
      </c>
      <c r="CB38" t="s">
        <v>405</v>
      </c>
      <c r="CC38" t="s">
        <v>405</v>
      </c>
      <c r="CD38" t="s">
        <v>405</v>
      </c>
      <c r="CE38" t="s">
        <v>405</v>
      </c>
      <c r="CF38" t="s">
        <v>405</v>
      </c>
      <c r="CG38" t="s">
        <v>405</v>
      </c>
      <c r="CH38" t="s">
        <v>405</v>
      </c>
      <c r="CI38">
        <f t="shared" si="43"/>
        <v>1999.96</v>
      </c>
      <c r="CJ38">
        <f t="shared" si="44"/>
        <v>1681.1633999281785</v>
      </c>
      <c r="CK38">
        <f t="shared" si="45"/>
        <v>0.84059851193432789</v>
      </c>
      <c r="CL38">
        <f t="shared" si="46"/>
        <v>0.16075512803325295</v>
      </c>
      <c r="CM38">
        <v>6</v>
      </c>
      <c r="CN38">
        <v>0.5</v>
      </c>
      <c r="CO38" t="s">
        <v>406</v>
      </c>
      <c r="CP38">
        <v>2</v>
      </c>
      <c r="CQ38">
        <v>1659734602.0999999</v>
      </c>
      <c r="CR38">
        <v>73.7423</v>
      </c>
      <c r="CS38">
        <v>74.9863</v>
      </c>
      <c r="CT38">
        <v>29.282599999999999</v>
      </c>
      <c r="CU38">
        <v>21.852699999999999</v>
      </c>
      <c r="CV38">
        <v>72.849299999999999</v>
      </c>
      <c r="CW38">
        <v>29.453600000000002</v>
      </c>
      <c r="CX38">
        <v>500.08100000000002</v>
      </c>
      <c r="CY38">
        <v>99.389200000000002</v>
      </c>
      <c r="CZ38">
        <v>9.9765699999999999E-2</v>
      </c>
      <c r="DA38">
        <v>31.362100000000002</v>
      </c>
      <c r="DB38">
        <v>31.9438</v>
      </c>
      <c r="DC38">
        <v>999.9</v>
      </c>
      <c r="DD38">
        <v>0</v>
      </c>
      <c r="DE38">
        <v>0</v>
      </c>
      <c r="DF38">
        <v>10027.5</v>
      </c>
      <c r="DG38">
        <v>0</v>
      </c>
      <c r="DH38">
        <v>872.99</v>
      </c>
      <c r="DI38">
        <v>-1.2315100000000001</v>
      </c>
      <c r="DJ38">
        <v>75.996399999999994</v>
      </c>
      <c r="DK38">
        <v>76.661600000000007</v>
      </c>
      <c r="DL38">
        <v>7.6430600000000002</v>
      </c>
      <c r="DM38">
        <v>74.9863</v>
      </c>
      <c r="DN38">
        <v>21.852699999999999</v>
      </c>
      <c r="DO38">
        <v>2.9315600000000002</v>
      </c>
      <c r="DP38">
        <v>2.1719200000000001</v>
      </c>
      <c r="DQ38">
        <v>23.644200000000001</v>
      </c>
      <c r="DR38">
        <v>18.756699999999999</v>
      </c>
      <c r="DS38">
        <v>1999.96</v>
      </c>
      <c r="DT38">
        <v>0.97999800000000004</v>
      </c>
      <c r="DU38">
        <v>2.0002200000000001E-2</v>
      </c>
      <c r="DV38">
        <v>0</v>
      </c>
      <c r="DW38">
        <v>776.01300000000003</v>
      </c>
      <c r="DX38">
        <v>5.0001199999999999</v>
      </c>
      <c r="DY38">
        <v>15685.8</v>
      </c>
      <c r="DZ38">
        <v>16031.7</v>
      </c>
      <c r="EA38">
        <v>50.061999999999998</v>
      </c>
      <c r="EB38">
        <v>51.061999999999998</v>
      </c>
      <c r="EC38">
        <v>50.625</v>
      </c>
      <c r="ED38">
        <v>51.436999999999998</v>
      </c>
      <c r="EE38">
        <v>51.5</v>
      </c>
      <c r="EF38">
        <v>1955.06</v>
      </c>
      <c r="EG38">
        <v>39.9</v>
      </c>
      <c r="EH38">
        <v>0</v>
      </c>
      <c r="EI38">
        <v>120.5</v>
      </c>
      <c r="EJ38">
        <v>0</v>
      </c>
      <c r="EK38">
        <v>775.53419230769225</v>
      </c>
      <c r="EL38">
        <v>1.980410260502572</v>
      </c>
      <c r="EM38">
        <v>18.666666662130599</v>
      </c>
      <c r="EN38">
        <v>15684</v>
      </c>
      <c r="EO38">
        <v>15</v>
      </c>
      <c r="EP38">
        <v>1659734633.5999999</v>
      </c>
      <c r="EQ38" t="s">
        <v>519</v>
      </c>
      <c r="ER38">
        <v>1659734619.0999999</v>
      </c>
      <c r="ES38">
        <v>1659734633.5999999</v>
      </c>
      <c r="ET38">
        <v>48</v>
      </c>
      <c r="EU38">
        <v>-1.4999999999999999E-2</v>
      </c>
      <c r="EV38">
        <v>2E-3</v>
      </c>
      <c r="EW38">
        <v>0.89300000000000002</v>
      </c>
      <c r="EX38">
        <v>-0.17100000000000001</v>
      </c>
      <c r="EY38">
        <v>75</v>
      </c>
      <c r="EZ38">
        <v>22</v>
      </c>
      <c r="FA38">
        <v>0.16</v>
      </c>
      <c r="FB38">
        <v>0.01</v>
      </c>
      <c r="FC38">
        <v>0.57674629591916748</v>
      </c>
      <c r="FD38">
        <v>-4.561777959187456E-2</v>
      </c>
      <c r="FE38">
        <v>2.1929459278566571E-2</v>
      </c>
      <c r="FF38">
        <v>1</v>
      </c>
      <c r="FG38">
        <v>0.35118542360859628</v>
      </c>
      <c r="FH38">
        <v>7.0476359263525662E-2</v>
      </c>
      <c r="FI38">
        <v>1.0207226936783021E-2</v>
      </c>
      <c r="FJ38">
        <v>1</v>
      </c>
      <c r="FK38">
        <v>2</v>
      </c>
      <c r="FL38">
        <v>2</v>
      </c>
      <c r="FM38" t="s">
        <v>408</v>
      </c>
      <c r="FN38">
        <v>2.9263400000000002</v>
      </c>
      <c r="FO38">
        <v>2.7029299999999998</v>
      </c>
      <c r="FP38">
        <v>2.02892E-2</v>
      </c>
      <c r="FQ38">
        <v>2.10983E-2</v>
      </c>
      <c r="FR38">
        <v>0.13006699999999999</v>
      </c>
      <c r="FS38">
        <v>0.10495400000000001</v>
      </c>
      <c r="FT38">
        <v>34008.1</v>
      </c>
      <c r="FU38">
        <v>18734.8</v>
      </c>
      <c r="FV38">
        <v>31215.4</v>
      </c>
      <c r="FW38">
        <v>20842.3</v>
      </c>
      <c r="FX38">
        <v>36854.400000000001</v>
      </c>
      <c r="FY38">
        <v>31765.5</v>
      </c>
      <c r="FZ38">
        <v>47269.3</v>
      </c>
      <c r="GA38">
        <v>39894.199999999997</v>
      </c>
      <c r="GB38">
        <v>1.8504499999999999</v>
      </c>
      <c r="GC38">
        <v>1.76728</v>
      </c>
      <c r="GD38">
        <v>7.5973600000000002E-2</v>
      </c>
      <c r="GE38">
        <v>0</v>
      </c>
      <c r="GF38">
        <v>30.710100000000001</v>
      </c>
      <c r="GG38">
        <v>999.9</v>
      </c>
      <c r="GH38">
        <v>42.8</v>
      </c>
      <c r="GI38">
        <v>43.8</v>
      </c>
      <c r="GJ38">
        <v>39.003</v>
      </c>
      <c r="GK38">
        <v>61.218299999999999</v>
      </c>
      <c r="GL38">
        <v>18.453499999999998</v>
      </c>
      <c r="GM38">
        <v>1</v>
      </c>
      <c r="GN38">
        <v>1.15221</v>
      </c>
      <c r="GO38">
        <v>4.7216800000000001</v>
      </c>
      <c r="GP38">
        <v>20.069099999999999</v>
      </c>
      <c r="GQ38">
        <v>5.1930300000000003</v>
      </c>
      <c r="GR38">
        <v>11.950100000000001</v>
      </c>
      <c r="GS38">
        <v>4.9914500000000004</v>
      </c>
      <c r="GT38">
        <v>3.2916500000000002</v>
      </c>
      <c r="GU38">
        <v>9999</v>
      </c>
      <c r="GV38">
        <v>9999</v>
      </c>
      <c r="GW38">
        <v>9999</v>
      </c>
      <c r="GX38">
        <v>999.9</v>
      </c>
      <c r="GY38">
        <v>1.87653</v>
      </c>
      <c r="GZ38">
        <v>1.87547</v>
      </c>
      <c r="HA38">
        <v>1.87602</v>
      </c>
      <c r="HB38">
        <v>1.87958</v>
      </c>
      <c r="HC38">
        <v>1.87314</v>
      </c>
      <c r="HD38">
        <v>1.8708800000000001</v>
      </c>
      <c r="HE38">
        <v>1.87293</v>
      </c>
      <c r="HF38">
        <v>1.87592</v>
      </c>
      <c r="HG38">
        <v>0</v>
      </c>
      <c r="HH38">
        <v>0</v>
      </c>
      <c r="HI38">
        <v>0</v>
      </c>
      <c r="HJ38">
        <v>0</v>
      </c>
      <c r="HK38" t="s">
        <v>409</v>
      </c>
      <c r="HL38" t="s">
        <v>410</v>
      </c>
      <c r="HM38" t="s">
        <v>411</v>
      </c>
      <c r="HN38" t="s">
        <v>411</v>
      </c>
      <c r="HO38" t="s">
        <v>411</v>
      </c>
      <c r="HP38" t="s">
        <v>411</v>
      </c>
      <c r="HQ38">
        <v>0</v>
      </c>
      <c r="HR38">
        <v>100</v>
      </c>
      <c r="HS38">
        <v>100</v>
      </c>
      <c r="HT38">
        <v>0.89300000000000002</v>
      </c>
      <c r="HU38">
        <v>-0.17100000000000001</v>
      </c>
      <c r="HV38">
        <v>0.77147132635053861</v>
      </c>
      <c r="HW38">
        <v>1.812336702895212E-3</v>
      </c>
      <c r="HX38">
        <v>3.8619255251623539E-7</v>
      </c>
      <c r="HY38">
        <v>-5.7368983599850312E-11</v>
      </c>
      <c r="HZ38">
        <v>-0.2642362523497126</v>
      </c>
      <c r="IA38">
        <v>-3.0293124852242E-2</v>
      </c>
      <c r="IB38">
        <v>2.0697258898176802E-3</v>
      </c>
      <c r="IC38">
        <v>-2.3362980786251589E-5</v>
      </c>
      <c r="ID38">
        <v>3</v>
      </c>
      <c r="IE38">
        <v>2169</v>
      </c>
      <c r="IF38">
        <v>1</v>
      </c>
      <c r="IG38">
        <v>29</v>
      </c>
      <c r="IH38">
        <v>1.7</v>
      </c>
      <c r="II38">
        <v>1.5</v>
      </c>
      <c r="IJ38">
        <v>0.30029299999999998</v>
      </c>
      <c r="IK38">
        <v>2.47803</v>
      </c>
      <c r="IL38">
        <v>1.5490699999999999</v>
      </c>
      <c r="IM38">
        <v>2.2961399999999998</v>
      </c>
      <c r="IN38">
        <v>1.5918000000000001</v>
      </c>
      <c r="IO38">
        <v>2.3071299999999999</v>
      </c>
      <c r="IP38">
        <v>47.752800000000001</v>
      </c>
      <c r="IQ38">
        <v>23.938700000000001</v>
      </c>
      <c r="IR38">
        <v>18</v>
      </c>
      <c r="IS38">
        <v>510.065</v>
      </c>
      <c r="IT38">
        <v>427.58300000000003</v>
      </c>
      <c r="IU38">
        <v>24.529399999999999</v>
      </c>
      <c r="IV38">
        <v>40.876199999999997</v>
      </c>
      <c r="IW38">
        <v>29.999600000000001</v>
      </c>
      <c r="IX38">
        <v>41.045000000000002</v>
      </c>
      <c r="IY38">
        <v>41.064599999999999</v>
      </c>
      <c r="IZ38">
        <v>6.0439400000000001</v>
      </c>
      <c r="JA38">
        <v>44.302199999999999</v>
      </c>
      <c r="JB38">
        <v>0</v>
      </c>
      <c r="JC38">
        <v>24.548999999999999</v>
      </c>
      <c r="JD38">
        <v>75</v>
      </c>
      <c r="JE38">
        <v>21.960100000000001</v>
      </c>
      <c r="JF38">
        <v>98.130300000000005</v>
      </c>
      <c r="JG38">
        <v>97.522400000000005</v>
      </c>
    </row>
    <row r="39" spans="1:267" x14ac:dyDescent="0.3">
      <c r="A39">
        <v>23</v>
      </c>
      <c r="B39">
        <v>1659734767.0999999</v>
      </c>
      <c r="C39">
        <v>4278</v>
      </c>
      <c r="D39" t="s">
        <v>520</v>
      </c>
      <c r="E39" t="s">
        <v>521</v>
      </c>
      <c r="F39" t="s">
        <v>398</v>
      </c>
      <c r="G39" t="s">
        <v>399</v>
      </c>
      <c r="H39" t="s">
        <v>31</v>
      </c>
      <c r="I39" t="s">
        <v>491</v>
      </c>
      <c r="J39" t="s">
        <v>401</v>
      </c>
      <c r="K39">
        <f t="shared" si="0"/>
        <v>-1.7110486828682254</v>
      </c>
      <c r="L39">
        <v>1659734767.0999999</v>
      </c>
      <c r="M39">
        <f t="shared" si="1"/>
        <v>6.6266494875872745E-3</v>
      </c>
      <c r="N39">
        <f t="shared" si="2"/>
        <v>6.6266494875872741</v>
      </c>
      <c r="O39">
        <f t="shared" si="3"/>
        <v>-1.3523640587954466</v>
      </c>
      <c r="P39">
        <f t="shared" si="4"/>
        <v>51.217599999999997</v>
      </c>
      <c r="Q39">
        <f t="shared" si="5"/>
        <v>55.619030290035496</v>
      </c>
      <c r="R39">
        <f t="shared" si="6"/>
        <v>5.5334937738549144</v>
      </c>
      <c r="S39">
        <f t="shared" si="7"/>
        <v>5.0955989206191994</v>
      </c>
      <c r="T39">
        <f t="shared" si="8"/>
        <v>0.38563656206243924</v>
      </c>
      <c r="U39">
        <f t="shared" si="9"/>
        <v>2.9179370545284895</v>
      </c>
      <c r="V39">
        <f t="shared" si="10"/>
        <v>0.35939522635350535</v>
      </c>
      <c r="W39">
        <f t="shared" si="11"/>
        <v>0.22683072145256813</v>
      </c>
      <c r="X39">
        <f t="shared" si="12"/>
        <v>321.48626986137702</v>
      </c>
      <c r="Y39">
        <f t="shared" si="13"/>
        <v>31.707790412515163</v>
      </c>
      <c r="Z39">
        <f t="shared" si="14"/>
        <v>32.005099999999999</v>
      </c>
      <c r="AA39">
        <f t="shared" si="15"/>
        <v>4.7764617906399653</v>
      </c>
      <c r="AB39">
        <f t="shared" si="16"/>
        <v>64.801934397553424</v>
      </c>
      <c r="AC39">
        <f t="shared" si="17"/>
        <v>3.0138666462677999</v>
      </c>
      <c r="AD39">
        <f t="shared" si="18"/>
        <v>4.6508899376028303</v>
      </c>
      <c r="AE39">
        <f t="shared" si="19"/>
        <v>1.7625951443721655</v>
      </c>
      <c r="AF39">
        <f t="shared" si="20"/>
        <v>-292.23524240259883</v>
      </c>
      <c r="AG39">
        <f t="shared" si="21"/>
        <v>-73.920825385109254</v>
      </c>
      <c r="AH39">
        <f t="shared" si="22"/>
        <v>-5.7321776396000388</v>
      </c>
      <c r="AI39">
        <f t="shared" si="23"/>
        <v>-50.401975565931082</v>
      </c>
      <c r="AJ39">
        <v>0</v>
      </c>
      <c r="AK39">
        <v>0</v>
      </c>
      <c r="AL39">
        <f t="shared" si="24"/>
        <v>1</v>
      </c>
      <c r="AM39">
        <f t="shared" si="25"/>
        <v>0</v>
      </c>
      <c r="AN39">
        <f t="shared" si="26"/>
        <v>51746.720302181209</v>
      </c>
      <c r="AO39" t="s">
        <v>402</v>
      </c>
      <c r="AP39">
        <v>10366.9</v>
      </c>
      <c r="AQ39">
        <v>993.59653846153856</v>
      </c>
      <c r="AR39">
        <v>3431.87</v>
      </c>
      <c r="AS39">
        <f t="shared" si="27"/>
        <v>0.71047955241266758</v>
      </c>
      <c r="AT39">
        <v>-3.9894345373445681</v>
      </c>
      <c r="AU39" t="s">
        <v>522</v>
      </c>
      <c r="AV39">
        <v>10233.9</v>
      </c>
      <c r="AW39">
        <v>780.78808000000015</v>
      </c>
      <c r="AX39">
        <v>940.822</v>
      </c>
      <c r="AY39">
        <f t="shared" si="28"/>
        <v>0.17010010395165065</v>
      </c>
      <c r="AZ39">
        <v>0.5</v>
      </c>
      <c r="BA39">
        <f t="shared" si="29"/>
        <v>1681.0709999281746</v>
      </c>
      <c r="BB39">
        <f t="shared" si="30"/>
        <v>-1.3523640587954466</v>
      </c>
      <c r="BC39">
        <f t="shared" si="31"/>
        <v>142.9751759189439</v>
      </c>
      <c r="BD39">
        <f t="shared" si="32"/>
        <v>1.5686847721849899E-3</v>
      </c>
      <c r="BE39">
        <f t="shared" si="33"/>
        <v>2.6477357034593152</v>
      </c>
      <c r="BF39">
        <f t="shared" si="34"/>
        <v>562.44275577387054</v>
      </c>
      <c r="BG39" t="s">
        <v>523</v>
      </c>
      <c r="BH39">
        <v>619.35</v>
      </c>
      <c r="BI39">
        <f t="shared" si="35"/>
        <v>619.35</v>
      </c>
      <c r="BJ39">
        <f t="shared" si="36"/>
        <v>0.34169269000937474</v>
      </c>
      <c r="BK39">
        <f t="shared" si="37"/>
        <v>0.49781604618753689</v>
      </c>
      <c r="BL39">
        <f t="shared" si="38"/>
        <v>0.88569965724688171</v>
      </c>
      <c r="BM39">
        <f t="shared" si="39"/>
        <v>-3.0324077607354281</v>
      </c>
      <c r="BN39">
        <f t="shared" si="40"/>
        <v>1.021644224609753</v>
      </c>
      <c r="BO39">
        <f t="shared" si="41"/>
        <v>0.3948861107180977</v>
      </c>
      <c r="BP39">
        <f t="shared" si="42"/>
        <v>0.60511388928190235</v>
      </c>
      <c r="BQ39">
        <v>1789</v>
      </c>
      <c r="BR39">
        <v>300</v>
      </c>
      <c r="BS39">
        <v>300</v>
      </c>
      <c r="BT39">
        <v>300</v>
      </c>
      <c r="BU39">
        <v>10233.9</v>
      </c>
      <c r="BV39">
        <v>903.64</v>
      </c>
      <c r="BW39">
        <v>-1.0895200000000001E-2</v>
      </c>
      <c r="BX39">
        <v>-1.28</v>
      </c>
      <c r="BY39" t="s">
        <v>405</v>
      </c>
      <c r="BZ39" t="s">
        <v>405</v>
      </c>
      <c r="CA39" t="s">
        <v>405</v>
      </c>
      <c r="CB39" t="s">
        <v>405</v>
      </c>
      <c r="CC39" t="s">
        <v>405</v>
      </c>
      <c r="CD39" t="s">
        <v>405</v>
      </c>
      <c r="CE39" t="s">
        <v>405</v>
      </c>
      <c r="CF39" t="s">
        <v>405</v>
      </c>
      <c r="CG39" t="s">
        <v>405</v>
      </c>
      <c r="CH39" t="s">
        <v>405</v>
      </c>
      <c r="CI39">
        <f t="shared" si="43"/>
        <v>1999.85</v>
      </c>
      <c r="CJ39">
        <f t="shared" si="44"/>
        <v>1681.0709999281746</v>
      </c>
      <c r="CK39">
        <f t="shared" si="45"/>
        <v>0.84059854485495145</v>
      </c>
      <c r="CL39">
        <f t="shared" si="46"/>
        <v>0.16075519157005627</v>
      </c>
      <c r="CM39">
        <v>6</v>
      </c>
      <c r="CN39">
        <v>0.5</v>
      </c>
      <c r="CO39" t="s">
        <v>406</v>
      </c>
      <c r="CP39">
        <v>2</v>
      </c>
      <c r="CQ39">
        <v>1659734767.0999999</v>
      </c>
      <c r="CR39">
        <v>51.217599999999997</v>
      </c>
      <c r="CS39">
        <v>50.002200000000002</v>
      </c>
      <c r="CT39">
        <v>30.293399999999998</v>
      </c>
      <c r="CU39">
        <v>22.583300000000001</v>
      </c>
      <c r="CV39">
        <v>50.356400000000001</v>
      </c>
      <c r="CW39">
        <v>30.233000000000001</v>
      </c>
      <c r="CX39">
        <v>500.06400000000002</v>
      </c>
      <c r="CY39">
        <v>99.389200000000002</v>
      </c>
      <c r="CZ39">
        <v>0.10001699999999999</v>
      </c>
      <c r="DA39">
        <v>31.5352</v>
      </c>
      <c r="DB39">
        <v>32.005099999999999</v>
      </c>
      <c r="DC39">
        <v>999.9</v>
      </c>
      <c r="DD39">
        <v>0</v>
      </c>
      <c r="DE39">
        <v>0</v>
      </c>
      <c r="DF39">
        <v>9995</v>
      </c>
      <c r="DG39">
        <v>0</v>
      </c>
      <c r="DH39">
        <v>845.96900000000005</v>
      </c>
      <c r="DI39">
        <v>1.2154199999999999</v>
      </c>
      <c r="DJ39">
        <v>52.817599999999999</v>
      </c>
      <c r="DK39">
        <v>51.157499999999999</v>
      </c>
      <c r="DL39">
        <v>7.7100999999999997</v>
      </c>
      <c r="DM39">
        <v>50.002200000000002</v>
      </c>
      <c r="DN39">
        <v>22.583300000000001</v>
      </c>
      <c r="DO39">
        <v>3.01084</v>
      </c>
      <c r="DP39">
        <v>2.2445400000000002</v>
      </c>
      <c r="DQ39">
        <v>24.088000000000001</v>
      </c>
      <c r="DR39">
        <v>19.283799999999999</v>
      </c>
      <c r="DS39">
        <v>1999.85</v>
      </c>
      <c r="DT39">
        <v>0.97999800000000004</v>
      </c>
      <c r="DU39">
        <v>2.0002200000000001E-2</v>
      </c>
      <c r="DV39">
        <v>0</v>
      </c>
      <c r="DW39">
        <v>780.58</v>
      </c>
      <c r="DX39">
        <v>5.0001199999999999</v>
      </c>
      <c r="DY39">
        <v>15789.4</v>
      </c>
      <c r="DZ39">
        <v>16030.8</v>
      </c>
      <c r="EA39">
        <v>50.125</v>
      </c>
      <c r="EB39">
        <v>51.061999999999998</v>
      </c>
      <c r="EC39">
        <v>50.686999999999998</v>
      </c>
      <c r="ED39">
        <v>51.561999999999998</v>
      </c>
      <c r="EE39">
        <v>51.561999999999998</v>
      </c>
      <c r="EF39">
        <v>1954.95</v>
      </c>
      <c r="EG39">
        <v>39.9</v>
      </c>
      <c r="EH39">
        <v>0</v>
      </c>
      <c r="EI39">
        <v>164.70000004768369</v>
      </c>
      <c r="EJ39">
        <v>0</v>
      </c>
      <c r="EK39">
        <v>780.78808000000015</v>
      </c>
      <c r="EL39">
        <v>2.4645384580977989</v>
      </c>
      <c r="EM39">
        <v>45.007692373695079</v>
      </c>
      <c r="EN39">
        <v>15785.255999999999</v>
      </c>
      <c r="EO39">
        <v>15</v>
      </c>
      <c r="EP39">
        <v>1659734726.5999999</v>
      </c>
      <c r="EQ39" t="s">
        <v>524</v>
      </c>
      <c r="ER39">
        <v>1659734712.0999999</v>
      </c>
      <c r="ES39">
        <v>1659734726.5999999</v>
      </c>
      <c r="ET39">
        <v>49</v>
      </c>
      <c r="EU39">
        <v>1.2E-2</v>
      </c>
      <c r="EV39">
        <v>-8.0000000000000002E-3</v>
      </c>
      <c r="EW39">
        <v>0.85899999999999999</v>
      </c>
      <c r="EX39">
        <v>-0.156</v>
      </c>
      <c r="EY39">
        <v>50</v>
      </c>
      <c r="EZ39">
        <v>23</v>
      </c>
      <c r="FA39">
        <v>0.32</v>
      </c>
      <c r="FB39">
        <v>0.01</v>
      </c>
      <c r="FC39">
        <v>-1.3314006695529379</v>
      </c>
      <c r="FD39">
        <v>-0.4497869560298931</v>
      </c>
      <c r="FE39">
        <v>7.2196845471762985E-2</v>
      </c>
      <c r="FF39">
        <v>1</v>
      </c>
      <c r="FG39">
        <v>0.38019304208164478</v>
      </c>
      <c r="FH39">
        <v>8.8450230888986764E-2</v>
      </c>
      <c r="FI39">
        <v>1.6300657954975449E-2</v>
      </c>
      <c r="FJ39">
        <v>1</v>
      </c>
      <c r="FK39">
        <v>2</v>
      </c>
      <c r="FL39">
        <v>2</v>
      </c>
      <c r="FM39" t="s">
        <v>408</v>
      </c>
      <c r="FN39">
        <v>2.9263400000000002</v>
      </c>
      <c r="FO39">
        <v>2.7029000000000001</v>
      </c>
      <c r="FP39">
        <v>1.40543E-2</v>
      </c>
      <c r="FQ39">
        <v>1.41034E-2</v>
      </c>
      <c r="FR39">
        <v>0.13247</v>
      </c>
      <c r="FS39">
        <v>0.107407</v>
      </c>
      <c r="FT39">
        <v>34225.5</v>
      </c>
      <c r="FU39">
        <v>18869.599999999999</v>
      </c>
      <c r="FV39">
        <v>31216.2</v>
      </c>
      <c r="FW39">
        <v>20843.2</v>
      </c>
      <c r="FX39">
        <v>36755.4</v>
      </c>
      <c r="FY39">
        <v>31680.6</v>
      </c>
      <c r="FZ39">
        <v>47270.6</v>
      </c>
      <c r="GA39">
        <v>39895.599999999999</v>
      </c>
      <c r="GB39">
        <v>1.85023</v>
      </c>
      <c r="GC39">
        <v>1.76675</v>
      </c>
      <c r="GD39">
        <v>7.4312100000000006E-2</v>
      </c>
      <c r="GE39">
        <v>0</v>
      </c>
      <c r="GF39">
        <v>30.7986</v>
      </c>
      <c r="GG39">
        <v>999.9</v>
      </c>
      <c r="GH39">
        <v>43.1</v>
      </c>
      <c r="GI39">
        <v>44.1</v>
      </c>
      <c r="GJ39">
        <v>39.894399999999997</v>
      </c>
      <c r="GK39">
        <v>61.638300000000001</v>
      </c>
      <c r="GL39">
        <v>18.757999999999999</v>
      </c>
      <c r="GM39">
        <v>1</v>
      </c>
      <c r="GN39">
        <v>1.15059</v>
      </c>
      <c r="GO39">
        <v>5.0713800000000004</v>
      </c>
      <c r="GP39">
        <v>20.0581</v>
      </c>
      <c r="GQ39">
        <v>5.1925800000000004</v>
      </c>
      <c r="GR39">
        <v>11.950100000000001</v>
      </c>
      <c r="GS39">
        <v>4.9931000000000001</v>
      </c>
      <c r="GT39">
        <v>3.2915800000000002</v>
      </c>
      <c r="GU39">
        <v>9999</v>
      </c>
      <c r="GV39">
        <v>9999</v>
      </c>
      <c r="GW39">
        <v>9999</v>
      </c>
      <c r="GX39">
        <v>999.9</v>
      </c>
      <c r="GY39">
        <v>1.87653</v>
      </c>
      <c r="GZ39">
        <v>1.87551</v>
      </c>
      <c r="HA39">
        <v>1.8760600000000001</v>
      </c>
      <c r="HB39">
        <v>1.87958</v>
      </c>
      <c r="HC39">
        <v>1.8731599999999999</v>
      </c>
      <c r="HD39">
        <v>1.8708800000000001</v>
      </c>
      <c r="HE39">
        <v>1.873</v>
      </c>
      <c r="HF39">
        <v>1.87592</v>
      </c>
      <c r="HG39">
        <v>0</v>
      </c>
      <c r="HH39">
        <v>0</v>
      </c>
      <c r="HI39">
        <v>0</v>
      </c>
      <c r="HJ39">
        <v>0</v>
      </c>
      <c r="HK39" t="s">
        <v>409</v>
      </c>
      <c r="HL39" t="s">
        <v>410</v>
      </c>
      <c r="HM39" t="s">
        <v>411</v>
      </c>
      <c r="HN39" t="s">
        <v>411</v>
      </c>
      <c r="HO39" t="s">
        <v>411</v>
      </c>
      <c r="HP39" t="s">
        <v>411</v>
      </c>
      <c r="HQ39">
        <v>0</v>
      </c>
      <c r="HR39">
        <v>100</v>
      </c>
      <c r="HS39">
        <v>100</v>
      </c>
      <c r="HT39">
        <v>0.86099999999999999</v>
      </c>
      <c r="HU39">
        <v>6.0400000000000002E-2</v>
      </c>
      <c r="HV39">
        <v>0.76898486514109332</v>
      </c>
      <c r="HW39">
        <v>1.812336702895212E-3</v>
      </c>
      <c r="HX39">
        <v>3.8619255251623539E-7</v>
      </c>
      <c r="HY39">
        <v>-5.7368983599850312E-11</v>
      </c>
      <c r="HZ39">
        <v>-0.26999179006195662</v>
      </c>
      <c r="IA39">
        <v>-3.0293124852242E-2</v>
      </c>
      <c r="IB39">
        <v>2.0697258898176802E-3</v>
      </c>
      <c r="IC39">
        <v>-2.3362980786251589E-5</v>
      </c>
      <c r="ID39">
        <v>3</v>
      </c>
      <c r="IE39">
        <v>2169</v>
      </c>
      <c r="IF39">
        <v>1</v>
      </c>
      <c r="IG39">
        <v>29</v>
      </c>
      <c r="IH39">
        <v>0.9</v>
      </c>
      <c r="II39">
        <v>0.7</v>
      </c>
      <c r="IJ39">
        <v>0.244141</v>
      </c>
      <c r="IK39">
        <v>2.48169</v>
      </c>
      <c r="IL39">
        <v>1.5478499999999999</v>
      </c>
      <c r="IM39">
        <v>2.2961399999999998</v>
      </c>
      <c r="IN39">
        <v>1.5918000000000001</v>
      </c>
      <c r="IO39">
        <v>2.4438499999999999</v>
      </c>
      <c r="IP39">
        <v>47.9651</v>
      </c>
      <c r="IQ39">
        <v>23.938700000000001</v>
      </c>
      <c r="IR39">
        <v>18</v>
      </c>
      <c r="IS39">
        <v>509.49900000000002</v>
      </c>
      <c r="IT39">
        <v>426.87400000000002</v>
      </c>
      <c r="IU39">
        <v>24.732800000000001</v>
      </c>
      <c r="IV39">
        <v>40.826500000000003</v>
      </c>
      <c r="IW39">
        <v>29.9999</v>
      </c>
      <c r="IX39">
        <v>40.9848</v>
      </c>
      <c r="IY39">
        <v>41.002299999999998</v>
      </c>
      <c r="IZ39">
        <v>4.9342199999999998</v>
      </c>
      <c r="JA39">
        <v>44.308100000000003</v>
      </c>
      <c r="JB39">
        <v>0</v>
      </c>
      <c r="JC39">
        <v>24.724699999999999</v>
      </c>
      <c r="JD39">
        <v>50</v>
      </c>
      <c r="JE39">
        <v>22.4084</v>
      </c>
      <c r="JF39">
        <v>98.132900000000006</v>
      </c>
      <c r="JG39">
        <v>97.525999999999996</v>
      </c>
    </row>
    <row r="40" spans="1:267" x14ac:dyDescent="0.3">
      <c r="A40">
        <v>24</v>
      </c>
      <c r="B40">
        <v>1659734885.0999999</v>
      </c>
      <c r="C40">
        <v>4396</v>
      </c>
      <c r="D40" t="s">
        <v>525</v>
      </c>
      <c r="E40" t="s">
        <v>526</v>
      </c>
      <c r="F40" t="s">
        <v>398</v>
      </c>
      <c r="G40" t="s">
        <v>399</v>
      </c>
      <c r="H40" t="s">
        <v>31</v>
      </c>
      <c r="I40" t="s">
        <v>491</v>
      </c>
      <c r="J40" t="s">
        <v>401</v>
      </c>
      <c r="K40">
        <f t="shared" si="0"/>
        <v>-9.9671868340224368</v>
      </c>
      <c r="L40">
        <v>1659734885.0999999</v>
      </c>
      <c r="M40">
        <f t="shared" si="1"/>
        <v>6.8093411216500529E-3</v>
      </c>
      <c r="N40">
        <f t="shared" si="2"/>
        <v>6.8093411216500526</v>
      </c>
      <c r="O40">
        <f t="shared" si="3"/>
        <v>-3.7410823277028316</v>
      </c>
      <c r="P40">
        <f t="shared" si="4"/>
        <v>24.327400000000001</v>
      </c>
      <c r="Q40">
        <f t="shared" si="5"/>
        <v>39.288087604620479</v>
      </c>
      <c r="R40">
        <f t="shared" si="6"/>
        <v>3.9086934599777288</v>
      </c>
      <c r="S40">
        <f t="shared" si="7"/>
        <v>2.42028449526974</v>
      </c>
      <c r="T40">
        <f t="shared" si="8"/>
        <v>0.40145468167612303</v>
      </c>
      <c r="U40">
        <f t="shared" si="9"/>
        <v>2.9209807407906139</v>
      </c>
      <c r="V40">
        <f t="shared" si="10"/>
        <v>0.37312859849004193</v>
      </c>
      <c r="W40">
        <f t="shared" si="11"/>
        <v>0.23558359368150578</v>
      </c>
      <c r="X40">
        <f t="shared" si="12"/>
        <v>321.52776586139498</v>
      </c>
      <c r="Y40">
        <f t="shared" si="13"/>
        <v>31.804164219318793</v>
      </c>
      <c r="Z40">
        <f t="shared" si="14"/>
        <v>32.0306</v>
      </c>
      <c r="AA40">
        <f t="shared" si="15"/>
        <v>4.7833598022141421</v>
      </c>
      <c r="AB40">
        <f t="shared" si="16"/>
        <v>64.814329048697218</v>
      </c>
      <c r="AC40">
        <f t="shared" si="17"/>
        <v>3.0391496309942894</v>
      </c>
      <c r="AD40">
        <f t="shared" si="18"/>
        <v>4.689008858999177</v>
      </c>
      <c r="AE40">
        <f t="shared" si="19"/>
        <v>1.7442101712198528</v>
      </c>
      <c r="AF40">
        <f t="shared" si="20"/>
        <v>-300.29194346476731</v>
      </c>
      <c r="AG40">
        <f t="shared" si="21"/>
        <v>-55.368531256042459</v>
      </c>
      <c r="AH40">
        <f t="shared" si="22"/>
        <v>-4.2926430271962435</v>
      </c>
      <c r="AI40">
        <f t="shared" si="23"/>
        <v>-38.425351886611011</v>
      </c>
      <c r="AJ40">
        <v>0</v>
      </c>
      <c r="AK40">
        <v>0</v>
      </c>
      <c r="AL40">
        <f t="shared" si="24"/>
        <v>1</v>
      </c>
      <c r="AM40">
        <f t="shared" si="25"/>
        <v>0</v>
      </c>
      <c r="AN40">
        <f t="shared" si="26"/>
        <v>51808.570505445838</v>
      </c>
      <c r="AO40" t="s">
        <v>402</v>
      </c>
      <c r="AP40">
        <v>10366.9</v>
      </c>
      <c r="AQ40">
        <v>993.59653846153856</v>
      </c>
      <c r="AR40">
        <v>3431.87</v>
      </c>
      <c r="AS40">
        <f t="shared" si="27"/>
        <v>0.71047955241266758</v>
      </c>
      <c r="AT40">
        <v>-3.9894345373445681</v>
      </c>
      <c r="AU40" t="s">
        <v>527</v>
      </c>
      <c r="AV40">
        <v>10233.5</v>
      </c>
      <c r="AW40">
        <v>788.14959999999996</v>
      </c>
      <c r="AX40">
        <v>921.42</v>
      </c>
      <c r="AY40">
        <f t="shared" si="28"/>
        <v>0.14463588808578065</v>
      </c>
      <c r="AZ40">
        <v>0.5</v>
      </c>
      <c r="BA40">
        <f t="shared" si="29"/>
        <v>1681.2893999281837</v>
      </c>
      <c r="BB40">
        <f t="shared" si="30"/>
        <v>-3.7410823277028316</v>
      </c>
      <c r="BC40">
        <f t="shared" si="31"/>
        <v>121.58739274391104</v>
      </c>
      <c r="BD40">
        <f t="shared" si="32"/>
        <v>1.4771532470991901E-4</v>
      </c>
      <c r="BE40">
        <f t="shared" si="33"/>
        <v>2.7245447244470489</v>
      </c>
      <c r="BF40">
        <f t="shared" si="34"/>
        <v>555.45069422407221</v>
      </c>
      <c r="BG40" t="s">
        <v>528</v>
      </c>
      <c r="BH40">
        <v>625.11</v>
      </c>
      <c r="BI40">
        <f t="shared" si="35"/>
        <v>625.11</v>
      </c>
      <c r="BJ40">
        <f t="shared" si="36"/>
        <v>0.32157973562544762</v>
      </c>
      <c r="BK40">
        <f t="shared" si="37"/>
        <v>0.44976679828557936</v>
      </c>
      <c r="BL40">
        <f t="shared" si="38"/>
        <v>0.89442987644116345</v>
      </c>
      <c r="BM40">
        <f t="shared" si="39"/>
        <v>-1.8464504233743084</v>
      </c>
      <c r="BN40">
        <f t="shared" si="40"/>
        <v>1.0296014945001277</v>
      </c>
      <c r="BO40">
        <f t="shared" si="41"/>
        <v>0.356726341390389</v>
      </c>
      <c r="BP40">
        <f t="shared" si="42"/>
        <v>0.64327365860961105</v>
      </c>
      <c r="BQ40">
        <v>1791</v>
      </c>
      <c r="BR40">
        <v>300</v>
      </c>
      <c r="BS40">
        <v>300</v>
      </c>
      <c r="BT40">
        <v>300</v>
      </c>
      <c r="BU40">
        <v>10233.5</v>
      </c>
      <c r="BV40">
        <v>889.1</v>
      </c>
      <c r="BW40">
        <v>-1.08947E-2</v>
      </c>
      <c r="BX40">
        <v>-1.06</v>
      </c>
      <c r="BY40" t="s">
        <v>405</v>
      </c>
      <c r="BZ40" t="s">
        <v>405</v>
      </c>
      <c r="CA40" t="s">
        <v>405</v>
      </c>
      <c r="CB40" t="s">
        <v>405</v>
      </c>
      <c r="CC40" t="s">
        <v>405</v>
      </c>
      <c r="CD40" t="s">
        <v>405</v>
      </c>
      <c r="CE40" t="s">
        <v>405</v>
      </c>
      <c r="CF40" t="s">
        <v>405</v>
      </c>
      <c r="CG40" t="s">
        <v>405</v>
      </c>
      <c r="CH40" t="s">
        <v>405</v>
      </c>
      <c r="CI40">
        <f t="shared" si="43"/>
        <v>2000.11</v>
      </c>
      <c r="CJ40">
        <f t="shared" si="44"/>
        <v>1681.2893999281837</v>
      </c>
      <c r="CK40">
        <f t="shared" si="45"/>
        <v>0.84059846704840424</v>
      </c>
      <c r="CL40">
        <f t="shared" si="46"/>
        <v>0.16075504140342031</v>
      </c>
      <c r="CM40">
        <v>6</v>
      </c>
      <c r="CN40">
        <v>0.5</v>
      </c>
      <c r="CO40" t="s">
        <v>406</v>
      </c>
      <c r="CP40">
        <v>2</v>
      </c>
      <c r="CQ40">
        <v>1659734885.0999999</v>
      </c>
      <c r="CR40">
        <v>24.327400000000001</v>
      </c>
      <c r="CS40">
        <v>20.037099999999999</v>
      </c>
      <c r="CT40">
        <v>30.547899999999998</v>
      </c>
      <c r="CU40">
        <v>22.6267</v>
      </c>
      <c r="CV40">
        <v>23.587800000000001</v>
      </c>
      <c r="CW40">
        <v>30.474900000000002</v>
      </c>
      <c r="CX40">
        <v>500.02499999999998</v>
      </c>
      <c r="CY40">
        <v>99.388099999999994</v>
      </c>
      <c r="CZ40">
        <v>9.9905099999999997E-2</v>
      </c>
      <c r="DA40">
        <v>31.678999999999998</v>
      </c>
      <c r="DB40">
        <v>32.0306</v>
      </c>
      <c r="DC40">
        <v>999.9</v>
      </c>
      <c r="DD40">
        <v>0</v>
      </c>
      <c r="DE40">
        <v>0</v>
      </c>
      <c r="DF40">
        <v>10012.5</v>
      </c>
      <c r="DG40">
        <v>0</v>
      </c>
      <c r="DH40">
        <v>830.48099999999999</v>
      </c>
      <c r="DI40">
        <v>4.2903599999999997</v>
      </c>
      <c r="DJ40">
        <v>25.094000000000001</v>
      </c>
      <c r="DK40">
        <v>20.500900000000001</v>
      </c>
      <c r="DL40">
        <v>7.9212100000000003</v>
      </c>
      <c r="DM40">
        <v>20.037099999999999</v>
      </c>
      <c r="DN40">
        <v>22.6267</v>
      </c>
      <c r="DO40">
        <v>3.0360999999999998</v>
      </c>
      <c r="DP40">
        <v>2.2488199999999998</v>
      </c>
      <c r="DQ40">
        <v>24.2272</v>
      </c>
      <c r="DR40">
        <v>19.314399999999999</v>
      </c>
      <c r="DS40">
        <v>2000.11</v>
      </c>
      <c r="DT40">
        <v>0.98000100000000001</v>
      </c>
      <c r="DU40">
        <v>1.9999200000000002E-2</v>
      </c>
      <c r="DV40">
        <v>0</v>
      </c>
      <c r="DW40">
        <v>788.53200000000004</v>
      </c>
      <c r="DX40">
        <v>5.0001199999999999</v>
      </c>
      <c r="DY40">
        <v>15939.2</v>
      </c>
      <c r="DZ40">
        <v>16032.9</v>
      </c>
      <c r="EA40">
        <v>50.186999999999998</v>
      </c>
      <c r="EB40">
        <v>51.125</v>
      </c>
      <c r="EC40">
        <v>50.75</v>
      </c>
      <c r="ED40">
        <v>51.625</v>
      </c>
      <c r="EE40">
        <v>51.625</v>
      </c>
      <c r="EF40">
        <v>1955.21</v>
      </c>
      <c r="EG40">
        <v>39.9</v>
      </c>
      <c r="EH40">
        <v>0</v>
      </c>
      <c r="EI40">
        <v>117.7999999523163</v>
      </c>
      <c r="EJ40">
        <v>0</v>
      </c>
      <c r="EK40">
        <v>788.14959999999996</v>
      </c>
      <c r="EL40">
        <v>3.397923080332764</v>
      </c>
      <c r="EM40">
        <v>64.792307761993868</v>
      </c>
      <c r="EN40">
        <v>15931.067999999999</v>
      </c>
      <c r="EO40">
        <v>15</v>
      </c>
      <c r="EP40">
        <v>1659734845.5999999</v>
      </c>
      <c r="EQ40" t="s">
        <v>529</v>
      </c>
      <c r="ER40">
        <v>1659734833.0999999</v>
      </c>
      <c r="ES40">
        <v>1659734845.5999999</v>
      </c>
      <c r="ET40">
        <v>50</v>
      </c>
      <c r="EU40">
        <v>-7.1999999999999995E-2</v>
      </c>
      <c r="EV40">
        <v>5.0000000000000001E-3</v>
      </c>
      <c r="EW40">
        <v>0.73199999999999998</v>
      </c>
      <c r="EX40">
        <v>-0.17599999999999999</v>
      </c>
      <c r="EY40">
        <v>20</v>
      </c>
      <c r="EZ40">
        <v>22</v>
      </c>
      <c r="FA40">
        <v>0.2</v>
      </c>
      <c r="FB40">
        <v>0.01</v>
      </c>
      <c r="FC40">
        <v>-3.7094803879127518</v>
      </c>
      <c r="FD40">
        <v>-0.35988897582836532</v>
      </c>
      <c r="FE40">
        <v>8.2928178843121161E-2</v>
      </c>
      <c r="FF40">
        <v>1</v>
      </c>
      <c r="FG40">
        <v>0.39406521920039872</v>
      </c>
      <c r="FH40">
        <v>8.7823896346456723E-2</v>
      </c>
      <c r="FI40">
        <v>1.7336400505888579E-2</v>
      </c>
      <c r="FJ40">
        <v>1</v>
      </c>
      <c r="FK40">
        <v>2</v>
      </c>
      <c r="FL40">
        <v>2</v>
      </c>
      <c r="FM40" t="s">
        <v>408</v>
      </c>
      <c r="FN40">
        <v>2.9262700000000001</v>
      </c>
      <c r="FO40">
        <v>2.7029399999999999</v>
      </c>
      <c r="FP40">
        <v>6.5780700000000001E-3</v>
      </c>
      <c r="FQ40">
        <v>5.64395E-3</v>
      </c>
      <c r="FR40">
        <v>0.133215</v>
      </c>
      <c r="FS40">
        <v>0.107559</v>
      </c>
      <c r="FT40">
        <v>34488.300000000003</v>
      </c>
      <c r="FU40">
        <v>19033.3</v>
      </c>
      <c r="FV40">
        <v>31219.3</v>
      </c>
      <c r="FW40">
        <v>20845.3</v>
      </c>
      <c r="FX40">
        <v>36727.9</v>
      </c>
      <c r="FY40">
        <v>31678.1</v>
      </c>
      <c r="FZ40">
        <v>47275.3</v>
      </c>
      <c r="GA40">
        <v>39899.4</v>
      </c>
      <c r="GB40">
        <v>1.8503499999999999</v>
      </c>
      <c r="GC40">
        <v>1.7659499999999999</v>
      </c>
      <c r="GD40">
        <v>7.0430300000000001E-2</v>
      </c>
      <c r="GE40">
        <v>0</v>
      </c>
      <c r="GF40">
        <v>30.8872</v>
      </c>
      <c r="GG40">
        <v>999.9</v>
      </c>
      <c r="GH40">
        <v>43.2</v>
      </c>
      <c r="GI40">
        <v>44.2</v>
      </c>
      <c r="GJ40">
        <v>40.199300000000001</v>
      </c>
      <c r="GK40">
        <v>61.478400000000001</v>
      </c>
      <c r="GL40">
        <v>18.8261</v>
      </c>
      <c r="GM40">
        <v>1</v>
      </c>
      <c r="GN40">
        <v>1.14611</v>
      </c>
      <c r="GO40">
        <v>5.0043100000000003</v>
      </c>
      <c r="GP40">
        <v>20.0595</v>
      </c>
      <c r="GQ40">
        <v>5.1916799999999999</v>
      </c>
      <c r="GR40">
        <v>11.950100000000001</v>
      </c>
      <c r="GS40">
        <v>4.9927999999999999</v>
      </c>
      <c r="GT40">
        <v>3.2913700000000001</v>
      </c>
      <c r="GU40">
        <v>9999</v>
      </c>
      <c r="GV40">
        <v>9999</v>
      </c>
      <c r="GW40">
        <v>9999</v>
      </c>
      <c r="GX40">
        <v>999.9</v>
      </c>
      <c r="GY40">
        <v>1.87662</v>
      </c>
      <c r="GZ40">
        <v>1.8755299999999999</v>
      </c>
      <c r="HA40">
        <v>1.8760699999999999</v>
      </c>
      <c r="HB40">
        <v>1.87958</v>
      </c>
      <c r="HC40">
        <v>1.87317</v>
      </c>
      <c r="HD40">
        <v>1.8709</v>
      </c>
      <c r="HE40">
        <v>1.8730199999999999</v>
      </c>
      <c r="HF40">
        <v>1.87592</v>
      </c>
      <c r="HG40">
        <v>0</v>
      </c>
      <c r="HH40">
        <v>0</v>
      </c>
      <c r="HI40">
        <v>0</v>
      </c>
      <c r="HJ40">
        <v>0</v>
      </c>
      <c r="HK40" t="s">
        <v>409</v>
      </c>
      <c r="HL40" t="s">
        <v>410</v>
      </c>
      <c r="HM40" t="s">
        <v>411</v>
      </c>
      <c r="HN40" t="s">
        <v>411</v>
      </c>
      <c r="HO40" t="s">
        <v>411</v>
      </c>
      <c r="HP40" t="s">
        <v>411</v>
      </c>
      <c r="HQ40">
        <v>0</v>
      </c>
      <c r="HR40">
        <v>100</v>
      </c>
      <c r="HS40">
        <v>100</v>
      </c>
      <c r="HT40">
        <v>0.74</v>
      </c>
      <c r="HU40">
        <v>7.2999999999999995E-2</v>
      </c>
      <c r="HV40">
        <v>0.69666486895421009</v>
      </c>
      <c r="HW40">
        <v>1.812336702895212E-3</v>
      </c>
      <c r="HX40">
        <v>3.8619255251623539E-7</v>
      </c>
      <c r="HY40">
        <v>-5.7368983599850312E-11</v>
      </c>
      <c r="HZ40">
        <v>-0.26477874206483848</v>
      </c>
      <c r="IA40">
        <v>-3.0293124852242E-2</v>
      </c>
      <c r="IB40">
        <v>2.0697258898176802E-3</v>
      </c>
      <c r="IC40">
        <v>-2.3362980786251589E-5</v>
      </c>
      <c r="ID40">
        <v>3</v>
      </c>
      <c r="IE40">
        <v>2169</v>
      </c>
      <c r="IF40">
        <v>1</v>
      </c>
      <c r="IG40">
        <v>29</v>
      </c>
      <c r="IH40">
        <v>0.9</v>
      </c>
      <c r="II40">
        <v>0.7</v>
      </c>
      <c r="IJ40">
        <v>0.17944299999999999</v>
      </c>
      <c r="IK40">
        <v>2.50732</v>
      </c>
      <c r="IL40">
        <v>1.5478499999999999</v>
      </c>
      <c r="IM40">
        <v>2.2961399999999998</v>
      </c>
      <c r="IN40">
        <v>1.5918000000000001</v>
      </c>
      <c r="IO40">
        <v>2.4365199999999998</v>
      </c>
      <c r="IP40">
        <v>48.117400000000004</v>
      </c>
      <c r="IQ40">
        <v>23.938700000000001</v>
      </c>
      <c r="IR40">
        <v>18</v>
      </c>
      <c r="IS40">
        <v>509.303</v>
      </c>
      <c r="IT40">
        <v>426.113</v>
      </c>
      <c r="IU40">
        <v>25.027999999999999</v>
      </c>
      <c r="IV40">
        <v>40.793900000000001</v>
      </c>
      <c r="IW40">
        <v>30.000499999999999</v>
      </c>
      <c r="IX40">
        <v>40.943800000000003</v>
      </c>
      <c r="IY40">
        <v>40.961300000000001</v>
      </c>
      <c r="IZ40">
        <v>3.6415000000000002</v>
      </c>
      <c r="JA40">
        <v>44.330800000000004</v>
      </c>
      <c r="JB40">
        <v>0</v>
      </c>
      <c r="JC40">
        <v>24.99</v>
      </c>
      <c r="JD40">
        <v>20</v>
      </c>
      <c r="JE40">
        <v>22.6386</v>
      </c>
      <c r="JF40">
        <v>98.142799999999994</v>
      </c>
      <c r="JG40">
        <v>97.535399999999996</v>
      </c>
    </row>
    <row r="41" spans="1:267" x14ac:dyDescent="0.3">
      <c r="A41">
        <v>25</v>
      </c>
      <c r="B41">
        <v>1659735047.5999999</v>
      </c>
      <c r="C41">
        <v>4558.5</v>
      </c>
      <c r="D41" t="s">
        <v>530</v>
      </c>
      <c r="E41" t="s">
        <v>531</v>
      </c>
      <c r="F41" t="s">
        <v>398</v>
      </c>
      <c r="G41" t="s">
        <v>399</v>
      </c>
      <c r="H41" t="s">
        <v>31</v>
      </c>
      <c r="I41" t="s">
        <v>491</v>
      </c>
      <c r="J41" t="s">
        <v>401</v>
      </c>
      <c r="K41">
        <f t="shared" si="0"/>
        <v>4.3827526977578151</v>
      </c>
      <c r="L41">
        <v>1659735047.5999999</v>
      </c>
      <c r="M41">
        <f t="shared" si="1"/>
        <v>7.3286261825354047E-3</v>
      </c>
      <c r="N41">
        <f t="shared" si="2"/>
        <v>7.3286261825354044</v>
      </c>
      <c r="O41">
        <f t="shared" si="3"/>
        <v>24.797472594183567</v>
      </c>
      <c r="P41">
        <f t="shared" si="4"/>
        <v>367.029</v>
      </c>
      <c r="Q41">
        <f t="shared" si="5"/>
        <v>261.78040163821578</v>
      </c>
      <c r="R41">
        <f t="shared" si="6"/>
        <v>26.043720639741007</v>
      </c>
      <c r="S41">
        <f t="shared" si="7"/>
        <v>36.514577420099997</v>
      </c>
      <c r="T41">
        <f t="shared" si="8"/>
        <v>0.44150127031949726</v>
      </c>
      <c r="U41">
        <f t="shared" si="9"/>
        <v>2.9172397080873531</v>
      </c>
      <c r="V41">
        <f t="shared" si="10"/>
        <v>0.40745849527251893</v>
      </c>
      <c r="W41">
        <f t="shared" si="11"/>
        <v>0.25750107401296574</v>
      </c>
      <c r="X41">
        <f t="shared" si="12"/>
        <v>321.55330186140606</v>
      </c>
      <c r="Y41">
        <f t="shared" si="13"/>
        <v>31.783328330476682</v>
      </c>
      <c r="Z41">
        <f t="shared" si="14"/>
        <v>32.019399999999997</v>
      </c>
      <c r="AA41">
        <f t="shared" si="15"/>
        <v>4.7803290200629256</v>
      </c>
      <c r="AB41">
        <f t="shared" si="16"/>
        <v>64.869406904099648</v>
      </c>
      <c r="AC41">
        <f t="shared" si="17"/>
        <v>3.0614606302499996</v>
      </c>
      <c r="AD41">
        <f t="shared" si="18"/>
        <v>4.7194213364335846</v>
      </c>
      <c r="AE41">
        <f t="shared" si="19"/>
        <v>1.718868389812926</v>
      </c>
      <c r="AF41">
        <f t="shared" si="20"/>
        <v>-323.19241464981133</v>
      </c>
      <c r="AG41">
        <f t="shared" si="21"/>
        <v>-35.606885025040292</v>
      </c>
      <c r="AH41">
        <f t="shared" si="22"/>
        <v>-2.7654887742481131</v>
      </c>
      <c r="AI41">
        <f t="shared" si="23"/>
        <v>-40.011486587693689</v>
      </c>
      <c r="AJ41">
        <v>0</v>
      </c>
      <c r="AK41">
        <v>0</v>
      </c>
      <c r="AL41">
        <f t="shared" si="24"/>
        <v>1</v>
      </c>
      <c r="AM41">
        <f t="shared" si="25"/>
        <v>0</v>
      </c>
      <c r="AN41">
        <f t="shared" si="26"/>
        <v>51683.147049202053</v>
      </c>
      <c r="AO41" t="s">
        <v>402</v>
      </c>
      <c r="AP41">
        <v>10366.9</v>
      </c>
      <c r="AQ41">
        <v>993.59653846153856</v>
      </c>
      <c r="AR41">
        <v>3431.87</v>
      </c>
      <c r="AS41">
        <f t="shared" si="27"/>
        <v>0.71047955241266758</v>
      </c>
      <c r="AT41">
        <v>-3.9894345373445681</v>
      </c>
      <c r="AU41" t="s">
        <v>532</v>
      </c>
      <c r="AV41">
        <v>10233.299999999999</v>
      </c>
      <c r="AW41">
        <v>772.36472000000003</v>
      </c>
      <c r="AX41">
        <v>1089.1600000000001</v>
      </c>
      <c r="AY41">
        <f t="shared" si="28"/>
        <v>0.29086202210878109</v>
      </c>
      <c r="AZ41">
        <v>0.5</v>
      </c>
      <c r="BA41">
        <f t="shared" si="29"/>
        <v>1681.4237999281895</v>
      </c>
      <c r="BB41">
        <f t="shared" si="30"/>
        <v>24.797472594183567</v>
      </c>
      <c r="BC41">
        <f t="shared" si="31"/>
        <v>244.53116323447188</v>
      </c>
      <c r="BD41">
        <f t="shared" si="32"/>
        <v>1.7120554099898891E-2</v>
      </c>
      <c r="BE41">
        <f t="shared" si="33"/>
        <v>2.1509328289691139</v>
      </c>
      <c r="BF41">
        <f t="shared" si="34"/>
        <v>612.29594950422336</v>
      </c>
      <c r="BG41" t="s">
        <v>533</v>
      </c>
      <c r="BH41">
        <v>578.23</v>
      </c>
      <c r="BI41">
        <f t="shared" si="35"/>
        <v>578.23</v>
      </c>
      <c r="BJ41">
        <f t="shared" si="36"/>
        <v>0.46910463109185063</v>
      </c>
      <c r="BK41">
        <f t="shared" si="37"/>
        <v>0.6200365607813203</v>
      </c>
      <c r="BL41">
        <f t="shared" si="38"/>
        <v>0.82095499081874379</v>
      </c>
      <c r="BM41">
        <f t="shared" si="39"/>
        <v>3.3150251665224486</v>
      </c>
      <c r="BN41">
        <f t="shared" si="40"/>
        <v>0.96080691397175588</v>
      </c>
      <c r="BO41">
        <f t="shared" si="41"/>
        <v>0.46418969077275152</v>
      </c>
      <c r="BP41">
        <f t="shared" si="42"/>
        <v>0.53581030922724848</v>
      </c>
      <c r="BQ41">
        <v>1793</v>
      </c>
      <c r="BR41">
        <v>300</v>
      </c>
      <c r="BS41">
        <v>300</v>
      </c>
      <c r="BT41">
        <v>300</v>
      </c>
      <c r="BU41">
        <v>10233.299999999999</v>
      </c>
      <c r="BV41">
        <v>1003.84</v>
      </c>
      <c r="BW41">
        <v>-1.08954E-2</v>
      </c>
      <c r="BX41">
        <v>-2.83</v>
      </c>
      <c r="BY41" t="s">
        <v>405</v>
      </c>
      <c r="BZ41" t="s">
        <v>405</v>
      </c>
      <c r="CA41" t="s">
        <v>405</v>
      </c>
      <c r="CB41" t="s">
        <v>405</v>
      </c>
      <c r="CC41" t="s">
        <v>405</v>
      </c>
      <c r="CD41" t="s">
        <v>405</v>
      </c>
      <c r="CE41" t="s">
        <v>405</v>
      </c>
      <c r="CF41" t="s">
        <v>405</v>
      </c>
      <c r="CG41" t="s">
        <v>405</v>
      </c>
      <c r="CH41" t="s">
        <v>405</v>
      </c>
      <c r="CI41">
        <f t="shared" si="43"/>
        <v>2000.27</v>
      </c>
      <c r="CJ41">
        <f t="shared" si="44"/>
        <v>1681.4237999281895</v>
      </c>
      <c r="CK41">
        <f t="shared" si="45"/>
        <v>0.84059841917750577</v>
      </c>
      <c r="CL41">
        <f t="shared" si="46"/>
        <v>0.16075494901258633</v>
      </c>
      <c r="CM41">
        <v>6</v>
      </c>
      <c r="CN41">
        <v>0.5</v>
      </c>
      <c r="CO41" t="s">
        <v>406</v>
      </c>
      <c r="CP41">
        <v>2</v>
      </c>
      <c r="CQ41">
        <v>1659735047.5999999</v>
      </c>
      <c r="CR41">
        <v>367.029</v>
      </c>
      <c r="CS41">
        <v>400.00900000000001</v>
      </c>
      <c r="CT41">
        <v>30.772500000000001</v>
      </c>
      <c r="CU41">
        <v>22.25</v>
      </c>
      <c r="CV41">
        <v>365.51400000000001</v>
      </c>
      <c r="CW41">
        <v>30.6951</v>
      </c>
      <c r="CX41">
        <v>500.072</v>
      </c>
      <c r="CY41">
        <v>99.386899999999997</v>
      </c>
      <c r="CZ41">
        <v>0.1</v>
      </c>
      <c r="DA41">
        <v>31.792999999999999</v>
      </c>
      <c r="DB41">
        <v>32.019399999999997</v>
      </c>
      <c r="DC41">
        <v>999.9</v>
      </c>
      <c r="DD41">
        <v>0</v>
      </c>
      <c r="DE41">
        <v>0</v>
      </c>
      <c r="DF41">
        <v>9991.25</v>
      </c>
      <c r="DG41">
        <v>0</v>
      </c>
      <c r="DH41">
        <v>819.03899999999999</v>
      </c>
      <c r="DI41">
        <v>-32.980699999999999</v>
      </c>
      <c r="DJ41">
        <v>378.68200000000002</v>
      </c>
      <c r="DK41">
        <v>409.11200000000002</v>
      </c>
      <c r="DL41">
        <v>8.5225500000000007</v>
      </c>
      <c r="DM41">
        <v>400.00900000000001</v>
      </c>
      <c r="DN41">
        <v>22.25</v>
      </c>
      <c r="DO41">
        <v>3.0583800000000001</v>
      </c>
      <c r="DP41">
        <v>2.2113499999999999</v>
      </c>
      <c r="DQ41">
        <v>24.3492</v>
      </c>
      <c r="DR41">
        <v>19.044799999999999</v>
      </c>
      <c r="DS41">
        <v>2000.27</v>
      </c>
      <c r="DT41">
        <v>0.98000399999999999</v>
      </c>
      <c r="DU41">
        <v>1.9996300000000002E-2</v>
      </c>
      <c r="DV41">
        <v>0</v>
      </c>
      <c r="DW41">
        <v>773.024</v>
      </c>
      <c r="DX41">
        <v>5.0001199999999999</v>
      </c>
      <c r="DY41">
        <v>15684.4</v>
      </c>
      <c r="DZ41">
        <v>16034.2</v>
      </c>
      <c r="EA41">
        <v>50.25</v>
      </c>
      <c r="EB41">
        <v>51.25</v>
      </c>
      <c r="EC41">
        <v>50.811999999999998</v>
      </c>
      <c r="ED41">
        <v>51.686999999999998</v>
      </c>
      <c r="EE41">
        <v>51.686999999999998</v>
      </c>
      <c r="EF41">
        <v>1955.37</v>
      </c>
      <c r="EG41">
        <v>39.9</v>
      </c>
      <c r="EH41">
        <v>0</v>
      </c>
      <c r="EI41">
        <v>161.9000000953674</v>
      </c>
      <c r="EJ41">
        <v>0</v>
      </c>
      <c r="EK41">
        <v>772.36472000000003</v>
      </c>
      <c r="EL41">
        <v>5.2713845902705359</v>
      </c>
      <c r="EM41">
        <v>93.615384536524104</v>
      </c>
      <c r="EN41">
        <v>15669.056</v>
      </c>
      <c r="EO41">
        <v>15</v>
      </c>
      <c r="EP41">
        <v>1659735007.0999999</v>
      </c>
      <c r="EQ41" t="s">
        <v>534</v>
      </c>
      <c r="ER41">
        <v>1659735007.0999999</v>
      </c>
      <c r="ES41">
        <v>1659735005.5999999</v>
      </c>
      <c r="ET41">
        <v>51</v>
      </c>
      <c r="EU41">
        <v>0.106</v>
      </c>
      <c r="EV41">
        <v>-2E-3</v>
      </c>
      <c r="EW41">
        <v>1.583</v>
      </c>
      <c r="EX41">
        <v>-0.158</v>
      </c>
      <c r="EY41">
        <v>400</v>
      </c>
      <c r="EZ41">
        <v>23</v>
      </c>
      <c r="FA41">
        <v>0.05</v>
      </c>
      <c r="FB41">
        <v>0.01</v>
      </c>
      <c r="FC41">
        <v>24.811984305847169</v>
      </c>
      <c r="FD41">
        <v>-0.20843442253168681</v>
      </c>
      <c r="FE41">
        <v>9.9640671045748835E-2</v>
      </c>
      <c r="FF41">
        <v>1</v>
      </c>
      <c r="FG41">
        <v>0.42578180540983079</v>
      </c>
      <c r="FH41">
        <v>0.1019332062640676</v>
      </c>
      <c r="FI41">
        <v>1.568737776609554E-2</v>
      </c>
      <c r="FJ41">
        <v>1</v>
      </c>
      <c r="FK41">
        <v>2</v>
      </c>
      <c r="FL41">
        <v>2</v>
      </c>
      <c r="FM41" t="s">
        <v>408</v>
      </c>
      <c r="FN41">
        <v>2.9264100000000002</v>
      </c>
      <c r="FO41">
        <v>2.7028500000000002</v>
      </c>
      <c r="FP41">
        <v>8.9096999999999996E-2</v>
      </c>
      <c r="FQ41">
        <v>9.6212599999999995E-2</v>
      </c>
      <c r="FR41">
        <v>0.13389300000000001</v>
      </c>
      <c r="FS41">
        <v>0.10631500000000001</v>
      </c>
      <c r="FT41">
        <v>31627</v>
      </c>
      <c r="FU41">
        <v>17300.8</v>
      </c>
      <c r="FV41">
        <v>31222.1</v>
      </c>
      <c r="FW41">
        <v>20846.900000000001</v>
      </c>
      <c r="FX41">
        <v>36704.400000000001</v>
      </c>
      <c r="FY41">
        <v>31725.7</v>
      </c>
      <c r="FZ41">
        <v>47279.199999999997</v>
      </c>
      <c r="GA41">
        <v>39902.800000000003</v>
      </c>
      <c r="GB41">
        <v>1.8507499999999999</v>
      </c>
      <c r="GC41">
        <v>1.76535</v>
      </c>
      <c r="GD41">
        <v>6.0387000000000003E-2</v>
      </c>
      <c r="GE41">
        <v>0</v>
      </c>
      <c r="GF41">
        <v>31.039100000000001</v>
      </c>
      <c r="GG41">
        <v>999.9</v>
      </c>
      <c r="GH41">
        <v>43.4</v>
      </c>
      <c r="GI41">
        <v>44.4</v>
      </c>
      <c r="GJ41">
        <v>40.801900000000003</v>
      </c>
      <c r="GK41">
        <v>61.718400000000003</v>
      </c>
      <c r="GL41">
        <v>18.4696</v>
      </c>
      <c r="GM41">
        <v>1</v>
      </c>
      <c r="GN41">
        <v>1.1427400000000001</v>
      </c>
      <c r="GO41">
        <v>5.0483399999999996</v>
      </c>
      <c r="GP41">
        <v>20.058399999999999</v>
      </c>
      <c r="GQ41">
        <v>5.1901900000000003</v>
      </c>
      <c r="GR41">
        <v>11.950100000000001</v>
      </c>
      <c r="GS41">
        <v>4.9916999999999998</v>
      </c>
      <c r="GT41">
        <v>3.29128</v>
      </c>
      <c r="GU41">
        <v>9999</v>
      </c>
      <c r="GV41">
        <v>9999</v>
      </c>
      <c r="GW41">
        <v>9999</v>
      </c>
      <c r="GX41">
        <v>999.9</v>
      </c>
      <c r="GY41">
        <v>1.87656</v>
      </c>
      <c r="GZ41">
        <v>1.8755900000000001</v>
      </c>
      <c r="HA41">
        <v>1.8760699999999999</v>
      </c>
      <c r="HB41">
        <v>1.87958</v>
      </c>
      <c r="HC41">
        <v>1.87317</v>
      </c>
      <c r="HD41">
        <v>1.8708800000000001</v>
      </c>
      <c r="HE41">
        <v>1.8730100000000001</v>
      </c>
      <c r="HF41">
        <v>1.87592</v>
      </c>
      <c r="HG41">
        <v>0</v>
      </c>
      <c r="HH41">
        <v>0</v>
      </c>
      <c r="HI41">
        <v>0</v>
      </c>
      <c r="HJ41">
        <v>0</v>
      </c>
      <c r="HK41" t="s">
        <v>409</v>
      </c>
      <c r="HL41" t="s">
        <v>410</v>
      </c>
      <c r="HM41" t="s">
        <v>411</v>
      </c>
      <c r="HN41" t="s">
        <v>411</v>
      </c>
      <c r="HO41" t="s">
        <v>411</v>
      </c>
      <c r="HP41" t="s">
        <v>411</v>
      </c>
      <c r="HQ41">
        <v>0</v>
      </c>
      <c r="HR41">
        <v>100</v>
      </c>
      <c r="HS41">
        <v>100</v>
      </c>
      <c r="HT41">
        <v>1.5149999999999999</v>
      </c>
      <c r="HU41">
        <v>7.7399999999999997E-2</v>
      </c>
      <c r="HV41">
        <v>0.80319607615537691</v>
      </c>
      <c r="HW41">
        <v>1.812336702895212E-3</v>
      </c>
      <c r="HX41">
        <v>3.8619255251623539E-7</v>
      </c>
      <c r="HY41">
        <v>-5.7368983599850312E-11</v>
      </c>
      <c r="HZ41">
        <v>-0.2671707159805452</v>
      </c>
      <c r="IA41">
        <v>-3.0293124852242E-2</v>
      </c>
      <c r="IB41">
        <v>2.0697258898176802E-3</v>
      </c>
      <c r="IC41">
        <v>-2.3362980786251589E-5</v>
      </c>
      <c r="ID41">
        <v>3</v>
      </c>
      <c r="IE41">
        <v>2169</v>
      </c>
      <c r="IF41">
        <v>1</v>
      </c>
      <c r="IG41">
        <v>29</v>
      </c>
      <c r="IH41">
        <v>0.7</v>
      </c>
      <c r="II41">
        <v>0.7</v>
      </c>
      <c r="IJ41">
        <v>1.00464</v>
      </c>
      <c r="IK41">
        <v>2.4462899999999999</v>
      </c>
      <c r="IL41">
        <v>1.5490699999999999</v>
      </c>
      <c r="IM41">
        <v>2.2961399999999998</v>
      </c>
      <c r="IN41">
        <v>1.5918000000000001</v>
      </c>
      <c r="IO41">
        <v>2.3584000000000001</v>
      </c>
      <c r="IP41">
        <v>48.331600000000002</v>
      </c>
      <c r="IQ41">
        <v>23.938700000000001</v>
      </c>
      <c r="IR41">
        <v>18</v>
      </c>
      <c r="IS41">
        <v>509.29500000000002</v>
      </c>
      <c r="IT41">
        <v>425.48399999999998</v>
      </c>
      <c r="IU41">
        <v>24.942799999999998</v>
      </c>
      <c r="IV41">
        <v>40.769399999999997</v>
      </c>
      <c r="IW41">
        <v>30</v>
      </c>
      <c r="IX41">
        <v>40.902900000000002</v>
      </c>
      <c r="IY41">
        <v>40.920499999999997</v>
      </c>
      <c r="IZ41">
        <v>20.153400000000001</v>
      </c>
      <c r="JA41">
        <v>46.146099999999997</v>
      </c>
      <c r="JB41">
        <v>0</v>
      </c>
      <c r="JC41">
        <v>24.9497</v>
      </c>
      <c r="JD41">
        <v>400</v>
      </c>
      <c r="JE41">
        <v>22.0763</v>
      </c>
      <c r="JF41">
        <v>98.151300000000006</v>
      </c>
      <c r="JG41">
        <v>97.543499999999995</v>
      </c>
    </row>
    <row r="42" spans="1:267" x14ac:dyDescent="0.3">
      <c r="A42">
        <v>26</v>
      </c>
      <c r="B42">
        <v>1659735174.0999999</v>
      </c>
      <c r="C42">
        <v>4685</v>
      </c>
      <c r="D42" t="s">
        <v>535</v>
      </c>
      <c r="E42" t="s">
        <v>536</v>
      </c>
      <c r="F42" t="s">
        <v>398</v>
      </c>
      <c r="G42" t="s">
        <v>399</v>
      </c>
      <c r="H42" t="s">
        <v>31</v>
      </c>
      <c r="I42" t="s">
        <v>491</v>
      </c>
      <c r="J42" t="s">
        <v>401</v>
      </c>
      <c r="K42">
        <f t="shared" si="0"/>
        <v>4.3695765218156559</v>
      </c>
      <c r="L42">
        <v>1659735174.0999999</v>
      </c>
      <c r="M42">
        <f t="shared" si="1"/>
        <v>7.6864544015834103E-3</v>
      </c>
      <c r="N42">
        <f t="shared" si="2"/>
        <v>7.6864544015834104</v>
      </c>
      <c r="O42">
        <f t="shared" si="3"/>
        <v>25.119613270152978</v>
      </c>
      <c r="P42">
        <f t="shared" si="4"/>
        <v>366.5</v>
      </c>
      <c r="Q42">
        <f t="shared" si="5"/>
        <v>260.52125661254507</v>
      </c>
      <c r="R42">
        <f t="shared" si="6"/>
        <v>25.91861503027199</v>
      </c>
      <c r="S42">
        <f t="shared" si="7"/>
        <v>36.462177912499996</v>
      </c>
      <c r="T42">
        <f t="shared" si="8"/>
        <v>0.44564924982558191</v>
      </c>
      <c r="U42">
        <f t="shared" si="9"/>
        <v>2.9181225000104183</v>
      </c>
      <c r="V42">
        <f t="shared" si="10"/>
        <v>0.4110002990095295</v>
      </c>
      <c r="W42">
        <f t="shared" si="11"/>
        <v>0.25976339725405417</v>
      </c>
      <c r="X42">
        <f t="shared" si="12"/>
        <v>321.51499786138942</v>
      </c>
      <c r="Y42">
        <f t="shared" si="13"/>
        <v>31.710020666466733</v>
      </c>
      <c r="Z42">
        <f t="shared" si="14"/>
        <v>32.091000000000001</v>
      </c>
      <c r="AA42">
        <f t="shared" si="15"/>
        <v>4.7997332298183677</v>
      </c>
      <c r="AB42">
        <f t="shared" si="16"/>
        <v>63.752963790580083</v>
      </c>
      <c r="AC42">
        <f t="shared" si="17"/>
        <v>3.0121837944249998</v>
      </c>
      <c r="AD42">
        <f t="shared" si="18"/>
        <v>4.7247745286315137</v>
      </c>
      <c r="AE42">
        <f t="shared" si="19"/>
        <v>1.7875494353933679</v>
      </c>
      <c r="AF42">
        <f t="shared" si="20"/>
        <v>-338.97263910982838</v>
      </c>
      <c r="AG42">
        <f t="shared" si="21"/>
        <v>-43.735466021316498</v>
      </c>
      <c r="AH42">
        <f t="shared" si="22"/>
        <v>-3.3973163973571276</v>
      </c>
      <c r="AI42">
        <f t="shared" si="23"/>
        <v>-64.590423667112603</v>
      </c>
      <c r="AJ42">
        <v>0</v>
      </c>
      <c r="AK42">
        <v>0</v>
      </c>
      <c r="AL42">
        <f t="shared" si="24"/>
        <v>1</v>
      </c>
      <c r="AM42">
        <f t="shared" si="25"/>
        <v>0</v>
      </c>
      <c r="AN42">
        <f t="shared" si="26"/>
        <v>51704.773082865569</v>
      </c>
      <c r="AO42" t="s">
        <v>402</v>
      </c>
      <c r="AP42">
        <v>10366.9</v>
      </c>
      <c r="AQ42">
        <v>993.59653846153856</v>
      </c>
      <c r="AR42">
        <v>3431.87</v>
      </c>
      <c r="AS42">
        <f t="shared" si="27"/>
        <v>0.71047955241266758</v>
      </c>
      <c r="AT42">
        <v>-3.9894345373445681</v>
      </c>
      <c r="AU42" t="s">
        <v>537</v>
      </c>
      <c r="AV42">
        <v>10233.5</v>
      </c>
      <c r="AW42">
        <v>787.09352000000001</v>
      </c>
      <c r="AX42">
        <v>1139.23</v>
      </c>
      <c r="AY42">
        <f t="shared" si="28"/>
        <v>0.30910042748172006</v>
      </c>
      <c r="AZ42">
        <v>0.5</v>
      </c>
      <c r="BA42">
        <f t="shared" si="29"/>
        <v>1681.222199928181</v>
      </c>
      <c r="BB42">
        <f t="shared" si="30"/>
        <v>25.119613270152978</v>
      </c>
      <c r="BC42">
        <f t="shared" si="31"/>
        <v>259.83325034477929</v>
      </c>
      <c r="BD42">
        <f t="shared" si="32"/>
        <v>1.7314218078217761E-2</v>
      </c>
      <c r="BE42">
        <f t="shared" si="33"/>
        <v>2.0124470036779227</v>
      </c>
      <c r="BF42">
        <f t="shared" si="34"/>
        <v>627.80776258923345</v>
      </c>
      <c r="BG42" t="s">
        <v>538</v>
      </c>
      <c r="BH42">
        <v>588.92999999999995</v>
      </c>
      <c r="BI42">
        <f t="shared" si="35"/>
        <v>588.92999999999995</v>
      </c>
      <c r="BJ42">
        <f t="shared" si="36"/>
        <v>0.48304556586466307</v>
      </c>
      <c r="BK42">
        <f t="shared" si="37"/>
        <v>0.63989910957659457</v>
      </c>
      <c r="BL42">
        <f t="shared" si="38"/>
        <v>0.80643277733613783</v>
      </c>
      <c r="BM42">
        <f t="shared" si="39"/>
        <v>2.4179640879235818</v>
      </c>
      <c r="BN42">
        <f t="shared" si="40"/>
        <v>0.94027189163328206</v>
      </c>
      <c r="BO42">
        <f t="shared" si="41"/>
        <v>0.47879416235435884</v>
      </c>
      <c r="BP42">
        <f t="shared" si="42"/>
        <v>0.52120583764564121</v>
      </c>
      <c r="BQ42">
        <v>1795</v>
      </c>
      <c r="BR42">
        <v>300</v>
      </c>
      <c r="BS42">
        <v>300</v>
      </c>
      <c r="BT42">
        <v>300</v>
      </c>
      <c r="BU42">
        <v>10233.5</v>
      </c>
      <c r="BV42">
        <v>1039.8900000000001</v>
      </c>
      <c r="BW42">
        <v>-1.08956E-2</v>
      </c>
      <c r="BX42">
        <v>-5.44</v>
      </c>
      <c r="BY42" t="s">
        <v>405</v>
      </c>
      <c r="BZ42" t="s">
        <v>405</v>
      </c>
      <c r="CA42" t="s">
        <v>405</v>
      </c>
      <c r="CB42" t="s">
        <v>405</v>
      </c>
      <c r="CC42" t="s">
        <v>405</v>
      </c>
      <c r="CD42" t="s">
        <v>405</v>
      </c>
      <c r="CE42" t="s">
        <v>405</v>
      </c>
      <c r="CF42" t="s">
        <v>405</v>
      </c>
      <c r="CG42" t="s">
        <v>405</v>
      </c>
      <c r="CH42" t="s">
        <v>405</v>
      </c>
      <c r="CI42">
        <f t="shared" si="43"/>
        <v>2000.03</v>
      </c>
      <c r="CJ42">
        <f t="shared" si="44"/>
        <v>1681.222199928181</v>
      </c>
      <c r="CK42">
        <f t="shared" si="45"/>
        <v>0.84059849098672568</v>
      </c>
      <c r="CL42">
        <f t="shared" si="46"/>
        <v>0.16075508760438065</v>
      </c>
      <c r="CM42">
        <v>6</v>
      </c>
      <c r="CN42">
        <v>0.5</v>
      </c>
      <c r="CO42" t="s">
        <v>406</v>
      </c>
      <c r="CP42">
        <v>2</v>
      </c>
      <c r="CQ42">
        <v>1659735174.0999999</v>
      </c>
      <c r="CR42">
        <v>366.5</v>
      </c>
      <c r="CS42">
        <v>400.017</v>
      </c>
      <c r="CT42">
        <v>30.277000000000001</v>
      </c>
      <c r="CU42">
        <v>21.334399999999999</v>
      </c>
      <c r="CV42">
        <v>364.91399999999999</v>
      </c>
      <c r="CW42">
        <v>30.206600000000002</v>
      </c>
      <c r="CX42">
        <v>500.10500000000002</v>
      </c>
      <c r="CY42">
        <v>99.387299999999996</v>
      </c>
      <c r="CZ42">
        <v>0.10022499999999999</v>
      </c>
      <c r="DA42">
        <v>31.812999999999999</v>
      </c>
      <c r="DB42">
        <v>32.091000000000001</v>
      </c>
      <c r="DC42">
        <v>999.9</v>
      </c>
      <c r="DD42">
        <v>0</v>
      </c>
      <c r="DE42">
        <v>0</v>
      </c>
      <c r="DF42">
        <v>9996.25</v>
      </c>
      <c r="DG42">
        <v>0</v>
      </c>
      <c r="DH42">
        <v>810.85900000000004</v>
      </c>
      <c r="DI42">
        <v>-33.516399999999997</v>
      </c>
      <c r="DJ42">
        <v>377.94299999999998</v>
      </c>
      <c r="DK42">
        <v>408.73700000000002</v>
      </c>
      <c r="DL42">
        <v>8.9425899999999992</v>
      </c>
      <c r="DM42">
        <v>400.017</v>
      </c>
      <c r="DN42">
        <v>21.334399999999999</v>
      </c>
      <c r="DO42">
        <v>3.0091399999999999</v>
      </c>
      <c r="DP42">
        <v>2.1203599999999998</v>
      </c>
      <c r="DQ42">
        <v>24.078600000000002</v>
      </c>
      <c r="DR42">
        <v>18.373000000000001</v>
      </c>
      <c r="DS42">
        <v>2000.03</v>
      </c>
      <c r="DT42">
        <v>0.98000100000000001</v>
      </c>
      <c r="DU42">
        <v>1.9999200000000002E-2</v>
      </c>
      <c r="DV42">
        <v>0</v>
      </c>
      <c r="DW42">
        <v>788.38699999999994</v>
      </c>
      <c r="DX42">
        <v>5.0001199999999999</v>
      </c>
      <c r="DY42">
        <v>15996.1</v>
      </c>
      <c r="DZ42">
        <v>16032.3</v>
      </c>
      <c r="EA42">
        <v>50.25</v>
      </c>
      <c r="EB42">
        <v>51.25</v>
      </c>
      <c r="EC42">
        <v>50.875</v>
      </c>
      <c r="ED42">
        <v>51.625</v>
      </c>
      <c r="EE42">
        <v>51.75</v>
      </c>
      <c r="EF42">
        <v>1955.13</v>
      </c>
      <c r="EG42">
        <v>39.9</v>
      </c>
      <c r="EH42">
        <v>0</v>
      </c>
      <c r="EI42">
        <v>125.80000019073491</v>
      </c>
      <c r="EJ42">
        <v>0</v>
      </c>
      <c r="EK42">
        <v>787.09352000000001</v>
      </c>
      <c r="EL42">
        <v>8.469384609480203</v>
      </c>
      <c r="EM42">
        <v>172.53076897734149</v>
      </c>
      <c r="EN42">
        <v>15975.224</v>
      </c>
      <c r="EO42">
        <v>15</v>
      </c>
      <c r="EP42">
        <v>1659735125.0999999</v>
      </c>
      <c r="EQ42" t="s">
        <v>539</v>
      </c>
      <c r="ER42">
        <v>1659735115.0999999</v>
      </c>
      <c r="ES42">
        <v>1659735125.0999999</v>
      </c>
      <c r="ET42">
        <v>52</v>
      </c>
      <c r="EU42">
        <v>7.2999999999999995E-2</v>
      </c>
      <c r="EV42">
        <v>8.0000000000000002E-3</v>
      </c>
      <c r="EW42">
        <v>1.655</v>
      </c>
      <c r="EX42">
        <v>-0.16700000000000001</v>
      </c>
      <c r="EY42">
        <v>400</v>
      </c>
      <c r="EZ42">
        <v>22</v>
      </c>
      <c r="FA42">
        <v>0.06</v>
      </c>
      <c r="FB42">
        <v>0.01</v>
      </c>
      <c r="FC42">
        <v>25.071100814036889</v>
      </c>
      <c r="FD42">
        <v>-0.32933667899054542</v>
      </c>
      <c r="FE42">
        <v>9.1091681771219721E-2</v>
      </c>
      <c r="FF42">
        <v>1</v>
      </c>
      <c r="FG42">
        <v>0.44805097533753352</v>
      </c>
      <c r="FH42">
        <v>8.3562909671803326E-2</v>
      </c>
      <c r="FI42">
        <v>1.7750809449569471E-2</v>
      </c>
      <c r="FJ42">
        <v>1</v>
      </c>
      <c r="FK42">
        <v>2</v>
      </c>
      <c r="FL42">
        <v>2</v>
      </c>
      <c r="FM42" t="s">
        <v>408</v>
      </c>
      <c r="FN42">
        <v>2.9265099999999999</v>
      </c>
      <c r="FO42">
        <v>2.7031200000000002</v>
      </c>
      <c r="FP42">
        <v>8.8980199999999995E-2</v>
      </c>
      <c r="FQ42">
        <v>9.6209100000000006E-2</v>
      </c>
      <c r="FR42">
        <v>0.132414</v>
      </c>
      <c r="FS42">
        <v>0.103238</v>
      </c>
      <c r="FT42">
        <v>31630.1</v>
      </c>
      <c r="FU42">
        <v>17300.099999999999</v>
      </c>
      <c r="FV42">
        <v>31221.200000000001</v>
      </c>
      <c r="FW42">
        <v>20846</v>
      </c>
      <c r="FX42">
        <v>36764.699999999997</v>
      </c>
      <c r="FY42">
        <v>31832.3</v>
      </c>
      <c r="FZ42">
        <v>47278.1</v>
      </c>
      <c r="GA42">
        <v>39901.300000000003</v>
      </c>
      <c r="GB42">
        <v>1.85148</v>
      </c>
      <c r="GC42">
        <v>1.7622199999999999</v>
      </c>
      <c r="GD42">
        <v>5.5588800000000001E-2</v>
      </c>
      <c r="GE42">
        <v>0</v>
      </c>
      <c r="GF42">
        <v>31.188800000000001</v>
      </c>
      <c r="GG42">
        <v>999.9</v>
      </c>
      <c r="GH42">
        <v>43.5</v>
      </c>
      <c r="GI42">
        <v>44.6</v>
      </c>
      <c r="GJ42">
        <v>41.324100000000001</v>
      </c>
      <c r="GK42">
        <v>61.528399999999998</v>
      </c>
      <c r="GL42">
        <v>18.777999999999999</v>
      </c>
      <c r="GM42">
        <v>1</v>
      </c>
      <c r="GN42">
        <v>1.14415</v>
      </c>
      <c r="GO42">
        <v>5.0484099999999996</v>
      </c>
      <c r="GP42">
        <v>20.057200000000002</v>
      </c>
      <c r="GQ42">
        <v>5.1918300000000004</v>
      </c>
      <c r="GR42">
        <v>11.950100000000001</v>
      </c>
      <c r="GS42">
        <v>4.9929500000000004</v>
      </c>
      <c r="GT42">
        <v>3.29108</v>
      </c>
      <c r="GU42">
        <v>9999</v>
      </c>
      <c r="GV42">
        <v>9999</v>
      </c>
      <c r="GW42">
        <v>9999</v>
      </c>
      <c r="GX42">
        <v>999.9</v>
      </c>
      <c r="GY42">
        <v>1.8766099999999999</v>
      </c>
      <c r="GZ42">
        <v>1.8755999999999999</v>
      </c>
      <c r="HA42">
        <v>1.8760699999999999</v>
      </c>
      <c r="HB42">
        <v>1.87958</v>
      </c>
      <c r="HC42">
        <v>1.87317</v>
      </c>
      <c r="HD42">
        <v>1.87094</v>
      </c>
      <c r="HE42">
        <v>1.8730199999999999</v>
      </c>
      <c r="HF42">
        <v>1.87592</v>
      </c>
      <c r="HG42">
        <v>0</v>
      </c>
      <c r="HH42">
        <v>0</v>
      </c>
      <c r="HI42">
        <v>0</v>
      </c>
      <c r="HJ42">
        <v>0</v>
      </c>
      <c r="HK42" t="s">
        <v>409</v>
      </c>
      <c r="HL42" t="s">
        <v>410</v>
      </c>
      <c r="HM42" t="s">
        <v>411</v>
      </c>
      <c r="HN42" t="s">
        <v>411</v>
      </c>
      <c r="HO42" t="s">
        <v>411</v>
      </c>
      <c r="HP42" t="s">
        <v>411</v>
      </c>
      <c r="HQ42">
        <v>0</v>
      </c>
      <c r="HR42">
        <v>100</v>
      </c>
      <c r="HS42">
        <v>100</v>
      </c>
      <c r="HT42">
        <v>1.5860000000000001</v>
      </c>
      <c r="HU42">
        <v>7.0400000000000004E-2</v>
      </c>
      <c r="HV42">
        <v>0.8761040044574564</v>
      </c>
      <c r="HW42">
        <v>1.812336702895212E-3</v>
      </c>
      <c r="HX42">
        <v>3.8619255251623539E-7</v>
      </c>
      <c r="HY42">
        <v>-5.7368983599850312E-11</v>
      </c>
      <c r="HZ42">
        <v>-0.25911988237090522</v>
      </c>
      <c r="IA42">
        <v>-3.0293124852242E-2</v>
      </c>
      <c r="IB42">
        <v>2.0697258898176802E-3</v>
      </c>
      <c r="IC42">
        <v>-2.3362980786251589E-5</v>
      </c>
      <c r="ID42">
        <v>3</v>
      </c>
      <c r="IE42">
        <v>2169</v>
      </c>
      <c r="IF42">
        <v>1</v>
      </c>
      <c r="IG42">
        <v>29</v>
      </c>
      <c r="IH42">
        <v>1</v>
      </c>
      <c r="II42">
        <v>0.8</v>
      </c>
      <c r="IJ42">
        <v>1.00342</v>
      </c>
      <c r="IK42">
        <v>2.4389599999999998</v>
      </c>
      <c r="IL42">
        <v>1.5490699999999999</v>
      </c>
      <c r="IM42">
        <v>2.2961399999999998</v>
      </c>
      <c r="IN42">
        <v>1.5918000000000001</v>
      </c>
      <c r="IO42">
        <v>2.3925800000000002</v>
      </c>
      <c r="IP42">
        <v>48.5779</v>
      </c>
      <c r="IQ42">
        <v>23.938700000000001</v>
      </c>
      <c r="IR42">
        <v>18</v>
      </c>
      <c r="IS42">
        <v>509.70499999999998</v>
      </c>
      <c r="IT42">
        <v>423.38900000000001</v>
      </c>
      <c r="IU42">
        <v>24.743099999999998</v>
      </c>
      <c r="IV42">
        <v>40.765300000000003</v>
      </c>
      <c r="IW42">
        <v>30.000800000000002</v>
      </c>
      <c r="IX42">
        <v>40.890599999999999</v>
      </c>
      <c r="IY42">
        <v>40.908200000000001</v>
      </c>
      <c r="IZ42">
        <v>20.1297</v>
      </c>
      <c r="JA42">
        <v>48.786799999999999</v>
      </c>
      <c r="JB42">
        <v>0</v>
      </c>
      <c r="JC42">
        <v>24.752400000000002</v>
      </c>
      <c r="JD42">
        <v>400</v>
      </c>
      <c r="JE42">
        <v>21.15</v>
      </c>
      <c r="JF42">
        <v>98.148700000000005</v>
      </c>
      <c r="JG42">
        <v>97.5398</v>
      </c>
    </row>
    <row r="43" spans="1:267" x14ac:dyDescent="0.3">
      <c r="A43">
        <v>27</v>
      </c>
      <c r="B43">
        <v>1659735309.5</v>
      </c>
      <c r="C43">
        <v>4820.4000000953674</v>
      </c>
      <c r="D43" t="s">
        <v>540</v>
      </c>
      <c r="E43" t="s">
        <v>541</v>
      </c>
      <c r="F43" t="s">
        <v>398</v>
      </c>
      <c r="G43" t="s">
        <v>399</v>
      </c>
      <c r="H43" t="s">
        <v>31</v>
      </c>
      <c r="I43" t="s">
        <v>491</v>
      </c>
      <c r="J43" t="s">
        <v>401</v>
      </c>
      <c r="K43">
        <f t="shared" si="0"/>
        <v>4.0249020477608592</v>
      </c>
      <c r="L43">
        <v>1659735309.5</v>
      </c>
      <c r="M43">
        <f t="shared" si="1"/>
        <v>6.9618018810615207E-3</v>
      </c>
      <c r="N43">
        <f t="shared" si="2"/>
        <v>6.961801881061521</v>
      </c>
      <c r="O43">
        <f t="shared" si="3"/>
        <v>35.354114765546086</v>
      </c>
      <c r="P43">
        <f t="shared" si="4"/>
        <v>552.90800000000002</v>
      </c>
      <c r="Q43">
        <f t="shared" si="5"/>
        <v>385.08442920637196</v>
      </c>
      <c r="R43">
        <f t="shared" si="6"/>
        <v>38.310337006200839</v>
      </c>
      <c r="S43">
        <f t="shared" si="7"/>
        <v>55.006357585216001</v>
      </c>
      <c r="T43">
        <f t="shared" si="8"/>
        <v>0.39157861133330207</v>
      </c>
      <c r="U43">
        <f t="shared" si="9"/>
        <v>2.917870126514396</v>
      </c>
      <c r="V43">
        <f t="shared" si="10"/>
        <v>0.36455217631097864</v>
      </c>
      <c r="W43">
        <f t="shared" si="11"/>
        <v>0.23011769629232312</v>
      </c>
      <c r="X43">
        <f t="shared" si="12"/>
        <v>321.51499786138942</v>
      </c>
      <c r="Y43">
        <f t="shared" si="13"/>
        <v>31.819441680374361</v>
      </c>
      <c r="Z43">
        <f t="shared" si="14"/>
        <v>32.042700000000004</v>
      </c>
      <c r="AA43">
        <f t="shared" si="15"/>
        <v>4.7866360090412687</v>
      </c>
      <c r="AB43">
        <f t="shared" si="16"/>
        <v>62.946012258581504</v>
      </c>
      <c r="AC43">
        <f t="shared" si="17"/>
        <v>2.9607497188511998</v>
      </c>
      <c r="AD43">
        <f t="shared" si="18"/>
        <v>4.7036334989553801</v>
      </c>
      <c r="AE43">
        <f t="shared" si="19"/>
        <v>1.825886290190069</v>
      </c>
      <c r="AF43">
        <f t="shared" si="20"/>
        <v>-307.01546295481307</v>
      </c>
      <c r="AG43">
        <f t="shared" si="21"/>
        <v>-48.576776563687702</v>
      </c>
      <c r="AH43">
        <f t="shared" si="22"/>
        <v>-3.771345584581649</v>
      </c>
      <c r="AI43">
        <f t="shared" si="23"/>
        <v>-37.848587241692996</v>
      </c>
      <c r="AJ43">
        <v>0</v>
      </c>
      <c r="AK43">
        <v>0</v>
      </c>
      <c r="AL43">
        <f t="shared" si="24"/>
        <v>1</v>
      </c>
      <c r="AM43">
        <f t="shared" si="25"/>
        <v>0</v>
      </c>
      <c r="AN43">
        <f t="shared" si="26"/>
        <v>51711.001978830449</v>
      </c>
      <c r="AO43" t="s">
        <v>402</v>
      </c>
      <c r="AP43">
        <v>10366.9</v>
      </c>
      <c r="AQ43">
        <v>993.59653846153856</v>
      </c>
      <c r="AR43">
        <v>3431.87</v>
      </c>
      <c r="AS43">
        <f t="shared" si="27"/>
        <v>0.71047955241266758</v>
      </c>
      <c r="AT43">
        <v>-3.9894345373445681</v>
      </c>
      <c r="AU43" t="s">
        <v>542</v>
      </c>
      <c r="AV43">
        <v>10234</v>
      </c>
      <c r="AW43">
        <v>848.46396153846149</v>
      </c>
      <c r="AX43">
        <v>1277.4000000000001</v>
      </c>
      <c r="AY43">
        <f t="shared" si="28"/>
        <v>0.33578835013428732</v>
      </c>
      <c r="AZ43">
        <v>0.5</v>
      </c>
      <c r="BA43">
        <f t="shared" si="29"/>
        <v>1681.222199928181</v>
      </c>
      <c r="BB43">
        <f t="shared" si="30"/>
        <v>35.354114765546086</v>
      </c>
      <c r="BC43">
        <f t="shared" si="31"/>
        <v>282.26741436151042</v>
      </c>
      <c r="BD43">
        <f t="shared" si="32"/>
        <v>2.3401754571508358E-2</v>
      </c>
      <c r="BE43">
        <f t="shared" si="33"/>
        <v>1.686605605135431</v>
      </c>
      <c r="BF43">
        <f t="shared" si="34"/>
        <v>667.60195679035292</v>
      </c>
      <c r="BG43" t="s">
        <v>543</v>
      </c>
      <c r="BH43">
        <v>613.61</v>
      </c>
      <c r="BI43">
        <f t="shared" si="35"/>
        <v>613.61</v>
      </c>
      <c r="BJ43">
        <f t="shared" si="36"/>
        <v>0.5196414592140286</v>
      </c>
      <c r="BK43">
        <f t="shared" si="37"/>
        <v>0.6461923778025257</v>
      </c>
      <c r="BL43">
        <f t="shared" si="38"/>
        <v>0.76446814701269572</v>
      </c>
      <c r="BM43">
        <f t="shared" si="39"/>
        <v>1.5113840970660903</v>
      </c>
      <c r="BN43">
        <f t="shared" si="40"/>
        <v>0.88360474490855834</v>
      </c>
      <c r="BO43">
        <f t="shared" si="41"/>
        <v>0.46732698490156638</v>
      </c>
      <c r="BP43">
        <f t="shared" si="42"/>
        <v>0.53267301509843357</v>
      </c>
      <c r="BQ43">
        <v>1797</v>
      </c>
      <c r="BR43">
        <v>300</v>
      </c>
      <c r="BS43">
        <v>300</v>
      </c>
      <c r="BT43">
        <v>300</v>
      </c>
      <c r="BU43">
        <v>10234</v>
      </c>
      <c r="BV43">
        <v>1166.72</v>
      </c>
      <c r="BW43">
        <v>-1.0896599999999999E-2</v>
      </c>
      <c r="BX43">
        <v>0.97</v>
      </c>
      <c r="BY43" t="s">
        <v>405</v>
      </c>
      <c r="BZ43" t="s">
        <v>405</v>
      </c>
      <c r="CA43" t="s">
        <v>405</v>
      </c>
      <c r="CB43" t="s">
        <v>405</v>
      </c>
      <c r="CC43" t="s">
        <v>405</v>
      </c>
      <c r="CD43" t="s">
        <v>405</v>
      </c>
      <c r="CE43" t="s">
        <v>405</v>
      </c>
      <c r="CF43" t="s">
        <v>405</v>
      </c>
      <c r="CG43" t="s">
        <v>405</v>
      </c>
      <c r="CH43" t="s">
        <v>405</v>
      </c>
      <c r="CI43">
        <f t="shared" si="43"/>
        <v>2000.03</v>
      </c>
      <c r="CJ43">
        <f t="shared" si="44"/>
        <v>1681.222199928181</v>
      </c>
      <c r="CK43">
        <f t="shared" si="45"/>
        <v>0.84059849098672568</v>
      </c>
      <c r="CL43">
        <f t="shared" si="46"/>
        <v>0.16075508760438065</v>
      </c>
      <c r="CM43">
        <v>6</v>
      </c>
      <c r="CN43">
        <v>0.5</v>
      </c>
      <c r="CO43" t="s">
        <v>406</v>
      </c>
      <c r="CP43">
        <v>2</v>
      </c>
      <c r="CQ43">
        <v>1659735309.5</v>
      </c>
      <c r="CR43">
        <v>552.90800000000002</v>
      </c>
      <c r="CS43">
        <v>599.94600000000003</v>
      </c>
      <c r="CT43">
        <v>29.7606</v>
      </c>
      <c r="CU43">
        <v>21.656099999999999</v>
      </c>
      <c r="CV43">
        <v>550.52499999999998</v>
      </c>
      <c r="CW43">
        <v>29.705100000000002</v>
      </c>
      <c r="CX43">
        <v>500.06400000000002</v>
      </c>
      <c r="CY43">
        <v>99.385400000000004</v>
      </c>
      <c r="CZ43">
        <v>0.100152</v>
      </c>
      <c r="DA43">
        <v>31.733899999999998</v>
      </c>
      <c r="DB43">
        <v>32.042700000000004</v>
      </c>
      <c r="DC43">
        <v>999.9</v>
      </c>
      <c r="DD43">
        <v>0</v>
      </c>
      <c r="DE43">
        <v>0</v>
      </c>
      <c r="DF43">
        <v>9995</v>
      </c>
      <c r="DG43">
        <v>0</v>
      </c>
      <c r="DH43">
        <v>798.48400000000004</v>
      </c>
      <c r="DI43">
        <v>-47.0379</v>
      </c>
      <c r="DJ43">
        <v>569.86800000000005</v>
      </c>
      <c r="DK43">
        <v>613.226</v>
      </c>
      <c r="DL43">
        <v>8.1044599999999996</v>
      </c>
      <c r="DM43">
        <v>599.94600000000003</v>
      </c>
      <c r="DN43">
        <v>21.656099999999999</v>
      </c>
      <c r="DO43">
        <v>2.95777</v>
      </c>
      <c r="DP43">
        <v>2.1523099999999999</v>
      </c>
      <c r="DQ43">
        <v>23.792100000000001</v>
      </c>
      <c r="DR43">
        <v>18.611699999999999</v>
      </c>
      <c r="DS43">
        <v>2000.03</v>
      </c>
      <c r="DT43">
        <v>0.98000100000000001</v>
      </c>
      <c r="DU43">
        <v>1.9999200000000002E-2</v>
      </c>
      <c r="DV43">
        <v>0</v>
      </c>
      <c r="DW43">
        <v>848.24199999999996</v>
      </c>
      <c r="DX43">
        <v>5.0001199999999999</v>
      </c>
      <c r="DY43">
        <v>17242.5</v>
      </c>
      <c r="DZ43">
        <v>16032.3</v>
      </c>
      <c r="EA43">
        <v>50.375</v>
      </c>
      <c r="EB43">
        <v>51.311999999999998</v>
      </c>
      <c r="EC43">
        <v>50.936999999999998</v>
      </c>
      <c r="ED43">
        <v>51.686999999999998</v>
      </c>
      <c r="EE43">
        <v>51.811999999999998</v>
      </c>
      <c r="EF43">
        <v>1955.13</v>
      </c>
      <c r="EG43">
        <v>39.9</v>
      </c>
      <c r="EH43">
        <v>0</v>
      </c>
      <c r="EI43">
        <v>134.80000019073489</v>
      </c>
      <c r="EJ43">
        <v>0</v>
      </c>
      <c r="EK43">
        <v>848.46396153846149</v>
      </c>
      <c r="EL43">
        <v>0.16140170405963919</v>
      </c>
      <c r="EM43">
        <v>26.403418995518141</v>
      </c>
      <c r="EN43">
        <v>17233.77307692308</v>
      </c>
      <c r="EO43">
        <v>15</v>
      </c>
      <c r="EP43">
        <v>1659735266</v>
      </c>
      <c r="EQ43" t="s">
        <v>544</v>
      </c>
      <c r="ER43">
        <v>1659735266</v>
      </c>
      <c r="ES43">
        <v>1659735259.5</v>
      </c>
      <c r="ET43">
        <v>53</v>
      </c>
      <c r="EU43">
        <v>0.40200000000000002</v>
      </c>
      <c r="EV43">
        <v>1E-3</v>
      </c>
      <c r="EW43">
        <v>2.4870000000000001</v>
      </c>
      <c r="EX43">
        <v>-0.16900000000000001</v>
      </c>
      <c r="EY43">
        <v>600</v>
      </c>
      <c r="EZ43">
        <v>22</v>
      </c>
      <c r="FA43">
        <v>0.04</v>
      </c>
      <c r="FB43">
        <v>0.01</v>
      </c>
      <c r="FC43">
        <v>35.513385583480201</v>
      </c>
      <c r="FD43">
        <v>-0.69094945515102513</v>
      </c>
      <c r="FE43">
        <v>0.14170262033975939</v>
      </c>
      <c r="FF43">
        <v>1</v>
      </c>
      <c r="FG43">
        <v>0.39963856491675193</v>
      </c>
      <c r="FH43">
        <v>4.1921983175355469E-2</v>
      </c>
      <c r="FI43">
        <v>1.053757216819835E-2</v>
      </c>
      <c r="FJ43">
        <v>1</v>
      </c>
      <c r="FK43">
        <v>2</v>
      </c>
      <c r="FL43">
        <v>2</v>
      </c>
      <c r="FM43" t="s">
        <v>408</v>
      </c>
      <c r="FN43">
        <v>2.92638</v>
      </c>
      <c r="FO43">
        <v>2.70303</v>
      </c>
      <c r="FP43">
        <v>0.121548</v>
      </c>
      <c r="FQ43">
        <v>0.12978000000000001</v>
      </c>
      <c r="FR43">
        <v>0.13087799999999999</v>
      </c>
      <c r="FS43">
        <v>0.104326</v>
      </c>
      <c r="FT43">
        <v>30495.7</v>
      </c>
      <c r="FU43">
        <v>16654.900000000001</v>
      </c>
      <c r="FV43">
        <v>31220.2</v>
      </c>
      <c r="FW43">
        <v>20844.900000000001</v>
      </c>
      <c r="FX43">
        <v>36828</v>
      </c>
      <c r="FY43">
        <v>31793.3</v>
      </c>
      <c r="FZ43">
        <v>47276.5</v>
      </c>
      <c r="GA43">
        <v>39899.599999999999</v>
      </c>
      <c r="GB43">
        <v>1.8511</v>
      </c>
      <c r="GC43">
        <v>1.76095</v>
      </c>
      <c r="GD43">
        <v>5.6494000000000003E-2</v>
      </c>
      <c r="GE43">
        <v>0</v>
      </c>
      <c r="GF43">
        <v>31.125699999999998</v>
      </c>
      <c r="GG43">
        <v>999.9</v>
      </c>
      <c r="GH43">
        <v>43.6</v>
      </c>
      <c r="GI43">
        <v>44.8</v>
      </c>
      <c r="GJ43">
        <v>41.850200000000001</v>
      </c>
      <c r="GK43">
        <v>61.6785</v>
      </c>
      <c r="GL43">
        <v>18.485600000000002</v>
      </c>
      <c r="GM43">
        <v>1</v>
      </c>
      <c r="GN43">
        <v>1.1489400000000001</v>
      </c>
      <c r="GO43">
        <v>5.5569600000000001</v>
      </c>
      <c r="GP43">
        <v>20.042400000000001</v>
      </c>
      <c r="GQ43">
        <v>5.19198</v>
      </c>
      <c r="GR43">
        <v>11.950100000000001</v>
      </c>
      <c r="GS43">
        <v>4.9930000000000003</v>
      </c>
      <c r="GT43">
        <v>3.29108</v>
      </c>
      <c r="GU43">
        <v>9999</v>
      </c>
      <c r="GV43">
        <v>9999</v>
      </c>
      <c r="GW43">
        <v>9999</v>
      </c>
      <c r="GX43">
        <v>999.9</v>
      </c>
      <c r="GY43">
        <v>1.8766099999999999</v>
      </c>
      <c r="GZ43">
        <v>1.87561</v>
      </c>
      <c r="HA43">
        <v>1.8760699999999999</v>
      </c>
      <c r="HB43">
        <v>1.8795999999999999</v>
      </c>
      <c r="HC43">
        <v>1.87317</v>
      </c>
      <c r="HD43">
        <v>1.87093</v>
      </c>
      <c r="HE43">
        <v>1.8730199999999999</v>
      </c>
      <c r="HF43">
        <v>1.87592</v>
      </c>
      <c r="HG43">
        <v>0</v>
      </c>
      <c r="HH43">
        <v>0</v>
      </c>
      <c r="HI43">
        <v>0</v>
      </c>
      <c r="HJ43">
        <v>0</v>
      </c>
      <c r="HK43" t="s">
        <v>409</v>
      </c>
      <c r="HL43" t="s">
        <v>410</v>
      </c>
      <c r="HM43" t="s">
        <v>411</v>
      </c>
      <c r="HN43" t="s">
        <v>411</v>
      </c>
      <c r="HO43" t="s">
        <v>411</v>
      </c>
      <c r="HP43" t="s">
        <v>411</v>
      </c>
      <c r="HQ43">
        <v>0</v>
      </c>
      <c r="HR43">
        <v>100</v>
      </c>
      <c r="HS43">
        <v>100</v>
      </c>
      <c r="HT43">
        <v>2.383</v>
      </c>
      <c r="HU43">
        <v>5.5500000000000001E-2</v>
      </c>
      <c r="HV43">
        <v>1.278016537332161</v>
      </c>
      <c r="HW43">
        <v>1.812336702895212E-3</v>
      </c>
      <c r="HX43">
        <v>3.8619255251623539E-7</v>
      </c>
      <c r="HY43">
        <v>-5.7368983599850312E-11</v>
      </c>
      <c r="HZ43">
        <v>-0.25859294195314447</v>
      </c>
      <c r="IA43">
        <v>-3.0293124852242E-2</v>
      </c>
      <c r="IB43">
        <v>2.0697258898176802E-3</v>
      </c>
      <c r="IC43">
        <v>-2.3362980786251589E-5</v>
      </c>
      <c r="ID43">
        <v>3</v>
      </c>
      <c r="IE43">
        <v>2169</v>
      </c>
      <c r="IF43">
        <v>1</v>
      </c>
      <c r="IG43">
        <v>29</v>
      </c>
      <c r="IH43">
        <v>0.7</v>
      </c>
      <c r="II43">
        <v>0.8</v>
      </c>
      <c r="IJ43">
        <v>1.3940399999999999</v>
      </c>
      <c r="IK43">
        <v>2.4352999999999998</v>
      </c>
      <c r="IL43">
        <v>1.5490699999999999</v>
      </c>
      <c r="IM43">
        <v>2.2961399999999998</v>
      </c>
      <c r="IN43">
        <v>1.5918000000000001</v>
      </c>
      <c r="IO43">
        <v>2.3144499999999999</v>
      </c>
      <c r="IP43">
        <v>48.7637</v>
      </c>
      <c r="IQ43">
        <v>23.921099999999999</v>
      </c>
      <c r="IR43">
        <v>18</v>
      </c>
      <c r="IS43">
        <v>509.47800000000001</v>
      </c>
      <c r="IT43">
        <v>422.54199999999997</v>
      </c>
      <c r="IU43">
        <v>24.547899999999998</v>
      </c>
      <c r="IV43">
        <v>40.7898</v>
      </c>
      <c r="IW43">
        <v>30.001300000000001</v>
      </c>
      <c r="IX43">
        <v>40.894799999999996</v>
      </c>
      <c r="IY43">
        <v>40.904200000000003</v>
      </c>
      <c r="IZ43">
        <v>27.938800000000001</v>
      </c>
      <c r="JA43">
        <v>48.344499999999996</v>
      </c>
      <c r="JB43">
        <v>0</v>
      </c>
      <c r="JC43">
        <v>24.5154</v>
      </c>
      <c r="JD43">
        <v>600</v>
      </c>
      <c r="JE43">
        <v>21.624500000000001</v>
      </c>
      <c r="JF43">
        <v>98.145399999999995</v>
      </c>
      <c r="JG43">
        <v>97.5351</v>
      </c>
    </row>
    <row r="44" spans="1:267" x14ac:dyDescent="0.3">
      <c r="A44">
        <v>28</v>
      </c>
      <c r="B44">
        <v>1659735494.5</v>
      </c>
      <c r="C44">
        <v>5005.4000000953674</v>
      </c>
      <c r="D44" t="s">
        <v>545</v>
      </c>
      <c r="E44" t="s">
        <v>546</v>
      </c>
      <c r="F44" t="s">
        <v>398</v>
      </c>
      <c r="G44" t="s">
        <v>399</v>
      </c>
      <c r="H44" t="s">
        <v>31</v>
      </c>
      <c r="I44" t="s">
        <v>491</v>
      </c>
      <c r="J44" t="s">
        <v>401</v>
      </c>
      <c r="K44">
        <f t="shared" si="0"/>
        <v>2.8431602993208083</v>
      </c>
      <c r="L44">
        <v>1659735494.5</v>
      </c>
      <c r="M44">
        <f t="shared" si="1"/>
        <v>4.5334525356513699E-3</v>
      </c>
      <c r="N44">
        <f t="shared" si="2"/>
        <v>4.53345253565137</v>
      </c>
      <c r="O44">
        <f t="shared" si="3"/>
        <v>36.957899406460776</v>
      </c>
      <c r="P44">
        <f t="shared" si="4"/>
        <v>751.63699999999994</v>
      </c>
      <c r="Q44">
        <f t="shared" si="5"/>
        <v>445.67946587700334</v>
      </c>
      <c r="R44">
        <f t="shared" si="6"/>
        <v>44.337036936673201</v>
      </c>
      <c r="S44">
        <f t="shared" si="7"/>
        <v>74.774271608840991</v>
      </c>
      <c r="T44">
        <f t="shared" si="8"/>
        <v>0.21470150684107334</v>
      </c>
      <c r="U44">
        <f t="shared" si="9"/>
        <v>2.9194559592005307</v>
      </c>
      <c r="V44">
        <f t="shared" si="10"/>
        <v>0.20629951759763152</v>
      </c>
      <c r="W44">
        <f t="shared" si="11"/>
        <v>0.1296646876315066</v>
      </c>
      <c r="X44">
        <f t="shared" si="12"/>
        <v>321.49265386137972</v>
      </c>
      <c r="Y44">
        <f t="shared" si="13"/>
        <v>32.173280094131108</v>
      </c>
      <c r="Z44">
        <f t="shared" si="14"/>
        <v>32.023499999999999</v>
      </c>
      <c r="AA44">
        <f t="shared" si="15"/>
        <v>4.7814383087841446</v>
      </c>
      <c r="AB44">
        <f t="shared" si="16"/>
        <v>57.823212688516911</v>
      </c>
      <c r="AC44">
        <f t="shared" si="17"/>
        <v>2.6772666526052999</v>
      </c>
      <c r="AD44">
        <f t="shared" si="18"/>
        <v>4.6300897652076971</v>
      </c>
      <c r="AE44">
        <f t="shared" si="19"/>
        <v>2.1041716561788446</v>
      </c>
      <c r="AF44">
        <f t="shared" si="20"/>
        <v>-199.92525682222541</v>
      </c>
      <c r="AG44">
        <f t="shared" si="21"/>
        <v>-89.273712126196017</v>
      </c>
      <c r="AH44">
        <f t="shared" si="22"/>
        <v>-6.9170547236877526</v>
      </c>
      <c r="AI44">
        <f t="shared" si="23"/>
        <v>25.376630189270571</v>
      </c>
      <c r="AJ44">
        <v>0</v>
      </c>
      <c r="AK44">
        <v>0</v>
      </c>
      <c r="AL44">
        <f t="shared" si="24"/>
        <v>1</v>
      </c>
      <c r="AM44">
        <f t="shared" si="25"/>
        <v>0</v>
      </c>
      <c r="AN44">
        <f t="shared" si="26"/>
        <v>51803.066156594112</v>
      </c>
      <c r="AO44" t="s">
        <v>402</v>
      </c>
      <c r="AP44">
        <v>10366.9</v>
      </c>
      <c r="AQ44">
        <v>993.59653846153856</v>
      </c>
      <c r="AR44">
        <v>3431.87</v>
      </c>
      <c r="AS44">
        <f t="shared" si="27"/>
        <v>0.71047955241266758</v>
      </c>
      <c r="AT44">
        <v>-3.9894345373445681</v>
      </c>
      <c r="AU44" t="s">
        <v>547</v>
      </c>
      <c r="AV44">
        <v>10233.4</v>
      </c>
      <c r="AW44">
        <v>848.62484000000006</v>
      </c>
      <c r="AX44">
        <v>1301.52</v>
      </c>
      <c r="AY44">
        <f t="shared" si="28"/>
        <v>0.34797403036449681</v>
      </c>
      <c r="AZ44">
        <v>0.5</v>
      </c>
      <c r="BA44">
        <f t="shared" si="29"/>
        <v>1681.1045999281762</v>
      </c>
      <c r="BB44">
        <f t="shared" si="30"/>
        <v>36.957899406460776</v>
      </c>
      <c r="BC44">
        <f t="shared" si="31"/>
        <v>292.49037155065122</v>
      </c>
      <c r="BD44">
        <f t="shared" si="32"/>
        <v>2.4357398073596843E-2</v>
      </c>
      <c r="BE44">
        <f t="shared" si="33"/>
        <v>1.6368169524863236</v>
      </c>
      <c r="BF44">
        <f t="shared" si="34"/>
        <v>674.13118068840504</v>
      </c>
      <c r="BG44" t="s">
        <v>548</v>
      </c>
      <c r="BH44">
        <v>618.27</v>
      </c>
      <c r="BI44">
        <f t="shared" si="35"/>
        <v>618.27</v>
      </c>
      <c r="BJ44">
        <f t="shared" si="36"/>
        <v>0.52496312004425594</v>
      </c>
      <c r="BK44">
        <f t="shared" si="37"/>
        <v>0.66285424076106836</v>
      </c>
      <c r="BL44">
        <f t="shared" si="38"/>
        <v>0.7571616434461188</v>
      </c>
      <c r="BM44">
        <f t="shared" si="39"/>
        <v>1.4708043282484036</v>
      </c>
      <c r="BN44">
        <f t="shared" si="40"/>
        <v>0.87371249927636374</v>
      </c>
      <c r="BO44">
        <f t="shared" si="41"/>
        <v>0.48292587268049525</v>
      </c>
      <c r="BP44">
        <f t="shared" si="42"/>
        <v>0.51707412731950475</v>
      </c>
      <c r="BQ44">
        <v>1799</v>
      </c>
      <c r="BR44">
        <v>300</v>
      </c>
      <c r="BS44">
        <v>300</v>
      </c>
      <c r="BT44">
        <v>300</v>
      </c>
      <c r="BU44">
        <v>10233.4</v>
      </c>
      <c r="BV44">
        <v>1181.97</v>
      </c>
      <c r="BW44">
        <v>-1.0896100000000001E-2</v>
      </c>
      <c r="BX44">
        <v>-0.69</v>
      </c>
      <c r="BY44" t="s">
        <v>405</v>
      </c>
      <c r="BZ44" t="s">
        <v>405</v>
      </c>
      <c r="CA44" t="s">
        <v>405</v>
      </c>
      <c r="CB44" t="s">
        <v>405</v>
      </c>
      <c r="CC44" t="s">
        <v>405</v>
      </c>
      <c r="CD44" t="s">
        <v>405</v>
      </c>
      <c r="CE44" t="s">
        <v>405</v>
      </c>
      <c r="CF44" t="s">
        <v>405</v>
      </c>
      <c r="CG44" t="s">
        <v>405</v>
      </c>
      <c r="CH44" t="s">
        <v>405</v>
      </c>
      <c r="CI44">
        <f t="shared" si="43"/>
        <v>1999.89</v>
      </c>
      <c r="CJ44">
        <f t="shared" si="44"/>
        <v>1681.1045999281762</v>
      </c>
      <c r="CK44">
        <f t="shared" si="45"/>
        <v>0.84059853288339659</v>
      </c>
      <c r="CL44">
        <f t="shared" si="46"/>
        <v>0.16075516846495544</v>
      </c>
      <c r="CM44">
        <v>6</v>
      </c>
      <c r="CN44">
        <v>0.5</v>
      </c>
      <c r="CO44" t="s">
        <v>406</v>
      </c>
      <c r="CP44">
        <v>2</v>
      </c>
      <c r="CQ44">
        <v>1659735494.5</v>
      </c>
      <c r="CR44">
        <v>751.63699999999994</v>
      </c>
      <c r="CS44">
        <v>800.06600000000003</v>
      </c>
      <c r="CT44">
        <v>26.912099999999999</v>
      </c>
      <c r="CU44">
        <v>21.619399999999999</v>
      </c>
      <c r="CV44">
        <v>748.37099999999998</v>
      </c>
      <c r="CW44">
        <v>26.948799999999999</v>
      </c>
      <c r="CX44">
        <v>500.09800000000001</v>
      </c>
      <c r="CY44">
        <v>99.382000000000005</v>
      </c>
      <c r="CZ44">
        <v>9.9892999999999996E-2</v>
      </c>
      <c r="DA44">
        <v>31.456299999999999</v>
      </c>
      <c r="DB44">
        <v>32.023499999999999</v>
      </c>
      <c r="DC44">
        <v>999.9</v>
      </c>
      <c r="DD44">
        <v>0</v>
      </c>
      <c r="DE44">
        <v>0</v>
      </c>
      <c r="DF44">
        <v>10004.4</v>
      </c>
      <c r="DG44">
        <v>0</v>
      </c>
      <c r="DH44">
        <v>790.51599999999996</v>
      </c>
      <c r="DI44">
        <v>-48.429099999999998</v>
      </c>
      <c r="DJ44">
        <v>772.42399999999998</v>
      </c>
      <c r="DK44">
        <v>817.745</v>
      </c>
      <c r="DL44">
        <v>5.2927</v>
      </c>
      <c r="DM44">
        <v>800.06600000000003</v>
      </c>
      <c r="DN44">
        <v>21.619399999999999</v>
      </c>
      <c r="DO44">
        <v>2.6745800000000002</v>
      </c>
      <c r="DP44">
        <v>2.1485799999999999</v>
      </c>
      <c r="DQ44">
        <v>22.129799999999999</v>
      </c>
      <c r="DR44">
        <v>18.584</v>
      </c>
      <c r="DS44">
        <v>1999.89</v>
      </c>
      <c r="DT44">
        <v>0.98000100000000001</v>
      </c>
      <c r="DU44">
        <v>1.9999200000000002E-2</v>
      </c>
      <c r="DV44">
        <v>0</v>
      </c>
      <c r="DW44">
        <v>848.68700000000001</v>
      </c>
      <c r="DX44">
        <v>5.0001199999999999</v>
      </c>
      <c r="DY44">
        <v>17249</v>
      </c>
      <c r="DZ44">
        <v>16031.1</v>
      </c>
      <c r="EA44">
        <v>50.375</v>
      </c>
      <c r="EB44">
        <v>51.311999999999998</v>
      </c>
      <c r="EC44">
        <v>51</v>
      </c>
      <c r="ED44">
        <v>51.75</v>
      </c>
      <c r="EE44">
        <v>51.875</v>
      </c>
      <c r="EF44">
        <v>1954.99</v>
      </c>
      <c r="EG44">
        <v>39.9</v>
      </c>
      <c r="EH44">
        <v>0</v>
      </c>
      <c r="EI44">
        <v>184.70000004768369</v>
      </c>
      <c r="EJ44">
        <v>0</v>
      </c>
      <c r="EK44">
        <v>848.62484000000006</v>
      </c>
      <c r="EL44">
        <v>1.0969230736842259</v>
      </c>
      <c r="EM44">
        <v>11.815384580550541</v>
      </c>
      <c r="EN44">
        <v>17249.008000000002</v>
      </c>
      <c r="EO44">
        <v>15</v>
      </c>
      <c r="EP44">
        <v>1659735402</v>
      </c>
      <c r="EQ44" t="s">
        <v>549</v>
      </c>
      <c r="ER44">
        <v>1659735401.5</v>
      </c>
      <c r="ES44">
        <v>1659735402</v>
      </c>
      <c r="ET44">
        <v>54</v>
      </c>
      <c r="EU44">
        <v>0.439</v>
      </c>
      <c r="EV44">
        <v>-8.0000000000000002E-3</v>
      </c>
      <c r="EW44">
        <v>3.3780000000000001</v>
      </c>
      <c r="EX44">
        <v>-0.14499999999999999</v>
      </c>
      <c r="EY44">
        <v>800</v>
      </c>
      <c r="EZ44">
        <v>23</v>
      </c>
      <c r="FA44">
        <v>0.03</v>
      </c>
      <c r="FB44">
        <v>0.01</v>
      </c>
      <c r="FC44">
        <v>37.180485302351869</v>
      </c>
      <c r="FD44">
        <v>-0.95196246610530466</v>
      </c>
      <c r="FE44">
        <v>0.14210104318732431</v>
      </c>
      <c r="FF44">
        <v>1</v>
      </c>
      <c r="FG44">
        <v>0.24298215567682541</v>
      </c>
      <c r="FH44">
        <v>-0.120090586817511</v>
      </c>
      <c r="FI44">
        <v>1.7372287541562319E-2</v>
      </c>
      <c r="FJ44">
        <v>1</v>
      </c>
      <c r="FK44">
        <v>2</v>
      </c>
      <c r="FL44">
        <v>2</v>
      </c>
      <c r="FM44" t="s">
        <v>408</v>
      </c>
      <c r="FN44">
        <v>2.9264199999999998</v>
      </c>
      <c r="FO44">
        <v>2.7028500000000002</v>
      </c>
      <c r="FP44">
        <v>0.150648</v>
      </c>
      <c r="FQ44">
        <v>0.15805900000000001</v>
      </c>
      <c r="FR44">
        <v>0.122256</v>
      </c>
      <c r="FS44">
        <v>0.10419399999999999</v>
      </c>
      <c r="FT44">
        <v>29478.400000000001</v>
      </c>
      <c r="FU44">
        <v>16109.7</v>
      </c>
      <c r="FV44">
        <v>31217.1</v>
      </c>
      <c r="FW44">
        <v>20842.7</v>
      </c>
      <c r="FX44">
        <v>37182.9</v>
      </c>
      <c r="FY44">
        <v>31795.4</v>
      </c>
      <c r="FZ44">
        <v>47272.2</v>
      </c>
      <c r="GA44">
        <v>39895.9</v>
      </c>
      <c r="GB44">
        <v>1.8494999999999999</v>
      </c>
      <c r="GC44">
        <v>1.7582500000000001</v>
      </c>
      <c r="GD44">
        <v>5.4866100000000001E-2</v>
      </c>
      <c r="GE44">
        <v>0</v>
      </c>
      <c r="GF44">
        <v>31.132899999999999</v>
      </c>
      <c r="GG44">
        <v>999.9</v>
      </c>
      <c r="GH44">
        <v>43.5</v>
      </c>
      <c r="GI44">
        <v>45</v>
      </c>
      <c r="GJ44">
        <v>42.1877</v>
      </c>
      <c r="GK44">
        <v>61.688499999999998</v>
      </c>
      <c r="GL44">
        <v>18.6538</v>
      </c>
      <c r="GM44">
        <v>1</v>
      </c>
      <c r="GN44">
        <v>1.1667799999999999</v>
      </c>
      <c r="GO44">
        <v>7.1752000000000002</v>
      </c>
      <c r="GP44">
        <v>19.981300000000001</v>
      </c>
      <c r="GQ44">
        <v>5.1924299999999999</v>
      </c>
      <c r="GR44">
        <v>11.950100000000001</v>
      </c>
      <c r="GS44">
        <v>4.99315</v>
      </c>
      <c r="GT44">
        <v>3.2910300000000001</v>
      </c>
      <c r="GU44">
        <v>9999</v>
      </c>
      <c r="GV44">
        <v>9999</v>
      </c>
      <c r="GW44">
        <v>9999</v>
      </c>
      <c r="GX44">
        <v>999.9</v>
      </c>
      <c r="GY44">
        <v>1.8765400000000001</v>
      </c>
      <c r="GZ44">
        <v>1.8754900000000001</v>
      </c>
      <c r="HA44">
        <v>1.8760600000000001</v>
      </c>
      <c r="HB44">
        <v>1.87957</v>
      </c>
      <c r="HC44">
        <v>1.8730899999999999</v>
      </c>
      <c r="HD44">
        <v>1.8708800000000001</v>
      </c>
      <c r="HE44">
        <v>1.8729199999999999</v>
      </c>
      <c r="HF44">
        <v>1.8758900000000001</v>
      </c>
      <c r="HG44">
        <v>0</v>
      </c>
      <c r="HH44">
        <v>0</v>
      </c>
      <c r="HI44">
        <v>0</v>
      </c>
      <c r="HJ44">
        <v>0</v>
      </c>
      <c r="HK44" t="s">
        <v>409</v>
      </c>
      <c r="HL44" t="s">
        <v>410</v>
      </c>
      <c r="HM44" t="s">
        <v>411</v>
      </c>
      <c r="HN44" t="s">
        <v>411</v>
      </c>
      <c r="HO44" t="s">
        <v>411</v>
      </c>
      <c r="HP44" t="s">
        <v>411</v>
      </c>
      <c r="HQ44">
        <v>0</v>
      </c>
      <c r="HR44">
        <v>100</v>
      </c>
      <c r="HS44">
        <v>100</v>
      </c>
      <c r="HT44">
        <v>3.266</v>
      </c>
      <c r="HU44">
        <v>-3.6700000000000003E-2</v>
      </c>
      <c r="HV44">
        <v>1.7170715967395891</v>
      </c>
      <c r="HW44">
        <v>1.812336702895212E-3</v>
      </c>
      <c r="HX44">
        <v>3.8619255251623539E-7</v>
      </c>
      <c r="HY44">
        <v>-5.7368983599850312E-11</v>
      </c>
      <c r="HZ44">
        <v>-0.26612301649187192</v>
      </c>
      <c r="IA44">
        <v>-3.0293124852242E-2</v>
      </c>
      <c r="IB44">
        <v>2.0697258898176802E-3</v>
      </c>
      <c r="IC44">
        <v>-2.3362980786251589E-5</v>
      </c>
      <c r="ID44">
        <v>3</v>
      </c>
      <c r="IE44">
        <v>2169</v>
      </c>
      <c r="IF44">
        <v>1</v>
      </c>
      <c r="IG44">
        <v>29</v>
      </c>
      <c r="IH44">
        <v>1.6</v>
      </c>
      <c r="II44">
        <v>1.5</v>
      </c>
      <c r="IJ44">
        <v>1.7626999999999999</v>
      </c>
      <c r="IK44">
        <v>2.4169900000000002</v>
      </c>
      <c r="IL44">
        <v>1.5490699999999999</v>
      </c>
      <c r="IM44">
        <v>2.2961399999999998</v>
      </c>
      <c r="IN44">
        <v>1.5918000000000001</v>
      </c>
      <c r="IO44">
        <v>2.3986800000000001</v>
      </c>
      <c r="IP44">
        <v>48.981499999999997</v>
      </c>
      <c r="IQ44">
        <v>23.956199999999999</v>
      </c>
      <c r="IR44">
        <v>18</v>
      </c>
      <c r="IS44">
        <v>508.47199999999998</v>
      </c>
      <c r="IT44">
        <v>420.899</v>
      </c>
      <c r="IU44">
        <v>22.932200000000002</v>
      </c>
      <c r="IV44">
        <v>40.834699999999998</v>
      </c>
      <c r="IW44">
        <v>30.0014</v>
      </c>
      <c r="IX44">
        <v>40.906999999999996</v>
      </c>
      <c r="IY44">
        <v>40.920999999999999</v>
      </c>
      <c r="IZ44">
        <v>35.289499999999997</v>
      </c>
      <c r="JA44">
        <v>48.852800000000002</v>
      </c>
      <c r="JB44">
        <v>0</v>
      </c>
      <c r="JC44">
        <v>22.859500000000001</v>
      </c>
      <c r="JD44">
        <v>800</v>
      </c>
      <c r="JE44">
        <v>21.595400000000001</v>
      </c>
      <c r="JF44">
        <v>98.136200000000002</v>
      </c>
      <c r="JG44">
        <v>97.525700000000001</v>
      </c>
    </row>
    <row r="45" spans="1:267" x14ac:dyDescent="0.3">
      <c r="A45">
        <v>29</v>
      </c>
      <c r="B45">
        <v>1659735684</v>
      </c>
      <c r="C45">
        <v>5194.9000000953674</v>
      </c>
      <c r="D45" t="s">
        <v>550</v>
      </c>
      <c r="E45" t="s">
        <v>551</v>
      </c>
      <c r="F45" t="s">
        <v>398</v>
      </c>
      <c r="G45" t="s">
        <v>399</v>
      </c>
      <c r="H45" t="s">
        <v>31</v>
      </c>
      <c r="I45" t="s">
        <v>491</v>
      </c>
      <c r="J45" t="s">
        <v>401</v>
      </c>
      <c r="K45">
        <f t="shared" si="0"/>
        <v>2.3529674538357899</v>
      </c>
      <c r="L45">
        <v>1659735684</v>
      </c>
      <c r="M45">
        <f t="shared" si="1"/>
        <v>3.084650018357068E-3</v>
      </c>
      <c r="N45">
        <f t="shared" si="2"/>
        <v>3.0846500183570682</v>
      </c>
      <c r="O45">
        <f t="shared" si="3"/>
        <v>37.772748193289743</v>
      </c>
      <c r="P45">
        <f t="shared" si="4"/>
        <v>951.14499999999998</v>
      </c>
      <c r="Q45">
        <f t="shared" si="5"/>
        <v>503.98514886592648</v>
      </c>
      <c r="R45">
        <f t="shared" si="6"/>
        <v>50.137844191881364</v>
      </c>
      <c r="S45">
        <f t="shared" si="7"/>
        <v>94.622549734244998</v>
      </c>
      <c r="T45">
        <f t="shared" si="8"/>
        <v>0.14660102699051056</v>
      </c>
      <c r="U45">
        <f t="shared" si="9"/>
        <v>2.9189081638796344</v>
      </c>
      <c r="V45">
        <f t="shared" si="10"/>
        <v>0.14262997494992716</v>
      </c>
      <c r="W45">
        <f t="shared" si="11"/>
        <v>8.9491558135206761E-2</v>
      </c>
      <c r="X45">
        <f t="shared" si="12"/>
        <v>321.53414986139779</v>
      </c>
      <c r="Y45">
        <f t="shared" si="13"/>
        <v>32.289240860271988</v>
      </c>
      <c r="Z45">
        <f t="shared" si="14"/>
        <v>31.994</v>
      </c>
      <c r="AA45">
        <f t="shared" si="15"/>
        <v>4.7734618330384473</v>
      </c>
      <c r="AB45">
        <f t="shared" si="16"/>
        <v>59.249414880440732</v>
      </c>
      <c r="AC45">
        <f t="shared" si="17"/>
        <v>2.7027979355985003</v>
      </c>
      <c r="AD45">
        <f t="shared" si="18"/>
        <v>4.5617293285553462</v>
      </c>
      <c r="AE45">
        <f t="shared" si="19"/>
        <v>2.0706638974399469</v>
      </c>
      <c r="AF45">
        <f t="shared" si="20"/>
        <v>-136.03306580954671</v>
      </c>
      <c r="AG45">
        <f t="shared" si="21"/>
        <v>-125.76545020331808</v>
      </c>
      <c r="AH45">
        <f t="shared" si="22"/>
        <v>-9.732370136298174</v>
      </c>
      <c r="AI45">
        <f t="shared" si="23"/>
        <v>50.003263712234812</v>
      </c>
      <c r="AJ45">
        <v>0</v>
      </c>
      <c r="AK45">
        <v>0</v>
      </c>
      <c r="AL45">
        <f t="shared" si="24"/>
        <v>1</v>
      </c>
      <c r="AM45">
        <f t="shared" si="25"/>
        <v>0</v>
      </c>
      <c r="AN45">
        <f t="shared" si="26"/>
        <v>51832.058469538562</v>
      </c>
      <c r="AO45" t="s">
        <v>402</v>
      </c>
      <c r="AP45">
        <v>10366.9</v>
      </c>
      <c r="AQ45">
        <v>993.59653846153856</v>
      </c>
      <c r="AR45">
        <v>3431.87</v>
      </c>
      <c r="AS45">
        <f t="shared" si="27"/>
        <v>0.71047955241266758</v>
      </c>
      <c r="AT45">
        <v>-3.9894345373445681</v>
      </c>
      <c r="AU45" t="s">
        <v>552</v>
      </c>
      <c r="AV45">
        <v>10233.1</v>
      </c>
      <c r="AW45">
        <v>853.01430769230763</v>
      </c>
      <c r="AX45">
        <v>1320.19</v>
      </c>
      <c r="AY45">
        <f t="shared" si="28"/>
        <v>0.35387004318143023</v>
      </c>
      <c r="AZ45">
        <v>0.5</v>
      </c>
      <c r="BA45">
        <f t="shared" si="29"/>
        <v>1681.3229999281855</v>
      </c>
      <c r="BB45">
        <f t="shared" si="30"/>
        <v>37.772748193289743</v>
      </c>
      <c r="BC45">
        <f t="shared" si="31"/>
        <v>297.48492129325939</v>
      </c>
      <c r="BD45">
        <f t="shared" si="32"/>
        <v>2.4838881483461594E-2</v>
      </c>
      <c r="BE45">
        <f t="shared" si="33"/>
        <v>1.5995273407615569</v>
      </c>
      <c r="BF45">
        <f t="shared" si="34"/>
        <v>679.10555810514222</v>
      </c>
      <c r="BG45" t="s">
        <v>553</v>
      </c>
      <c r="BH45">
        <v>619.47</v>
      </c>
      <c r="BI45">
        <f t="shared" si="35"/>
        <v>619.47</v>
      </c>
      <c r="BJ45">
        <f t="shared" si="36"/>
        <v>0.53077208583612967</v>
      </c>
      <c r="BK45">
        <f t="shared" si="37"/>
        <v>0.66670808926203395</v>
      </c>
      <c r="BL45">
        <f t="shared" si="38"/>
        <v>0.75084625231119329</v>
      </c>
      <c r="BM45">
        <f t="shared" si="39"/>
        <v>1.4304502304087774</v>
      </c>
      <c r="BN45">
        <f t="shared" si="40"/>
        <v>0.86605544181562266</v>
      </c>
      <c r="BO45">
        <f t="shared" si="41"/>
        <v>0.48417201954381311</v>
      </c>
      <c r="BP45">
        <f t="shared" si="42"/>
        <v>0.51582798045618694</v>
      </c>
      <c r="BQ45">
        <v>1801</v>
      </c>
      <c r="BR45">
        <v>300</v>
      </c>
      <c r="BS45">
        <v>300</v>
      </c>
      <c r="BT45">
        <v>300</v>
      </c>
      <c r="BU45">
        <v>10233.1</v>
      </c>
      <c r="BV45">
        <v>1199.55</v>
      </c>
      <c r="BW45">
        <v>-1.0895800000000001E-2</v>
      </c>
      <c r="BX45">
        <v>0.35</v>
      </c>
      <c r="BY45" t="s">
        <v>405</v>
      </c>
      <c r="BZ45" t="s">
        <v>405</v>
      </c>
      <c r="CA45" t="s">
        <v>405</v>
      </c>
      <c r="CB45" t="s">
        <v>405</v>
      </c>
      <c r="CC45" t="s">
        <v>405</v>
      </c>
      <c r="CD45" t="s">
        <v>405</v>
      </c>
      <c r="CE45" t="s">
        <v>405</v>
      </c>
      <c r="CF45" t="s">
        <v>405</v>
      </c>
      <c r="CG45" t="s">
        <v>405</v>
      </c>
      <c r="CH45" t="s">
        <v>405</v>
      </c>
      <c r="CI45">
        <f t="shared" si="43"/>
        <v>2000.15</v>
      </c>
      <c r="CJ45">
        <f t="shared" si="44"/>
        <v>1681.3229999281855</v>
      </c>
      <c r="CK45">
        <f t="shared" si="45"/>
        <v>0.84059845507996167</v>
      </c>
      <c r="CL45">
        <f t="shared" si="46"/>
        <v>0.16075501830432606</v>
      </c>
      <c r="CM45">
        <v>6</v>
      </c>
      <c r="CN45">
        <v>0.5</v>
      </c>
      <c r="CO45" t="s">
        <v>406</v>
      </c>
      <c r="CP45">
        <v>2</v>
      </c>
      <c r="CQ45">
        <v>1659735684</v>
      </c>
      <c r="CR45">
        <v>951.14499999999998</v>
      </c>
      <c r="CS45">
        <v>999.98199999999997</v>
      </c>
      <c r="CT45">
        <v>27.168500000000002</v>
      </c>
      <c r="CU45">
        <v>23.568300000000001</v>
      </c>
      <c r="CV45">
        <v>947.24</v>
      </c>
      <c r="CW45">
        <v>27.199100000000001</v>
      </c>
      <c r="CX45">
        <v>500.113</v>
      </c>
      <c r="CY45">
        <v>99.3827</v>
      </c>
      <c r="CZ45">
        <v>0.100081</v>
      </c>
      <c r="DA45">
        <v>31.194800000000001</v>
      </c>
      <c r="DB45">
        <v>31.994</v>
      </c>
      <c r="DC45">
        <v>999.9</v>
      </c>
      <c r="DD45">
        <v>0</v>
      </c>
      <c r="DE45">
        <v>0</v>
      </c>
      <c r="DF45">
        <v>10001.200000000001</v>
      </c>
      <c r="DG45">
        <v>0</v>
      </c>
      <c r="DH45">
        <v>778.43200000000002</v>
      </c>
      <c r="DI45">
        <v>-48.837299999999999</v>
      </c>
      <c r="DJ45">
        <v>977.70799999999997</v>
      </c>
      <c r="DK45">
        <v>1024.1199999999999</v>
      </c>
      <c r="DL45">
        <v>3.60019</v>
      </c>
      <c r="DM45">
        <v>999.98199999999997</v>
      </c>
      <c r="DN45">
        <v>23.568300000000001</v>
      </c>
      <c r="DO45">
        <v>2.7000799999999998</v>
      </c>
      <c r="DP45">
        <v>2.3422800000000001</v>
      </c>
      <c r="DQ45">
        <v>22.285599999999999</v>
      </c>
      <c r="DR45">
        <v>19.970199999999998</v>
      </c>
      <c r="DS45">
        <v>2000.15</v>
      </c>
      <c r="DT45">
        <v>0.98000399999999999</v>
      </c>
      <c r="DU45">
        <v>1.9996300000000002E-2</v>
      </c>
      <c r="DV45">
        <v>0</v>
      </c>
      <c r="DW45">
        <v>853.33100000000002</v>
      </c>
      <c r="DX45">
        <v>5.0001199999999999</v>
      </c>
      <c r="DY45">
        <v>17339.2</v>
      </c>
      <c r="DZ45">
        <v>16033.2</v>
      </c>
      <c r="EA45">
        <v>50.436999999999998</v>
      </c>
      <c r="EB45">
        <v>51.375</v>
      </c>
      <c r="EC45">
        <v>51.061999999999998</v>
      </c>
      <c r="ED45">
        <v>51.875</v>
      </c>
      <c r="EE45">
        <v>51.875</v>
      </c>
      <c r="EF45">
        <v>1955.25</v>
      </c>
      <c r="EG45">
        <v>39.9</v>
      </c>
      <c r="EH45">
        <v>0</v>
      </c>
      <c r="EI45">
        <v>189.20000004768369</v>
      </c>
      <c r="EJ45">
        <v>0</v>
      </c>
      <c r="EK45">
        <v>853.01430769230763</v>
      </c>
      <c r="EL45">
        <v>1.8915555645075279</v>
      </c>
      <c r="EM45">
        <v>15.98632492478205</v>
      </c>
      <c r="EN45">
        <v>17335.623076923079</v>
      </c>
      <c r="EO45">
        <v>15</v>
      </c>
      <c r="EP45">
        <v>1659735620.5</v>
      </c>
      <c r="EQ45" t="s">
        <v>554</v>
      </c>
      <c r="ER45">
        <v>1659735617</v>
      </c>
      <c r="ES45">
        <v>1659735620.5</v>
      </c>
      <c r="ET45">
        <v>55</v>
      </c>
      <c r="EU45">
        <v>0.17299999999999999</v>
      </c>
      <c r="EV45">
        <v>-2E-3</v>
      </c>
      <c r="EW45">
        <v>4.0220000000000002</v>
      </c>
      <c r="EX45">
        <v>-0.15</v>
      </c>
      <c r="EY45">
        <v>1000</v>
      </c>
      <c r="EZ45">
        <v>23</v>
      </c>
      <c r="FA45">
        <v>7.0000000000000007E-2</v>
      </c>
      <c r="FB45">
        <v>0.02</v>
      </c>
      <c r="FC45">
        <v>38.058045326770653</v>
      </c>
      <c r="FD45">
        <v>-1.201681033872247</v>
      </c>
      <c r="FE45">
        <v>0.1827244147553293</v>
      </c>
      <c r="FF45">
        <v>0</v>
      </c>
      <c r="FG45">
        <v>0.14411875987568651</v>
      </c>
      <c r="FH45">
        <v>1.8241005914810648E-2</v>
      </c>
      <c r="FI45">
        <v>2.8815960039213048E-3</v>
      </c>
      <c r="FJ45">
        <v>1</v>
      </c>
      <c r="FK45">
        <v>1</v>
      </c>
      <c r="FL45">
        <v>2</v>
      </c>
      <c r="FM45" t="s">
        <v>438</v>
      </c>
      <c r="FN45">
        <v>2.9263400000000002</v>
      </c>
      <c r="FO45">
        <v>2.7030099999999999</v>
      </c>
      <c r="FP45">
        <v>0.17616699999999999</v>
      </c>
      <c r="FQ45">
        <v>0.18288499999999999</v>
      </c>
      <c r="FR45">
        <v>0.123025</v>
      </c>
      <c r="FS45">
        <v>0.110635</v>
      </c>
      <c r="FT45">
        <v>28581.8</v>
      </c>
      <c r="FU45">
        <v>15629.4</v>
      </c>
      <c r="FV45">
        <v>31210.5</v>
      </c>
      <c r="FW45">
        <v>20839.400000000001</v>
      </c>
      <c r="FX45">
        <v>37145</v>
      </c>
      <c r="FY45">
        <v>31565.5</v>
      </c>
      <c r="FZ45">
        <v>47262.9</v>
      </c>
      <c r="GA45">
        <v>39889.5</v>
      </c>
      <c r="GB45">
        <v>1.8478000000000001</v>
      </c>
      <c r="GC45">
        <v>1.7578800000000001</v>
      </c>
      <c r="GD45">
        <v>7.3321200000000003E-2</v>
      </c>
      <c r="GE45">
        <v>0</v>
      </c>
      <c r="GF45">
        <v>30.8035</v>
      </c>
      <c r="GG45">
        <v>999.9</v>
      </c>
      <c r="GH45">
        <v>43.2</v>
      </c>
      <c r="GI45">
        <v>45.3</v>
      </c>
      <c r="GJ45">
        <v>42.546500000000002</v>
      </c>
      <c r="GK45">
        <v>61.618499999999997</v>
      </c>
      <c r="GL45">
        <v>18.453499999999998</v>
      </c>
      <c r="GM45">
        <v>1</v>
      </c>
      <c r="GN45">
        <v>1.17072</v>
      </c>
      <c r="GO45">
        <v>6.2050299999999998</v>
      </c>
      <c r="GP45">
        <v>20.021799999999999</v>
      </c>
      <c r="GQ45">
        <v>5.1930300000000003</v>
      </c>
      <c r="GR45">
        <v>11.950100000000001</v>
      </c>
      <c r="GS45">
        <v>4.9935</v>
      </c>
      <c r="GT45">
        <v>3.29135</v>
      </c>
      <c r="GU45">
        <v>9999</v>
      </c>
      <c r="GV45">
        <v>9999</v>
      </c>
      <c r="GW45">
        <v>9999</v>
      </c>
      <c r="GX45">
        <v>999.9</v>
      </c>
      <c r="GY45">
        <v>1.87653</v>
      </c>
      <c r="GZ45">
        <v>1.8754599999999999</v>
      </c>
      <c r="HA45">
        <v>1.8759600000000001</v>
      </c>
      <c r="HB45">
        <v>1.8795299999999999</v>
      </c>
      <c r="HC45">
        <v>1.87304</v>
      </c>
      <c r="HD45">
        <v>1.87087</v>
      </c>
      <c r="HE45">
        <v>1.87286</v>
      </c>
      <c r="HF45">
        <v>1.87581</v>
      </c>
      <c r="HG45">
        <v>0</v>
      </c>
      <c r="HH45">
        <v>0</v>
      </c>
      <c r="HI45">
        <v>0</v>
      </c>
      <c r="HJ45">
        <v>0</v>
      </c>
      <c r="HK45" t="s">
        <v>409</v>
      </c>
      <c r="HL45" t="s">
        <v>410</v>
      </c>
      <c r="HM45" t="s">
        <v>411</v>
      </c>
      <c r="HN45" t="s">
        <v>411</v>
      </c>
      <c r="HO45" t="s">
        <v>411</v>
      </c>
      <c r="HP45" t="s">
        <v>411</v>
      </c>
      <c r="HQ45">
        <v>0</v>
      </c>
      <c r="HR45">
        <v>100</v>
      </c>
      <c r="HS45">
        <v>100</v>
      </c>
      <c r="HT45">
        <v>3.9049999999999998</v>
      </c>
      <c r="HU45">
        <v>-3.0599999999999999E-2</v>
      </c>
      <c r="HV45">
        <v>1.890370803919277</v>
      </c>
      <c r="HW45">
        <v>1.812336702895212E-3</v>
      </c>
      <c r="HX45">
        <v>3.8619255251623539E-7</v>
      </c>
      <c r="HY45">
        <v>-5.7368983599850312E-11</v>
      </c>
      <c r="HZ45">
        <v>-0.26774393497901561</v>
      </c>
      <c r="IA45">
        <v>-3.0293124852242E-2</v>
      </c>
      <c r="IB45">
        <v>2.0697258898176802E-3</v>
      </c>
      <c r="IC45">
        <v>-2.3362980786251589E-5</v>
      </c>
      <c r="ID45">
        <v>3</v>
      </c>
      <c r="IE45">
        <v>2169</v>
      </c>
      <c r="IF45">
        <v>1</v>
      </c>
      <c r="IG45">
        <v>29</v>
      </c>
      <c r="IH45">
        <v>1.1000000000000001</v>
      </c>
      <c r="II45">
        <v>1.1000000000000001</v>
      </c>
      <c r="IJ45">
        <v>2.1166999999999998</v>
      </c>
      <c r="IK45">
        <v>2.4096700000000002</v>
      </c>
      <c r="IL45">
        <v>1.5490699999999999</v>
      </c>
      <c r="IM45">
        <v>2.2961399999999998</v>
      </c>
      <c r="IN45">
        <v>1.5918000000000001</v>
      </c>
      <c r="IO45">
        <v>2.4121100000000002</v>
      </c>
      <c r="IP45">
        <v>48.981499999999997</v>
      </c>
      <c r="IQ45">
        <v>23.982399999999998</v>
      </c>
      <c r="IR45">
        <v>18</v>
      </c>
      <c r="IS45">
        <v>508.01499999999999</v>
      </c>
      <c r="IT45">
        <v>421.17700000000002</v>
      </c>
      <c r="IU45">
        <v>23.1677</v>
      </c>
      <c r="IV45">
        <v>40.965800000000002</v>
      </c>
      <c r="IW45">
        <v>30.000599999999999</v>
      </c>
      <c r="IX45">
        <v>41.009399999999999</v>
      </c>
      <c r="IY45">
        <v>41.0105</v>
      </c>
      <c r="IZ45">
        <v>42.377400000000002</v>
      </c>
      <c r="JA45">
        <v>44.6083</v>
      </c>
      <c r="JB45">
        <v>0</v>
      </c>
      <c r="JC45">
        <v>23.163699999999999</v>
      </c>
      <c r="JD45">
        <v>1000</v>
      </c>
      <c r="JE45">
        <v>23.4999</v>
      </c>
      <c r="JF45">
        <v>98.116299999999995</v>
      </c>
      <c r="JG45">
        <v>97.510099999999994</v>
      </c>
    </row>
    <row r="46" spans="1:267" x14ac:dyDescent="0.3">
      <c r="A46">
        <v>30</v>
      </c>
      <c r="B46">
        <v>1659735804.5</v>
      </c>
      <c r="C46">
        <v>5315.4000000953674</v>
      </c>
      <c r="D46" t="s">
        <v>555</v>
      </c>
      <c r="E46" t="s">
        <v>556</v>
      </c>
      <c r="F46" t="s">
        <v>398</v>
      </c>
      <c r="G46" t="s">
        <v>399</v>
      </c>
      <c r="H46" t="s">
        <v>31</v>
      </c>
      <c r="I46" t="s">
        <v>491</v>
      </c>
      <c r="J46" t="s">
        <v>401</v>
      </c>
      <c r="K46">
        <f t="shared" si="0"/>
        <v>2.0769240200199492</v>
      </c>
      <c r="L46">
        <v>1659735804.5</v>
      </c>
      <c r="M46">
        <f t="shared" si="1"/>
        <v>2.8918972369265405E-3</v>
      </c>
      <c r="N46">
        <f t="shared" si="2"/>
        <v>2.8918972369265403</v>
      </c>
      <c r="O46">
        <f t="shared" si="3"/>
        <v>40.274779009874706</v>
      </c>
      <c r="P46">
        <f t="shared" si="4"/>
        <v>1147.8430000000001</v>
      </c>
      <c r="Q46">
        <f t="shared" si="5"/>
        <v>635.19353834900267</v>
      </c>
      <c r="R46">
        <f t="shared" si="6"/>
        <v>63.192845300382729</v>
      </c>
      <c r="S46">
        <f t="shared" si="7"/>
        <v>114.19427426271002</v>
      </c>
      <c r="T46">
        <f t="shared" si="8"/>
        <v>0.13672630174312075</v>
      </c>
      <c r="U46">
        <f t="shared" si="9"/>
        <v>2.9134951358546601</v>
      </c>
      <c r="V46">
        <f t="shared" si="10"/>
        <v>0.13325914036884567</v>
      </c>
      <c r="W46">
        <f t="shared" si="11"/>
        <v>8.359115035673928E-2</v>
      </c>
      <c r="X46">
        <f t="shared" si="12"/>
        <v>321.48626986137702</v>
      </c>
      <c r="Y46">
        <f t="shared" si="13"/>
        <v>32.228175177374823</v>
      </c>
      <c r="Z46">
        <f t="shared" si="14"/>
        <v>31.9482</v>
      </c>
      <c r="AA46">
        <f t="shared" si="15"/>
        <v>4.7611009696124915</v>
      </c>
      <c r="AB46">
        <f t="shared" si="16"/>
        <v>59.192942991127175</v>
      </c>
      <c r="AC46">
        <f t="shared" si="17"/>
        <v>2.6828978445720004</v>
      </c>
      <c r="AD46">
        <f t="shared" si="18"/>
        <v>4.532462332501626</v>
      </c>
      <c r="AE46">
        <f t="shared" si="19"/>
        <v>2.0782031250404911</v>
      </c>
      <c r="AF46">
        <f t="shared" si="20"/>
        <v>-127.53266814846043</v>
      </c>
      <c r="AG46">
        <f t="shared" si="21"/>
        <v>-136.0874838356996</v>
      </c>
      <c r="AH46">
        <f t="shared" si="22"/>
        <v>-10.542462004552487</v>
      </c>
      <c r="AI46">
        <f t="shared" si="23"/>
        <v>47.323655872664517</v>
      </c>
      <c r="AJ46">
        <v>0</v>
      </c>
      <c r="AK46">
        <v>0</v>
      </c>
      <c r="AL46">
        <f t="shared" si="24"/>
        <v>1</v>
      </c>
      <c r="AM46">
        <f t="shared" si="25"/>
        <v>0</v>
      </c>
      <c r="AN46">
        <f t="shared" si="26"/>
        <v>51697.721065375954</v>
      </c>
      <c r="AO46" t="s">
        <v>402</v>
      </c>
      <c r="AP46">
        <v>10366.9</v>
      </c>
      <c r="AQ46">
        <v>993.59653846153856</v>
      </c>
      <c r="AR46">
        <v>3431.87</v>
      </c>
      <c r="AS46">
        <f t="shared" si="27"/>
        <v>0.71047955241266758</v>
      </c>
      <c r="AT46">
        <v>-3.9894345373445681</v>
      </c>
      <c r="AU46" t="s">
        <v>557</v>
      </c>
      <c r="AV46">
        <v>10233.1</v>
      </c>
      <c r="AW46">
        <v>857.02792000000011</v>
      </c>
      <c r="AX46">
        <v>1332.97</v>
      </c>
      <c r="AY46">
        <f t="shared" si="28"/>
        <v>0.3570538571760804</v>
      </c>
      <c r="AZ46">
        <v>0.5</v>
      </c>
      <c r="BA46">
        <f t="shared" si="29"/>
        <v>1681.0709999281746</v>
      </c>
      <c r="BB46">
        <f t="shared" si="30"/>
        <v>40.274779009874706</v>
      </c>
      <c r="BC46">
        <f t="shared" si="31"/>
        <v>300.11644235560254</v>
      </c>
      <c r="BD46">
        <f t="shared" si="32"/>
        <v>2.6330960173074489E-2</v>
      </c>
      <c r="BE46">
        <f t="shared" si="33"/>
        <v>1.5746040796116938</v>
      </c>
      <c r="BF46">
        <f t="shared" si="34"/>
        <v>682.47141611646464</v>
      </c>
      <c r="BG46" t="s">
        <v>558</v>
      </c>
      <c r="BH46">
        <v>617.92999999999995</v>
      </c>
      <c r="BI46">
        <f t="shared" si="35"/>
        <v>617.92999999999995</v>
      </c>
      <c r="BJ46">
        <f t="shared" si="36"/>
        <v>0.53642617613299626</v>
      </c>
      <c r="BK46">
        <f t="shared" si="37"/>
        <v>0.6656160214813156</v>
      </c>
      <c r="BL46">
        <f t="shared" si="38"/>
        <v>0.74589365800265806</v>
      </c>
      <c r="BM46">
        <f t="shared" si="39"/>
        <v>1.4024139596609591</v>
      </c>
      <c r="BN46">
        <f t="shared" si="40"/>
        <v>0.8608140280851313</v>
      </c>
      <c r="BO46">
        <f t="shared" si="41"/>
        <v>0.47991914680439962</v>
      </c>
      <c r="BP46">
        <f t="shared" si="42"/>
        <v>0.52008085319560038</v>
      </c>
      <c r="BQ46">
        <v>1803</v>
      </c>
      <c r="BR46">
        <v>300</v>
      </c>
      <c r="BS46">
        <v>300</v>
      </c>
      <c r="BT46">
        <v>300</v>
      </c>
      <c r="BU46">
        <v>10233.1</v>
      </c>
      <c r="BV46">
        <v>1211.26</v>
      </c>
      <c r="BW46">
        <v>-1.0895800000000001E-2</v>
      </c>
      <c r="BX46">
        <v>4.2699999999999996</v>
      </c>
      <c r="BY46" t="s">
        <v>405</v>
      </c>
      <c r="BZ46" t="s">
        <v>405</v>
      </c>
      <c r="CA46" t="s">
        <v>405</v>
      </c>
      <c r="CB46" t="s">
        <v>405</v>
      </c>
      <c r="CC46" t="s">
        <v>405</v>
      </c>
      <c r="CD46" t="s">
        <v>405</v>
      </c>
      <c r="CE46" t="s">
        <v>405</v>
      </c>
      <c r="CF46" t="s">
        <v>405</v>
      </c>
      <c r="CG46" t="s">
        <v>405</v>
      </c>
      <c r="CH46" t="s">
        <v>405</v>
      </c>
      <c r="CI46">
        <f t="shared" si="43"/>
        <v>1999.85</v>
      </c>
      <c r="CJ46">
        <f t="shared" si="44"/>
        <v>1681.0709999281746</v>
      </c>
      <c r="CK46">
        <f t="shared" si="45"/>
        <v>0.84059854485495145</v>
      </c>
      <c r="CL46">
        <f t="shared" si="46"/>
        <v>0.16075519157005627</v>
      </c>
      <c r="CM46">
        <v>6</v>
      </c>
      <c r="CN46">
        <v>0.5</v>
      </c>
      <c r="CO46" t="s">
        <v>406</v>
      </c>
      <c r="CP46">
        <v>2</v>
      </c>
      <c r="CQ46">
        <v>1659735804.5</v>
      </c>
      <c r="CR46">
        <v>1147.8430000000001</v>
      </c>
      <c r="CS46">
        <v>1200.1500000000001</v>
      </c>
      <c r="CT46">
        <v>26.967600000000001</v>
      </c>
      <c r="CU46">
        <v>23.5913</v>
      </c>
      <c r="CV46">
        <v>1143.29</v>
      </c>
      <c r="CW46">
        <v>27.115600000000001</v>
      </c>
      <c r="CX46">
        <v>500.05799999999999</v>
      </c>
      <c r="CY46">
        <v>99.385800000000003</v>
      </c>
      <c r="CZ46">
        <v>0.10017</v>
      </c>
      <c r="DA46">
        <v>31.081800000000001</v>
      </c>
      <c r="DB46">
        <v>31.9482</v>
      </c>
      <c r="DC46">
        <v>999.9</v>
      </c>
      <c r="DD46">
        <v>0</v>
      </c>
      <c r="DE46">
        <v>0</v>
      </c>
      <c r="DF46">
        <v>9970</v>
      </c>
      <c r="DG46">
        <v>0</v>
      </c>
      <c r="DH46">
        <v>764.79600000000005</v>
      </c>
      <c r="DI46">
        <v>-52.482100000000003</v>
      </c>
      <c r="DJ46">
        <v>1179.6199999999999</v>
      </c>
      <c r="DK46">
        <v>1229.1500000000001</v>
      </c>
      <c r="DL46">
        <v>3.4912000000000001</v>
      </c>
      <c r="DM46">
        <v>1200.1500000000001</v>
      </c>
      <c r="DN46">
        <v>23.5913</v>
      </c>
      <c r="DO46">
        <v>2.6916099999999998</v>
      </c>
      <c r="DP46">
        <v>2.3446400000000001</v>
      </c>
      <c r="DQ46">
        <v>22.234000000000002</v>
      </c>
      <c r="DR46">
        <v>19.9864</v>
      </c>
      <c r="DS46">
        <v>1999.85</v>
      </c>
      <c r="DT46">
        <v>0.98000100000000001</v>
      </c>
      <c r="DU46">
        <v>1.9999200000000002E-2</v>
      </c>
      <c r="DV46">
        <v>0</v>
      </c>
      <c r="DW46">
        <v>856.14800000000002</v>
      </c>
      <c r="DX46">
        <v>5.0001199999999999</v>
      </c>
      <c r="DY46">
        <v>17410</v>
      </c>
      <c r="DZ46">
        <v>16030.8</v>
      </c>
      <c r="EA46">
        <v>50.436999999999998</v>
      </c>
      <c r="EB46">
        <v>51.436999999999998</v>
      </c>
      <c r="EC46">
        <v>51.061999999999998</v>
      </c>
      <c r="ED46">
        <v>51.875</v>
      </c>
      <c r="EE46">
        <v>51.875</v>
      </c>
      <c r="EF46">
        <v>1954.95</v>
      </c>
      <c r="EG46">
        <v>39.9</v>
      </c>
      <c r="EH46">
        <v>0</v>
      </c>
      <c r="EI46">
        <v>120.2999999523163</v>
      </c>
      <c r="EJ46">
        <v>0</v>
      </c>
      <c r="EK46">
        <v>857.02792000000011</v>
      </c>
      <c r="EL46">
        <v>-4.5755384640758496</v>
      </c>
      <c r="EM46">
        <v>-102.09230787046241</v>
      </c>
      <c r="EN46">
        <v>17425.099999999999</v>
      </c>
      <c r="EO46">
        <v>15</v>
      </c>
      <c r="EP46">
        <v>1659735839.5</v>
      </c>
      <c r="EQ46" t="s">
        <v>559</v>
      </c>
      <c r="ER46">
        <v>1659735839.5</v>
      </c>
      <c r="ES46">
        <v>1659735832.5</v>
      </c>
      <c r="ET46">
        <v>56</v>
      </c>
      <c r="EU46">
        <v>4.2000000000000003E-2</v>
      </c>
      <c r="EV46">
        <v>-6.0000000000000001E-3</v>
      </c>
      <c r="EW46">
        <v>4.5529999999999999</v>
      </c>
      <c r="EX46">
        <v>-0.14799999999999999</v>
      </c>
      <c r="EY46">
        <v>1200</v>
      </c>
      <c r="EZ46">
        <v>23</v>
      </c>
      <c r="FA46">
        <v>0.05</v>
      </c>
      <c r="FB46">
        <v>0.03</v>
      </c>
      <c r="FC46">
        <v>40.518000653759927</v>
      </c>
      <c r="FD46">
        <v>-0.97634198363695224</v>
      </c>
      <c r="FE46">
        <v>0.15381817645384319</v>
      </c>
      <c r="FF46">
        <v>1</v>
      </c>
      <c r="FG46">
        <v>0.12619390445217679</v>
      </c>
      <c r="FH46">
        <v>3.0389656822282451E-2</v>
      </c>
      <c r="FI46">
        <v>4.5586027194914397E-3</v>
      </c>
      <c r="FJ46">
        <v>1</v>
      </c>
      <c r="FK46">
        <v>2</v>
      </c>
      <c r="FL46">
        <v>2</v>
      </c>
      <c r="FM46" t="s">
        <v>408</v>
      </c>
      <c r="FN46">
        <v>2.9262000000000001</v>
      </c>
      <c r="FO46">
        <v>2.7028300000000001</v>
      </c>
      <c r="FP46">
        <v>0.198763</v>
      </c>
      <c r="FQ46">
        <v>0.20525399999999999</v>
      </c>
      <c r="FR46">
        <v>0.12275700000000001</v>
      </c>
      <c r="FS46">
        <v>0.110707</v>
      </c>
      <c r="FT46">
        <v>27792.799999999999</v>
      </c>
      <c r="FU46">
        <v>15199.3</v>
      </c>
      <c r="FV46">
        <v>31210.1</v>
      </c>
      <c r="FW46">
        <v>20840</v>
      </c>
      <c r="FX46">
        <v>37156</v>
      </c>
      <c r="FY46">
        <v>31564.2</v>
      </c>
      <c r="FZ46">
        <v>47262.1</v>
      </c>
      <c r="GA46">
        <v>39890.6</v>
      </c>
      <c r="GB46">
        <v>1.8484499999999999</v>
      </c>
      <c r="GC46">
        <v>1.7572000000000001</v>
      </c>
      <c r="GD46">
        <v>7.8890500000000002E-2</v>
      </c>
      <c r="GE46">
        <v>0</v>
      </c>
      <c r="GF46">
        <v>30.667100000000001</v>
      </c>
      <c r="GG46">
        <v>999.9</v>
      </c>
      <c r="GH46">
        <v>43.1</v>
      </c>
      <c r="GI46">
        <v>45.4</v>
      </c>
      <c r="GJ46">
        <v>42.670099999999998</v>
      </c>
      <c r="GK46">
        <v>61.738500000000002</v>
      </c>
      <c r="GL46">
        <v>18.553699999999999</v>
      </c>
      <c r="GM46">
        <v>1</v>
      </c>
      <c r="GN46">
        <v>1.1637999999999999</v>
      </c>
      <c r="GO46">
        <v>5.11355</v>
      </c>
      <c r="GP46">
        <v>20.0608</v>
      </c>
      <c r="GQ46">
        <v>5.19198</v>
      </c>
      <c r="GR46">
        <v>11.950100000000001</v>
      </c>
      <c r="GS46">
        <v>4.9929500000000004</v>
      </c>
      <c r="GT46">
        <v>3.2913000000000001</v>
      </c>
      <c r="GU46">
        <v>9999</v>
      </c>
      <c r="GV46">
        <v>9999</v>
      </c>
      <c r="GW46">
        <v>9999</v>
      </c>
      <c r="GX46">
        <v>999.9</v>
      </c>
      <c r="GY46">
        <v>1.87653</v>
      </c>
      <c r="GZ46">
        <v>1.8754599999999999</v>
      </c>
      <c r="HA46">
        <v>1.87599</v>
      </c>
      <c r="HB46">
        <v>1.8794999999999999</v>
      </c>
      <c r="HC46">
        <v>1.87304</v>
      </c>
      <c r="HD46">
        <v>1.8708499999999999</v>
      </c>
      <c r="HE46">
        <v>1.87286</v>
      </c>
      <c r="HF46">
        <v>1.8757600000000001</v>
      </c>
      <c r="HG46">
        <v>0</v>
      </c>
      <c r="HH46">
        <v>0</v>
      </c>
      <c r="HI46">
        <v>0</v>
      </c>
      <c r="HJ46">
        <v>0</v>
      </c>
      <c r="HK46" t="s">
        <v>409</v>
      </c>
      <c r="HL46" t="s">
        <v>410</v>
      </c>
      <c r="HM46" t="s">
        <v>411</v>
      </c>
      <c r="HN46" t="s">
        <v>411</v>
      </c>
      <c r="HO46" t="s">
        <v>411</v>
      </c>
      <c r="HP46" t="s">
        <v>411</v>
      </c>
      <c r="HQ46">
        <v>0</v>
      </c>
      <c r="HR46">
        <v>100</v>
      </c>
      <c r="HS46">
        <v>100</v>
      </c>
      <c r="HT46">
        <v>4.5529999999999999</v>
      </c>
      <c r="HU46">
        <v>-0.14799999999999999</v>
      </c>
      <c r="HV46">
        <v>1.890370803919277</v>
      </c>
      <c r="HW46">
        <v>1.812336702895212E-3</v>
      </c>
      <c r="HX46">
        <v>3.8619255251623539E-7</v>
      </c>
      <c r="HY46">
        <v>-5.7368983599850312E-11</v>
      </c>
      <c r="HZ46">
        <v>-0.26774393497901561</v>
      </c>
      <c r="IA46">
        <v>-3.0293124852242E-2</v>
      </c>
      <c r="IB46">
        <v>2.0697258898176802E-3</v>
      </c>
      <c r="IC46">
        <v>-2.3362980786251589E-5</v>
      </c>
      <c r="ID46">
        <v>3</v>
      </c>
      <c r="IE46">
        <v>2169</v>
      </c>
      <c r="IF46">
        <v>1</v>
      </c>
      <c r="IG46">
        <v>29</v>
      </c>
      <c r="IH46">
        <v>3.1</v>
      </c>
      <c r="II46">
        <v>3.1</v>
      </c>
      <c r="IJ46">
        <v>2.4548299999999998</v>
      </c>
      <c r="IK46">
        <v>2.4084500000000002</v>
      </c>
      <c r="IL46">
        <v>1.5490699999999999</v>
      </c>
      <c r="IM46">
        <v>2.2961399999999998</v>
      </c>
      <c r="IN46">
        <v>1.5918000000000001</v>
      </c>
      <c r="IO46">
        <v>2.3815900000000001</v>
      </c>
      <c r="IP46">
        <v>48.9191</v>
      </c>
      <c r="IQ46">
        <v>23.991199999999999</v>
      </c>
      <c r="IR46">
        <v>18</v>
      </c>
      <c r="IS46">
        <v>508.62599999999998</v>
      </c>
      <c r="IT46">
        <v>420.88499999999999</v>
      </c>
      <c r="IU46">
        <v>23.146799999999999</v>
      </c>
      <c r="IV46">
        <v>40.978099999999998</v>
      </c>
      <c r="IW46">
        <v>29.994199999999999</v>
      </c>
      <c r="IX46">
        <v>41.034100000000002</v>
      </c>
      <c r="IY46">
        <v>41.0351</v>
      </c>
      <c r="IZ46">
        <v>49.141599999999997</v>
      </c>
      <c r="JA46">
        <v>45.450699999999998</v>
      </c>
      <c r="JB46">
        <v>0</v>
      </c>
      <c r="JC46">
        <v>23.236899999999999</v>
      </c>
      <c r="JD46">
        <v>1200</v>
      </c>
      <c r="JE46">
        <v>23.602</v>
      </c>
      <c r="JF46">
        <v>98.114800000000002</v>
      </c>
      <c r="JG46">
        <v>97.512699999999995</v>
      </c>
    </row>
    <row r="47" spans="1:267" x14ac:dyDescent="0.3">
      <c r="A47">
        <v>31</v>
      </c>
      <c r="B47">
        <v>1659735958</v>
      </c>
      <c r="C47">
        <v>5468.9000000953674</v>
      </c>
      <c r="D47" t="s">
        <v>560</v>
      </c>
      <c r="E47" t="s">
        <v>561</v>
      </c>
      <c r="F47" t="s">
        <v>398</v>
      </c>
      <c r="G47" t="s">
        <v>399</v>
      </c>
      <c r="H47" t="s">
        <v>31</v>
      </c>
      <c r="I47" t="s">
        <v>491</v>
      </c>
      <c r="J47" t="s">
        <v>401</v>
      </c>
      <c r="K47">
        <f t="shared" si="0"/>
        <v>1.7293235391202157</v>
      </c>
      <c r="L47">
        <v>1659735958</v>
      </c>
      <c r="M47">
        <f t="shared" si="1"/>
        <v>2.8409654013587071E-3</v>
      </c>
      <c r="N47">
        <f t="shared" si="2"/>
        <v>2.8409654013587069</v>
      </c>
      <c r="O47">
        <f t="shared" si="3"/>
        <v>42.226537386801574</v>
      </c>
      <c r="P47">
        <f t="shared" si="4"/>
        <v>1444.261</v>
      </c>
      <c r="Q47">
        <f t="shared" si="5"/>
        <v>884.10450833836046</v>
      </c>
      <c r="R47">
        <f t="shared" si="6"/>
        <v>87.957530282945868</v>
      </c>
      <c r="S47">
        <f t="shared" si="7"/>
        <v>143.686215199527</v>
      </c>
      <c r="T47">
        <f t="shared" si="8"/>
        <v>0.13287445976344781</v>
      </c>
      <c r="U47">
        <f t="shared" si="9"/>
        <v>2.9165967912097428</v>
      </c>
      <c r="V47">
        <f t="shared" si="10"/>
        <v>0.12960077066481565</v>
      </c>
      <c r="W47">
        <f t="shared" si="11"/>
        <v>8.1287891848193225E-2</v>
      </c>
      <c r="X47">
        <f t="shared" si="12"/>
        <v>321.48466230946133</v>
      </c>
      <c r="Y47">
        <f t="shared" si="13"/>
        <v>32.164258580186917</v>
      </c>
      <c r="Z47">
        <f t="shared" si="14"/>
        <v>31.975899999999999</v>
      </c>
      <c r="AA47">
        <f t="shared" si="15"/>
        <v>4.7685735283089086</v>
      </c>
      <c r="AB47">
        <f t="shared" si="16"/>
        <v>59.147510037466525</v>
      </c>
      <c r="AC47">
        <f t="shared" si="17"/>
        <v>2.6692352812686</v>
      </c>
      <c r="AD47">
        <f t="shared" si="18"/>
        <v>4.512844715826235</v>
      </c>
      <c r="AE47">
        <f t="shared" si="19"/>
        <v>2.0993382470403086</v>
      </c>
      <c r="AF47">
        <f t="shared" si="20"/>
        <v>-125.28657419991899</v>
      </c>
      <c r="AG47">
        <f t="shared" si="21"/>
        <v>-152.55382713470996</v>
      </c>
      <c r="AH47">
        <f t="shared" si="22"/>
        <v>-11.802704920153225</v>
      </c>
      <c r="AI47">
        <f t="shared" si="23"/>
        <v>31.841556054679131</v>
      </c>
      <c r="AJ47">
        <v>0</v>
      </c>
      <c r="AK47">
        <v>0</v>
      </c>
      <c r="AL47">
        <f t="shared" si="24"/>
        <v>1</v>
      </c>
      <c r="AM47">
        <f t="shared" si="25"/>
        <v>0</v>
      </c>
      <c r="AN47">
        <f t="shared" si="26"/>
        <v>51798.752030386437</v>
      </c>
      <c r="AO47" t="s">
        <v>402</v>
      </c>
      <c r="AP47">
        <v>10366.9</v>
      </c>
      <c r="AQ47">
        <v>993.59653846153856</v>
      </c>
      <c r="AR47">
        <v>3431.87</v>
      </c>
      <c r="AS47">
        <f t="shared" si="27"/>
        <v>0.71047955241266758</v>
      </c>
      <c r="AT47">
        <v>-3.9894345373445681</v>
      </c>
      <c r="AU47" t="s">
        <v>562</v>
      </c>
      <c r="AV47">
        <v>10233.1</v>
      </c>
      <c r="AW47">
        <v>838.35226923076902</v>
      </c>
      <c r="AX47">
        <v>1296.1600000000001</v>
      </c>
      <c r="AY47">
        <f t="shared" si="28"/>
        <v>0.35320310051940429</v>
      </c>
      <c r="AZ47">
        <v>0.5</v>
      </c>
      <c r="BA47">
        <f t="shared" si="29"/>
        <v>1681.0625939427259</v>
      </c>
      <c r="BB47">
        <f t="shared" si="30"/>
        <v>42.226537386801574</v>
      </c>
      <c r="BC47">
        <f t="shared" si="31"/>
        <v>296.87826017388159</v>
      </c>
      <c r="BD47">
        <f t="shared" si="32"/>
        <v>2.7492118431921241E-2</v>
      </c>
      <c r="BE47">
        <f t="shared" si="33"/>
        <v>1.6477209603752623</v>
      </c>
      <c r="BF47">
        <f t="shared" si="34"/>
        <v>672.69034340729797</v>
      </c>
      <c r="BG47" t="s">
        <v>563</v>
      </c>
      <c r="BH47">
        <v>605.79</v>
      </c>
      <c r="BI47">
        <f t="shared" si="35"/>
        <v>605.79</v>
      </c>
      <c r="BJ47">
        <f t="shared" si="36"/>
        <v>0.53262714479693873</v>
      </c>
      <c r="BK47">
        <f t="shared" si="37"/>
        <v>0.66313387135772262</v>
      </c>
      <c r="BL47">
        <f t="shared" si="38"/>
        <v>0.75571462945139556</v>
      </c>
      <c r="BM47">
        <f t="shared" si="39"/>
        <v>1.5130965531706646</v>
      </c>
      <c r="BN47">
        <f t="shared" si="40"/>
        <v>0.87591077608351808</v>
      </c>
      <c r="BO47">
        <f t="shared" si="41"/>
        <v>0.47917788580496506</v>
      </c>
      <c r="BP47">
        <f t="shared" si="42"/>
        <v>0.52082211419503488</v>
      </c>
      <c r="BQ47">
        <v>1805</v>
      </c>
      <c r="BR47">
        <v>300</v>
      </c>
      <c r="BS47">
        <v>300</v>
      </c>
      <c r="BT47">
        <v>300</v>
      </c>
      <c r="BU47">
        <v>10233.1</v>
      </c>
      <c r="BV47">
        <v>1181.6600000000001</v>
      </c>
      <c r="BW47">
        <v>-1.0895699999999999E-2</v>
      </c>
      <c r="BX47">
        <v>5.13</v>
      </c>
      <c r="BY47" t="s">
        <v>405</v>
      </c>
      <c r="BZ47" t="s">
        <v>405</v>
      </c>
      <c r="CA47" t="s">
        <v>405</v>
      </c>
      <c r="CB47" t="s">
        <v>405</v>
      </c>
      <c r="CC47" t="s">
        <v>405</v>
      </c>
      <c r="CD47" t="s">
        <v>405</v>
      </c>
      <c r="CE47" t="s">
        <v>405</v>
      </c>
      <c r="CF47" t="s">
        <v>405</v>
      </c>
      <c r="CG47" t="s">
        <v>405</v>
      </c>
      <c r="CH47" t="s">
        <v>405</v>
      </c>
      <c r="CI47">
        <f t="shared" si="43"/>
        <v>1999.84</v>
      </c>
      <c r="CJ47">
        <f t="shared" si="44"/>
        <v>1681.0625939427259</v>
      </c>
      <c r="CK47">
        <f t="shared" si="45"/>
        <v>0.84059854485495145</v>
      </c>
      <c r="CL47">
        <f t="shared" si="46"/>
        <v>0.16075519157005627</v>
      </c>
      <c r="CM47">
        <v>6</v>
      </c>
      <c r="CN47">
        <v>0.5</v>
      </c>
      <c r="CO47" t="s">
        <v>406</v>
      </c>
      <c r="CP47">
        <v>2</v>
      </c>
      <c r="CQ47">
        <v>1659735958</v>
      </c>
      <c r="CR47">
        <v>1444.261</v>
      </c>
      <c r="CS47">
        <v>1499.85</v>
      </c>
      <c r="CT47">
        <v>26.829799999999999</v>
      </c>
      <c r="CU47">
        <v>23.512499999999999</v>
      </c>
      <c r="CV47">
        <v>1438.66</v>
      </c>
      <c r="CW47">
        <v>26.974799999999998</v>
      </c>
      <c r="CX47">
        <v>500.05900000000003</v>
      </c>
      <c r="CY47">
        <v>99.387699999999995</v>
      </c>
      <c r="CZ47">
        <v>0.100007</v>
      </c>
      <c r="DA47">
        <v>31.005700000000001</v>
      </c>
      <c r="DB47">
        <v>31.975899999999999</v>
      </c>
      <c r="DC47">
        <v>999.9</v>
      </c>
      <c r="DD47">
        <v>0</v>
      </c>
      <c r="DE47">
        <v>0</v>
      </c>
      <c r="DF47">
        <v>9987.5</v>
      </c>
      <c r="DG47">
        <v>0</v>
      </c>
      <c r="DH47">
        <v>721.71</v>
      </c>
      <c r="DI47">
        <v>-56.023400000000002</v>
      </c>
      <c r="DJ47">
        <v>1483.79</v>
      </c>
      <c r="DK47">
        <v>1535.97</v>
      </c>
      <c r="DL47">
        <v>3.4183500000000002</v>
      </c>
      <c r="DM47">
        <v>1499.85</v>
      </c>
      <c r="DN47">
        <v>23.512499999999999</v>
      </c>
      <c r="DO47">
        <v>2.6766000000000001</v>
      </c>
      <c r="DP47">
        <v>2.3368500000000001</v>
      </c>
      <c r="DQ47">
        <v>22.142099999999999</v>
      </c>
      <c r="DR47">
        <v>19.932700000000001</v>
      </c>
      <c r="DS47">
        <v>1999.84</v>
      </c>
      <c r="DT47">
        <v>0.98000100000000001</v>
      </c>
      <c r="DU47">
        <v>1.9999200000000002E-2</v>
      </c>
      <c r="DV47">
        <v>0</v>
      </c>
      <c r="DW47">
        <v>837.01400000000001</v>
      </c>
      <c r="DX47">
        <v>5.0001199999999999</v>
      </c>
      <c r="DY47">
        <v>17026.8</v>
      </c>
      <c r="DZ47">
        <v>16030.8</v>
      </c>
      <c r="EA47">
        <v>50.436999999999998</v>
      </c>
      <c r="EB47">
        <v>51.375</v>
      </c>
      <c r="EC47">
        <v>51.061999999999998</v>
      </c>
      <c r="ED47">
        <v>51.811999999999998</v>
      </c>
      <c r="EE47">
        <v>51.811999999999998</v>
      </c>
      <c r="EF47">
        <v>1954.95</v>
      </c>
      <c r="EG47">
        <v>39.9</v>
      </c>
      <c r="EH47">
        <v>0</v>
      </c>
      <c r="EI47">
        <v>152.9000000953674</v>
      </c>
      <c r="EJ47">
        <v>0</v>
      </c>
      <c r="EK47">
        <v>838.35226923076902</v>
      </c>
      <c r="EL47">
        <v>-8.4308034099725919</v>
      </c>
      <c r="EM47">
        <v>-169.658119584774</v>
      </c>
      <c r="EN47">
        <v>17049.650000000001</v>
      </c>
      <c r="EO47">
        <v>15</v>
      </c>
      <c r="EP47">
        <v>1659735983</v>
      </c>
      <c r="EQ47" t="s">
        <v>564</v>
      </c>
      <c r="ER47">
        <v>1659735983</v>
      </c>
      <c r="ES47">
        <v>1659735982</v>
      </c>
      <c r="ET47">
        <v>57</v>
      </c>
      <c r="EU47">
        <v>0.28899999999999998</v>
      </c>
      <c r="EV47">
        <v>-4.0000000000000001E-3</v>
      </c>
      <c r="EW47">
        <v>5.601</v>
      </c>
      <c r="EX47">
        <v>-0.14499999999999999</v>
      </c>
      <c r="EY47">
        <v>1500</v>
      </c>
      <c r="EZ47">
        <v>24</v>
      </c>
      <c r="FA47">
        <v>7.0000000000000007E-2</v>
      </c>
      <c r="FB47">
        <v>0.02</v>
      </c>
      <c r="FC47">
        <v>42.757594091519351</v>
      </c>
      <c r="FD47">
        <v>-0.94940723532877147</v>
      </c>
      <c r="FE47">
        <v>0.1783655570408238</v>
      </c>
      <c r="FF47">
        <v>1</v>
      </c>
      <c r="FG47">
        <v>0.1233170455795367</v>
      </c>
      <c r="FH47">
        <v>2.1168866371999471E-2</v>
      </c>
      <c r="FI47">
        <v>4.0335594838306187E-3</v>
      </c>
      <c r="FJ47">
        <v>1</v>
      </c>
      <c r="FK47">
        <v>2</v>
      </c>
      <c r="FL47">
        <v>2</v>
      </c>
      <c r="FM47" t="s">
        <v>408</v>
      </c>
      <c r="FN47">
        <v>2.9262299999999999</v>
      </c>
      <c r="FO47">
        <v>2.70282</v>
      </c>
      <c r="FP47">
        <v>0.22928000000000001</v>
      </c>
      <c r="FQ47">
        <v>0.23530400000000001</v>
      </c>
      <c r="FR47">
        <v>0.122318</v>
      </c>
      <c r="FS47">
        <v>0.110458</v>
      </c>
      <c r="FT47">
        <v>26731</v>
      </c>
      <c r="FU47">
        <v>14623.1</v>
      </c>
      <c r="FV47">
        <v>31214.799999999999</v>
      </c>
      <c r="FW47">
        <v>20843.7</v>
      </c>
      <c r="FX47">
        <v>37180</v>
      </c>
      <c r="FY47">
        <v>31578.5</v>
      </c>
      <c r="FZ47">
        <v>47268.9</v>
      </c>
      <c r="GA47">
        <v>39897.199999999997</v>
      </c>
      <c r="GB47">
        <v>1.84883</v>
      </c>
      <c r="GC47">
        <v>1.7581</v>
      </c>
      <c r="GD47">
        <v>8.5026000000000004E-2</v>
      </c>
      <c r="GE47">
        <v>0</v>
      </c>
      <c r="GF47">
        <v>30.595099999999999</v>
      </c>
      <c r="GG47">
        <v>999.9</v>
      </c>
      <c r="GH47">
        <v>43</v>
      </c>
      <c r="GI47">
        <v>45.5</v>
      </c>
      <c r="GJ47">
        <v>42.790599999999998</v>
      </c>
      <c r="GK47">
        <v>61.788600000000002</v>
      </c>
      <c r="GL47">
        <v>19.206700000000001</v>
      </c>
      <c r="GM47">
        <v>1</v>
      </c>
      <c r="GN47">
        <v>1.1563699999999999</v>
      </c>
      <c r="GO47">
        <v>5.1478099999999998</v>
      </c>
      <c r="GP47">
        <v>20.0595</v>
      </c>
      <c r="GQ47">
        <v>5.1924299999999999</v>
      </c>
      <c r="GR47">
        <v>11.950100000000001</v>
      </c>
      <c r="GS47">
        <v>4.9929500000000004</v>
      </c>
      <c r="GT47">
        <v>3.2912499999999998</v>
      </c>
      <c r="GU47">
        <v>9999</v>
      </c>
      <c r="GV47">
        <v>9999</v>
      </c>
      <c r="GW47">
        <v>9999</v>
      </c>
      <c r="GX47">
        <v>999.9</v>
      </c>
      <c r="GY47">
        <v>1.87652</v>
      </c>
      <c r="GZ47">
        <v>1.8754599999999999</v>
      </c>
      <c r="HA47">
        <v>1.8759399999999999</v>
      </c>
      <c r="HB47">
        <v>1.87948</v>
      </c>
      <c r="HC47">
        <v>1.8730199999999999</v>
      </c>
      <c r="HD47">
        <v>1.8708100000000001</v>
      </c>
      <c r="HE47">
        <v>1.87286</v>
      </c>
      <c r="HF47">
        <v>1.8757699999999999</v>
      </c>
      <c r="HG47">
        <v>0</v>
      </c>
      <c r="HH47">
        <v>0</v>
      </c>
      <c r="HI47">
        <v>0</v>
      </c>
      <c r="HJ47">
        <v>0</v>
      </c>
      <c r="HK47" t="s">
        <v>409</v>
      </c>
      <c r="HL47" t="s">
        <v>410</v>
      </c>
      <c r="HM47" t="s">
        <v>411</v>
      </c>
      <c r="HN47" t="s">
        <v>411</v>
      </c>
      <c r="HO47" t="s">
        <v>411</v>
      </c>
      <c r="HP47" t="s">
        <v>411</v>
      </c>
      <c r="HQ47">
        <v>0</v>
      </c>
      <c r="HR47">
        <v>100</v>
      </c>
      <c r="HS47">
        <v>100</v>
      </c>
      <c r="HT47">
        <v>5.601</v>
      </c>
      <c r="HU47">
        <v>-0.14499999999999999</v>
      </c>
      <c r="HV47">
        <v>1.9326886731093691</v>
      </c>
      <c r="HW47">
        <v>1.812336702895212E-3</v>
      </c>
      <c r="HX47">
        <v>3.8619255251623539E-7</v>
      </c>
      <c r="HY47">
        <v>-5.7368983599850312E-11</v>
      </c>
      <c r="HZ47">
        <v>-0.27424926303456398</v>
      </c>
      <c r="IA47">
        <v>-3.0293124852242E-2</v>
      </c>
      <c r="IB47">
        <v>2.0697258898176802E-3</v>
      </c>
      <c r="IC47">
        <v>-2.3362980786251589E-5</v>
      </c>
      <c r="ID47">
        <v>3</v>
      </c>
      <c r="IE47">
        <v>2169</v>
      </c>
      <c r="IF47">
        <v>1</v>
      </c>
      <c r="IG47">
        <v>29</v>
      </c>
      <c r="IH47">
        <v>2</v>
      </c>
      <c r="II47">
        <v>2.1</v>
      </c>
      <c r="IJ47">
        <v>2.9418899999999999</v>
      </c>
      <c r="IK47">
        <v>2.3938000000000001</v>
      </c>
      <c r="IL47">
        <v>1.5478499999999999</v>
      </c>
      <c r="IM47">
        <v>2.2949199999999998</v>
      </c>
      <c r="IN47">
        <v>1.5918000000000001</v>
      </c>
      <c r="IO47">
        <v>2.3584000000000001</v>
      </c>
      <c r="IP47">
        <v>48.794699999999999</v>
      </c>
      <c r="IQ47">
        <v>23.991199999999999</v>
      </c>
      <c r="IR47">
        <v>18</v>
      </c>
      <c r="IS47">
        <v>508.71300000000002</v>
      </c>
      <c r="IT47">
        <v>421.34500000000003</v>
      </c>
      <c r="IU47">
        <v>23.197700000000001</v>
      </c>
      <c r="IV47">
        <v>40.936999999999998</v>
      </c>
      <c r="IW47">
        <v>29.995699999999999</v>
      </c>
      <c r="IX47">
        <v>41.009399999999999</v>
      </c>
      <c r="IY47">
        <v>41.014600000000002</v>
      </c>
      <c r="IZ47">
        <v>58.895600000000002</v>
      </c>
      <c r="JA47">
        <v>45.1175</v>
      </c>
      <c r="JB47">
        <v>0</v>
      </c>
      <c r="JC47">
        <v>23.2361</v>
      </c>
      <c r="JD47">
        <v>1500</v>
      </c>
      <c r="JE47">
        <v>23.739699999999999</v>
      </c>
      <c r="JF47">
        <v>98.129199999999997</v>
      </c>
      <c r="JG47">
        <v>97.529300000000006</v>
      </c>
    </row>
    <row r="48" spans="1:267" x14ac:dyDescent="0.3">
      <c r="A48">
        <v>32</v>
      </c>
      <c r="B48">
        <v>1659736103</v>
      </c>
      <c r="C48">
        <v>5613.9000000953674</v>
      </c>
      <c r="D48" t="s">
        <v>565</v>
      </c>
      <c r="E48" t="s">
        <v>566</v>
      </c>
      <c r="F48" t="s">
        <v>398</v>
      </c>
      <c r="G48" t="s">
        <v>399</v>
      </c>
      <c r="H48" t="s">
        <v>31</v>
      </c>
      <c r="I48" t="s">
        <v>491</v>
      </c>
      <c r="J48" t="s">
        <v>401</v>
      </c>
      <c r="K48">
        <f t="shared" si="0"/>
        <v>1.4760862444660416</v>
      </c>
      <c r="L48">
        <v>1659736103</v>
      </c>
      <c r="M48">
        <f t="shared" si="1"/>
        <v>2.3098459929364909E-3</v>
      </c>
      <c r="N48">
        <f t="shared" si="2"/>
        <v>2.309845992936491</v>
      </c>
      <c r="O48">
        <f t="shared" si="3"/>
        <v>43.648141017504031</v>
      </c>
      <c r="P48">
        <f t="shared" si="4"/>
        <v>1742.761</v>
      </c>
      <c r="Q48">
        <f t="shared" si="5"/>
        <v>1022.1176651574258</v>
      </c>
      <c r="R48">
        <f t="shared" si="6"/>
        <v>101.6856140716025</v>
      </c>
      <c r="S48">
        <f t="shared" si="7"/>
        <v>173.37898414831301</v>
      </c>
      <c r="T48">
        <f t="shared" si="8"/>
        <v>0.10579115795809062</v>
      </c>
      <c r="U48">
        <f t="shared" si="9"/>
        <v>2.9163302117783849</v>
      </c>
      <c r="V48">
        <f t="shared" si="10"/>
        <v>0.10370451469789137</v>
      </c>
      <c r="W48">
        <f t="shared" si="11"/>
        <v>6.4999370292616862E-2</v>
      </c>
      <c r="X48">
        <f t="shared" si="12"/>
        <v>321.51818986139085</v>
      </c>
      <c r="Y48">
        <f t="shared" si="13"/>
        <v>32.271905148641068</v>
      </c>
      <c r="Z48">
        <f t="shared" si="14"/>
        <v>32.047699999999999</v>
      </c>
      <c r="AA48">
        <f t="shared" si="15"/>
        <v>4.7879903837828586</v>
      </c>
      <c r="AB48">
        <f t="shared" si="16"/>
        <v>58.936428437129962</v>
      </c>
      <c r="AC48">
        <f t="shared" si="17"/>
        <v>2.6550121556874999</v>
      </c>
      <c r="AD48">
        <f t="shared" si="18"/>
        <v>4.504874533616702</v>
      </c>
      <c r="AE48">
        <f t="shared" si="19"/>
        <v>2.1329782280953586</v>
      </c>
      <c r="AF48">
        <f t="shared" si="20"/>
        <v>-101.86420828849924</v>
      </c>
      <c r="AG48">
        <f t="shared" si="21"/>
        <v>-168.70263356694628</v>
      </c>
      <c r="AH48">
        <f t="shared" si="22"/>
        <v>-13.055921596733306</v>
      </c>
      <c r="AI48">
        <f t="shared" si="23"/>
        <v>37.895426409212035</v>
      </c>
      <c r="AJ48">
        <v>0</v>
      </c>
      <c r="AK48">
        <v>0</v>
      </c>
      <c r="AL48">
        <f t="shared" si="24"/>
        <v>1</v>
      </c>
      <c r="AM48">
        <f t="shared" si="25"/>
        <v>0</v>
      </c>
      <c r="AN48">
        <f t="shared" si="26"/>
        <v>51796.406750095004</v>
      </c>
      <c r="AO48" t="s">
        <v>402</v>
      </c>
      <c r="AP48">
        <v>10366.9</v>
      </c>
      <c r="AQ48">
        <v>993.59653846153856</v>
      </c>
      <c r="AR48">
        <v>3431.87</v>
      </c>
      <c r="AS48">
        <f t="shared" si="27"/>
        <v>0.71047955241266758</v>
      </c>
      <c r="AT48">
        <v>-3.9894345373445681</v>
      </c>
      <c r="AU48" t="s">
        <v>567</v>
      </c>
      <c r="AV48">
        <v>10233.799999999999</v>
      </c>
      <c r="AW48">
        <v>816.15173076923077</v>
      </c>
      <c r="AX48">
        <v>1247.54</v>
      </c>
      <c r="AY48">
        <f t="shared" si="28"/>
        <v>0.34579113233304681</v>
      </c>
      <c r="AZ48">
        <v>0.5</v>
      </c>
      <c r="BA48">
        <f t="shared" si="29"/>
        <v>1681.2389999281816</v>
      </c>
      <c r="BB48">
        <f t="shared" si="30"/>
        <v>43.648141017504031</v>
      </c>
      <c r="BC48">
        <f t="shared" si="31"/>
        <v>290.67876875382257</v>
      </c>
      <c r="BD48">
        <f t="shared" si="32"/>
        <v>2.8334802819161082E-2</v>
      </c>
      <c r="BE48">
        <f t="shared" si="33"/>
        <v>1.7509097904676403</v>
      </c>
      <c r="BF48">
        <f t="shared" si="34"/>
        <v>659.3540322377354</v>
      </c>
      <c r="BG48" t="s">
        <v>568</v>
      </c>
      <c r="BH48">
        <v>598.14</v>
      </c>
      <c r="BI48">
        <f t="shared" si="35"/>
        <v>598.14</v>
      </c>
      <c r="BJ48">
        <f t="shared" si="36"/>
        <v>0.52054443144107609</v>
      </c>
      <c r="BK48">
        <f t="shared" si="37"/>
        <v>0.66428744876927814</v>
      </c>
      <c r="BL48">
        <f t="shared" si="38"/>
        <v>0.77083208350830879</v>
      </c>
      <c r="BM48">
        <f t="shared" si="39"/>
        <v>1.6987571430951476</v>
      </c>
      <c r="BN48">
        <f t="shared" si="40"/>
        <v>0.89585111533050421</v>
      </c>
      <c r="BO48">
        <f t="shared" si="41"/>
        <v>0.48684194326508651</v>
      </c>
      <c r="BP48">
        <f t="shared" si="42"/>
        <v>0.51315805673491344</v>
      </c>
      <c r="BQ48">
        <v>1807</v>
      </c>
      <c r="BR48">
        <v>300</v>
      </c>
      <c r="BS48">
        <v>300</v>
      </c>
      <c r="BT48">
        <v>300</v>
      </c>
      <c r="BU48">
        <v>10233.799999999999</v>
      </c>
      <c r="BV48">
        <v>1140.32</v>
      </c>
      <c r="BW48">
        <v>-1.0896400000000001E-2</v>
      </c>
      <c r="BX48">
        <v>5.21</v>
      </c>
      <c r="BY48" t="s">
        <v>405</v>
      </c>
      <c r="BZ48" t="s">
        <v>405</v>
      </c>
      <c r="CA48" t="s">
        <v>405</v>
      </c>
      <c r="CB48" t="s">
        <v>405</v>
      </c>
      <c r="CC48" t="s">
        <v>405</v>
      </c>
      <c r="CD48" t="s">
        <v>405</v>
      </c>
      <c r="CE48" t="s">
        <v>405</v>
      </c>
      <c r="CF48" t="s">
        <v>405</v>
      </c>
      <c r="CG48" t="s">
        <v>405</v>
      </c>
      <c r="CH48" t="s">
        <v>405</v>
      </c>
      <c r="CI48">
        <f t="shared" si="43"/>
        <v>2000.05</v>
      </c>
      <c r="CJ48">
        <f t="shared" si="44"/>
        <v>1681.2389999281816</v>
      </c>
      <c r="CK48">
        <f t="shared" si="45"/>
        <v>0.84059848500196577</v>
      </c>
      <c r="CL48">
        <f t="shared" si="46"/>
        <v>0.16075507605379408</v>
      </c>
      <c r="CM48">
        <v>6</v>
      </c>
      <c r="CN48">
        <v>0.5</v>
      </c>
      <c r="CO48" t="s">
        <v>406</v>
      </c>
      <c r="CP48">
        <v>2</v>
      </c>
      <c r="CQ48">
        <v>1659736103</v>
      </c>
      <c r="CR48">
        <v>1742.761</v>
      </c>
      <c r="CS48">
        <v>1799.96</v>
      </c>
      <c r="CT48">
        <v>26.6875</v>
      </c>
      <c r="CU48">
        <v>23.990100000000002</v>
      </c>
      <c r="CV48">
        <v>1736.79</v>
      </c>
      <c r="CW48">
        <v>26.8215</v>
      </c>
      <c r="CX48">
        <v>500.08199999999999</v>
      </c>
      <c r="CY48">
        <v>99.385000000000005</v>
      </c>
      <c r="CZ48">
        <v>0.100233</v>
      </c>
      <c r="DA48">
        <v>30.974699999999999</v>
      </c>
      <c r="DB48">
        <v>32.047699999999999</v>
      </c>
      <c r="DC48">
        <v>999.9</v>
      </c>
      <c r="DD48">
        <v>0</v>
      </c>
      <c r="DE48">
        <v>0</v>
      </c>
      <c r="DF48">
        <v>9986.25</v>
      </c>
      <c r="DG48">
        <v>0</v>
      </c>
      <c r="DH48">
        <v>692.65800000000002</v>
      </c>
      <c r="DI48">
        <v>-56.935899999999997</v>
      </c>
      <c r="DJ48">
        <v>1790.97</v>
      </c>
      <c r="DK48">
        <v>1844.2</v>
      </c>
      <c r="DL48">
        <v>2.7793000000000001</v>
      </c>
      <c r="DM48">
        <v>1799.96</v>
      </c>
      <c r="DN48">
        <v>23.990100000000002</v>
      </c>
      <c r="DO48">
        <v>2.6604700000000001</v>
      </c>
      <c r="DP48">
        <v>2.3842500000000002</v>
      </c>
      <c r="DQ48">
        <v>22.042999999999999</v>
      </c>
      <c r="DR48">
        <v>20.257200000000001</v>
      </c>
      <c r="DS48">
        <v>2000.05</v>
      </c>
      <c r="DT48">
        <v>0.98000100000000001</v>
      </c>
      <c r="DU48">
        <v>1.9999200000000002E-2</v>
      </c>
      <c r="DV48">
        <v>0</v>
      </c>
      <c r="DW48">
        <v>815.351</v>
      </c>
      <c r="DX48">
        <v>5.0001199999999999</v>
      </c>
      <c r="DY48">
        <v>16598.599999999999</v>
      </c>
      <c r="DZ48">
        <v>16032.4</v>
      </c>
      <c r="EA48">
        <v>50.25</v>
      </c>
      <c r="EB48">
        <v>51.125</v>
      </c>
      <c r="EC48">
        <v>50.875</v>
      </c>
      <c r="ED48">
        <v>51.5</v>
      </c>
      <c r="EE48">
        <v>51.686999999999998</v>
      </c>
      <c r="EF48">
        <v>1955.15</v>
      </c>
      <c r="EG48">
        <v>39.9</v>
      </c>
      <c r="EH48">
        <v>0</v>
      </c>
      <c r="EI48">
        <v>144.4000000953674</v>
      </c>
      <c r="EJ48">
        <v>0</v>
      </c>
      <c r="EK48">
        <v>816.15173076923077</v>
      </c>
      <c r="EL48">
        <v>-9.0931623891592022</v>
      </c>
      <c r="EM48">
        <v>-176.33162391023029</v>
      </c>
      <c r="EN48">
        <v>16619.034615384611</v>
      </c>
      <c r="EO48">
        <v>15</v>
      </c>
      <c r="EP48">
        <v>1659736133</v>
      </c>
      <c r="EQ48" t="s">
        <v>569</v>
      </c>
      <c r="ER48">
        <v>1659736133</v>
      </c>
      <c r="ES48">
        <v>1659736128</v>
      </c>
      <c r="ET48">
        <v>58</v>
      </c>
      <c r="EU48">
        <v>-0.41199999999999998</v>
      </c>
      <c r="EV48">
        <v>-2E-3</v>
      </c>
      <c r="EW48">
        <v>5.9710000000000001</v>
      </c>
      <c r="EX48">
        <v>-0.13400000000000001</v>
      </c>
      <c r="EY48">
        <v>1800</v>
      </c>
      <c r="EZ48">
        <v>24</v>
      </c>
      <c r="FA48">
        <v>0.03</v>
      </c>
      <c r="FB48">
        <v>0.03</v>
      </c>
      <c r="FC48">
        <v>43.555666903905163</v>
      </c>
      <c r="FD48">
        <v>-0.99653001543909392</v>
      </c>
      <c r="FE48">
        <v>0.16769079067847931</v>
      </c>
      <c r="FF48">
        <v>1</v>
      </c>
      <c r="FG48">
        <v>0.1087424305977218</v>
      </c>
      <c r="FH48">
        <v>1.9150102976411239E-2</v>
      </c>
      <c r="FI48">
        <v>3.327645676693706E-3</v>
      </c>
      <c r="FJ48">
        <v>1</v>
      </c>
      <c r="FK48">
        <v>2</v>
      </c>
      <c r="FL48">
        <v>2</v>
      </c>
      <c r="FM48" t="s">
        <v>408</v>
      </c>
      <c r="FN48">
        <v>2.92639</v>
      </c>
      <c r="FO48">
        <v>2.7030400000000001</v>
      </c>
      <c r="FP48">
        <v>0.25674599999999997</v>
      </c>
      <c r="FQ48">
        <v>0.26215699999999997</v>
      </c>
      <c r="FR48">
        <v>0.121846</v>
      </c>
      <c r="FS48">
        <v>0.112023</v>
      </c>
      <c r="FT48">
        <v>25776.2</v>
      </c>
      <c r="FU48">
        <v>14108.3</v>
      </c>
      <c r="FV48">
        <v>31221.3</v>
      </c>
      <c r="FW48">
        <v>20847.599999999999</v>
      </c>
      <c r="FX48">
        <v>37206.800000000003</v>
      </c>
      <c r="FY48">
        <v>31530.1</v>
      </c>
      <c r="FZ48">
        <v>47278.2</v>
      </c>
      <c r="GA48">
        <v>39904.800000000003</v>
      </c>
      <c r="GB48">
        <v>1.84948</v>
      </c>
      <c r="GC48">
        <v>1.7602500000000001</v>
      </c>
      <c r="GD48">
        <v>9.1023699999999999E-2</v>
      </c>
      <c r="GE48">
        <v>0</v>
      </c>
      <c r="GF48">
        <v>30.569500000000001</v>
      </c>
      <c r="GG48">
        <v>999.9</v>
      </c>
      <c r="GH48">
        <v>42.9</v>
      </c>
      <c r="GI48">
        <v>45.6</v>
      </c>
      <c r="GJ48">
        <v>42.906999999999996</v>
      </c>
      <c r="GK48">
        <v>61.3553</v>
      </c>
      <c r="GL48">
        <v>18.489599999999999</v>
      </c>
      <c r="GM48">
        <v>1</v>
      </c>
      <c r="GN48">
        <v>1.1573100000000001</v>
      </c>
      <c r="GO48">
        <v>6.4573999999999998</v>
      </c>
      <c r="GP48">
        <v>20.012499999999999</v>
      </c>
      <c r="GQ48">
        <v>5.19123</v>
      </c>
      <c r="GR48">
        <v>11.950100000000001</v>
      </c>
      <c r="GS48">
        <v>4.9930500000000002</v>
      </c>
      <c r="GT48">
        <v>3.2913700000000001</v>
      </c>
      <c r="GU48">
        <v>9999</v>
      </c>
      <c r="GV48">
        <v>9999</v>
      </c>
      <c r="GW48">
        <v>9999</v>
      </c>
      <c r="GX48">
        <v>999.9</v>
      </c>
      <c r="GY48">
        <v>1.87652</v>
      </c>
      <c r="GZ48">
        <v>1.8754599999999999</v>
      </c>
      <c r="HA48">
        <v>1.87592</v>
      </c>
      <c r="HB48">
        <v>1.8794299999999999</v>
      </c>
      <c r="HC48">
        <v>1.8730199999999999</v>
      </c>
      <c r="HD48">
        <v>1.8708199999999999</v>
      </c>
      <c r="HE48">
        <v>1.87286</v>
      </c>
      <c r="HF48">
        <v>1.8757600000000001</v>
      </c>
      <c r="HG48">
        <v>0</v>
      </c>
      <c r="HH48">
        <v>0</v>
      </c>
      <c r="HI48">
        <v>0</v>
      </c>
      <c r="HJ48">
        <v>0</v>
      </c>
      <c r="HK48" t="s">
        <v>409</v>
      </c>
      <c r="HL48" t="s">
        <v>410</v>
      </c>
      <c r="HM48" t="s">
        <v>411</v>
      </c>
      <c r="HN48" t="s">
        <v>411</v>
      </c>
      <c r="HO48" t="s">
        <v>411</v>
      </c>
      <c r="HP48" t="s">
        <v>411</v>
      </c>
      <c r="HQ48">
        <v>0</v>
      </c>
      <c r="HR48">
        <v>100</v>
      </c>
      <c r="HS48">
        <v>100</v>
      </c>
      <c r="HT48">
        <v>5.9710000000000001</v>
      </c>
      <c r="HU48">
        <v>-0.13400000000000001</v>
      </c>
      <c r="HV48">
        <v>2.2217372824340109</v>
      </c>
      <c r="HW48">
        <v>1.812336702895212E-3</v>
      </c>
      <c r="HX48">
        <v>3.8619255251623539E-7</v>
      </c>
      <c r="HY48">
        <v>-5.7368983599850312E-11</v>
      </c>
      <c r="HZ48">
        <v>-0.27773991407434229</v>
      </c>
      <c r="IA48">
        <v>-3.0293124852242E-2</v>
      </c>
      <c r="IB48">
        <v>2.0697258898176802E-3</v>
      </c>
      <c r="IC48">
        <v>-2.3362980786251589E-5</v>
      </c>
      <c r="ID48">
        <v>3</v>
      </c>
      <c r="IE48">
        <v>2169</v>
      </c>
      <c r="IF48">
        <v>1</v>
      </c>
      <c r="IG48">
        <v>29</v>
      </c>
      <c r="IH48">
        <v>2</v>
      </c>
      <c r="II48">
        <v>2</v>
      </c>
      <c r="IJ48">
        <v>3.4045399999999999</v>
      </c>
      <c r="IK48">
        <v>2.3742700000000001</v>
      </c>
      <c r="IL48">
        <v>1.5490699999999999</v>
      </c>
      <c r="IM48">
        <v>2.2949199999999998</v>
      </c>
      <c r="IN48">
        <v>1.5918000000000001</v>
      </c>
      <c r="IO48">
        <v>2.3962400000000001</v>
      </c>
      <c r="IP48">
        <v>48.639699999999998</v>
      </c>
      <c r="IQ48">
        <v>23.973700000000001</v>
      </c>
      <c r="IR48">
        <v>18</v>
      </c>
      <c r="IS48">
        <v>508.65100000000001</v>
      </c>
      <c r="IT48">
        <v>422.32799999999997</v>
      </c>
      <c r="IU48">
        <v>22.684799999999999</v>
      </c>
      <c r="IV48">
        <v>40.826300000000003</v>
      </c>
      <c r="IW48">
        <v>29.9999</v>
      </c>
      <c r="IX48">
        <v>40.935600000000001</v>
      </c>
      <c r="IY48">
        <v>40.945</v>
      </c>
      <c r="IZ48">
        <v>68.161100000000005</v>
      </c>
      <c r="JA48">
        <v>44.491700000000002</v>
      </c>
      <c r="JB48">
        <v>0</v>
      </c>
      <c r="JC48">
        <v>22.6617</v>
      </c>
      <c r="JD48">
        <v>1800</v>
      </c>
      <c r="JE48">
        <v>23.915600000000001</v>
      </c>
      <c r="JF48">
        <v>98.148899999999998</v>
      </c>
      <c r="JG48">
        <v>97.547799999999995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2022-08-05T21:52:35Z</dcterms:created>
  <dcterms:modified xsi:type="dcterms:W3CDTF">2022-08-06T15:35:05Z</dcterms:modified>
</cp:coreProperties>
</file>