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T64" i="1" l="1"/>
  <c r="BS64" i="1"/>
  <c r="BR64" i="1"/>
  <c r="BA64" i="1" s="1"/>
  <c r="BQ64" i="1"/>
  <c r="BN64" i="1"/>
  <c r="BM64" i="1"/>
  <c r="BJ64" i="1"/>
  <c r="BI64" i="1"/>
  <c r="BL64" i="1" s="1"/>
  <c r="BF64" i="1"/>
  <c r="BE64" i="1"/>
  <c r="AY64" i="1"/>
  <c r="AS64" i="1"/>
  <c r="AN64" i="1"/>
  <c r="AL64" i="1" s="1"/>
  <c r="AD64" i="1"/>
  <c r="AB64" i="1" s="1"/>
  <c r="AC64" i="1"/>
  <c r="X64" i="1"/>
  <c r="U64" i="1"/>
  <c r="BT63" i="1"/>
  <c r="BS63" i="1"/>
  <c r="BQ63" i="1"/>
  <c r="BN63" i="1"/>
  <c r="BM63" i="1"/>
  <c r="BI63" i="1"/>
  <c r="BE63" i="1"/>
  <c r="AY63" i="1"/>
  <c r="AS63" i="1"/>
  <c r="BF63" i="1" s="1"/>
  <c r="AN63" i="1"/>
  <c r="AL63" i="1" s="1"/>
  <c r="AD63" i="1"/>
  <c r="AC63" i="1"/>
  <c r="U63" i="1"/>
  <c r="BT62" i="1"/>
  <c r="X62" i="1" s="1"/>
  <c r="BS62" i="1"/>
  <c r="BQ62" i="1"/>
  <c r="BR62" i="1" s="1"/>
  <c r="BA62" i="1" s="1"/>
  <c r="BC62" i="1" s="1"/>
  <c r="BN62" i="1"/>
  <c r="BM62" i="1"/>
  <c r="BI62" i="1"/>
  <c r="BJ62" i="1" s="1"/>
  <c r="BF62" i="1"/>
  <c r="BE62" i="1"/>
  <c r="AY62" i="1"/>
  <c r="AS62" i="1"/>
  <c r="AN62" i="1"/>
  <c r="AL62" i="1" s="1"/>
  <c r="AD62" i="1"/>
  <c r="AC62" i="1"/>
  <c r="AB62" i="1"/>
  <c r="U62" i="1"/>
  <c r="BT61" i="1"/>
  <c r="BS61" i="1"/>
  <c r="BQ61" i="1"/>
  <c r="BR61" i="1" s="1"/>
  <c r="BA61" i="1" s="1"/>
  <c r="BN61" i="1"/>
  <c r="BM61" i="1"/>
  <c r="BL61" i="1"/>
  <c r="BI61" i="1"/>
  <c r="BJ61" i="1" s="1"/>
  <c r="BE61" i="1"/>
  <c r="AY61" i="1"/>
  <c r="AS61" i="1"/>
  <c r="BF61" i="1" s="1"/>
  <c r="AN61" i="1"/>
  <c r="AL61" i="1"/>
  <c r="O61" i="1" s="1"/>
  <c r="AD61" i="1"/>
  <c r="AC61" i="1"/>
  <c r="AB61" i="1" s="1"/>
  <c r="U61" i="1"/>
  <c r="BT60" i="1"/>
  <c r="BS60" i="1"/>
  <c r="BQ60" i="1"/>
  <c r="BR60" i="1" s="1"/>
  <c r="BA60" i="1" s="1"/>
  <c r="BN60" i="1"/>
  <c r="BM60" i="1"/>
  <c r="BI60" i="1"/>
  <c r="BL60" i="1" s="1"/>
  <c r="BE60" i="1"/>
  <c r="AY60" i="1"/>
  <c r="AS60" i="1"/>
  <c r="BF60" i="1" s="1"/>
  <c r="AN60" i="1"/>
  <c r="AL60" i="1" s="1"/>
  <c r="P60" i="1" s="1"/>
  <c r="AD60" i="1"/>
  <c r="AC60" i="1"/>
  <c r="AB60" i="1"/>
  <c r="U60" i="1"/>
  <c r="BT59" i="1"/>
  <c r="BS59" i="1"/>
  <c r="BQ59" i="1"/>
  <c r="BN59" i="1"/>
  <c r="BM59" i="1"/>
  <c r="BI59" i="1"/>
  <c r="BK59" i="1" s="1"/>
  <c r="BO59" i="1" s="1"/>
  <c r="BP59" i="1" s="1"/>
  <c r="BE59" i="1"/>
  <c r="AY59" i="1"/>
  <c r="AS59" i="1"/>
  <c r="BF59" i="1" s="1"/>
  <c r="AN59" i="1"/>
  <c r="AL59" i="1" s="1"/>
  <c r="AD59" i="1"/>
  <c r="AC59" i="1"/>
  <c r="AB59" i="1"/>
  <c r="U59" i="1"/>
  <c r="BT58" i="1"/>
  <c r="BS58" i="1"/>
  <c r="BQ58" i="1"/>
  <c r="X58" i="1" s="1"/>
  <c r="BN58" i="1"/>
  <c r="BM58" i="1"/>
  <c r="BL58" i="1"/>
  <c r="BI58" i="1"/>
  <c r="BK58" i="1" s="1"/>
  <c r="BO58" i="1" s="1"/>
  <c r="BP58" i="1" s="1"/>
  <c r="BE58" i="1"/>
  <c r="AY58" i="1"/>
  <c r="AS58" i="1"/>
  <c r="BF58" i="1" s="1"/>
  <c r="AN58" i="1"/>
  <c r="AL58" i="1" s="1"/>
  <c r="P58" i="1" s="1"/>
  <c r="AD58" i="1"/>
  <c r="AB58" i="1" s="1"/>
  <c r="AC58" i="1"/>
  <c r="U58" i="1"/>
  <c r="BT57" i="1"/>
  <c r="BS57" i="1"/>
  <c r="BQ57" i="1"/>
  <c r="BO57" i="1"/>
  <c r="BP57" i="1" s="1"/>
  <c r="BN57" i="1"/>
  <c r="BM57" i="1"/>
  <c r="BK57" i="1"/>
  <c r="BI57" i="1"/>
  <c r="BE57" i="1"/>
  <c r="AY57" i="1"/>
  <c r="AS57" i="1"/>
  <c r="BF57" i="1" s="1"/>
  <c r="AN57" i="1"/>
  <c r="AL57" i="1" s="1"/>
  <c r="AM57" i="1" s="1"/>
  <c r="AD57" i="1"/>
  <c r="AC57" i="1"/>
  <c r="U57" i="1"/>
  <c r="BT56" i="1"/>
  <c r="BS56" i="1"/>
  <c r="BQ56" i="1"/>
  <c r="BR56" i="1" s="1"/>
  <c r="BA56" i="1" s="1"/>
  <c r="BN56" i="1"/>
  <c r="BM56" i="1"/>
  <c r="BL56" i="1"/>
  <c r="BJ56" i="1"/>
  <c r="BI56" i="1"/>
  <c r="BK56" i="1" s="1"/>
  <c r="BO56" i="1" s="1"/>
  <c r="BP56" i="1" s="1"/>
  <c r="BF56" i="1"/>
  <c r="BE56" i="1"/>
  <c r="AY56" i="1"/>
  <c r="AS56" i="1"/>
  <c r="AN56" i="1"/>
  <c r="AL56" i="1" s="1"/>
  <c r="AD56" i="1"/>
  <c r="AC56" i="1"/>
  <c r="AB56" i="1" s="1"/>
  <c r="U56" i="1"/>
  <c r="BT55" i="1"/>
  <c r="BS55" i="1"/>
  <c r="BQ55" i="1"/>
  <c r="BN55" i="1"/>
  <c r="BM55" i="1"/>
  <c r="BI55" i="1"/>
  <c r="BK55" i="1" s="1"/>
  <c r="BO55" i="1" s="1"/>
  <c r="BP55" i="1" s="1"/>
  <c r="BE55" i="1"/>
  <c r="AY55" i="1"/>
  <c r="AS55" i="1"/>
  <c r="BF55" i="1" s="1"/>
  <c r="AN55" i="1"/>
  <c r="AM55" i="1"/>
  <c r="AL55" i="1"/>
  <c r="P55" i="1" s="1"/>
  <c r="AD55" i="1"/>
  <c r="AC55" i="1"/>
  <c r="U55" i="1"/>
  <c r="O55" i="1"/>
  <c r="BT54" i="1"/>
  <c r="BS54" i="1"/>
  <c r="BQ54" i="1"/>
  <c r="BR54" i="1" s="1"/>
  <c r="BA54" i="1" s="1"/>
  <c r="BN54" i="1"/>
  <c r="BM54" i="1"/>
  <c r="BJ54" i="1"/>
  <c r="BI54" i="1"/>
  <c r="BK54" i="1" s="1"/>
  <c r="BO54" i="1" s="1"/>
  <c r="BP54" i="1" s="1"/>
  <c r="BF54" i="1"/>
  <c r="BE54" i="1"/>
  <c r="AY54" i="1"/>
  <c r="AS54" i="1"/>
  <c r="AN54" i="1"/>
  <c r="AL54" i="1" s="1"/>
  <c r="AD54" i="1"/>
  <c r="AC54" i="1"/>
  <c r="U54" i="1"/>
  <c r="BT53" i="1"/>
  <c r="BS53" i="1"/>
  <c r="BQ53" i="1"/>
  <c r="BN53" i="1"/>
  <c r="BM53" i="1"/>
  <c r="BI53" i="1"/>
  <c r="BE53" i="1"/>
  <c r="AY53" i="1"/>
  <c r="AS53" i="1"/>
  <c r="BF53" i="1" s="1"/>
  <c r="AN53" i="1"/>
  <c r="AL53" i="1" s="1"/>
  <c r="AD53" i="1"/>
  <c r="AC53" i="1"/>
  <c r="AB53" i="1" s="1"/>
  <c r="U53" i="1"/>
  <c r="BT52" i="1"/>
  <c r="X52" i="1" s="1"/>
  <c r="BS52" i="1"/>
  <c r="BR52" i="1"/>
  <c r="BA52" i="1" s="1"/>
  <c r="BQ52" i="1"/>
  <c r="BN52" i="1"/>
  <c r="BM52" i="1"/>
  <c r="BK52" i="1"/>
  <c r="BO52" i="1" s="1"/>
  <c r="BP52" i="1" s="1"/>
  <c r="BI52" i="1"/>
  <c r="BL52" i="1" s="1"/>
  <c r="BE52" i="1"/>
  <c r="AY52" i="1"/>
  <c r="AS52" i="1"/>
  <c r="BF52" i="1" s="1"/>
  <c r="AN52" i="1"/>
  <c r="AL52" i="1"/>
  <c r="P52" i="1" s="1"/>
  <c r="AD52" i="1"/>
  <c r="AC52" i="1"/>
  <c r="U52" i="1"/>
  <c r="BT51" i="1"/>
  <c r="BS51" i="1"/>
  <c r="BQ51" i="1"/>
  <c r="BO51" i="1"/>
  <c r="BP51" i="1" s="1"/>
  <c r="BN51" i="1"/>
  <c r="BM51" i="1"/>
  <c r="BK51" i="1"/>
  <c r="BI51" i="1"/>
  <c r="BE51" i="1"/>
  <c r="AY51" i="1"/>
  <c r="AS51" i="1"/>
  <c r="BF51" i="1" s="1"/>
  <c r="AN51" i="1"/>
  <c r="AL51" i="1" s="1"/>
  <c r="AD51" i="1"/>
  <c r="AC51" i="1"/>
  <c r="AB51" i="1" s="1"/>
  <c r="U51" i="1"/>
  <c r="BT50" i="1"/>
  <c r="BS50" i="1"/>
  <c r="BR50" i="1"/>
  <c r="BA50" i="1" s="1"/>
  <c r="BQ50" i="1"/>
  <c r="BP50" i="1"/>
  <c r="BN50" i="1"/>
  <c r="BM50" i="1"/>
  <c r="BI50" i="1"/>
  <c r="BK50" i="1" s="1"/>
  <c r="BO50" i="1" s="1"/>
  <c r="BF50" i="1"/>
  <c r="BE50" i="1"/>
  <c r="AY50" i="1"/>
  <c r="AS50" i="1"/>
  <c r="AN50" i="1"/>
  <c r="AL50" i="1" s="1"/>
  <c r="N50" i="1" s="1"/>
  <c r="M50" i="1" s="1"/>
  <c r="AF50" i="1" s="1"/>
  <c r="AD50" i="1"/>
  <c r="AC50" i="1"/>
  <c r="U50" i="1"/>
  <c r="BT49" i="1"/>
  <c r="BS49" i="1"/>
  <c r="BQ49" i="1"/>
  <c r="BN49" i="1"/>
  <c r="BM49" i="1"/>
  <c r="BK49" i="1"/>
  <c r="BO49" i="1" s="1"/>
  <c r="BP49" i="1" s="1"/>
  <c r="BI49" i="1"/>
  <c r="BF49" i="1"/>
  <c r="BE49" i="1"/>
  <c r="AY49" i="1"/>
  <c r="AS49" i="1"/>
  <c r="AN49" i="1"/>
  <c r="AL49" i="1" s="1"/>
  <c r="AD49" i="1"/>
  <c r="AC49" i="1"/>
  <c r="U49" i="1"/>
  <c r="BT48" i="1"/>
  <c r="X48" i="1" s="1"/>
  <c r="BS48" i="1"/>
  <c r="BR48" i="1"/>
  <c r="BA48" i="1" s="1"/>
  <c r="BQ48" i="1"/>
  <c r="BN48" i="1"/>
  <c r="BM48" i="1"/>
  <c r="BJ48" i="1"/>
  <c r="BI48" i="1"/>
  <c r="BL48" i="1" s="1"/>
  <c r="BF48" i="1"/>
  <c r="BE48" i="1"/>
  <c r="AY48" i="1"/>
  <c r="AS48" i="1"/>
  <c r="AN48" i="1"/>
  <c r="AL48" i="1" s="1"/>
  <c r="AD48" i="1"/>
  <c r="AC48" i="1"/>
  <c r="AB48" i="1" s="1"/>
  <c r="U48" i="1"/>
  <c r="BT47" i="1"/>
  <c r="BS47" i="1"/>
  <c r="BR47" i="1"/>
  <c r="BA47" i="1" s="1"/>
  <c r="BQ47" i="1"/>
  <c r="BN47" i="1"/>
  <c r="BM47" i="1"/>
  <c r="BK47" i="1"/>
  <c r="BO47" i="1" s="1"/>
  <c r="BP47" i="1" s="1"/>
  <c r="BI47" i="1"/>
  <c r="BL47" i="1" s="1"/>
  <c r="BE47" i="1"/>
  <c r="AY47" i="1"/>
  <c r="AS47" i="1"/>
  <c r="BF47" i="1" s="1"/>
  <c r="AN47" i="1"/>
  <c r="AL47" i="1"/>
  <c r="AD47" i="1"/>
  <c r="AC47" i="1"/>
  <c r="AB47" i="1" s="1"/>
  <c r="U47" i="1"/>
  <c r="P47" i="1"/>
  <c r="BT46" i="1"/>
  <c r="BS46" i="1"/>
  <c r="BQ46" i="1"/>
  <c r="BR46" i="1" s="1"/>
  <c r="BA46" i="1" s="1"/>
  <c r="BN46" i="1"/>
  <c r="BM46" i="1"/>
  <c r="BI46" i="1"/>
  <c r="BF46" i="1"/>
  <c r="BE46" i="1"/>
  <c r="AY46" i="1"/>
  <c r="AS46" i="1"/>
  <c r="AN46" i="1"/>
  <c r="AL46" i="1" s="1"/>
  <c r="S46" i="1" s="1"/>
  <c r="AD46" i="1"/>
  <c r="AC46" i="1"/>
  <c r="AB46" i="1" s="1"/>
  <c r="X46" i="1"/>
  <c r="U46" i="1"/>
  <c r="O46" i="1"/>
  <c r="BT45" i="1"/>
  <c r="BS45" i="1"/>
  <c r="BQ45" i="1"/>
  <c r="BN45" i="1"/>
  <c r="BM45" i="1"/>
  <c r="BI45" i="1"/>
  <c r="BE45" i="1"/>
  <c r="AY45" i="1"/>
  <c r="AS45" i="1"/>
  <c r="BF45" i="1" s="1"/>
  <c r="AN45" i="1"/>
  <c r="AL45" i="1" s="1"/>
  <c r="AD45" i="1"/>
  <c r="AB45" i="1" s="1"/>
  <c r="AC45" i="1"/>
  <c r="U45" i="1"/>
  <c r="BT44" i="1"/>
  <c r="BS44" i="1"/>
  <c r="BQ44" i="1"/>
  <c r="BN44" i="1"/>
  <c r="BM44" i="1"/>
  <c r="BI44" i="1"/>
  <c r="BK44" i="1" s="1"/>
  <c r="BO44" i="1" s="1"/>
  <c r="BP44" i="1" s="1"/>
  <c r="BF44" i="1"/>
  <c r="BE44" i="1"/>
  <c r="AY44" i="1"/>
  <c r="AS44" i="1"/>
  <c r="AN44" i="1"/>
  <c r="AM44" i="1"/>
  <c r="AL44" i="1"/>
  <c r="P44" i="1" s="1"/>
  <c r="AD44" i="1"/>
  <c r="AC44" i="1"/>
  <c r="U44" i="1"/>
  <c r="BT43" i="1"/>
  <c r="BS43" i="1"/>
  <c r="BQ43" i="1"/>
  <c r="BN43" i="1"/>
  <c r="BM43" i="1"/>
  <c r="BL43" i="1"/>
  <c r="BK43" i="1"/>
  <c r="BO43" i="1" s="1"/>
  <c r="BP43" i="1" s="1"/>
  <c r="BI43" i="1"/>
  <c r="BJ43" i="1" s="1"/>
  <c r="BE43" i="1"/>
  <c r="AY43" i="1"/>
  <c r="AS43" i="1"/>
  <c r="BF43" i="1" s="1"/>
  <c r="AN43" i="1"/>
  <c r="AL43" i="1"/>
  <c r="AD43" i="1"/>
  <c r="AC43" i="1"/>
  <c r="AB43" i="1" s="1"/>
  <c r="U43" i="1"/>
  <c r="BT42" i="1"/>
  <c r="BS42" i="1"/>
  <c r="BQ42" i="1"/>
  <c r="BR42" i="1" s="1"/>
  <c r="BA42" i="1" s="1"/>
  <c r="BN42" i="1"/>
  <c r="BM42" i="1"/>
  <c r="BI42" i="1"/>
  <c r="BK42" i="1" s="1"/>
  <c r="BO42" i="1" s="1"/>
  <c r="BP42" i="1" s="1"/>
  <c r="BE42" i="1"/>
  <c r="AY42" i="1"/>
  <c r="AS42" i="1"/>
  <c r="BF42" i="1" s="1"/>
  <c r="AN42" i="1"/>
  <c r="AL42" i="1"/>
  <c r="O42" i="1" s="1"/>
  <c r="AD42" i="1"/>
  <c r="AC42" i="1"/>
  <c r="AB42" i="1" s="1"/>
  <c r="X42" i="1"/>
  <c r="U42" i="1"/>
  <c r="BT41" i="1"/>
  <c r="X41" i="1" s="1"/>
  <c r="BS41" i="1"/>
  <c r="BR41" i="1"/>
  <c r="BA41" i="1" s="1"/>
  <c r="BQ41" i="1"/>
  <c r="BN41" i="1"/>
  <c r="BM41" i="1"/>
  <c r="BI41" i="1"/>
  <c r="BK41" i="1" s="1"/>
  <c r="BO41" i="1" s="1"/>
  <c r="BP41" i="1" s="1"/>
  <c r="BE41" i="1"/>
  <c r="AY41" i="1"/>
  <c r="AS41" i="1"/>
  <c r="BF41" i="1" s="1"/>
  <c r="AN41" i="1"/>
  <c r="AL41" i="1" s="1"/>
  <c r="AD41" i="1"/>
  <c r="AC41" i="1"/>
  <c r="AB41" i="1"/>
  <c r="U41" i="1"/>
  <c r="BT40" i="1"/>
  <c r="BS40" i="1"/>
  <c r="BQ40" i="1"/>
  <c r="BN40" i="1"/>
  <c r="BM40" i="1"/>
  <c r="BK40" i="1"/>
  <c r="BO40" i="1" s="1"/>
  <c r="BP40" i="1" s="1"/>
  <c r="BI40" i="1"/>
  <c r="BL40" i="1" s="1"/>
  <c r="BE40" i="1"/>
  <c r="AY40" i="1"/>
  <c r="AS40" i="1"/>
  <c r="BF40" i="1" s="1"/>
  <c r="AN40" i="1"/>
  <c r="AL40" i="1" s="1"/>
  <c r="O40" i="1" s="1"/>
  <c r="AD40" i="1"/>
  <c r="AB40" i="1" s="1"/>
  <c r="AC40" i="1"/>
  <c r="X40" i="1"/>
  <c r="Y40" i="1" s="1"/>
  <c r="Z40" i="1" s="1"/>
  <c r="U40" i="1"/>
  <c r="P40" i="1"/>
  <c r="N40" i="1"/>
  <c r="M40" i="1" s="1"/>
  <c r="BT39" i="1"/>
  <c r="BS39" i="1"/>
  <c r="BQ39" i="1"/>
  <c r="BR39" i="1" s="1"/>
  <c r="BA39" i="1" s="1"/>
  <c r="BN39" i="1"/>
  <c r="BM39" i="1"/>
  <c r="BI39" i="1"/>
  <c r="BJ39" i="1" s="1"/>
  <c r="BE39" i="1"/>
  <c r="AY39" i="1"/>
  <c r="AS39" i="1"/>
  <c r="BF39" i="1" s="1"/>
  <c r="AN39" i="1"/>
  <c r="AL39" i="1" s="1"/>
  <c r="S39" i="1" s="1"/>
  <c r="AD39" i="1"/>
  <c r="AC39" i="1"/>
  <c r="U39" i="1"/>
  <c r="BT38" i="1"/>
  <c r="BS38" i="1"/>
  <c r="BQ38" i="1"/>
  <c r="BN38" i="1"/>
  <c r="BM38" i="1"/>
  <c r="BI38" i="1"/>
  <c r="BE38" i="1"/>
  <c r="AY38" i="1"/>
  <c r="AS38" i="1"/>
  <c r="BF38" i="1" s="1"/>
  <c r="AN38" i="1"/>
  <c r="AL38" i="1" s="1"/>
  <c r="AD38" i="1"/>
  <c r="AC38" i="1"/>
  <c r="AB38" i="1" s="1"/>
  <c r="U38" i="1"/>
  <c r="BT37" i="1"/>
  <c r="BS37" i="1"/>
  <c r="BQ37" i="1"/>
  <c r="BN37" i="1"/>
  <c r="BM37" i="1"/>
  <c r="BI37" i="1"/>
  <c r="BF37" i="1"/>
  <c r="BE37" i="1"/>
  <c r="AY37" i="1"/>
  <c r="AS37" i="1"/>
  <c r="AN37" i="1"/>
  <c r="AL37" i="1"/>
  <c r="P37" i="1" s="1"/>
  <c r="AD37" i="1"/>
  <c r="AC37" i="1"/>
  <c r="AB37" i="1" s="1"/>
  <c r="U37" i="1"/>
  <c r="BT36" i="1"/>
  <c r="BS36" i="1"/>
  <c r="BQ36" i="1"/>
  <c r="BR36" i="1" s="1"/>
  <c r="BA36" i="1" s="1"/>
  <c r="BO36" i="1"/>
  <c r="BP36" i="1" s="1"/>
  <c r="BN36" i="1"/>
  <c r="BM36" i="1"/>
  <c r="BL36" i="1"/>
  <c r="BI36" i="1"/>
  <c r="BK36" i="1" s="1"/>
  <c r="BE36" i="1"/>
  <c r="AY36" i="1"/>
  <c r="BC36" i="1" s="1"/>
  <c r="AS36" i="1"/>
  <c r="BF36" i="1" s="1"/>
  <c r="AN36" i="1"/>
  <c r="AL36" i="1" s="1"/>
  <c r="AD36" i="1"/>
  <c r="AC36" i="1"/>
  <c r="AB36" i="1" s="1"/>
  <c r="U36" i="1"/>
  <c r="BT35" i="1"/>
  <c r="BS35" i="1"/>
  <c r="BQ35" i="1"/>
  <c r="BN35" i="1"/>
  <c r="BM35" i="1"/>
  <c r="BI35" i="1"/>
  <c r="BE35" i="1"/>
  <c r="AY35" i="1"/>
  <c r="AS35" i="1"/>
  <c r="BF35" i="1" s="1"/>
  <c r="AN35" i="1"/>
  <c r="AL35" i="1"/>
  <c r="AM35" i="1" s="1"/>
  <c r="AD35" i="1"/>
  <c r="AC35" i="1"/>
  <c r="AB35" i="1" s="1"/>
  <c r="U35" i="1"/>
  <c r="BT34" i="1"/>
  <c r="BS34" i="1"/>
  <c r="BQ34" i="1"/>
  <c r="BN34" i="1"/>
  <c r="BM34" i="1"/>
  <c r="BL34" i="1"/>
  <c r="BK34" i="1"/>
  <c r="BO34" i="1" s="1"/>
  <c r="BP34" i="1" s="1"/>
  <c r="BI34" i="1"/>
  <c r="BJ34" i="1" s="1"/>
  <c r="BE34" i="1"/>
  <c r="AY34" i="1"/>
  <c r="AS34" i="1"/>
  <c r="BF34" i="1" s="1"/>
  <c r="AN34" i="1"/>
  <c r="AL34" i="1" s="1"/>
  <c r="S34" i="1" s="1"/>
  <c r="AD34" i="1"/>
  <c r="AB34" i="1" s="1"/>
  <c r="AC34" i="1"/>
  <c r="U34" i="1"/>
  <c r="BT33" i="1"/>
  <c r="BS33" i="1"/>
  <c r="BQ33" i="1"/>
  <c r="BN33" i="1"/>
  <c r="BM33" i="1"/>
  <c r="BI33" i="1"/>
  <c r="BL33" i="1" s="1"/>
  <c r="BE33" i="1"/>
  <c r="BB33" i="1"/>
  <c r="AY33" i="1"/>
  <c r="AS33" i="1"/>
  <c r="BF33" i="1" s="1"/>
  <c r="AN33" i="1"/>
  <c r="AL33" i="1"/>
  <c r="O33" i="1" s="1"/>
  <c r="AD33" i="1"/>
  <c r="AC33" i="1"/>
  <c r="AB33" i="1" s="1"/>
  <c r="U33" i="1"/>
  <c r="S33" i="1"/>
  <c r="P33" i="1"/>
  <c r="BT32" i="1"/>
  <c r="BS32" i="1"/>
  <c r="BQ32" i="1"/>
  <c r="BR32" i="1" s="1"/>
  <c r="BA32" i="1" s="1"/>
  <c r="BN32" i="1"/>
  <c r="BM32" i="1"/>
  <c r="BL32" i="1"/>
  <c r="BK32" i="1"/>
  <c r="BO32" i="1" s="1"/>
  <c r="BP32" i="1" s="1"/>
  <c r="BI32" i="1"/>
  <c r="BJ32" i="1" s="1"/>
  <c r="BE32" i="1"/>
  <c r="AY32" i="1"/>
  <c r="AS32" i="1"/>
  <c r="BF32" i="1" s="1"/>
  <c r="AN32" i="1"/>
  <c r="AL32" i="1" s="1"/>
  <c r="AD32" i="1"/>
  <c r="AC32" i="1"/>
  <c r="AB32" i="1" s="1"/>
  <c r="U32" i="1"/>
  <c r="BT31" i="1"/>
  <c r="BS31" i="1"/>
  <c r="BQ31" i="1"/>
  <c r="BR31" i="1" s="1"/>
  <c r="BA31" i="1" s="1"/>
  <c r="BN31" i="1"/>
  <c r="BM31" i="1"/>
  <c r="BI31" i="1"/>
  <c r="BL31" i="1" s="1"/>
  <c r="BE31" i="1"/>
  <c r="AY31" i="1"/>
  <c r="AS31" i="1"/>
  <c r="BF31" i="1" s="1"/>
  <c r="AN31" i="1"/>
  <c r="AL31" i="1" s="1"/>
  <c r="P31" i="1" s="1"/>
  <c r="AD31" i="1"/>
  <c r="AC31" i="1"/>
  <c r="AB31" i="1" s="1"/>
  <c r="U31" i="1"/>
  <c r="BT30" i="1"/>
  <c r="BS30" i="1"/>
  <c r="BR30" i="1"/>
  <c r="BA30" i="1" s="1"/>
  <c r="BQ30" i="1"/>
  <c r="BN30" i="1"/>
  <c r="BM30" i="1"/>
  <c r="BJ30" i="1"/>
  <c r="BI30" i="1"/>
  <c r="BE30" i="1"/>
  <c r="AY30" i="1"/>
  <c r="AS30" i="1"/>
  <c r="BF30" i="1" s="1"/>
  <c r="AN30" i="1"/>
  <c r="AL30" i="1" s="1"/>
  <c r="N30" i="1" s="1"/>
  <c r="M30" i="1" s="1"/>
  <c r="AD30" i="1"/>
  <c r="AC30" i="1"/>
  <c r="X30" i="1"/>
  <c r="U30" i="1"/>
  <c r="BT29" i="1"/>
  <c r="BS29" i="1"/>
  <c r="BQ29" i="1"/>
  <c r="BN29" i="1"/>
  <c r="BM29" i="1"/>
  <c r="BI29" i="1"/>
  <c r="BE29" i="1"/>
  <c r="AY29" i="1"/>
  <c r="AS29" i="1"/>
  <c r="BF29" i="1" s="1"/>
  <c r="AN29" i="1"/>
  <c r="AL29" i="1" s="1"/>
  <c r="AD29" i="1"/>
  <c r="AC29" i="1"/>
  <c r="AB29" i="1" s="1"/>
  <c r="U29" i="1"/>
  <c r="BT28" i="1"/>
  <c r="BS28" i="1"/>
  <c r="BQ28" i="1"/>
  <c r="BN28" i="1"/>
  <c r="BM28" i="1"/>
  <c r="BI28" i="1"/>
  <c r="BL28" i="1" s="1"/>
  <c r="BE28" i="1"/>
  <c r="AY28" i="1"/>
  <c r="AS28" i="1"/>
  <c r="BF28" i="1" s="1"/>
  <c r="AN28" i="1"/>
  <c r="AL28" i="1" s="1"/>
  <c r="AD28" i="1"/>
  <c r="AB28" i="1" s="1"/>
  <c r="AC28" i="1"/>
  <c r="U28" i="1"/>
  <c r="BT27" i="1"/>
  <c r="X27" i="1" s="1"/>
  <c r="BS27" i="1"/>
  <c r="BQ27" i="1"/>
  <c r="BN27" i="1"/>
  <c r="BM27" i="1"/>
  <c r="BK27" i="1"/>
  <c r="BO27" i="1" s="1"/>
  <c r="BP27" i="1" s="1"/>
  <c r="BI27" i="1"/>
  <c r="BJ27" i="1" s="1"/>
  <c r="BE27" i="1"/>
  <c r="AY27" i="1"/>
  <c r="AS27" i="1"/>
  <c r="BF27" i="1" s="1"/>
  <c r="AN27" i="1"/>
  <c r="AL27" i="1" s="1"/>
  <c r="S27" i="1" s="1"/>
  <c r="AD27" i="1"/>
  <c r="AB27" i="1" s="1"/>
  <c r="AC27" i="1"/>
  <c r="U27" i="1"/>
  <c r="BT26" i="1"/>
  <c r="BS26" i="1"/>
  <c r="BQ26" i="1"/>
  <c r="BN26" i="1"/>
  <c r="BM26" i="1"/>
  <c r="BI26" i="1"/>
  <c r="BL26" i="1" s="1"/>
  <c r="BE26" i="1"/>
  <c r="AY26" i="1"/>
  <c r="AS26" i="1"/>
  <c r="BF26" i="1" s="1"/>
  <c r="AN26" i="1"/>
  <c r="AL26" i="1" s="1"/>
  <c r="AD26" i="1"/>
  <c r="AC26" i="1"/>
  <c r="AB26" i="1"/>
  <c r="U26" i="1"/>
  <c r="BT25" i="1"/>
  <c r="X25" i="1" s="1"/>
  <c r="BS25" i="1"/>
  <c r="BR25" i="1"/>
  <c r="BA25" i="1" s="1"/>
  <c r="BQ25" i="1"/>
  <c r="BN25" i="1"/>
  <c r="BM25" i="1"/>
  <c r="BL25" i="1"/>
  <c r="BK25" i="1"/>
  <c r="BO25" i="1" s="1"/>
  <c r="BP25" i="1" s="1"/>
  <c r="BJ25" i="1"/>
  <c r="BI25" i="1"/>
  <c r="BE25" i="1"/>
  <c r="AY25" i="1"/>
  <c r="AS25" i="1"/>
  <c r="BF25" i="1" s="1"/>
  <c r="AN25" i="1"/>
  <c r="AL25" i="1" s="1"/>
  <c r="AD25" i="1"/>
  <c r="AB25" i="1" s="1"/>
  <c r="AC25" i="1"/>
  <c r="U25" i="1"/>
  <c r="BT24" i="1"/>
  <c r="BS24" i="1"/>
  <c r="BQ24" i="1"/>
  <c r="X24" i="1" s="1"/>
  <c r="BN24" i="1"/>
  <c r="BM24" i="1"/>
  <c r="BI24" i="1"/>
  <c r="BL24" i="1" s="1"/>
  <c r="BE24" i="1"/>
  <c r="AY24" i="1"/>
  <c r="AS24" i="1"/>
  <c r="BF24" i="1" s="1"/>
  <c r="AN24" i="1"/>
  <c r="AL24" i="1" s="1"/>
  <c r="P24" i="1" s="1"/>
  <c r="AD24" i="1"/>
  <c r="AC24" i="1"/>
  <c r="U24" i="1"/>
  <c r="S24" i="1"/>
  <c r="BT23" i="1"/>
  <c r="BS23" i="1"/>
  <c r="BQ23" i="1"/>
  <c r="BR23" i="1" s="1"/>
  <c r="BA23" i="1" s="1"/>
  <c r="BN23" i="1"/>
  <c r="BM23" i="1"/>
  <c r="BK23" i="1"/>
  <c r="BO23" i="1" s="1"/>
  <c r="BP23" i="1" s="1"/>
  <c r="BI23" i="1"/>
  <c r="BJ23" i="1" s="1"/>
  <c r="BE23" i="1"/>
  <c r="AY23" i="1"/>
  <c r="AS23" i="1"/>
  <c r="BF23" i="1" s="1"/>
  <c r="AN23" i="1"/>
  <c r="AL23" i="1" s="1"/>
  <c r="N23" i="1" s="1"/>
  <c r="M23" i="1" s="1"/>
  <c r="AD23" i="1"/>
  <c r="AC23" i="1"/>
  <c r="U23" i="1"/>
  <c r="P23" i="1"/>
  <c r="O23" i="1"/>
  <c r="BB23" i="1" s="1"/>
  <c r="BT22" i="1"/>
  <c r="BS22" i="1"/>
  <c r="BR22" i="1" s="1"/>
  <c r="BA22" i="1" s="1"/>
  <c r="BQ22" i="1"/>
  <c r="BN22" i="1"/>
  <c r="BM22" i="1"/>
  <c r="BI22" i="1"/>
  <c r="BL22" i="1" s="1"/>
  <c r="BE22" i="1"/>
  <c r="AY22" i="1"/>
  <c r="AS22" i="1"/>
  <c r="BF22" i="1" s="1"/>
  <c r="AN22" i="1"/>
  <c r="AM22" i="1"/>
  <c r="AL22" i="1"/>
  <c r="S22" i="1" s="1"/>
  <c r="AD22" i="1"/>
  <c r="AB22" i="1" s="1"/>
  <c r="AC22" i="1"/>
  <c r="X22" i="1"/>
  <c r="U22" i="1"/>
  <c r="BT21" i="1"/>
  <c r="BS21" i="1"/>
  <c r="BQ21" i="1"/>
  <c r="BR21" i="1" s="1"/>
  <c r="BA21" i="1" s="1"/>
  <c r="BN21" i="1"/>
  <c r="BM21" i="1"/>
  <c r="BI21" i="1"/>
  <c r="BL21" i="1" s="1"/>
  <c r="BE21" i="1"/>
  <c r="AY21" i="1"/>
  <c r="AS21" i="1"/>
  <c r="BF21" i="1" s="1"/>
  <c r="AN21" i="1"/>
  <c r="AL21" i="1" s="1"/>
  <c r="AD21" i="1"/>
  <c r="AC21" i="1"/>
  <c r="U21" i="1"/>
  <c r="BT20" i="1"/>
  <c r="BS20" i="1"/>
  <c r="BQ20" i="1"/>
  <c r="BR20" i="1" s="1"/>
  <c r="BA20" i="1" s="1"/>
  <c r="BC20" i="1" s="1"/>
  <c r="BN20" i="1"/>
  <c r="BM20" i="1"/>
  <c r="BI20" i="1"/>
  <c r="BL20" i="1" s="1"/>
  <c r="BF20" i="1"/>
  <c r="BE20" i="1"/>
  <c r="AY20" i="1"/>
  <c r="AS20" i="1"/>
  <c r="AN20" i="1"/>
  <c r="AL20" i="1" s="1"/>
  <c r="AD20" i="1"/>
  <c r="AC20" i="1"/>
  <c r="AB20" i="1" s="1"/>
  <c r="U20" i="1"/>
  <c r="BT19" i="1"/>
  <c r="BS19" i="1"/>
  <c r="BQ19" i="1"/>
  <c r="BN19" i="1"/>
  <c r="BM19" i="1"/>
  <c r="BL19" i="1"/>
  <c r="BK19" i="1"/>
  <c r="BO19" i="1" s="1"/>
  <c r="BP19" i="1" s="1"/>
  <c r="BI19" i="1"/>
  <c r="BJ19" i="1" s="1"/>
  <c r="BE19" i="1"/>
  <c r="AY19" i="1"/>
  <c r="AS19" i="1"/>
  <c r="BF19" i="1" s="1"/>
  <c r="AN19" i="1"/>
  <c r="AL19" i="1"/>
  <c r="S19" i="1" s="1"/>
  <c r="AD19" i="1"/>
  <c r="AC19" i="1"/>
  <c r="AB19" i="1" s="1"/>
  <c r="U19" i="1"/>
  <c r="BT18" i="1"/>
  <c r="BS18" i="1"/>
  <c r="BR18" i="1" s="1"/>
  <c r="BA18" i="1" s="1"/>
  <c r="BQ18" i="1"/>
  <c r="BN18" i="1"/>
  <c r="BM18" i="1"/>
  <c r="BI18" i="1"/>
  <c r="BL18" i="1" s="1"/>
  <c r="BE18" i="1"/>
  <c r="AY18" i="1"/>
  <c r="AS18" i="1"/>
  <c r="BF18" i="1" s="1"/>
  <c r="AN18" i="1"/>
  <c r="AL18" i="1" s="1"/>
  <c r="AD18" i="1"/>
  <c r="AC18" i="1"/>
  <c r="AB18" i="1"/>
  <c r="X18" i="1"/>
  <c r="U18" i="1"/>
  <c r="BT17" i="1"/>
  <c r="X17" i="1" s="1"/>
  <c r="BS17" i="1"/>
  <c r="BQ17" i="1"/>
  <c r="BN17" i="1"/>
  <c r="BM17" i="1"/>
  <c r="BI17" i="1"/>
  <c r="BK17" i="1" s="1"/>
  <c r="BO17" i="1" s="1"/>
  <c r="BP17" i="1" s="1"/>
  <c r="BE17" i="1"/>
  <c r="AY17" i="1"/>
  <c r="AS17" i="1"/>
  <c r="BF17" i="1" s="1"/>
  <c r="AN17" i="1"/>
  <c r="AL17" i="1"/>
  <c r="P17" i="1" s="1"/>
  <c r="AD17" i="1"/>
  <c r="AC17" i="1"/>
  <c r="AB17" i="1"/>
  <c r="U17" i="1"/>
  <c r="P18" i="1" l="1"/>
  <c r="S18" i="1"/>
  <c r="N41" i="1"/>
  <c r="M41" i="1" s="1"/>
  <c r="AF41" i="1" s="1"/>
  <c r="P41" i="1"/>
  <c r="O41" i="1"/>
  <c r="K41" i="1" s="1"/>
  <c r="S41" i="1"/>
  <c r="N53" i="1"/>
  <c r="M53" i="1" s="1"/>
  <c r="S53" i="1"/>
  <c r="O53" i="1"/>
  <c r="AM53" i="1"/>
  <c r="N51" i="1"/>
  <c r="M51" i="1" s="1"/>
  <c r="AF51" i="1" s="1"/>
  <c r="P51" i="1"/>
  <c r="AM51" i="1"/>
  <c r="O51" i="1"/>
  <c r="S51" i="1"/>
  <c r="AM59" i="1"/>
  <c r="P59" i="1"/>
  <c r="O59" i="1"/>
  <c r="K59" i="1" s="1"/>
  <c r="S59" i="1"/>
  <c r="P63" i="1"/>
  <c r="S63" i="1"/>
  <c r="O63" i="1"/>
  <c r="AM63" i="1"/>
  <c r="P25" i="1"/>
  <c r="S25" i="1"/>
  <c r="P56" i="1"/>
  <c r="N56" i="1"/>
  <c r="M56" i="1" s="1"/>
  <c r="AF56" i="1" s="1"/>
  <c r="BR17" i="1"/>
  <c r="BA17" i="1" s="1"/>
  <c r="BC17" i="1" s="1"/>
  <c r="BJ18" i="1"/>
  <c r="O22" i="1"/>
  <c r="BB22" i="1" s="1"/>
  <c r="BD22" i="1" s="1"/>
  <c r="X23" i="1"/>
  <c r="BJ26" i="1"/>
  <c r="BR27" i="1"/>
  <c r="BA27" i="1" s="1"/>
  <c r="BC27" i="1" s="1"/>
  <c r="O30" i="1"/>
  <c r="BB30" i="1" s="1"/>
  <c r="BD30" i="1" s="1"/>
  <c r="BJ33" i="1"/>
  <c r="BR34" i="1"/>
  <c r="BA34" i="1" s="1"/>
  <c r="BC34" i="1" s="1"/>
  <c r="BR37" i="1"/>
  <c r="BA37" i="1" s="1"/>
  <c r="BC37" i="1" s="1"/>
  <c r="BR40" i="1"/>
  <c r="BA40" i="1" s="1"/>
  <c r="BJ41" i="1"/>
  <c r="P42" i="1"/>
  <c r="BL42" i="1"/>
  <c r="BR43" i="1"/>
  <c r="BA43" i="1" s="1"/>
  <c r="BC43" i="1" s="1"/>
  <c r="BK48" i="1"/>
  <c r="BO48" i="1" s="1"/>
  <c r="BP48" i="1" s="1"/>
  <c r="X54" i="1"/>
  <c r="BR58" i="1"/>
  <c r="BA58" i="1" s="1"/>
  <c r="BJ60" i="1"/>
  <c r="X60" i="1"/>
  <c r="AB63" i="1"/>
  <c r="K63" i="1" s="1"/>
  <c r="BC64" i="1"/>
  <c r="BK18" i="1"/>
  <c r="BO18" i="1" s="1"/>
  <c r="BP18" i="1" s="1"/>
  <c r="BR19" i="1"/>
  <c r="BA19" i="1" s="1"/>
  <c r="BC19" i="1" s="1"/>
  <c r="P22" i="1"/>
  <c r="O24" i="1"/>
  <c r="BC25" i="1"/>
  <c r="BK26" i="1"/>
  <c r="BO26" i="1" s="1"/>
  <c r="BP26" i="1" s="1"/>
  <c r="P30" i="1"/>
  <c r="K33" i="1"/>
  <c r="BK33" i="1"/>
  <c r="BO33" i="1" s="1"/>
  <c r="BP33" i="1" s="1"/>
  <c r="X34" i="1"/>
  <c r="O39" i="1"/>
  <c r="K39" i="1" s="1"/>
  <c r="BL41" i="1"/>
  <c r="S42" i="1"/>
  <c r="X43" i="1"/>
  <c r="BC46" i="1"/>
  <c r="BK60" i="1"/>
  <c r="BO60" i="1" s="1"/>
  <c r="BP60" i="1" s="1"/>
  <c r="S61" i="1"/>
  <c r="BC61" i="1"/>
  <c r="BL17" i="1"/>
  <c r="X56" i="1"/>
  <c r="X26" i="1"/>
  <c r="S17" i="1"/>
  <c r="BL23" i="1"/>
  <c r="X32" i="1"/>
  <c r="BJ36" i="1"/>
  <c r="X36" i="1"/>
  <c r="P39" i="1"/>
  <c r="V40" i="1"/>
  <c r="T40" i="1" s="1"/>
  <c r="W40" i="1" s="1"/>
  <c r="BC42" i="1"/>
  <c r="S44" i="1"/>
  <c r="BR44" i="1"/>
  <c r="BA44" i="1" s="1"/>
  <c r="BC44" i="1" s="1"/>
  <c r="X47" i="1"/>
  <c r="Y47" i="1" s="1"/>
  <c r="Z47" i="1" s="1"/>
  <c r="AG47" i="1" s="1"/>
  <c r="AB50" i="1"/>
  <c r="AB54" i="1"/>
  <c r="BL54" i="1"/>
  <c r="S55" i="1"/>
  <c r="AB57" i="1"/>
  <c r="BJ58" i="1"/>
  <c r="AB21" i="1"/>
  <c r="BL27" i="1"/>
  <c r="AB30" i="1"/>
  <c r="X31" i="1"/>
  <c r="BK31" i="1"/>
  <c r="BO31" i="1" s="1"/>
  <c r="BP31" i="1" s="1"/>
  <c r="AB39" i="1"/>
  <c r="AB44" i="1"/>
  <c r="BC47" i="1"/>
  <c r="AB52" i="1"/>
  <c r="BJ52" i="1"/>
  <c r="AB55" i="1"/>
  <c r="BK61" i="1"/>
  <c r="BO61" i="1" s="1"/>
  <c r="BP61" i="1" s="1"/>
  <c r="AB24" i="1"/>
  <c r="BR26" i="1"/>
  <c r="BA26" i="1" s="1"/>
  <c r="BC26" i="1" s="1"/>
  <c r="BR28" i="1"/>
  <c r="BA28" i="1" s="1"/>
  <c r="BC28" i="1" s="1"/>
  <c r="BR33" i="1"/>
  <c r="BA33" i="1" s="1"/>
  <c r="BC33" i="1" s="1"/>
  <c r="AM39" i="1"/>
  <c r="BJ42" i="1"/>
  <c r="BL44" i="1"/>
  <c r="X50" i="1"/>
  <c r="BC58" i="1"/>
  <c r="AM61" i="1"/>
  <c r="BL62" i="1"/>
  <c r="BC60" i="1"/>
  <c r="BC18" i="1"/>
  <c r="X33" i="1"/>
  <c r="AF23" i="1"/>
  <c r="Y23" i="1"/>
  <c r="Z23" i="1" s="1"/>
  <c r="S29" i="1"/>
  <c r="P29" i="1"/>
  <c r="AM29" i="1"/>
  <c r="O29" i="1"/>
  <c r="N29" i="1"/>
  <c r="M29" i="1" s="1"/>
  <c r="AM21" i="1"/>
  <c r="S21" i="1"/>
  <c r="P21" i="1"/>
  <c r="N21" i="1"/>
  <c r="M21" i="1" s="1"/>
  <c r="O21" i="1"/>
  <c r="P28" i="1"/>
  <c r="O28" i="1"/>
  <c r="S28" i="1"/>
  <c r="N28" i="1"/>
  <c r="M28" i="1" s="1"/>
  <c r="AM28" i="1"/>
  <c r="AF30" i="1"/>
  <c r="S20" i="1"/>
  <c r="N20" i="1"/>
  <c r="M20" i="1" s="1"/>
  <c r="AM20" i="1"/>
  <c r="P20" i="1"/>
  <c r="O20" i="1"/>
  <c r="BC21" i="1"/>
  <c r="AB23" i="1"/>
  <c r="BC23" i="1"/>
  <c r="BR24" i="1"/>
  <c r="BA24" i="1" s="1"/>
  <c r="BC24" i="1" s="1"/>
  <c r="P26" i="1"/>
  <c r="O26" i="1"/>
  <c r="N26" i="1"/>
  <c r="M26" i="1" s="1"/>
  <c r="AM26" i="1"/>
  <c r="AM27" i="1"/>
  <c r="BR29" i="1"/>
  <c r="BA29" i="1" s="1"/>
  <c r="BC29" i="1" s="1"/>
  <c r="X29" i="1"/>
  <c r="BC30" i="1"/>
  <c r="N31" i="1"/>
  <c r="M31" i="1" s="1"/>
  <c r="Y31" i="1" s="1"/>
  <c r="Z31" i="1" s="1"/>
  <c r="AM31" i="1"/>
  <c r="S31" i="1"/>
  <c r="S35" i="1"/>
  <c r="P35" i="1"/>
  <c r="O35" i="1"/>
  <c r="N35" i="1"/>
  <c r="M35" i="1" s="1"/>
  <c r="N19" i="1"/>
  <c r="M19" i="1" s="1"/>
  <c r="Q40" i="1"/>
  <c r="R40" i="1" s="1"/>
  <c r="X21" i="1"/>
  <c r="BJ21" i="1"/>
  <c r="BR35" i="1"/>
  <c r="BA35" i="1" s="1"/>
  <c r="BC35" i="1" s="1"/>
  <c r="X35" i="1"/>
  <c r="O36" i="1"/>
  <c r="P36" i="1"/>
  <c r="AM36" i="1"/>
  <c r="N36" i="1"/>
  <c r="M36" i="1" s="1"/>
  <c r="Y36" i="1" s="1"/>
  <c r="Z36" i="1" s="1"/>
  <c r="AM17" i="1"/>
  <c r="O19" i="1"/>
  <c r="X20" i="1"/>
  <c r="BJ20" i="1"/>
  <c r="BK21" i="1"/>
  <c r="BO21" i="1" s="1"/>
  <c r="BP21" i="1" s="1"/>
  <c r="BJ22" i="1"/>
  <c r="BD23" i="1"/>
  <c r="N24" i="1"/>
  <c r="M24" i="1" s="1"/>
  <c r="AM24" i="1"/>
  <c r="BJ24" i="1"/>
  <c r="BC31" i="1"/>
  <c r="O32" i="1"/>
  <c r="N32" i="1"/>
  <c r="M32" i="1" s="1"/>
  <c r="AM32" i="1"/>
  <c r="S32" i="1"/>
  <c r="AM18" i="1"/>
  <c r="Y30" i="1"/>
  <c r="Z30" i="1" s="1"/>
  <c r="V30" i="1" s="1"/>
  <c r="T30" i="1" s="1"/>
  <c r="W30" i="1" s="1"/>
  <c r="N18" i="1"/>
  <c r="M18" i="1" s="1"/>
  <c r="N17" i="1"/>
  <c r="M17" i="1" s="1"/>
  <c r="O18" i="1"/>
  <c r="P19" i="1"/>
  <c r="X19" i="1"/>
  <c r="BK20" i="1"/>
  <c r="BO20" i="1" s="1"/>
  <c r="BP20" i="1" s="1"/>
  <c r="BK22" i="1"/>
  <c r="BO22" i="1" s="1"/>
  <c r="BP22" i="1" s="1"/>
  <c r="BK24" i="1"/>
  <c r="BO24" i="1" s="1"/>
  <c r="BP24" i="1" s="1"/>
  <c r="BL29" i="1"/>
  <c r="BK29" i="1"/>
  <c r="BO29" i="1" s="1"/>
  <c r="BP29" i="1" s="1"/>
  <c r="BJ29" i="1"/>
  <c r="BL30" i="1"/>
  <c r="BK30" i="1"/>
  <c r="BO30" i="1" s="1"/>
  <c r="BP30" i="1" s="1"/>
  <c r="O17" i="1"/>
  <c r="K22" i="1"/>
  <c r="BC22" i="1"/>
  <c r="S26" i="1"/>
  <c r="K30" i="1"/>
  <c r="O31" i="1"/>
  <c r="BC32" i="1"/>
  <c r="S36" i="1"/>
  <c r="AA40" i="1"/>
  <c r="AE40" i="1" s="1"/>
  <c r="AH40" i="1"/>
  <c r="AI40" i="1" s="1"/>
  <c r="AG40" i="1"/>
  <c r="K40" i="1"/>
  <c r="BB40" i="1"/>
  <c r="BD40" i="1" s="1"/>
  <c r="AM19" i="1"/>
  <c r="BD33" i="1"/>
  <c r="P34" i="1"/>
  <c r="O34" i="1"/>
  <c r="N34" i="1"/>
  <c r="M34" i="1" s="1"/>
  <c r="Y34" i="1" s="1"/>
  <c r="Z34" i="1" s="1"/>
  <c r="AM34" i="1"/>
  <c r="P27" i="1"/>
  <c r="O27" i="1"/>
  <c r="N27" i="1"/>
  <c r="M27" i="1" s="1"/>
  <c r="Y27" i="1" s="1"/>
  <c r="Z27" i="1" s="1"/>
  <c r="AG27" i="1" s="1"/>
  <c r="BJ17" i="1"/>
  <c r="O25" i="1"/>
  <c r="N25" i="1"/>
  <c r="M25" i="1" s="1"/>
  <c r="AM25" i="1"/>
  <c r="N22" i="1"/>
  <c r="M22" i="1" s="1"/>
  <c r="Y22" i="1" s="1"/>
  <c r="Z22" i="1" s="1"/>
  <c r="K23" i="1"/>
  <c r="AM23" i="1"/>
  <c r="S23" i="1"/>
  <c r="BB24" i="1"/>
  <c r="AM30" i="1"/>
  <c r="S30" i="1"/>
  <c r="BJ31" i="1"/>
  <c r="P32" i="1"/>
  <c r="BJ35" i="1"/>
  <c r="BL35" i="1"/>
  <c r="BK35" i="1"/>
  <c r="BO35" i="1" s="1"/>
  <c r="BP35" i="1" s="1"/>
  <c r="S38" i="1"/>
  <c r="P38" i="1"/>
  <c r="AM38" i="1"/>
  <c r="O38" i="1"/>
  <c r="N38" i="1"/>
  <c r="M38" i="1" s="1"/>
  <c r="Y41" i="1"/>
  <c r="Z41" i="1" s="1"/>
  <c r="V41" i="1" s="1"/>
  <c r="T41" i="1" s="1"/>
  <c r="W41" i="1" s="1"/>
  <c r="AM37" i="1"/>
  <c r="BL37" i="1"/>
  <c r="BK37" i="1"/>
  <c r="BO37" i="1" s="1"/>
  <c r="BP37" i="1" s="1"/>
  <c r="BJ37" i="1"/>
  <c r="BC40" i="1"/>
  <c r="BJ45" i="1"/>
  <c r="BL45" i="1"/>
  <c r="BK45" i="1"/>
  <c r="BO45" i="1" s="1"/>
  <c r="BP45" i="1" s="1"/>
  <c r="BR38" i="1"/>
  <c r="BA38" i="1" s="1"/>
  <c r="BC38" i="1" s="1"/>
  <c r="X38" i="1"/>
  <c r="P43" i="1"/>
  <c r="O43" i="1"/>
  <c r="N43" i="1"/>
  <c r="M43" i="1" s="1"/>
  <c r="AM43" i="1"/>
  <c r="S43" i="1"/>
  <c r="N37" i="1"/>
  <c r="M37" i="1" s="1"/>
  <c r="BC41" i="1"/>
  <c r="AM45" i="1"/>
  <c r="P45" i="1"/>
  <c r="O45" i="1"/>
  <c r="Y50" i="1"/>
  <c r="Z50" i="1" s="1"/>
  <c r="BR51" i="1"/>
  <c r="BA51" i="1" s="1"/>
  <c r="BC51" i="1" s="1"/>
  <c r="X51" i="1"/>
  <c r="AF53" i="1"/>
  <c r="O54" i="1"/>
  <c r="AM54" i="1"/>
  <c r="S54" i="1"/>
  <c r="P54" i="1"/>
  <c r="N54" i="1"/>
  <c r="M54" i="1" s="1"/>
  <c r="K61" i="1"/>
  <c r="BB61" i="1"/>
  <c r="BD61" i="1" s="1"/>
  <c r="O64" i="1"/>
  <c r="AM64" i="1"/>
  <c r="S64" i="1"/>
  <c r="N64" i="1"/>
  <c r="M64" i="1" s="1"/>
  <c r="P64" i="1"/>
  <c r="X28" i="1"/>
  <c r="BJ28" i="1"/>
  <c r="AM33" i="1"/>
  <c r="O37" i="1"/>
  <c r="X39" i="1"/>
  <c r="BC39" i="1"/>
  <c r="N45" i="1"/>
  <c r="M45" i="1" s="1"/>
  <c r="N47" i="1"/>
  <c r="M47" i="1" s="1"/>
  <c r="AM47" i="1"/>
  <c r="O47" i="1"/>
  <c r="S47" i="1"/>
  <c r="BK28" i="1"/>
  <c r="BO28" i="1" s="1"/>
  <c r="BP28" i="1" s="1"/>
  <c r="N33" i="1"/>
  <c r="M33" i="1" s="1"/>
  <c r="S37" i="1"/>
  <c r="BL38" i="1"/>
  <c r="BK38" i="1"/>
  <c r="BO38" i="1" s="1"/>
  <c r="BP38" i="1" s="1"/>
  <c r="BJ38" i="1"/>
  <c r="AF40" i="1"/>
  <c r="BB41" i="1"/>
  <c r="BD41" i="1" s="1"/>
  <c r="K42" i="1"/>
  <c r="BB42" i="1"/>
  <c r="BD42" i="1" s="1"/>
  <c r="S45" i="1"/>
  <c r="P49" i="1"/>
  <c r="S49" i="1"/>
  <c r="O49" i="1"/>
  <c r="N49" i="1"/>
  <c r="M49" i="1" s="1"/>
  <c r="AM49" i="1"/>
  <c r="N39" i="1"/>
  <c r="M39" i="1" s="1"/>
  <c r="BJ40" i="1"/>
  <c r="BK46" i="1"/>
  <c r="BO46" i="1" s="1"/>
  <c r="BP46" i="1" s="1"/>
  <c r="BL46" i="1"/>
  <c r="BJ46" i="1"/>
  <c r="P62" i="1"/>
  <c r="O62" i="1"/>
  <c r="AM62" i="1"/>
  <c r="S62" i="1"/>
  <c r="N62" i="1"/>
  <c r="M62" i="1" s="1"/>
  <c r="BB39" i="1"/>
  <c r="BD39" i="1" s="1"/>
  <c r="BL39" i="1"/>
  <c r="BK39" i="1"/>
  <c r="BO39" i="1" s="1"/>
  <c r="BP39" i="1" s="1"/>
  <c r="AM40" i="1"/>
  <c r="S40" i="1"/>
  <c r="BB46" i="1"/>
  <c r="BD46" i="1" s="1"/>
  <c r="K46" i="1"/>
  <c r="AM46" i="1"/>
  <c r="P46" i="1"/>
  <c r="N46" i="1"/>
  <c r="M46" i="1" s="1"/>
  <c r="Y46" i="1" s="1"/>
  <c r="Z46" i="1" s="1"/>
  <c r="O48" i="1"/>
  <c r="S48" i="1"/>
  <c r="AM48" i="1"/>
  <c r="P48" i="1"/>
  <c r="N48" i="1"/>
  <c r="M48" i="1" s="1"/>
  <c r="BR45" i="1"/>
  <c r="BA45" i="1" s="1"/>
  <c r="BC45" i="1" s="1"/>
  <c r="BJ47" i="1"/>
  <c r="BL49" i="1"/>
  <c r="BJ49" i="1"/>
  <c r="BR57" i="1"/>
  <c r="BA57" i="1" s="1"/>
  <c r="BC57" i="1" s="1"/>
  <c r="X57" i="1"/>
  <c r="N44" i="1"/>
  <c r="M44" i="1" s="1"/>
  <c r="S50" i="1"/>
  <c r="AM50" i="1"/>
  <c r="AM52" i="1"/>
  <c r="S52" i="1"/>
  <c r="O52" i="1"/>
  <c r="BL53" i="1"/>
  <c r="BJ53" i="1"/>
  <c r="O56" i="1"/>
  <c r="AM56" i="1"/>
  <c r="S56" i="1"/>
  <c r="X37" i="1"/>
  <c r="AM42" i="1"/>
  <c r="O44" i="1"/>
  <c r="X45" i="1"/>
  <c r="AB49" i="1"/>
  <c r="O50" i="1"/>
  <c r="BJ50" i="1"/>
  <c r="BK53" i="1"/>
  <c r="BO53" i="1" s="1"/>
  <c r="BP53" i="1" s="1"/>
  <c r="BC54" i="1"/>
  <c r="K55" i="1"/>
  <c r="BB55" i="1"/>
  <c r="BL57" i="1"/>
  <c r="BJ57" i="1"/>
  <c r="N58" i="1"/>
  <c r="M58" i="1" s="1"/>
  <c r="Y58" i="1" s="1"/>
  <c r="Z58" i="1" s="1"/>
  <c r="BL59" i="1"/>
  <c r="BJ59" i="1"/>
  <c r="BR63" i="1"/>
  <c r="BA63" i="1" s="1"/>
  <c r="BC63" i="1" s="1"/>
  <c r="X63" i="1"/>
  <c r="AM41" i="1"/>
  <c r="N42" i="1"/>
  <c r="M42" i="1" s="1"/>
  <c r="X44" i="1"/>
  <c r="BJ44" i="1"/>
  <c r="P50" i="1"/>
  <c r="BL50" i="1"/>
  <c r="BL51" i="1"/>
  <c r="BJ51" i="1"/>
  <c r="BR55" i="1"/>
  <c r="BA55" i="1" s="1"/>
  <c r="BC55" i="1" s="1"/>
  <c r="X55" i="1"/>
  <c r="O57" i="1"/>
  <c r="BC50" i="1"/>
  <c r="K51" i="1"/>
  <c r="BB51" i="1"/>
  <c r="N52" i="1"/>
  <c r="M52" i="1" s="1"/>
  <c r="Y52" i="1" s="1"/>
  <c r="Z52" i="1" s="1"/>
  <c r="BC52" i="1"/>
  <c r="Y56" i="1"/>
  <c r="Z56" i="1" s="1"/>
  <c r="BC56" i="1"/>
  <c r="BR49" i="1"/>
  <c r="BA49" i="1" s="1"/>
  <c r="BC49" i="1" s="1"/>
  <c r="X49" i="1"/>
  <c r="K53" i="1"/>
  <c r="BB53" i="1"/>
  <c r="S57" i="1"/>
  <c r="P57" i="1"/>
  <c r="N57" i="1"/>
  <c r="M57" i="1" s="1"/>
  <c r="S58" i="1"/>
  <c r="O58" i="1"/>
  <c r="AM58" i="1"/>
  <c r="BB59" i="1"/>
  <c r="N60" i="1"/>
  <c r="M60" i="1" s="1"/>
  <c r="AM60" i="1"/>
  <c r="S60" i="1"/>
  <c r="O60" i="1"/>
  <c r="BC48" i="1"/>
  <c r="BR53" i="1"/>
  <c r="BA53" i="1" s="1"/>
  <c r="BC53" i="1" s="1"/>
  <c r="X53" i="1"/>
  <c r="BJ55" i="1"/>
  <c r="BL55" i="1"/>
  <c r="BR59" i="1"/>
  <c r="BA59" i="1" s="1"/>
  <c r="BC59" i="1" s="1"/>
  <c r="X59" i="1"/>
  <c r="BB63" i="1"/>
  <c r="BK63" i="1"/>
  <c r="BO63" i="1" s="1"/>
  <c r="BP63" i="1" s="1"/>
  <c r="BJ63" i="1"/>
  <c r="BL63" i="1"/>
  <c r="P53" i="1"/>
  <c r="N59" i="1"/>
  <c r="M59" i="1" s="1"/>
  <c r="P61" i="1"/>
  <c r="X61" i="1"/>
  <c r="BK62" i="1"/>
  <c r="BO62" i="1" s="1"/>
  <c r="BP62" i="1" s="1"/>
  <c r="N55" i="1"/>
  <c r="M55" i="1" s="1"/>
  <c r="N63" i="1"/>
  <c r="M63" i="1" s="1"/>
  <c r="N61" i="1"/>
  <c r="M61" i="1" s="1"/>
  <c r="BK64" i="1"/>
  <c r="BO64" i="1" s="1"/>
  <c r="BP64" i="1" s="1"/>
  <c r="Q30" i="1" l="1"/>
  <c r="R30" i="1" s="1"/>
  <c r="BD63" i="1"/>
  <c r="AG30" i="1"/>
  <c r="BD59" i="1"/>
  <c r="BD24" i="1"/>
  <c r="K24" i="1"/>
  <c r="Q41" i="1"/>
  <c r="R41" i="1" s="1"/>
  <c r="AA22" i="1"/>
  <c r="AE22" i="1" s="1"/>
  <c r="AH22" i="1"/>
  <c r="AG22" i="1"/>
  <c r="AG34" i="1"/>
  <c r="AA34" i="1"/>
  <c r="AE34" i="1" s="1"/>
  <c r="AH34" i="1"/>
  <c r="AA36" i="1"/>
  <c r="AE36" i="1" s="1"/>
  <c r="AH36" i="1"/>
  <c r="AG36" i="1"/>
  <c r="AA31" i="1"/>
  <c r="AE31" i="1" s="1"/>
  <c r="AH31" i="1"/>
  <c r="AG31" i="1"/>
  <c r="AA52" i="1"/>
  <c r="AE52" i="1" s="1"/>
  <c r="AG52" i="1"/>
  <c r="AH52" i="1"/>
  <c r="AA46" i="1"/>
  <c r="AE46" i="1" s="1"/>
  <c r="AH46" i="1"/>
  <c r="AG46" i="1"/>
  <c r="Y37" i="1"/>
  <c r="Z37" i="1" s="1"/>
  <c r="BB37" i="1"/>
  <c r="BD37" i="1" s="1"/>
  <c r="K37" i="1"/>
  <c r="AA58" i="1"/>
  <c r="AE58" i="1" s="1"/>
  <c r="AG58" i="1"/>
  <c r="AH58" i="1"/>
  <c r="AF39" i="1"/>
  <c r="AF45" i="1"/>
  <c r="AF54" i="1"/>
  <c r="BB43" i="1"/>
  <c r="BD43" i="1" s="1"/>
  <c r="K43" i="1"/>
  <c r="AF24" i="1"/>
  <c r="AF55" i="1"/>
  <c r="Y53" i="1"/>
  <c r="Z53" i="1" s="1"/>
  <c r="BD53" i="1"/>
  <c r="AH56" i="1"/>
  <c r="AA56" i="1"/>
  <c r="AE56" i="1" s="1"/>
  <c r="BB57" i="1"/>
  <c r="BD57" i="1" s="1"/>
  <c r="K57" i="1"/>
  <c r="V58" i="1"/>
  <c r="T58" i="1" s="1"/>
  <c r="W58" i="1" s="1"/>
  <c r="Q58" i="1" s="1"/>
  <c r="R58" i="1" s="1"/>
  <c r="AF58" i="1"/>
  <c r="BB52" i="1"/>
  <c r="BD52" i="1" s="1"/>
  <c r="K52" i="1"/>
  <c r="Y57" i="1"/>
  <c r="Z57" i="1" s="1"/>
  <c r="AF33" i="1"/>
  <c r="Y33" i="1"/>
  <c r="Z33" i="1" s="1"/>
  <c r="Y39" i="1"/>
  <c r="Z39" i="1" s="1"/>
  <c r="V39" i="1" s="1"/>
  <c r="T39" i="1" s="1"/>
  <c r="W39" i="1" s="1"/>
  <c r="Q39" i="1" s="1"/>
  <c r="R39" i="1" s="1"/>
  <c r="AA50" i="1"/>
  <c r="AE50" i="1" s="1"/>
  <c r="AG50" i="1"/>
  <c r="V50" i="1"/>
  <c r="T50" i="1" s="1"/>
  <c r="W50" i="1" s="1"/>
  <c r="Q50" i="1" s="1"/>
  <c r="R50" i="1" s="1"/>
  <c r="AH50" i="1"/>
  <c r="Y38" i="1"/>
  <c r="Z38" i="1" s="1"/>
  <c r="V38" i="1" s="1"/>
  <c r="T38" i="1" s="1"/>
  <c r="W38" i="1" s="1"/>
  <c r="Q38" i="1" s="1"/>
  <c r="R38" i="1" s="1"/>
  <c r="AF38" i="1"/>
  <c r="BB27" i="1"/>
  <c r="BD27" i="1" s="1"/>
  <c r="K27" i="1"/>
  <c r="K17" i="1"/>
  <c r="BB17" i="1"/>
  <c r="BD17" i="1" s="1"/>
  <c r="AF35" i="1"/>
  <c r="BB26" i="1"/>
  <c r="BD26" i="1" s="1"/>
  <c r="K26" i="1"/>
  <c r="BB28" i="1"/>
  <c r="BD28" i="1" s="1"/>
  <c r="K28" i="1"/>
  <c r="AF49" i="1"/>
  <c r="AF37" i="1"/>
  <c r="V37" i="1"/>
  <c r="T37" i="1" s="1"/>
  <c r="W37" i="1" s="1"/>
  <c r="Q37" i="1" s="1"/>
  <c r="R37" i="1" s="1"/>
  <c r="Y19" i="1"/>
  <c r="Z19" i="1" s="1"/>
  <c r="V19" i="1" s="1"/>
  <c r="T19" i="1" s="1"/>
  <c r="W19" i="1" s="1"/>
  <c r="Q19" i="1" s="1"/>
  <c r="R19" i="1" s="1"/>
  <c r="K36" i="1"/>
  <c r="BB36" i="1"/>
  <c r="BD36" i="1" s="1"/>
  <c r="AA23" i="1"/>
  <c r="AE23" i="1" s="1"/>
  <c r="AH23" i="1"/>
  <c r="AI23" i="1" s="1"/>
  <c r="AG23" i="1"/>
  <c r="Y49" i="1"/>
  <c r="Z49" i="1" s="1"/>
  <c r="BB54" i="1"/>
  <c r="BD54" i="1" s="1"/>
  <c r="K54" i="1"/>
  <c r="Y24" i="1"/>
  <c r="Z24" i="1" s="1"/>
  <c r="V24" i="1" s="1"/>
  <c r="T24" i="1" s="1"/>
  <c r="W24" i="1" s="1"/>
  <c r="Q24" i="1" s="1"/>
  <c r="R24" i="1" s="1"/>
  <c r="AF29" i="1"/>
  <c r="Y59" i="1"/>
  <c r="Z59" i="1" s="1"/>
  <c r="K58" i="1"/>
  <c r="BB58" i="1"/>
  <c r="BD58" i="1" s="1"/>
  <c r="BD51" i="1"/>
  <c r="AG56" i="1"/>
  <c r="BB50" i="1"/>
  <c r="BD50" i="1" s="1"/>
  <c r="K50" i="1"/>
  <c r="BB47" i="1"/>
  <c r="BD47" i="1" s="1"/>
  <c r="K47" i="1"/>
  <c r="BB18" i="1"/>
  <c r="BD18" i="1" s="1"/>
  <c r="K18" i="1"/>
  <c r="Y20" i="1"/>
  <c r="Z20" i="1" s="1"/>
  <c r="V20" i="1" s="1"/>
  <c r="T20" i="1" s="1"/>
  <c r="W20" i="1" s="1"/>
  <c r="Q20" i="1" s="1"/>
  <c r="R20" i="1" s="1"/>
  <c r="Y29" i="1"/>
  <c r="Z29" i="1" s="1"/>
  <c r="BB29" i="1"/>
  <c r="BD29" i="1" s="1"/>
  <c r="K29" i="1"/>
  <c r="AF48" i="1"/>
  <c r="BB64" i="1"/>
  <c r="BD64" i="1" s="1"/>
  <c r="K64" i="1"/>
  <c r="BB38" i="1"/>
  <c r="BD38" i="1" s="1"/>
  <c r="K38" i="1"/>
  <c r="K31" i="1"/>
  <c r="BB31" i="1"/>
  <c r="BD31" i="1" s="1"/>
  <c r="AF32" i="1"/>
  <c r="V31" i="1"/>
  <c r="T31" i="1" s="1"/>
  <c r="W31" i="1" s="1"/>
  <c r="Q31" i="1" s="1"/>
  <c r="R31" i="1" s="1"/>
  <c r="AF31" i="1"/>
  <c r="AF20" i="1"/>
  <c r="Y32" i="1"/>
  <c r="Z32" i="1" s="1"/>
  <c r="V32" i="1" s="1"/>
  <c r="T32" i="1" s="1"/>
  <c r="W32" i="1" s="1"/>
  <c r="Q32" i="1" s="1"/>
  <c r="R32" i="1" s="1"/>
  <c r="Y61" i="1"/>
  <c r="Z61" i="1" s="1"/>
  <c r="V52" i="1"/>
  <c r="T52" i="1" s="1"/>
  <c r="W52" i="1" s="1"/>
  <c r="Q52" i="1" s="1"/>
  <c r="R52" i="1" s="1"/>
  <c r="AF52" i="1"/>
  <c r="AF62" i="1"/>
  <c r="BB49" i="1"/>
  <c r="BD49" i="1" s="1"/>
  <c r="K49" i="1"/>
  <c r="AF22" i="1"/>
  <c r="V22" i="1"/>
  <c r="T22" i="1" s="1"/>
  <c r="W22" i="1" s="1"/>
  <c r="Q22" i="1" s="1"/>
  <c r="R22" i="1" s="1"/>
  <c r="K32" i="1"/>
  <c r="BB32" i="1"/>
  <c r="BD32" i="1" s="1"/>
  <c r="Y35" i="1"/>
  <c r="Z35" i="1" s="1"/>
  <c r="V35" i="1" s="1"/>
  <c r="T35" i="1" s="1"/>
  <c r="W35" i="1" s="1"/>
  <c r="Q35" i="1" s="1"/>
  <c r="R35" i="1" s="1"/>
  <c r="AF59" i="1"/>
  <c r="V59" i="1"/>
  <c r="T59" i="1" s="1"/>
  <c r="W59" i="1" s="1"/>
  <c r="Q59" i="1" s="1"/>
  <c r="R59" i="1" s="1"/>
  <c r="BB60" i="1"/>
  <c r="BD60" i="1" s="1"/>
  <c r="K60" i="1"/>
  <c r="Y62" i="1"/>
  <c r="Z62" i="1" s="1"/>
  <c r="Y63" i="1"/>
  <c r="Z63" i="1" s="1"/>
  <c r="V63" i="1" s="1"/>
  <c r="T63" i="1" s="1"/>
  <c r="W63" i="1" s="1"/>
  <c r="Q63" i="1" s="1"/>
  <c r="R63" i="1" s="1"/>
  <c r="BD55" i="1"/>
  <c r="Y28" i="1"/>
  <c r="Z28" i="1" s="1"/>
  <c r="V28" i="1" s="1"/>
  <c r="T28" i="1" s="1"/>
  <c r="W28" i="1" s="1"/>
  <c r="Q28" i="1" s="1"/>
  <c r="R28" i="1" s="1"/>
  <c r="V56" i="1"/>
  <c r="T56" i="1" s="1"/>
  <c r="W56" i="1" s="1"/>
  <c r="Q56" i="1" s="1"/>
  <c r="R56" i="1" s="1"/>
  <c r="K45" i="1"/>
  <c r="BB45" i="1"/>
  <c r="BD45" i="1" s="1"/>
  <c r="AF25" i="1"/>
  <c r="AF17" i="1"/>
  <c r="BB19" i="1"/>
  <c r="BD19" i="1" s="1"/>
  <c r="K19" i="1"/>
  <c r="K21" i="1"/>
  <c r="BB21" i="1"/>
  <c r="BD21" i="1" s="1"/>
  <c r="V23" i="1"/>
  <c r="T23" i="1" s="1"/>
  <c r="W23" i="1" s="1"/>
  <c r="Q23" i="1" s="1"/>
  <c r="R23" i="1" s="1"/>
  <c r="Y44" i="1"/>
  <c r="Z44" i="1" s="1"/>
  <c r="V44" i="1" s="1"/>
  <c r="T44" i="1" s="1"/>
  <c r="W44" i="1" s="1"/>
  <c r="Q44" i="1" s="1"/>
  <c r="R44" i="1" s="1"/>
  <c r="AH27" i="1"/>
  <c r="AA27" i="1"/>
  <c r="AE27" i="1" s="1"/>
  <c r="BB35" i="1"/>
  <c r="BD35" i="1" s="1"/>
  <c r="K35" i="1"/>
  <c r="Y42" i="1"/>
  <c r="Z42" i="1" s="1"/>
  <c r="V42" i="1" s="1"/>
  <c r="T42" i="1" s="1"/>
  <c r="W42" i="1" s="1"/>
  <c r="Q42" i="1" s="1"/>
  <c r="R42" i="1" s="1"/>
  <c r="AF42" i="1"/>
  <c r="AF57" i="1"/>
  <c r="V57" i="1"/>
  <c r="T57" i="1" s="1"/>
  <c r="W57" i="1" s="1"/>
  <c r="Q57" i="1" s="1"/>
  <c r="R57" i="1" s="1"/>
  <c r="BB56" i="1"/>
  <c r="BD56" i="1" s="1"/>
  <c r="K56" i="1"/>
  <c r="AF44" i="1"/>
  <c r="BB48" i="1"/>
  <c r="BD48" i="1" s="1"/>
  <c r="K48" i="1"/>
  <c r="K62" i="1"/>
  <c r="BB62" i="1"/>
  <c r="BD62" i="1" s="1"/>
  <c r="AH47" i="1"/>
  <c r="AA47" i="1"/>
  <c r="AE47" i="1" s="1"/>
  <c r="V47" i="1"/>
  <c r="T47" i="1" s="1"/>
  <c r="W47" i="1" s="1"/>
  <c r="Q47" i="1" s="1"/>
  <c r="R47" i="1" s="1"/>
  <c r="AF47" i="1"/>
  <c r="Y51" i="1"/>
  <c r="Z51" i="1" s="1"/>
  <c r="AF43" i="1"/>
  <c r="V43" i="1"/>
  <c r="T43" i="1" s="1"/>
  <c r="W43" i="1" s="1"/>
  <c r="Q43" i="1" s="1"/>
  <c r="R43" i="1" s="1"/>
  <c r="Y43" i="1"/>
  <c r="Z43" i="1" s="1"/>
  <c r="K25" i="1"/>
  <c r="BB25" i="1"/>
  <c r="BD25" i="1" s="1"/>
  <c r="AF34" i="1"/>
  <c r="V34" i="1"/>
  <c r="T34" i="1" s="1"/>
  <c r="W34" i="1" s="1"/>
  <c r="Q34" i="1" s="1"/>
  <c r="R34" i="1" s="1"/>
  <c r="Y18" i="1"/>
  <c r="Z18" i="1" s="1"/>
  <c r="AF18" i="1"/>
  <c r="V18" i="1"/>
  <c r="T18" i="1" s="1"/>
  <c r="W18" i="1" s="1"/>
  <c r="Q18" i="1" s="1"/>
  <c r="R18" i="1" s="1"/>
  <c r="Y21" i="1"/>
  <c r="Z21" i="1" s="1"/>
  <c r="V21" i="1"/>
  <c r="T21" i="1" s="1"/>
  <c r="W21" i="1" s="1"/>
  <c r="Q21" i="1" s="1"/>
  <c r="R21" i="1" s="1"/>
  <c r="AF21" i="1"/>
  <c r="Y17" i="1"/>
  <c r="Z17" i="1" s="1"/>
  <c r="Y55" i="1"/>
  <c r="Z55" i="1" s="1"/>
  <c r="V55" i="1" s="1"/>
  <c r="T55" i="1" s="1"/>
  <c r="W55" i="1" s="1"/>
  <c r="Q55" i="1" s="1"/>
  <c r="R55" i="1" s="1"/>
  <c r="V61" i="1"/>
  <c r="T61" i="1" s="1"/>
  <c r="W61" i="1" s="1"/>
  <c r="Q61" i="1" s="1"/>
  <c r="R61" i="1" s="1"/>
  <c r="AF61" i="1"/>
  <c r="Y45" i="1"/>
  <c r="Z45" i="1" s="1"/>
  <c r="V45" i="1" s="1"/>
  <c r="T45" i="1" s="1"/>
  <c r="W45" i="1" s="1"/>
  <c r="Q45" i="1" s="1"/>
  <c r="R45" i="1" s="1"/>
  <c r="AF46" i="1"/>
  <c r="V46" i="1"/>
  <c r="T46" i="1" s="1"/>
  <c r="W46" i="1" s="1"/>
  <c r="Q46" i="1" s="1"/>
  <c r="R46" i="1" s="1"/>
  <c r="AF64" i="1"/>
  <c r="AA41" i="1"/>
  <c r="AE41" i="1" s="1"/>
  <c r="AH41" i="1"/>
  <c r="AG41" i="1"/>
  <c r="K34" i="1"/>
  <c r="BB34" i="1"/>
  <c r="BD34" i="1" s="1"/>
  <c r="AF36" i="1"/>
  <c r="V36" i="1"/>
  <c r="T36" i="1" s="1"/>
  <c r="W36" i="1" s="1"/>
  <c r="Q36" i="1" s="1"/>
  <c r="R36" i="1" s="1"/>
  <c r="K20" i="1"/>
  <c r="BB20" i="1"/>
  <c r="BD20" i="1" s="1"/>
  <c r="AF28" i="1"/>
  <c r="AF63" i="1"/>
  <c r="AF60" i="1"/>
  <c r="Y64" i="1"/>
  <c r="Z64" i="1" s="1"/>
  <c r="K44" i="1"/>
  <c r="BB44" i="1"/>
  <c r="BD44" i="1" s="1"/>
  <c r="Y54" i="1"/>
  <c r="Z54" i="1" s="1"/>
  <c r="V54" i="1" s="1"/>
  <c r="T54" i="1" s="1"/>
  <c r="W54" i="1" s="1"/>
  <c r="Q54" i="1" s="1"/>
  <c r="R54" i="1" s="1"/>
  <c r="Y48" i="1"/>
  <c r="Z48" i="1" s="1"/>
  <c r="V48" i="1" s="1"/>
  <c r="T48" i="1" s="1"/>
  <c r="W48" i="1" s="1"/>
  <c r="Q48" i="1" s="1"/>
  <c r="R48" i="1" s="1"/>
  <c r="Y60" i="1"/>
  <c r="Z60" i="1" s="1"/>
  <c r="V60" i="1" s="1"/>
  <c r="T60" i="1" s="1"/>
  <c r="W60" i="1" s="1"/>
  <c r="Q60" i="1" s="1"/>
  <c r="R60" i="1" s="1"/>
  <c r="AF27" i="1"/>
  <c r="V27" i="1"/>
  <c r="T27" i="1" s="1"/>
  <c r="W27" i="1" s="1"/>
  <c r="Q27" i="1" s="1"/>
  <c r="R27" i="1" s="1"/>
  <c r="AA30" i="1"/>
  <c r="AE30" i="1" s="1"/>
  <c r="AH30" i="1"/>
  <c r="AI30" i="1" s="1"/>
  <c r="AF19" i="1"/>
  <c r="AF26" i="1"/>
  <c r="Y26" i="1"/>
  <c r="Z26" i="1" s="1"/>
  <c r="V26" i="1" s="1"/>
  <c r="T26" i="1" s="1"/>
  <c r="W26" i="1" s="1"/>
  <c r="Q26" i="1" s="1"/>
  <c r="R26" i="1" s="1"/>
  <c r="Y25" i="1"/>
  <c r="Z25" i="1" s="1"/>
  <c r="V25" i="1" s="1"/>
  <c r="T25" i="1" s="1"/>
  <c r="W25" i="1" s="1"/>
  <c r="Q25" i="1" s="1"/>
  <c r="R25" i="1" s="1"/>
  <c r="AI52" i="1" l="1"/>
  <c r="AI50" i="1"/>
  <c r="AH26" i="1"/>
  <c r="AG26" i="1"/>
  <c r="AA26" i="1"/>
  <c r="AE26" i="1" s="1"/>
  <c r="AA17" i="1"/>
  <c r="AE17" i="1" s="1"/>
  <c r="AH17" i="1"/>
  <c r="AG17" i="1"/>
  <c r="AH51" i="1"/>
  <c r="AI51" i="1" s="1"/>
  <c r="AA51" i="1"/>
  <c r="AE51" i="1" s="1"/>
  <c r="AG51" i="1"/>
  <c r="V51" i="1"/>
  <c r="T51" i="1" s="1"/>
  <c r="W51" i="1" s="1"/>
  <c r="Q51" i="1" s="1"/>
  <c r="R51" i="1" s="1"/>
  <c r="AH42" i="1"/>
  <c r="AA42" i="1"/>
  <c r="AE42" i="1" s="1"/>
  <c r="AG42" i="1"/>
  <c r="AH63" i="1"/>
  <c r="AI63" i="1" s="1"/>
  <c r="AA63" i="1"/>
  <c r="AE63" i="1" s="1"/>
  <c r="AG63" i="1"/>
  <c r="AI36" i="1"/>
  <c r="AH49" i="1"/>
  <c r="AI49" i="1" s="1"/>
  <c r="AA49" i="1"/>
  <c r="AE49" i="1" s="1"/>
  <c r="AG49" i="1"/>
  <c r="AA54" i="1"/>
  <c r="AE54" i="1" s="1"/>
  <c r="AH54" i="1"/>
  <c r="AG54" i="1"/>
  <c r="AA21" i="1"/>
  <c r="AE21" i="1" s="1"/>
  <c r="AH21" i="1"/>
  <c r="AG21" i="1"/>
  <c r="AH61" i="1"/>
  <c r="AG61" i="1"/>
  <c r="AA61" i="1"/>
  <c r="AE61" i="1" s="1"/>
  <c r="AA38" i="1"/>
  <c r="AE38" i="1" s="1"/>
  <c r="AH38" i="1"/>
  <c r="AI38" i="1" s="1"/>
  <c r="AG38" i="1"/>
  <c r="AH33" i="1"/>
  <c r="AG33" i="1"/>
  <c r="AA33" i="1"/>
  <c r="AE33" i="1" s="1"/>
  <c r="AH53" i="1"/>
  <c r="AA53" i="1"/>
  <c r="AE53" i="1" s="1"/>
  <c r="V53" i="1"/>
  <c r="T53" i="1" s="1"/>
  <c r="W53" i="1" s="1"/>
  <c r="Q53" i="1" s="1"/>
  <c r="R53" i="1" s="1"/>
  <c r="AG53" i="1"/>
  <c r="AI34" i="1"/>
  <c r="AI41" i="1"/>
  <c r="AA43" i="1"/>
  <c r="AE43" i="1" s="1"/>
  <c r="AG43" i="1"/>
  <c r="AH43" i="1"/>
  <c r="AI47" i="1"/>
  <c r="AA32" i="1"/>
  <c r="AE32" i="1" s="1"/>
  <c r="AH32" i="1"/>
  <c r="AI32" i="1" s="1"/>
  <c r="AG32" i="1"/>
  <c r="AH59" i="1"/>
  <c r="AA59" i="1"/>
  <c r="AE59" i="1" s="1"/>
  <c r="AG59" i="1"/>
  <c r="V33" i="1"/>
  <c r="T33" i="1" s="1"/>
  <c r="W33" i="1" s="1"/>
  <c r="Q33" i="1" s="1"/>
  <c r="R33" i="1" s="1"/>
  <c r="AA60" i="1"/>
  <c r="AE60" i="1" s="1"/>
  <c r="AG60" i="1"/>
  <c r="AH60" i="1"/>
  <c r="AI60" i="1" s="1"/>
  <c r="AA29" i="1"/>
  <c r="AE29" i="1" s="1"/>
  <c r="AH29" i="1"/>
  <c r="AG29" i="1"/>
  <c r="V29" i="1"/>
  <c r="T29" i="1" s="1"/>
  <c r="W29" i="1" s="1"/>
  <c r="Q29" i="1" s="1"/>
  <c r="R29" i="1" s="1"/>
  <c r="V49" i="1"/>
  <c r="T49" i="1" s="1"/>
  <c r="W49" i="1" s="1"/>
  <c r="Q49" i="1" s="1"/>
  <c r="R49" i="1" s="1"/>
  <c r="AH37" i="1"/>
  <c r="AA37" i="1"/>
  <c r="AE37" i="1" s="1"/>
  <c r="AG37" i="1"/>
  <c r="AI31" i="1"/>
  <c r="AA62" i="1"/>
  <c r="AE62" i="1" s="1"/>
  <c r="AH62" i="1"/>
  <c r="AG62" i="1"/>
  <c r="AA39" i="1"/>
  <c r="AE39" i="1" s="1"/>
  <c r="AH39" i="1"/>
  <c r="AG39" i="1"/>
  <c r="AA48" i="1"/>
  <c r="AE48" i="1" s="1"/>
  <c r="AH48" i="1"/>
  <c r="AG48" i="1"/>
  <c r="AH64" i="1"/>
  <c r="AA64" i="1"/>
  <c r="AE64" i="1" s="1"/>
  <c r="AG64" i="1"/>
  <c r="AA44" i="1"/>
  <c r="AE44" i="1" s="1"/>
  <c r="AH44" i="1"/>
  <c r="AG44" i="1"/>
  <c r="AH35" i="1"/>
  <c r="AA35" i="1"/>
  <c r="AE35" i="1" s="1"/>
  <c r="AG35" i="1"/>
  <c r="V62" i="1"/>
  <c r="T62" i="1" s="1"/>
  <c r="W62" i="1" s="1"/>
  <c r="Q62" i="1" s="1"/>
  <c r="R62" i="1" s="1"/>
  <c r="AA57" i="1"/>
  <c r="AE57" i="1" s="1"/>
  <c r="AH57" i="1"/>
  <c r="AG57" i="1"/>
  <c r="AI22" i="1"/>
  <c r="AA19" i="1"/>
  <c r="AE19" i="1" s="1"/>
  <c r="AH19" i="1"/>
  <c r="AG19" i="1"/>
  <c r="AH45" i="1"/>
  <c r="AA45" i="1"/>
  <c r="AE45" i="1" s="1"/>
  <c r="AG45" i="1"/>
  <c r="AI27" i="1"/>
  <c r="V17" i="1"/>
  <c r="T17" i="1" s="1"/>
  <c r="W17" i="1" s="1"/>
  <c r="Q17" i="1" s="1"/>
  <c r="R17" i="1" s="1"/>
  <c r="AH28" i="1"/>
  <c r="AA28" i="1"/>
  <c r="AE28" i="1" s="1"/>
  <c r="AG28" i="1"/>
  <c r="AH55" i="1"/>
  <c r="AA55" i="1"/>
  <c r="AE55" i="1" s="1"/>
  <c r="AG55" i="1"/>
  <c r="AA25" i="1"/>
  <c r="AE25" i="1" s="1"/>
  <c r="AH25" i="1"/>
  <c r="AI25" i="1" s="1"/>
  <c r="AG25" i="1"/>
  <c r="V64" i="1"/>
  <c r="T64" i="1" s="1"/>
  <c r="W64" i="1" s="1"/>
  <c r="Q64" i="1" s="1"/>
  <c r="R64" i="1" s="1"/>
  <c r="AH18" i="1"/>
  <c r="AA18" i="1"/>
  <c r="AE18" i="1" s="1"/>
  <c r="AG18" i="1"/>
  <c r="AA20" i="1"/>
  <c r="AE20" i="1" s="1"/>
  <c r="AH20" i="1"/>
  <c r="AG20" i="1"/>
  <c r="AA24" i="1"/>
  <c r="AE24" i="1" s="1"/>
  <c r="AG24" i="1"/>
  <c r="AH24" i="1"/>
  <c r="AI24" i="1" s="1"/>
  <c r="AI56" i="1"/>
  <c r="AI58" i="1"/>
  <c r="AI46" i="1"/>
  <c r="AI55" i="1" l="1"/>
  <c r="AI45" i="1"/>
  <c r="AI61" i="1"/>
  <c r="AI42" i="1"/>
  <c r="AI19" i="1"/>
  <c r="AI59" i="1"/>
  <c r="AI26" i="1"/>
  <c r="AI48" i="1"/>
  <c r="AI28" i="1"/>
  <c r="AI35" i="1"/>
  <c r="AI54" i="1"/>
  <c r="AI20" i="1"/>
  <c r="AI44" i="1"/>
  <c r="AI57" i="1"/>
  <c r="AI39" i="1"/>
  <c r="AI37" i="1"/>
  <c r="AI17" i="1"/>
  <c r="AI43" i="1"/>
  <c r="AI53" i="1"/>
  <c r="AI18" i="1"/>
  <c r="AI64" i="1"/>
  <c r="AI62" i="1"/>
  <c r="AI29" i="1"/>
  <c r="AI33" i="1"/>
  <c r="AI21" i="1"/>
</calcChain>
</file>

<file path=xl/sharedStrings.xml><?xml version="1.0" encoding="utf-8"?>
<sst xmlns="http://schemas.openxmlformats.org/spreadsheetml/2006/main" count="1664" uniqueCount="626">
  <si>
    <t>File opened</t>
  </si>
  <si>
    <t>2022-07-21 09:35:06</t>
  </si>
  <si>
    <t>Console s/n</t>
  </si>
  <si>
    <t>68C-022472</t>
  </si>
  <si>
    <t>Console ver</t>
  </si>
  <si>
    <t>Bluestem v.2.0.02</t>
  </si>
  <si>
    <t>Scripts ver</t>
  </si>
  <si>
    <t>2021.06  2.0.01, June 2021</t>
  </si>
  <si>
    <t>Head s/n</t>
  </si>
  <si>
    <t>68H-422462</t>
  </si>
  <si>
    <t>Head ver</t>
  </si>
  <si>
    <t>1.4.7</t>
  </si>
  <si>
    <t>Head cal</t>
  </si>
  <si>
    <t>{"oxygen": "21", "co2azero": "0.933943", "co2aspan1": "1.00149", "co2aspan2": "-0.0286952", "co2aspan2a": "0.311517", "co2aspan2b": "0.309197", "co2aspanconc1": "2490", "co2aspanconc2": "309.1", "co2bzero": "1.13188", "co2bspan1": "1.00132", "co2bspan2": "-0.0292981", "co2bspan2a": "0.308164", "co2bspan2b": "0.30579", "co2bspanconc1": "2490", "co2bspanconc2": "309.1", "h2oazero": "1.03668", "h2oaspan1": "1.00658", "h2oaspan2": "0", "h2oaspan2a": "0.0712022", "h2oaspan2b": "0.0716706", "h2oaspanconc1": "12.54", "h2oaspanconc2": "0", "h2obzero": "1.04434", "h2obspan1": "1.00365", "h2obspan2": "0", "h2obspan2a": "0.0687392", "h2obspan2b": "0.0689903", "h2obspanconc1": "12.54", "h2obspanconc2": "0", "tazero": "0.0761814", "tbzero": "0.12994", "flowmeterzero": "1.00104", "flowazero": "0.31994", "flowbzero": "0.30367", "chamberpressurezero": "2.55079", "ssa_ref": "39026.9", "ssb_ref": "35024.5"}</t>
  </si>
  <si>
    <t>Chamber type</t>
  </si>
  <si>
    <t>6800-01A</t>
  </si>
  <si>
    <t>Chamber s/n</t>
  </si>
  <si>
    <t>MPF-842142</t>
  </si>
  <si>
    <t>Chamber rev</t>
  </si>
  <si>
    <t>01</t>
  </si>
  <si>
    <t>Chamber cal</t>
  </si>
  <si>
    <t>0</t>
  </si>
  <si>
    <t>Fluorometer</t>
  </si>
  <si>
    <t>Flr. Version</t>
  </si>
  <si>
    <t>09:35:06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</si>
  <si>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</si>
  <si>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</si>
  <si>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</si>
  <si>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</si>
  <si>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</si>
  <si>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</si>
  <si>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</si>
  <si>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</si>
  <si>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</si>
  <si>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</si>
  <si>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</si>
  <si>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</si>
  <si>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</si>
  <si>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</si>
  <si>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</si>
  <si>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</si>
  <si>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</si>
  <si>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</si>
  <si>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</si>
  <si>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</si>
  <si>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</si>
  <si>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</si>
  <si>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</si>
  <si>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</si>
  <si>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</si>
  <si>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</si>
  <si>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</si>
  <si>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</si>
  <si>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</si>
  <si>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</si>
  <si>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</si>
  <si>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</si>
  <si>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</si>
  <si>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</si>
  <si>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</si>
  <si>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</si>
  <si>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</si>
  <si>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</si>
  <si>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</si>
  <si>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</si>
  <si>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</si>
  <si>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</si>
  <si>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</si>
  <si>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</si>
  <si>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</si>
  <si>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</si>
  <si>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</si>
  <si>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</si>
  <si>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</si>
  <si>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</si>
  <si>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</si>
  <si>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</si>
  <si>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</si>
  <si>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</si>
  <si>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3.86802 72.4829 373.972 619.123 872.64 1075.31 1247.37 1386.48</t>
  </si>
  <si>
    <t>Fs_true</t>
  </si>
  <si>
    <t>0.320403 99.8082 401.488 601.265 801.54 1003.18 1201.57 1402.08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</si>
  <si>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</si>
  <si>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</si>
  <si>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</si>
  <si>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</si>
  <si>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</si>
  <si>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</si>
  <si>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</si>
  <si>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</si>
  <si>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</si>
  <si>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</si>
  <si>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</si>
  <si>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</si>
  <si>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</si>
  <si>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</si>
  <si>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</si>
  <si>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</si>
  <si>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</si>
  <si>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</si>
  <si>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</si>
  <si>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</si>
  <si>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</si>
  <si>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</si>
  <si>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</si>
  <si>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</si>
  <si>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</si>
  <si>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</si>
  <si>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</si>
  <si>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</si>
  <si>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</si>
  <si>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</si>
  <si>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</si>
  <si>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</si>
  <si>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</si>
  <si>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</si>
  <si>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</si>
  <si>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</si>
  <si>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</si>
  <si>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</si>
  <si>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</si>
  <si>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</si>
  <si>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</si>
  <si>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</si>
  <si>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</si>
  <si>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</si>
  <si>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</si>
  <si>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</si>
  <si>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</si>
  <si>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</si>
  <si>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</si>
  <si>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</si>
  <si>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</si>
  <si>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</si>
  <si>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</si>
  <si>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</si>
  <si>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</si>
  <si>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</si>
  <si>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</si>
  <si>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</si>
  <si>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</si>
  <si>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</si>
  <si>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</si>
  <si>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</si>
  <si>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</si>
  <si>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</si>
  <si>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</si>
  <si>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</si>
  <si>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</si>
  <si>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</si>
  <si>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</si>
  <si>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</si>
  <si>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</si>
  <si>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</si>
  <si>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</si>
  <si>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</si>
  <si>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</si>
  <si>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</si>
  <si>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</si>
  <si>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</si>
  <si>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</si>
  <si>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</si>
  <si>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</si>
  <si>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</si>
  <si>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</si>
  <si>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</si>
  <si>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</si>
  <si>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</si>
  <si>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</si>
  <si>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</si>
  <si>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</si>
  <si>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</si>
  <si>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</si>
  <si>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</si>
  <si>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</si>
  <si>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</si>
  <si>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</si>
  <si>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</si>
  <si>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</si>
  <si>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</si>
  <si>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</si>
  <si>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</si>
  <si>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</si>
  <si>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</si>
  <si>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</si>
  <si>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</si>
  <si>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</si>
  <si>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</si>
  <si>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</si>
  <si>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</si>
  <si>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</si>
  <si>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</si>
  <si>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</si>
  <si>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</si>
  <si>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</si>
  <si>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</si>
  <si>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</si>
  <si>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</si>
  <si>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</si>
  <si>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</si>
  <si>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</si>
  <si>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</si>
  <si>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</si>
  <si>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</si>
  <si>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</si>
  <si>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</si>
  <si>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</si>
  <si>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</si>
  <si>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</si>
  <si>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</si>
  <si>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</si>
  <si>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</si>
  <si>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</si>
  <si>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</si>
  <si>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</si>
  <si>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</si>
  <si>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</si>
  <si>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</si>
  <si>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</si>
  <si>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</si>
  <si>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</si>
  <si>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</si>
  <si>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</si>
  <si>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</si>
  <si>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</si>
  <si>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</si>
  <si>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</si>
  <si>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</si>
  <si>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</si>
  <si>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</si>
  <si>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</si>
  <si>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</si>
  <si>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</si>
  <si>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</si>
  <si>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</si>
  <si>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</si>
  <si>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</si>
  <si>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</si>
  <si>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</si>
  <si>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</si>
  <si>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</si>
  <si>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</si>
  <si>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</si>
  <si>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</si>
  <si>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</si>
  <si>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</si>
  <si>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</si>
  <si>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</si>
  <si>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</si>
  <si>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</si>
  <si>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</si>
  <si>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</si>
  <si>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</si>
  <si>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</si>
  <si>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</si>
  <si>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</si>
  <si>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</si>
  <si>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</si>
  <si>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</si>
  <si>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</si>
  <si>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</si>
  <si>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</si>
  <si>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</si>
  <si>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</si>
  <si>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</si>
  <si>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</si>
  <si>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</si>
  <si>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</si>
  <si>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</si>
  <si>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</si>
  <si>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</si>
  <si>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</si>
  <si>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</si>
  <si>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</si>
  <si>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</si>
  <si>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</si>
  <si>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</si>
  <si>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</si>
  <si>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</si>
  <si>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</si>
  <si>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</si>
  <si>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</si>
  <si>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</si>
  <si>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</si>
  <si>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</si>
  <si>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</si>
  <si>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</si>
  <si>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</si>
  <si>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</si>
  <si>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</si>
  <si>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</si>
  <si>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</si>
  <si>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</si>
  <si>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</si>
  <si>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</si>
  <si>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</si>
  <si>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</si>
  <si>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</si>
  <si>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</si>
  <si>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</si>
  <si>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</si>
  <si>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</si>
  <si>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</si>
  <si>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</si>
  <si>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</si>
  <si>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</si>
  <si>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</si>
  <si>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</si>
  <si>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</si>
  <si>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</si>
  <si>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</si>
  <si>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</si>
  <si>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</si>
  <si>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</si>
  <si>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</si>
  <si>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</si>
  <si>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</si>
  <si>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</si>
  <si>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</si>
  <si>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</si>
  <si>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</si>
  <si>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</si>
  <si>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</si>
  <si>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</si>
  <si>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</si>
  <si>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</si>
  <si>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</si>
  <si>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</si>
  <si>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</si>
  <si>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</si>
  <si>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</si>
  <si>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</si>
  <si>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</si>
  <si>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</si>
  <si>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</si>
  <si>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</si>
  <si>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</si>
  <si>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</si>
  <si>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</si>
  <si>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</si>
  <si>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</si>
  <si>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</si>
  <si>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</si>
  <si>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</si>
  <si>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</si>
  <si>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</si>
  <si>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</si>
  <si>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</si>
  <si>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</si>
  <si>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</si>
  <si>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</si>
  <si>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</si>
  <si>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</si>
  <si>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</si>
  <si>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</si>
  <si>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</si>
  <si>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</si>
  <si>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</si>
  <si>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</si>
  <si>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</si>
  <si>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</si>
  <si>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</si>
  <si>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</si>
  <si>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</si>
  <si>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</si>
  <si>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</si>
  <si>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</si>
  <si>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</si>
  <si>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</si>
  <si>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</si>
  <si>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</si>
  <si>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</si>
  <si>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20220721 09:48:29</t>
  </si>
  <si>
    <t>09:48:29</t>
  </si>
  <si>
    <t>none</t>
  </si>
  <si>
    <t>1</t>
  </si>
  <si>
    <t>tobacco</t>
  </si>
  <si>
    <t>5</t>
  </si>
  <si>
    <t>mcgrath2</t>
  </si>
  <si>
    <t>RECT-12243-20210724-05_20_30</t>
  </si>
  <si>
    <t>MPF-173-20220721-09_48_20</t>
  </si>
  <si>
    <t>DARK-174-20220721-09_48_27</t>
  </si>
  <si>
    <t>0: Broadleaf</t>
  </si>
  <si>
    <t>09:49:05</t>
  </si>
  <si>
    <t>2/2</t>
  </si>
  <si>
    <t>11111111</t>
  </si>
  <si>
    <t>oooooooo</t>
  </si>
  <si>
    <t>off</t>
  </si>
  <si>
    <t>20220721 09:51:04</t>
  </si>
  <si>
    <t>09:51:04</t>
  </si>
  <si>
    <t>MPF-175-20220721-09_50_55</t>
  </si>
  <si>
    <t>DARK-176-20220721-09_51_02</t>
  </si>
  <si>
    <t>09:50:16</t>
  </si>
  <si>
    <t>20220721 09:53:11</t>
  </si>
  <si>
    <t>09:53:11</t>
  </si>
  <si>
    <t>MPF-177-20220721-09_53_02</t>
  </si>
  <si>
    <t>DARK-178-20220721-09_53_09</t>
  </si>
  <si>
    <t>09:52:28</t>
  </si>
  <si>
    <t>20220721 09:55:13</t>
  </si>
  <si>
    <t>09:55:13</t>
  </si>
  <si>
    <t>MPF-179-20220721-09_55_04</t>
  </si>
  <si>
    <t>DARK-180-20220721-09_55_11</t>
  </si>
  <si>
    <t>09:54:34</t>
  </si>
  <si>
    <t>20220721 09:57:18</t>
  </si>
  <si>
    <t>09:57:18</t>
  </si>
  <si>
    <t>MPF-181-20220721-09_57_08</t>
  </si>
  <si>
    <t>DARK-182-20220721-09_57_16</t>
  </si>
  <si>
    <t>09:56:38</t>
  </si>
  <si>
    <t>20220721 09:59:32</t>
  </si>
  <si>
    <t>09:59:32</t>
  </si>
  <si>
    <t>MPF-183-20220721-09_59_23</t>
  </si>
  <si>
    <t>DARK-184-20220721-09_59_30</t>
  </si>
  <si>
    <t>09:58:52</t>
  </si>
  <si>
    <t>20220721 10:01:41</t>
  </si>
  <si>
    <t>10:01:41</t>
  </si>
  <si>
    <t>MPF-185-20220721-10_01_32</t>
  </si>
  <si>
    <t>DARK-186-20220721-10_01_39</t>
  </si>
  <si>
    <t>10:01:02</t>
  </si>
  <si>
    <t>20220721 10:03:43</t>
  </si>
  <si>
    <t>10:03:43</t>
  </si>
  <si>
    <t>MPF-187-20220721-10_03_34</t>
  </si>
  <si>
    <t>DARK-188-20220721-10_03_41</t>
  </si>
  <si>
    <t>10:03:06</t>
  </si>
  <si>
    <t>20220721 10:06:31</t>
  </si>
  <si>
    <t>10:06:31</t>
  </si>
  <si>
    <t>MPF-189-20220721-10_06_22</t>
  </si>
  <si>
    <t>DARK-190-20220721-10_06_29</t>
  </si>
  <si>
    <t>10:05:05</t>
  </si>
  <si>
    <t>20220721 10:08:52</t>
  </si>
  <si>
    <t>10:08:52</t>
  </si>
  <si>
    <t>MPF-191-20220721-10_08_43</t>
  </si>
  <si>
    <t>DARK-192-20220721-10_08_50</t>
  </si>
  <si>
    <t>10:08:13</t>
  </si>
  <si>
    <t>20220721 10:10:57</t>
  </si>
  <si>
    <t>10:10:57</t>
  </si>
  <si>
    <t>MPF-193-20220721-10_10_48</t>
  </si>
  <si>
    <t>DARK-194-20220721-10_10_55</t>
  </si>
  <si>
    <t>10:10:18</t>
  </si>
  <si>
    <t>20220721 10:13:03</t>
  </si>
  <si>
    <t>10:13:03</t>
  </si>
  <si>
    <t>MPF-195-20220721-10_12_54</t>
  </si>
  <si>
    <t>DARK-196-20220721-10_13_01</t>
  </si>
  <si>
    <t>10:12:19</t>
  </si>
  <si>
    <t>20220721 10:15:11</t>
  </si>
  <si>
    <t>10:15:11</t>
  </si>
  <si>
    <t>MPF-197-20220721-10_15_01</t>
  </si>
  <si>
    <t>DARK-198-20220721-10_15_08</t>
  </si>
  <si>
    <t>10:14:20</t>
  </si>
  <si>
    <t>20220721 10:17:10</t>
  </si>
  <si>
    <t>10:17:10</t>
  </si>
  <si>
    <t>MPF-199-20220721-10_17_00</t>
  </si>
  <si>
    <t>DARK-200-20220721-10_17_07</t>
  </si>
  <si>
    <t>10:16:25</t>
  </si>
  <si>
    <t>20220721 10:19:11</t>
  </si>
  <si>
    <t>10:19:11</t>
  </si>
  <si>
    <t>MPF-201-20220721-10_19_01</t>
  </si>
  <si>
    <t>DARK-202-20220721-10_19_08</t>
  </si>
  <si>
    <t>10:18:28</t>
  </si>
  <si>
    <t>20220721 10:21:21</t>
  </si>
  <si>
    <t>10:21:21</t>
  </si>
  <si>
    <t>MPF-203-20220721-10_21_11</t>
  </si>
  <si>
    <t>DARK-204-20220721-10_21_18</t>
  </si>
  <si>
    <t>10:20:33</t>
  </si>
  <si>
    <t>20220721 10:28:26</t>
  </si>
  <si>
    <t>10:28:26</t>
  </si>
  <si>
    <t>2</t>
  </si>
  <si>
    <t>MPF-205-20220721-10_28_16</t>
  </si>
  <si>
    <t>DARK-206-20220721-10_28_23</t>
  </si>
  <si>
    <t>10:27:47</t>
  </si>
  <si>
    <t>20220721 10:30:41</t>
  </si>
  <si>
    <t>10:30:41</t>
  </si>
  <si>
    <t>MPF-207-20220721-10_30_31</t>
  </si>
  <si>
    <t>DARK-208-20220721-10_30_38</t>
  </si>
  <si>
    <t>10:30:01</t>
  </si>
  <si>
    <t>20220721 10:32:47</t>
  </si>
  <si>
    <t>10:32:47</t>
  </si>
  <si>
    <t>MPF-209-20220721-10_32_37</t>
  </si>
  <si>
    <t>DARK-210-20220721-10_32_44</t>
  </si>
  <si>
    <t>10:32:06</t>
  </si>
  <si>
    <t>20220721 10:34:49</t>
  </si>
  <si>
    <t>10:34:49</t>
  </si>
  <si>
    <t>MPF-211-20220721-10_34_39</t>
  </si>
  <si>
    <t>DARK-212-20220721-10_34_46</t>
  </si>
  <si>
    <t>10:34:09</t>
  </si>
  <si>
    <t>20220721 10:36:45</t>
  </si>
  <si>
    <t>10:36:45</t>
  </si>
  <si>
    <t>MPF-213-20220721-10_36_35</t>
  </si>
  <si>
    <t>DARK-214-20220721-10_36_42</t>
  </si>
  <si>
    <t>10:36:05</t>
  </si>
  <si>
    <t>20220721 10:38:47</t>
  </si>
  <si>
    <t>10:38:47</t>
  </si>
  <si>
    <t>MPF-215-20220721-10_38_37</t>
  </si>
  <si>
    <t>DARK-216-20220721-10_38_44</t>
  </si>
  <si>
    <t>10:38:07</t>
  </si>
  <si>
    <t>20220721 10:40:47</t>
  </si>
  <si>
    <t>10:40:47</t>
  </si>
  <si>
    <t>MPF-217-20220721-10_40_37</t>
  </si>
  <si>
    <t>DARK-218-20220721-10_40_44</t>
  </si>
  <si>
    <t>10:40:07</t>
  </si>
  <si>
    <t>20220721 10:42:56</t>
  </si>
  <si>
    <t>10:42:56</t>
  </si>
  <si>
    <t>MPF-219-20220721-10_42_46</t>
  </si>
  <si>
    <t>DARK-220-20220721-10_42_54</t>
  </si>
  <si>
    <t>10:42:15</t>
  </si>
  <si>
    <t>20220721 10:45:42</t>
  </si>
  <si>
    <t>10:45:42</t>
  </si>
  <si>
    <t>MPF-221-20220721-10_45_32</t>
  </si>
  <si>
    <t>DARK-222-20220721-10_45_40</t>
  </si>
  <si>
    <t>10:44:18</t>
  </si>
  <si>
    <t>20220721 10:47:35</t>
  </si>
  <si>
    <t>10:47:35</t>
  </si>
  <si>
    <t>MPF-223-20220721-10_47_26</t>
  </si>
  <si>
    <t>DARK-224-20220721-10_47_33</t>
  </si>
  <si>
    <t>10:46:53</t>
  </si>
  <si>
    <t>20220721 10:50:18</t>
  </si>
  <si>
    <t>10:50:18</t>
  </si>
  <si>
    <t>MPF-225-20220721-10_50_09</t>
  </si>
  <si>
    <t>DARK-226-20220721-10_50_16</t>
  </si>
  <si>
    <t>10:49:36</t>
  </si>
  <si>
    <t>20220721 10:52:39</t>
  </si>
  <si>
    <t>10:52:39</t>
  </si>
  <si>
    <t>MPF-227-20220721-10_52_30</t>
  </si>
  <si>
    <t>DARK-228-20220721-10_52_37</t>
  </si>
  <si>
    <t>10:51:57</t>
  </si>
  <si>
    <t>20220721 10:55:04</t>
  </si>
  <si>
    <t>10:55:04</t>
  </si>
  <si>
    <t>MPF-229-20220721-10_54_55</t>
  </si>
  <si>
    <t>DARK-230-20220721-10_55_02</t>
  </si>
  <si>
    <t>10:54:22</t>
  </si>
  <si>
    <t>20220721 10:57:03</t>
  </si>
  <si>
    <t>10:57:03</t>
  </si>
  <si>
    <t>MPF-231-20220721-10_56_54</t>
  </si>
  <si>
    <t>DARK-232-20220721-10_57_01</t>
  </si>
  <si>
    <t>10:56:21</t>
  </si>
  <si>
    <t>20220721 10:59:21</t>
  </si>
  <si>
    <t>10:59:21</t>
  </si>
  <si>
    <t>MPF-233-20220721-10_59_12</t>
  </si>
  <si>
    <t>DARK-234-20220721-10_59_19</t>
  </si>
  <si>
    <t>10:58:39</t>
  </si>
  <si>
    <t>20220721 11:01:40</t>
  </si>
  <si>
    <t>11:01:40</t>
  </si>
  <si>
    <t>MPF-235-20220721-11_01_31</t>
  </si>
  <si>
    <t>DARK-236-20220721-11_01_38</t>
  </si>
  <si>
    <t>11:00:57</t>
  </si>
  <si>
    <t>20220721 11:15:40</t>
  </si>
  <si>
    <t>11:15:40</t>
  </si>
  <si>
    <t>3</t>
  </si>
  <si>
    <t>MPF-237-20220721-11_15_31</t>
  </si>
  <si>
    <t>DARK-238-20220721-11_15_38</t>
  </si>
  <si>
    <t>11:14:56</t>
  </si>
  <si>
    <t>20220721 11:17:46</t>
  </si>
  <si>
    <t>11:17:46</t>
  </si>
  <si>
    <t>MPF-239-20220721-11_17_37</t>
  </si>
  <si>
    <t>DARK-240-20220721-11_17_44</t>
  </si>
  <si>
    <t>11:17:07</t>
  </si>
  <si>
    <t>20220721 11:19:50</t>
  </si>
  <si>
    <t>11:19:50</t>
  </si>
  <si>
    <t>MPF-241-20220721-11_19_41</t>
  </si>
  <si>
    <t>DARK-242-20220721-11_19_48</t>
  </si>
  <si>
    <t>11:19:10</t>
  </si>
  <si>
    <t>20220721 11:21:52</t>
  </si>
  <si>
    <t>11:21:52</t>
  </si>
  <si>
    <t>MPF-243-20220721-11_21_43</t>
  </si>
  <si>
    <t>DARK-244-20220721-11_21_50</t>
  </si>
  <si>
    <t>11:21:13</t>
  </si>
  <si>
    <t>20220721 11:23:54</t>
  </si>
  <si>
    <t>11:23:54</t>
  </si>
  <si>
    <t>MPF-245-20220721-11_23_45</t>
  </si>
  <si>
    <t>DARK-246-20220721-11_23_52</t>
  </si>
  <si>
    <t>11:23:15</t>
  </si>
  <si>
    <t>20220721 11:26:05</t>
  </si>
  <si>
    <t>11:26:05</t>
  </si>
  <si>
    <t>MPF-247-20220721-11_25_56</t>
  </si>
  <si>
    <t>DARK-248-20220721-11_26_03</t>
  </si>
  <si>
    <t>11:25:14</t>
  </si>
  <si>
    <t>20220721 11:29:15</t>
  </si>
  <si>
    <t>11:29:15</t>
  </si>
  <si>
    <t>MPF-249-20220721-11_29_05</t>
  </si>
  <si>
    <t>DARK-250-20220721-11_29_13</t>
  </si>
  <si>
    <t>11:27:33</t>
  </si>
  <si>
    <t>1/2</t>
  </si>
  <si>
    <t>20220721 11:31:46</t>
  </si>
  <si>
    <t>11:31:46</t>
  </si>
  <si>
    <t>MPF-251-20220721-11_31_37</t>
  </si>
  <si>
    <t>DARK-252-20220721-11_31_44</t>
  </si>
  <si>
    <t>11:30:44</t>
  </si>
  <si>
    <t>20220721 11:34:56</t>
  </si>
  <si>
    <t>11:34:56</t>
  </si>
  <si>
    <t>MPF-253-20220721-11_34_46</t>
  </si>
  <si>
    <t>DARK-254-20220721-11_34_54</t>
  </si>
  <si>
    <t>11:33:35</t>
  </si>
  <si>
    <t>20220721 11:38:05</t>
  </si>
  <si>
    <t>11:38:05</t>
  </si>
  <si>
    <t>MPF-255-20220721-11_37_56</t>
  </si>
  <si>
    <t>DARK-256-20220721-11_38_03</t>
  </si>
  <si>
    <t>11:36:12</t>
  </si>
  <si>
    <t>20220721 11:41:15</t>
  </si>
  <si>
    <t>11:41:15</t>
  </si>
  <si>
    <t>MPF-257-20220721-11_41_05</t>
  </si>
  <si>
    <t>DARK-258-20220721-11_41_13</t>
  </si>
  <si>
    <t>11:39:32</t>
  </si>
  <si>
    <t>20220721 11:43:30</t>
  </si>
  <si>
    <t>11:43:30</t>
  </si>
  <si>
    <t>MPF-259-20220721-11_43_21</t>
  </si>
  <si>
    <t>DARK-260-20220721-11_43_28</t>
  </si>
  <si>
    <t>11:42:49</t>
  </si>
  <si>
    <t>20220721 11:45:25</t>
  </si>
  <si>
    <t>11:45:25</t>
  </si>
  <si>
    <t>MPF-261-20220721-11_45_16</t>
  </si>
  <si>
    <t>DARK-262-20220721-11_45_23</t>
  </si>
  <si>
    <t>11:44:44</t>
  </si>
  <si>
    <t>20220721 11:47:22</t>
  </si>
  <si>
    <t>11:47:22</t>
  </si>
  <si>
    <t>MPF-263-20220721-11_47_13</t>
  </si>
  <si>
    <t>DARK-264-20220721-11_47_20</t>
  </si>
  <si>
    <t>11:46:39</t>
  </si>
  <si>
    <t>20220721 11:49:37</t>
  </si>
  <si>
    <t>11:49:37</t>
  </si>
  <si>
    <t>MPF-265-20220721-11_49_28</t>
  </si>
  <si>
    <t>DARK-266-20220721-11_49_35</t>
  </si>
  <si>
    <t>11:48:48</t>
  </si>
  <si>
    <t>20220721 11:51:51</t>
  </si>
  <si>
    <t>11:51:51</t>
  </si>
  <si>
    <t>MPF-267-20220721-11_51_42</t>
  </si>
  <si>
    <t>DARK-268-20220721-11_51_49</t>
  </si>
  <si>
    <t>11:51:08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</si>
</sst>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64"/>
  <sheetViews>
    <sheetView tabSelected="1" workbookViewId="0">
      <selection activeCell="A6" sqref="A6:XFD7"/>
    </sheetView>
  </sheetViews>
  <sheetFormatPr defaultRowHeight="14.4" x14ac:dyDescent="0.3"/>
  <sheetData>
    <row r="2" spans="1:248" x14ac:dyDescent="0.3">
      <c r="A2" t="s">
        <v>26</v>
      </c>
      <c r="B2" t="s">
        <v>27</v>
      </c>
      <c r="C2" t="s">
        <v>29</v>
      </c>
    </row>
    <row r="3" spans="1:248" x14ac:dyDescent="0.3">
      <c r="B3" t="s">
        <v>28</v>
      </c>
      <c r="C3">
        <v>21</v>
      </c>
    </row>
    <row r="4" spans="1:248" x14ac:dyDescent="0.3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48" x14ac:dyDescent="0.3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8" x14ac:dyDescent="0.3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248" x14ac:dyDescent="0.3">
      <c r="B7">
        <v>0</v>
      </c>
      <c r="C7">
        <v>1</v>
      </c>
      <c r="D7">
        <v>0</v>
      </c>
      <c r="E7">
        <v>0</v>
      </c>
    </row>
    <row r="8" spans="1:248" x14ac:dyDescent="0.3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248" x14ac:dyDescent="0.3">
      <c r="B9" t="s">
        <v>50</v>
      </c>
      <c r="C9" t="s">
        <v>52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8" x14ac:dyDescent="0.3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248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8" x14ac:dyDescent="0.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248" x14ac:dyDescent="0.3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248" x14ac:dyDescent="0.3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84</v>
      </c>
      <c r="H14" t="s">
        <v>84</v>
      </c>
      <c r="I14" t="s">
        <v>84</v>
      </c>
      <c r="J14" t="s">
        <v>84</v>
      </c>
      <c r="K14" t="s">
        <v>85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89</v>
      </c>
      <c r="BR14" t="s">
        <v>89</v>
      </c>
      <c r="BS14" t="s">
        <v>89</v>
      </c>
      <c r="BT14" t="s">
        <v>89</v>
      </c>
      <c r="BU14" t="s">
        <v>42</v>
      </c>
      <c r="BV14" t="s">
        <v>42</v>
      </c>
      <c r="BW14" t="s">
        <v>42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97</v>
      </c>
      <c r="GD14" t="s">
        <v>97</v>
      </c>
      <c r="GE14" t="s">
        <v>97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98</v>
      </c>
      <c r="GV14" t="s">
        <v>98</v>
      </c>
      <c r="GW14" t="s">
        <v>98</v>
      </c>
      <c r="GX14" t="s">
        <v>98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99</v>
      </c>
      <c r="HO14" t="s">
        <v>99</v>
      </c>
      <c r="HP14" t="s">
        <v>99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100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  <c r="IN14" t="s">
        <v>101</v>
      </c>
    </row>
    <row r="15" spans="1:248" x14ac:dyDescent="0.3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87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113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103</v>
      </c>
      <c r="DX15" t="s">
        <v>106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345</v>
      </c>
    </row>
    <row r="16" spans="1:248" x14ac:dyDescent="0.3">
      <c r="B16" t="s">
        <v>346</v>
      </c>
      <c r="C16" t="s">
        <v>346</v>
      </c>
      <c r="F16" t="s">
        <v>346</v>
      </c>
      <c r="L16" t="s">
        <v>346</v>
      </c>
      <c r="M16" t="s">
        <v>347</v>
      </c>
      <c r="N16" t="s">
        <v>348</v>
      </c>
      <c r="O16" t="s">
        <v>349</v>
      </c>
      <c r="P16" t="s">
        <v>350</v>
      </c>
      <c r="Q16" t="s">
        <v>350</v>
      </c>
      <c r="R16" t="s">
        <v>183</v>
      </c>
      <c r="S16" t="s">
        <v>183</v>
      </c>
      <c r="T16" t="s">
        <v>347</v>
      </c>
      <c r="U16" t="s">
        <v>347</v>
      </c>
      <c r="V16" t="s">
        <v>347</v>
      </c>
      <c r="W16" t="s">
        <v>347</v>
      </c>
      <c r="X16" t="s">
        <v>351</v>
      </c>
      <c r="Y16" t="s">
        <v>352</v>
      </c>
      <c r="Z16" t="s">
        <v>352</v>
      </c>
      <c r="AA16" t="s">
        <v>353</v>
      </c>
      <c r="AB16" t="s">
        <v>354</v>
      </c>
      <c r="AC16" t="s">
        <v>353</v>
      </c>
      <c r="AD16" t="s">
        <v>353</v>
      </c>
      <c r="AE16" t="s">
        <v>353</v>
      </c>
      <c r="AF16" t="s">
        <v>351</v>
      </c>
      <c r="AG16" t="s">
        <v>351</v>
      </c>
      <c r="AH16" t="s">
        <v>351</v>
      </c>
      <c r="AI16" t="s">
        <v>351</v>
      </c>
      <c r="AJ16" t="s">
        <v>355</v>
      </c>
      <c r="AK16" t="s">
        <v>354</v>
      </c>
      <c r="AM16" t="s">
        <v>354</v>
      </c>
      <c r="AN16" t="s">
        <v>355</v>
      </c>
      <c r="AT16" t="s">
        <v>349</v>
      </c>
      <c r="BA16" t="s">
        <v>349</v>
      </c>
      <c r="BB16" t="s">
        <v>349</v>
      </c>
      <c r="BC16" t="s">
        <v>349</v>
      </c>
      <c r="BD16" t="s">
        <v>356</v>
      </c>
      <c r="BQ16" t="s">
        <v>349</v>
      </c>
      <c r="BR16" t="s">
        <v>349</v>
      </c>
      <c r="BT16" t="s">
        <v>357</v>
      </c>
      <c r="BU16" t="s">
        <v>358</v>
      </c>
      <c r="BX16" t="s">
        <v>346</v>
      </c>
      <c r="BY16" t="s">
        <v>350</v>
      </c>
      <c r="BZ16" t="s">
        <v>350</v>
      </c>
      <c r="CA16" t="s">
        <v>359</v>
      </c>
      <c r="CB16" t="s">
        <v>359</v>
      </c>
      <c r="CC16" t="s">
        <v>350</v>
      </c>
      <c r="CD16" t="s">
        <v>359</v>
      </c>
      <c r="CE16" t="s">
        <v>355</v>
      </c>
      <c r="CF16" t="s">
        <v>353</v>
      </c>
      <c r="CG16" t="s">
        <v>353</v>
      </c>
      <c r="CH16" t="s">
        <v>352</v>
      </c>
      <c r="CI16" t="s">
        <v>352</v>
      </c>
      <c r="CJ16" t="s">
        <v>352</v>
      </c>
      <c r="CK16" t="s">
        <v>352</v>
      </c>
      <c r="CL16" t="s">
        <v>352</v>
      </c>
      <c r="CM16" t="s">
        <v>360</v>
      </c>
      <c r="CN16" t="s">
        <v>349</v>
      </c>
      <c r="CO16" t="s">
        <v>349</v>
      </c>
      <c r="CP16" t="s">
        <v>350</v>
      </c>
      <c r="CQ16" t="s">
        <v>350</v>
      </c>
      <c r="CR16" t="s">
        <v>350</v>
      </c>
      <c r="CS16" t="s">
        <v>359</v>
      </c>
      <c r="CT16" t="s">
        <v>350</v>
      </c>
      <c r="CU16" t="s">
        <v>359</v>
      </c>
      <c r="CV16" t="s">
        <v>353</v>
      </c>
      <c r="CW16" t="s">
        <v>353</v>
      </c>
      <c r="CX16" t="s">
        <v>352</v>
      </c>
      <c r="CY16" t="s">
        <v>352</v>
      </c>
      <c r="CZ16" t="s">
        <v>349</v>
      </c>
      <c r="DE16" t="s">
        <v>349</v>
      </c>
      <c r="DH16" t="s">
        <v>352</v>
      </c>
      <c r="DI16" t="s">
        <v>352</v>
      </c>
      <c r="DJ16" t="s">
        <v>352</v>
      </c>
      <c r="DK16" t="s">
        <v>352</v>
      </c>
      <c r="DL16" t="s">
        <v>352</v>
      </c>
      <c r="DM16" t="s">
        <v>349</v>
      </c>
      <c r="DN16" t="s">
        <v>349</v>
      </c>
      <c r="DO16" t="s">
        <v>349</v>
      </c>
      <c r="DP16" t="s">
        <v>346</v>
      </c>
      <c r="DS16" t="s">
        <v>361</v>
      </c>
      <c r="DT16" t="s">
        <v>361</v>
      </c>
      <c r="DV16" t="s">
        <v>346</v>
      </c>
      <c r="DW16" t="s">
        <v>362</v>
      </c>
      <c r="DY16" t="s">
        <v>346</v>
      </c>
      <c r="DZ16" t="s">
        <v>346</v>
      </c>
      <c r="EB16" t="s">
        <v>363</v>
      </c>
      <c r="EC16" t="s">
        <v>364</v>
      </c>
      <c r="ED16" t="s">
        <v>363</v>
      </c>
      <c r="EE16" t="s">
        <v>364</v>
      </c>
      <c r="EF16" t="s">
        <v>363</v>
      </c>
      <c r="EG16" t="s">
        <v>364</v>
      </c>
      <c r="EH16" t="s">
        <v>354</v>
      </c>
      <c r="EI16" t="s">
        <v>354</v>
      </c>
      <c r="EJ16" t="s">
        <v>349</v>
      </c>
      <c r="EK16" t="s">
        <v>365</v>
      </c>
      <c r="EL16" t="s">
        <v>349</v>
      </c>
      <c r="EN16" t="s">
        <v>347</v>
      </c>
      <c r="EO16" t="s">
        <v>366</v>
      </c>
      <c r="EP16" t="s">
        <v>347</v>
      </c>
      <c r="EU16" t="s">
        <v>367</v>
      </c>
      <c r="EV16" t="s">
        <v>367</v>
      </c>
      <c r="FI16" t="s">
        <v>367</v>
      </c>
      <c r="FJ16" t="s">
        <v>367</v>
      </c>
      <c r="FK16" t="s">
        <v>368</v>
      </c>
      <c r="FL16" t="s">
        <v>368</v>
      </c>
      <c r="FM16" t="s">
        <v>352</v>
      </c>
      <c r="FN16" t="s">
        <v>352</v>
      </c>
      <c r="FO16" t="s">
        <v>354</v>
      </c>
      <c r="FP16" t="s">
        <v>352</v>
      </c>
      <c r="FQ16" t="s">
        <v>359</v>
      </c>
      <c r="FR16" t="s">
        <v>354</v>
      </c>
      <c r="FS16" t="s">
        <v>354</v>
      </c>
      <c r="FU16" t="s">
        <v>367</v>
      </c>
      <c r="FV16" t="s">
        <v>367</v>
      </c>
      <c r="FW16" t="s">
        <v>367</v>
      </c>
      <c r="FX16" t="s">
        <v>367</v>
      </c>
      <c r="FY16" t="s">
        <v>367</v>
      </c>
      <c r="FZ16" t="s">
        <v>367</v>
      </c>
      <c r="GA16" t="s">
        <v>367</v>
      </c>
      <c r="GB16" t="s">
        <v>369</v>
      </c>
      <c r="GC16" t="s">
        <v>369</v>
      </c>
      <c r="GD16" t="s">
        <v>369</v>
      </c>
      <c r="GE16" t="s">
        <v>370</v>
      </c>
      <c r="GF16" t="s">
        <v>367</v>
      </c>
      <c r="GG16" t="s">
        <v>367</v>
      </c>
      <c r="GH16" t="s">
        <v>367</v>
      </c>
      <c r="GI16" t="s">
        <v>367</v>
      </c>
      <c r="GJ16" t="s">
        <v>367</v>
      </c>
      <c r="GK16" t="s">
        <v>367</v>
      </c>
      <c r="GL16" t="s">
        <v>367</v>
      </c>
      <c r="GM16" t="s">
        <v>367</v>
      </c>
      <c r="GN16" t="s">
        <v>367</v>
      </c>
      <c r="GO16" t="s">
        <v>367</v>
      </c>
      <c r="GP16" t="s">
        <v>367</v>
      </c>
      <c r="GQ16" t="s">
        <v>367</v>
      </c>
      <c r="GX16" t="s">
        <v>367</v>
      </c>
      <c r="GY16" t="s">
        <v>354</v>
      </c>
      <c r="GZ16" t="s">
        <v>354</v>
      </c>
      <c r="HA16" t="s">
        <v>363</v>
      </c>
      <c r="HB16" t="s">
        <v>364</v>
      </c>
      <c r="HC16" t="s">
        <v>364</v>
      </c>
      <c r="HG16" t="s">
        <v>364</v>
      </c>
      <c r="HK16" t="s">
        <v>350</v>
      </c>
      <c r="HL16" t="s">
        <v>350</v>
      </c>
      <c r="HM16" t="s">
        <v>359</v>
      </c>
      <c r="HN16" t="s">
        <v>359</v>
      </c>
      <c r="HO16" t="s">
        <v>371</v>
      </c>
      <c r="HP16" t="s">
        <v>371</v>
      </c>
      <c r="HQ16" t="s">
        <v>367</v>
      </c>
      <c r="HR16" t="s">
        <v>367</v>
      </c>
      <c r="HS16" t="s">
        <v>367</v>
      </c>
      <c r="HT16" t="s">
        <v>367</v>
      </c>
      <c r="HU16" t="s">
        <v>367</v>
      </c>
      <c r="HV16" t="s">
        <v>367</v>
      </c>
      <c r="HW16" t="s">
        <v>352</v>
      </c>
      <c r="HX16" t="s">
        <v>367</v>
      </c>
      <c r="HZ16" t="s">
        <v>355</v>
      </c>
      <c r="IA16" t="s">
        <v>355</v>
      </c>
      <c r="IB16" t="s">
        <v>352</v>
      </c>
      <c r="IC16" t="s">
        <v>352</v>
      </c>
      <c r="ID16" t="s">
        <v>352</v>
      </c>
      <c r="IE16" t="s">
        <v>352</v>
      </c>
      <c r="IF16" t="s">
        <v>352</v>
      </c>
      <c r="IG16" t="s">
        <v>354</v>
      </c>
      <c r="IH16" t="s">
        <v>354</v>
      </c>
      <c r="II16" t="s">
        <v>354</v>
      </c>
      <c r="IJ16" t="s">
        <v>352</v>
      </c>
      <c r="IK16" t="s">
        <v>350</v>
      </c>
      <c r="IL16" t="s">
        <v>359</v>
      </c>
      <c r="IM16" t="s">
        <v>354</v>
      </c>
      <c r="IN16" t="s">
        <v>354</v>
      </c>
    </row>
    <row r="17" spans="1:248" x14ac:dyDescent="0.3">
      <c r="A17">
        <v>1</v>
      </c>
      <c r="B17">
        <v>1658414909.5999999</v>
      </c>
      <c r="C17">
        <v>0</v>
      </c>
      <c r="D17" t="s">
        <v>372</v>
      </c>
      <c r="E17" t="s">
        <v>373</v>
      </c>
      <c r="F17" t="s">
        <v>374</v>
      </c>
      <c r="G17" t="s">
        <v>375</v>
      </c>
      <c r="H17" t="s">
        <v>376</v>
      </c>
      <c r="I17" t="s">
        <v>377</v>
      </c>
      <c r="J17" t="s">
        <v>378</v>
      </c>
      <c r="K17">
        <f t="shared" ref="K17:K64" si="0">O17 * AB17 /  BY17</f>
        <v>4.0109204293001763</v>
      </c>
      <c r="L17">
        <v>1658414909.5999999</v>
      </c>
      <c r="M17">
        <f t="shared" ref="M17:M64" si="1">(N17)/1000</f>
        <v>3.7266202360179469E-3</v>
      </c>
      <c r="N17">
        <f t="shared" ref="N17:N64" si="2">1000*CE17*AL17*(CA17-CB17)/(100*BU17*(1000-AL17*CA17))</f>
        <v>3.726620236017947</v>
      </c>
      <c r="O17">
        <f t="shared" ref="O17:O64" si="3">CE17*AL17*(BZ17-BY17*(1000-AL17*CB17)/(1000-AL17*CA17))/(100*BU17)</f>
        <v>21.413025849488978</v>
      </c>
      <c r="P17">
        <f t="shared" ref="P17:P64" si="4">BY17 - IF(AL17&gt;1, O17*BU17*100/(AN17*CM17), 0)</f>
        <v>371.798</v>
      </c>
      <c r="Q17">
        <f t="shared" ref="Q17:Q64" si="5">((W17-M17/2)*P17-O17)/(W17+M17/2)</f>
        <v>253.11770035462587</v>
      </c>
      <c r="R17">
        <f t="shared" ref="R17:R64" si="6">Q17*(CF17+CG17)/1000</f>
        <v>25.020129846055589</v>
      </c>
      <c r="S17">
        <f t="shared" ref="S17:S64" si="7">(BY17 - IF(AL17&gt;1, O17*BU17*100/(AN17*CM17), 0))*(CF17+CG17)/1000</f>
        <v>36.751417318784</v>
      </c>
      <c r="T17">
        <f t="shared" ref="T17:T64" si="8">2/((1/V17-1/U17)+SIGN(V17)*SQRT((1/V17-1/U17)*(1/V17-1/U17) + 4*BV17/((BV17+1)*(BV17+1))*(2*1/V17*1/U17-1/U17*1/U17)))</f>
        <v>0.32027296365920294</v>
      </c>
      <c r="U17">
        <f>IF(LEFT(BW17,1)&lt;&gt;"0",IF(LEFT(BW17,1)="1",3,#REF!),$D$5+$E$5*(CM17*CF17/($K$5*1000))+$F$5*(CM17*CF17/($K$5*1000))*MAX(MIN(BU17,$J$5),$I$5)*MAX(MIN(BU17,$J$5),$I$5)+$G$5*MAX(MIN(BU17,$J$5),$I$5)*(CM17*CF17/($K$5*1000))+$H$5*(CM17*CF17/($K$5*1000))*(CM17*CF17/($K$5*1000)))</f>
        <v>2.9060670556055519</v>
      </c>
      <c r="V17">
        <f t="shared" ref="V17:V64" si="9">M17*(1000-(1000*0.61365*EXP(17.502*Z17/(240.97+Z17))/(CF17+CG17)+CA17)/2)/(1000*0.61365*EXP(17.502*Z17/(240.97+Z17))/(CF17+CG17)-CA17)</f>
        <v>0.30187632262847908</v>
      </c>
      <c r="W17">
        <f t="shared" ref="W17:W64" si="10">1/((BV17+1)/(T17/1.6)+1/(U17/1.37)) + BV17/((BV17+1)/(T17/1.6) + BV17/(U17/1.37))</f>
        <v>0.19023745022826477</v>
      </c>
      <c r="X17">
        <f t="shared" ref="X17:X64" si="11">(BQ17*BT17)</f>
        <v>289.5254132920528</v>
      </c>
      <c r="Y17">
        <f t="shared" ref="Y17:Y64" si="12">(CH17+(X17+2*0.95*0.0000000567*(((CH17+$B$7)+273)^4-(CH17+273)^4)-44100*M17)/(1.84*29.3*U17+8*0.95*0.0000000567*(CH17+273)^3))</f>
        <v>31.507214538709913</v>
      </c>
      <c r="Z17">
        <f t="shared" ref="Z17:Z64" si="13">($C$7*CI17+$D$7*CJ17+$E$7*Y17)</f>
        <v>30.058499999999999</v>
      </c>
      <c r="AA17">
        <f t="shared" ref="AA17:AA64" si="14">0.61365*EXP(17.502*Z17/(240.97+Z17))</f>
        <v>4.2747866805820278</v>
      </c>
      <c r="AB17">
        <f t="shared" ref="AB17:AB64" si="15">(AC17/AD17*100)</f>
        <v>69.642291764595981</v>
      </c>
      <c r="AC17">
        <f t="shared" ref="AC17:AC64" si="16">CA17*(CF17+CG17)/1000</f>
        <v>3.1000451849344</v>
      </c>
      <c r="AD17">
        <f t="shared" ref="AD17:AD64" si="17">0.61365*EXP(17.502*CH17/(240.97+CH17))</f>
        <v>4.4513830696628061</v>
      </c>
      <c r="AE17">
        <f t="shared" ref="AE17:AE64" si="18">(AA17-CA17*(CF17+CG17)/1000)</f>
        <v>1.1747414956476279</v>
      </c>
      <c r="AF17">
        <f t="shared" ref="AF17:AF64" si="19">(-M17*44100)</f>
        <v>-164.34395240839146</v>
      </c>
      <c r="AG17">
        <f t="shared" ref="AG17:AG64" si="20">2*29.3*U17*0.92*(CH17-Z17)</f>
        <v>110.75135699226718</v>
      </c>
      <c r="AH17">
        <f t="shared" ref="AH17:AH64" si="21">2*0.95*0.0000000567*(((CH17+$B$7)+273)^4-(Z17+273)^4)</f>
        <v>8.508505170939328</v>
      </c>
      <c r="AI17">
        <f t="shared" ref="AI17:AI64" si="22">X17+AH17+AF17+AG17</f>
        <v>244.44132304686784</v>
      </c>
      <c r="AJ17">
        <v>0</v>
      </c>
      <c r="AK17">
        <v>0</v>
      </c>
      <c r="AL17">
        <f t="shared" ref="AL17:AL64" si="23">IF(AJ17*$H$13&gt;=AN17,1,(AN17/(AN17-AJ17*$H$13)))</f>
        <v>1</v>
      </c>
      <c r="AM17">
        <f t="shared" ref="AM17:AM64" si="24">(AL17-1)*100</f>
        <v>0</v>
      </c>
      <c r="AN17">
        <f t="shared" ref="AN17:AN64" si="25">MAX(0,($B$13+$C$13*CM17)/(1+$D$13*CM17)*CF17/(CH17+273)*$E$13)</f>
        <v>51527.528124215023</v>
      </c>
      <c r="AO17" t="s">
        <v>379</v>
      </c>
      <c r="AP17">
        <v>10238.9</v>
      </c>
      <c r="AQ17">
        <v>302.21199999999999</v>
      </c>
      <c r="AR17">
        <v>4052.3</v>
      </c>
      <c r="AS17">
        <f t="shared" ref="AS17:AS64" si="26">1-AQ17/AR17</f>
        <v>0.92542210596451402</v>
      </c>
      <c r="AT17">
        <v>-0.32343011824092421</v>
      </c>
      <c r="AU17" t="s">
        <v>380</v>
      </c>
      <c r="AV17">
        <v>10345.4</v>
      </c>
      <c r="AW17">
        <v>1130.362692307692</v>
      </c>
      <c r="AX17">
        <v>1648.26</v>
      </c>
      <c r="AY17">
        <f t="shared" ref="AY17:AY64" si="27">1-AW17/AX17</f>
        <v>0.31420850332611849</v>
      </c>
      <c r="AZ17">
        <v>0.5</v>
      </c>
      <c r="BA17">
        <f t="shared" ref="BA17:BA64" si="28">BR17</f>
        <v>1512.9741001513225</v>
      </c>
      <c r="BB17">
        <f t="shared" ref="BB17:BB64" si="29">O17</f>
        <v>21.413025849488978</v>
      </c>
      <c r="BC17">
        <f t="shared" ref="BC17:BC64" si="30">AY17*AZ17*BA17</f>
        <v>237.69466378986399</v>
      </c>
      <c r="BD17">
        <f t="shared" ref="BD17:BD64" si="31">(BB17-AT17)/BA17</f>
        <v>1.4366707246049945E-2</v>
      </c>
      <c r="BE17">
        <f t="shared" ref="BE17:BE64" si="32">(AR17-AX17)/AX17</f>
        <v>1.4585320277140743</v>
      </c>
      <c r="BF17">
        <f t="shared" ref="BF17:BF64" si="33">AQ17/(AS17+AQ17/AX17)</f>
        <v>272.56405063060021</v>
      </c>
      <c r="BG17" t="s">
        <v>381</v>
      </c>
      <c r="BH17">
        <v>696.77</v>
      </c>
      <c r="BI17">
        <f t="shared" ref="BI17:BI64" si="34">IF(BH17&lt;&gt;0, BH17, BF17)</f>
        <v>696.77</v>
      </c>
      <c r="BJ17">
        <f t="shared" ref="BJ17:BJ64" si="35">1-BI17/AX17</f>
        <v>0.57726936284324082</v>
      </c>
      <c r="BK17">
        <f t="shared" ref="BK17:BK64" si="36">(AX17-AW17)/(AX17-BI17)</f>
        <v>0.54430136700575726</v>
      </c>
      <c r="BL17">
        <f t="shared" ref="BL17:BL64" si="37">(AR17-AX17)/(AR17-BI17)</f>
        <v>0.71644121792980542</v>
      </c>
      <c r="BM17">
        <f t="shared" ref="BM17:BM64" si="38">(AX17-AW17)/(AX17-AQ17)</f>
        <v>0.38475396694048652</v>
      </c>
      <c r="BN17">
        <f t="shared" ref="BN17:BN64" si="39">(AR17-AX17)/(AR17-AQ17)</f>
        <v>0.6410622897382674</v>
      </c>
      <c r="BO17">
        <f t="shared" ref="BO17:BO64" si="40">(BK17*BI17/AW17)</f>
        <v>0.33551431418382871</v>
      </c>
      <c r="BP17">
        <f t="shared" ref="BP17:BP64" si="41">(1-BO17)</f>
        <v>0.66448568581617129</v>
      </c>
      <c r="BQ17">
        <f t="shared" ref="BQ17:BQ64" si="42">$B$11*CN17+$C$11*CO17+$F$11*CZ17*(1-DC17)</f>
        <v>1799.75</v>
      </c>
      <c r="BR17">
        <f t="shared" ref="BR17:BR64" si="43">BQ17*BS17</f>
        <v>1512.9741001513225</v>
      </c>
      <c r="BS17">
        <f t="shared" ref="BS17:BS64" si="44">($B$11*$D$9+$C$11*$D$9+$F$11*((DM17+DE17)/MAX(DM17+DE17+DN17, 0.1)*$I$9+DN17/MAX(DM17+DE17+DN17, 0.1)*$J$9))/($B$11+$C$11+$F$11)</f>
        <v>0.84065792479584533</v>
      </c>
      <c r="BT17">
        <f t="shared" ref="BT17:BT64" si="45">($B$11*$K$9+$C$11*$K$9+$F$11*((DM17+DE17)/MAX(DM17+DE17+DN17, 0.1)*$P$9+DN17/MAX(DM17+DE17+DN17, 0.1)*$Q$9))/($B$11+$C$11+$F$11)</f>
        <v>0.16086979485598155</v>
      </c>
      <c r="BU17">
        <v>6</v>
      </c>
      <c r="BV17">
        <v>0.5</v>
      </c>
      <c r="BW17" t="s">
        <v>382</v>
      </c>
      <c r="BX17">
        <v>1658414909.5999999</v>
      </c>
      <c r="BY17">
        <v>371.798</v>
      </c>
      <c r="BZ17">
        <v>399.15</v>
      </c>
      <c r="CA17">
        <v>31.361799999999999</v>
      </c>
      <c r="CB17">
        <v>27.031099999999999</v>
      </c>
      <c r="CC17">
        <v>373.76</v>
      </c>
      <c r="CD17">
        <v>30.912800000000001</v>
      </c>
      <c r="CE17">
        <v>500.11500000000001</v>
      </c>
      <c r="CF17">
        <v>98.747600000000006</v>
      </c>
      <c r="CG17">
        <v>0.10020800000000001</v>
      </c>
      <c r="CH17">
        <v>30.7654</v>
      </c>
      <c r="CI17">
        <v>30.058499999999999</v>
      </c>
      <c r="CJ17">
        <v>999.9</v>
      </c>
      <c r="CK17">
        <v>0</v>
      </c>
      <c r="CL17">
        <v>0</v>
      </c>
      <c r="CM17">
        <v>9991.8799999999992</v>
      </c>
      <c r="CN17">
        <v>0</v>
      </c>
      <c r="CO17">
        <v>1.91117E-3</v>
      </c>
      <c r="CP17">
        <v>-26.232399999999998</v>
      </c>
      <c r="CQ17">
        <v>384.99099999999999</v>
      </c>
      <c r="CR17">
        <v>410.24</v>
      </c>
      <c r="CS17">
        <v>4.3287399999999998</v>
      </c>
      <c r="CT17">
        <v>399.15</v>
      </c>
      <c r="CU17">
        <v>27.031099999999999</v>
      </c>
      <c r="CV17">
        <v>3.0967099999999999</v>
      </c>
      <c r="CW17">
        <v>2.6692499999999999</v>
      </c>
      <c r="CX17">
        <v>24.557200000000002</v>
      </c>
      <c r="CY17">
        <v>22.097100000000001</v>
      </c>
      <c r="CZ17">
        <v>1799.75</v>
      </c>
      <c r="DA17">
        <v>0.97800600000000004</v>
      </c>
      <c r="DB17">
        <v>2.1993800000000001E-2</v>
      </c>
      <c r="DC17">
        <v>0</v>
      </c>
      <c r="DD17">
        <v>1126.31</v>
      </c>
      <c r="DE17">
        <v>4.9997699999999998</v>
      </c>
      <c r="DF17">
        <v>22135.4</v>
      </c>
      <c r="DG17">
        <v>15782.3</v>
      </c>
      <c r="DH17">
        <v>41.875</v>
      </c>
      <c r="DI17">
        <v>42.936999999999998</v>
      </c>
      <c r="DJ17">
        <v>41.375</v>
      </c>
      <c r="DK17">
        <v>42.186999999999998</v>
      </c>
      <c r="DL17">
        <v>42.936999999999998</v>
      </c>
      <c r="DM17">
        <v>1755.28</v>
      </c>
      <c r="DN17">
        <v>39.47</v>
      </c>
      <c r="DO17">
        <v>0</v>
      </c>
      <c r="DP17">
        <v>1658414907.0999999</v>
      </c>
      <c r="DQ17">
        <v>0</v>
      </c>
      <c r="DR17">
        <v>1130.362692307692</v>
      </c>
      <c r="DS17">
        <v>-33.485470076149362</v>
      </c>
      <c r="DT17">
        <v>-557.15897410318257</v>
      </c>
      <c r="DU17">
        <v>22209.29615384616</v>
      </c>
      <c r="DV17">
        <v>15</v>
      </c>
      <c r="DW17">
        <v>1658414945.5999999</v>
      </c>
      <c r="DX17" t="s">
        <v>383</v>
      </c>
      <c r="DY17">
        <v>1658414933.5999999</v>
      </c>
      <c r="DZ17">
        <v>1658414945.5999999</v>
      </c>
      <c r="EA17">
        <v>1</v>
      </c>
      <c r="EB17">
        <v>-1.139</v>
      </c>
      <c r="EC17">
        <v>2E-3</v>
      </c>
      <c r="ED17">
        <v>-1.962</v>
      </c>
      <c r="EE17">
        <v>0.44900000000000001</v>
      </c>
      <c r="EF17">
        <v>397</v>
      </c>
      <c r="EG17">
        <v>27</v>
      </c>
      <c r="EH17">
        <v>0.09</v>
      </c>
      <c r="EI17">
        <v>0.02</v>
      </c>
      <c r="EJ17">
        <v>20.72439185396388</v>
      </c>
      <c r="EK17">
        <v>5.2453941502250037E-2</v>
      </c>
      <c r="EL17">
        <v>0.10016201311490409</v>
      </c>
      <c r="EM17">
        <v>1</v>
      </c>
      <c r="EN17">
        <v>0.32605436458359749</v>
      </c>
      <c r="EO17">
        <v>-3.4072344829541322E-2</v>
      </c>
      <c r="EP17">
        <v>5.9971771495181767E-3</v>
      </c>
      <c r="EQ17">
        <v>1</v>
      </c>
      <c r="ER17">
        <v>2</v>
      </c>
      <c r="ES17">
        <v>2</v>
      </c>
      <c r="ET17" t="s">
        <v>384</v>
      </c>
      <c r="EU17">
        <v>2.9647899999999998</v>
      </c>
      <c r="EV17">
        <v>2.69937</v>
      </c>
      <c r="EW17">
        <v>9.1545299999999996E-2</v>
      </c>
      <c r="EX17">
        <v>9.5609E-2</v>
      </c>
      <c r="EY17">
        <v>0.13693900000000001</v>
      </c>
      <c r="EZ17">
        <v>0.120029</v>
      </c>
      <c r="FA17">
        <v>31064.9</v>
      </c>
      <c r="FB17">
        <v>19868.099999999999</v>
      </c>
      <c r="FC17">
        <v>32093.4</v>
      </c>
      <c r="FD17">
        <v>25102.7</v>
      </c>
      <c r="FE17">
        <v>38271.199999999997</v>
      </c>
      <c r="FF17">
        <v>38303.599999999999</v>
      </c>
      <c r="FG17">
        <v>46059.1</v>
      </c>
      <c r="FH17">
        <v>45550.3</v>
      </c>
      <c r="FI17">
        <v>1.9453800000000001</v>
      </c>
      <c r="FJ17">
        <v>1.8944000000000001</v>
      </c>
      <c r="FK17">
        <v>4.5213799999999998E-2</v>
      </c>
      <c r="FL17">
        <v>0</v>
      </c>
      <c r="FM17">
        <v>29.322299999999998</v>
      </c>
      <c r="FN17">
        <v>999.9</v>
      </c>
      <c r="FO17">
        <v>68.400000000000006</v>
      </c>
      <c r="FP17">
        <v>32.799999999999997</v>
      </c>
      <c r="FQ17">
        <v>34.604100000000003</v>
      </c>
      <c r="FR17">
        <v>64.941699999999997</v>
      </c>
      <c r="FS17">
        <v>15.6851</v>
      </c>
      <c r="FT17">
        <v>1</v>
      </c>
      <c r="FU17">
        <v>0.33054899999999998</v>
      </c>
      <c r="FV17">
        <v>2.22987</v>
      </c>
      <c r="FW17">
        <v>20.255600000000001</v>
      </c>
      <c r="FX17">
        <v>5.2349600000000001</v>
      </c>
      <c r="FY17">
        <v>11.950100000000001</v>
      </c>
      <c r="FZ17">
        <v>4.9857500000000003</v>
      </c>
      <c r="GA17">
        <v>3.2898800000000001</v>
      </c>
      <c r="GB17">
        <v>4237</v>
      </c>
      <c r="GC17">
        <v>9999</v>
      </c>
      <c r="GD17">
        <v>9999</v>
      </c>
      <c r="GE17">
        <v>61.1</v>
      </c>
      <c r="GF17">
        <v>1.8660000000000001</v>
      </c>
      <c r="GG17">
        <v>1.86843</v>
      </c>
      <c r="GH17">
        <v>1.8661399999999999</v>
      </c>
      <c r="GI17">
        <v>1.8666100000000001</v>
      </c>
      <c r="GJ17">
        <v>1.8616699999999999</v>
      </c>
      <c r="GK17">
        <v>1.86435</v>
      </c>
      <c r="GL17">
        <v>1.8678300000000001</v>
      </c>
      <c r="GM17">
        <v>1.8682799999999999</v>
      </c>
      <c r="GN17">
        <v>5</v>
      </c>
      <c r="GO17">
        <v>0</v>
      </c>
      <c r="GP17">
        <v>0</v>
      </c>
      <c r="GQ17">
        <v>0</v>
      </c>
      <c r="GR17" t="s">
        <v>385</v>
      </c>
      <c r="GS17" t="s">
        <v>386</v>
      </c>
      <c r="GT17" t="s">
        <v>387</v>
      </c>
      <c r="GU17" t="s">
        <v>387</v>
      </c>
      <c r="GV17" t="s">
        <v>387</v>
      </c>
      <c r="GW17" t="s">
        <v>387</v>
      </c>
      <c r="GX17">
        <v>0</v>
      </c>
      <c r="GY17">
        <v>100</v>
      </c>
      <c r="GZ17">
        <v>100</v>
      </c>
      <c r="HA17">
        <v>-1.962</v>
      </c>
      <c r="HB17">
        <v>0.44900000000000001</v>
      </c>
      <c r="HC17">
        <v>-1.271536015718455</v>
      </c>
      <c r="HD17">
        <v>1.6145137170229321E-3</v>
      </c>
      <c r="HE17">
        <v>-1.407043735234338E-6</v>
      </c>
      <c r="HF17">
        <v>4.3622850327847239E-10</v>
      </c>
      <c r="HG17">
        <v>0.44700000000000001</v>
      </c>
      <c r="HH17">
        <v>0</v>
      </c>
      <c r="HI17">
        <v>0</v>
      </c>
      <c r="HJ17">
        <v>0</v>
      </c>
      <c r="HK17">
        <v>2</v>
      </c>
      <c r="HL17">
        <v>2094</v>
      </c>
      <c r="HM17">
        <v>1</v>
      </c>
      <c r="HN17">
        <v>26</v>
      </c>
      <c r="HO17">
        <v>1125.5999999999999</v>
      </c>
      <c r="HP17">
        <v>1125.5</v>
      </c>
      <c r="HQ17">
        <v>1.00342</v>
      </c>
      <c r="HR17">
        <v>2.5537100000000001</v>
      </c>
      <c r="HS17">
        <v>1.4978</v>
      </c>
      <c r="HT17">
        <v>2.31934</v>
      </c>
      <c r="HU17">
        <v>1.49902</v>
      </c>
      <c r="HV17">
        <v>2.2448700000000001</v>
      </c>
      <c r="HW17">
        <v>38.013399999999997</v>
      </c>
      <c r="HX17">
        <v>15.918200000000001</v>
      </c>
      <c r="HY17">
        <v>18</v>
      </c>
      <c r="HZ17">
        <v>503.416</v>
      </c>
      <c r="IA17">
        <v>511.45299999999997</v>
      </c>
      <c r="IB17">
        <v>27.201899999999998</v>
      </c>
      <c r="IC17">
        <v>31.607600000000001</v>
      </c>
      <c r="ID17">
        <v>30.000800000000002</v>
      </c>
      <c r="IE17">
        <v>31.348700000000001</v>
      </c>
      <c r="IF17">
        <v>31.235800000000001</v>
      </c>
      <c r="IG17">
        <v>20.097799999999999</v>
      </c>
      <c r="IH17">
        <v>31.624300000000002</v>
      </c>
      <c r="II17">
        <v>90.877399999999994</v>
      </c>
      <c r="IJ17">
        <v>27.142800000000001</v>
      </c>
      <c r="IK17">
        <v>400</v>
      </c>
      <c r="IL17">
        <v>27.146100000000001</v>
      </c>
      <c r="IM17">
        <v>100.127</v>
      </c>
      <c r="IN17">
        <v>100.86199999999999</v>
      </c>
    </row>
    <row r="18" spans="1:248" x14ac:dyDescent="0.3">
      <c r="A18">
        <v>2</v>
      </c>
      <c r="B18">
        <v>1658415064.5999999</v>
      </c>
      <c r="C18">
        <v>155</v>
      </c>
      <c r="D18" t="s">
        <v>388</v>
      </c>
      <c r="E18" t="s">
        <v>389</v>
      </c>
      <c r="F18" t="s">
        <v>374</v>
      </c>
      <c r="G18" t="s">
        <v>375</v>
      </c>
      <c r="H18" t="s">
        <v>376</v>
      </c>
      <c r="I18" t="s">
        <v>377</v>
      </c>
      <c r="J18" t="s">
        <v>378</v>
      </c>
      <c r="K18">
        <f t="shared" si="0"/>
        <v>3.8096791434278896</v>
      </c>
      <c r="L18">
        <v>1658415064.5999999</v>
      </c>
      <c r="M18">
        <f t="shared" si="1"/>
        <v>3.7511963602559141E-3</v>
      </c>
      <c r="N18">
        <f t="shared" si="2"/>
        <v>3.7511963602559142</v>
      </c>
      <c r="O18">
        <f t="shared" si="3"/>
        <v>15.188887664270991</v>
      </c>
      <c r="P18">
        <f t="shared" si="4"/>
        <v>280.25900000000001</v>
      </c>
      <c r="Q18">
        <f t="shared" si="5"/>
        <v>198.95487269798733</v>
      </c>
      <c r="R18">
        <f t="shared" si="6"/>
        <v>19.667790182461555</v>
      </c>
      <c r="S18">
        <f t="shared" si="7"/>
        <v>27.705153103305999</v>
      </c>
      <c r="T18">
        <f t="shared" si="8"/>
        <v>0.33380637130892893</v>
      </c>
      <c r="U18">
        <f>IF(LEFT(BW18,1)&lt;&gt;"0",IF(LEFT(BW18,1)="1",3,#REF!),$D$5+$E$5*(CM18*CF18/($K$5*1000))+$F$5*(CM18*CF18/($K$5*1000))*MAX(MIN(BU18,$J$5),$I$5)*MAX(MIN(BU18,$J$5),$I$5)+$G$5*MAX(MIN(BU18,$J$5),$I$5)*(CM18*CF18/($K$5*1000))+$H$5*(CM18*CF18/($K$5*1000))*(CM18*CF18/($K$5*1000)))</f>
        <v>2.908289602243777</v>
      </c>
      <c r="V18">
        <f t="shared" si="9"/>
        <v>0.3138883313005143</v>
      </c>
      <c r="W18">
        <f t="shared" si="10"/>
        <v>0.19787064772291268</v>
      </c>
      <c r="X18">
        <f t="shared" si="11"/>
        <v>289.56327929216349</v>
      </c>
      <c r="Y18">
        <f t="shared" si="12"/>
        <v>31.400246493288723</v>
      </c>
      <c r="Z18">
        <f t="shared" si="13"/>
        <v>29.951599999999999</v>
      </c>
      <c r="AA18">
        <f t="shared" si="14"/>
        <v>4.248619820602789</v>
      </c>
      <c r="AB18">
        <f t="shared" si="15"/>
        <v>70.294605547021959</v>
      </c>
      <c r="AC18">
        <f t="shared" si="16"/>
        <v>3.1112011371547998</v>
      </c>
      <c r="AD18">
        <f t="shared" si="17"/>
        <v>4.4259457933420414</v>
      </c>
      <c r="AE18">
        <f t="shared" si="18"/>
        <v>1.1374186834479891</v>
      </c>
      <c r="AF18">
        <f t="shared" si="19"/>
        <v>-165.42775948728581</v>
      </c>
      <c r="AG18">
        <f t="shared" si="20"/>
        <v>111.87088439730478</v>
      </c>
      <c r="AH18">
        <f t="shared" si="21"/>
        <v>8.5791513374632604</v>
      </c>
      <c r="AI18">
        <f t="shared" si="22"/>
        <v>244.58555553964572</v>
      </c>
      <c r="AJ18">
        <v>0</v>
      </c>
      <c r="AK18">
        <v>0</v>
      </c>
      <c r="AL18">
        <f t="shared" si="23"/>
        <v>1</v>
      </c>
      <c r="AM18">
        <f t="shared" si="24"/>
        <v>0</v>
      </c>
      <c r="AN18">
        <f t="shared" si="25"/>
        <v>51607.655441959498</v>
      </c>
      <c r="AO18" t="s">
        <v>379</v>
      </c>
      <c r="AP18">
        <v>10238.9</v>
      </c>
      <c r="AQ18">
        <v>302.21199999999999</v>
      </c>
      <c r="AR18">
        <v>4052.3</v>
      </c>
      <c r="AS18">
        <f t="shared" si="26"/>
        <v>0.92542210596451402</v>
      </c>
      <c r="AT18">
        <v>-0.32343011824092421</v>
      </c>
      <c r="AU18" t="s">
        <v>390</v>
      </c>
      <c r="AV18">
        <v>10342.1</v>
      </c>
      <c r="AW18">
        <v>998.32288000000005</v>
      </c>
      <c r="AX18">
        <v>1403.49</v>
      </c>
      <c r="AY18">
        <f t="shared" si="27"/>
        <v>0.288685434167682</v>
      </c>
      <c r="AZ18">
        <v>0.5</v>
      </c>
      <c r="BA18">
        <f t="shared" si="28"/>
        <v>1513.1679001513801</v>
      </c>
      <c r="BB18">
        <f t="shared" si="29"/>
        <v>15.188887664270991</v>
      </c>
      <c r="BC18">
        <f t="shared" si="30"/>
        <v>218.41476611190043</v>
      </c>
      <c r="BD18">
        <f t="shared" si="31"/>
        <v>1.025155092237949E-2</v>
      </c>
      <c r="BE18">
        <f t="shared" si="32"/>
        <v>1.8873023676691678</v>
      </c>
      <c r="BF18">
        <f t="shared" si="33"/>
        <v>264.92371294495723</v>
      </c>
      <c r="BG18" t="s">
        <v>391</v>
      </c>
      <c r="BH18">
        <v>662.01</v>
      </c>
      <c r="BI18">
        <f t="shared" si="34"/>
        <v>662.01</v>
      </c>
      <c r="BJ18">
        <f t="shared" si="35"/>
        <v>0.52831156616719754</v>
      </c>
      <c r="BK18">
        <f t="shared" si="36"/>
        <v>0.54643027458596316</v>
      </c>
      <c r="BL18">
        <f t="shared" si="37"/>
        <v>0.78129304572765179</v>
      </c>
      <c r="BM18">
        <f t="shared" si="38"/>
        <v>0.36790630521993534</v>
      </c>
      <c r="BN18">
        <f t="shared" si="39"/>
        <v>0.70633275805794427</v>
      </c>
      <c r="BO18">
        <f t="shared" si="40"/>
        <v>0.36235001052831073</v>
      </c>
      <c r="BP18">
        <f t="shared" si="41"/>
        <v>0.63764998947168927</v>
      </c>
      <c r="BQ18">
        <f t="shared" si="42"/>
        <v>1799.98</v>
      </c>
      <c r="BR18">
        <f t="shared" si="43"/>
        <v>1513.1679001513801</v>
      </c>
      <c r="BS18">
        <f t="shared" si="44"/>
        <v>0.84065817406381182</v>
      </c>
      <c r="BT18">
        <f t="shared" si="45"/>
        <v>0.16087027594315687</v>
      </c>
      <c r="BU18">
        <v>6</v>
      </c>
      <c r="BV18">
        <v>0.5</v>
      </c>
      <c r="BW18" t="s">
        <v>382</v>
      </c>
      <c r="BX18">
        <v>1658415064.5999999</v>
      </c>
      <c r="BY18">
        <v>280.25900000000001</v>
      </c>
      <c r="BZ18">
        <v>299.738</v>
      </c>
      <c r="CA18">
        <v>31.472200000000001</v>
      </c>
      <c r="CB18">
        <v>27.1145</v>
      </c>
      <c r="CC18">
        <v>282.20499999999998</v>
      </c>
      <c r="CD18">
        <v>31.022400000000001</v>
      </c>
      <c r="CE18">
        <v>500.23700000000002</v>
      </c>
      <c r="CF18">
        <v>98.755499999999998</v>
      </c>
      <c r="CG18">
        <v>0.100034</v>
      </c>
      <c r="CH18">
        <v>30.665099999999999</v>
      </c>
      <c r="CI18">
        <v>29.951599999999999</v>
      </c>
      <c r="CJ18">
        <v>999.9</v>
      </c>
      <c r="CK18">
        <v>0</v>
      </c>
      <c r="CL18">
        <v>0</v>
      </c>
      <c r="CM18">
        <v>10003.799999999999</v>
      </c>
      <c r="CN18">
        <v>0</v>
      </c>
      <c r="CO18">
        <v>1.91117E-3</v>
      </c>
      <c r="CP18">
        <v>-19.479299999999999</v>
      </c>
      <c r="CQ18">
        <v>289.36599999999999</v>
      </c>
      <c r="CR18">
        <v>308.09199999999998</v>
      </c>
      <c r="CS18">
        <v>4.3577000000000004</v>
      </c>
      <c r="CT18">
        <v>299.738</v>
      </c>
      <c r="CU18">
        <v>27.1145</v>
      </c>
      <c r="CV18">
        <v>3.10805</v>
      </c>
      <c r="CW18">
        <v>2.6777099999999998</v>
      </c>
      <c r="CX18">
        <v>24.618400000000001</v>
      </c>
      <c r="CY18">
        <v>22.148900000000001</v>
      </c>
      <c r="CZ18">
        <v>1799.98</v>
      </c>
      <c r="DA18">
        <v>0.97799800000000003</v>
      </c>
      <c r="DB18">
        <v>2.2002399999999998E-2</v>
      </c>
      <c r="DC18">
        <v>0</v>
      </c>
      <c r="DD18">
        <v>996.89</v>
      </c>
      <c r="DE18">
        <v>4.9997699999999998</v>
      </c>
      <c r="DF18">
        <v>19885.5</v>
      </c>
      <c r="DG18">
        <v>15784.3</v>
      </c>
      <c r="DH18">
        <v>42.25</v>
      </c>
      <c r="DI18">
        <v>43.25</v>
      </c>
      <c r="DJ18">
        <v>41.75</v>
      </c>
      <c r="DK18">
        <v>42.5</v>
      </c>
      <c r="DL18">
        <v>43.25</v>
      </c>
      <c r="DM18">
        <v>1755.49</v>
      </c>
      <c r="DN18">
        <v>39.49</v>
      </c>
      <c r="DO18">
        <v>0</v>
      </c>
      <c r="DP18">
        <v>154.60000014305109</v>
      </c>
      <c r="DQ18">
        <v>0</v>
      </c>
      <c r="DR18">
        <v>998.32288000000005</v>
      </c>
      <c r="DS18">
        <v>-13.103384599506359</v>
      </c>
      <c r="DT18">
        <v>-210.25384576661801</v>
      </c>
      <c r="DU18">
        <v>19908.383999999998</v>
      </c>
      <c r="DV18">
        <v>15</v>
      </c>
      <c r="DW18">
        <v>1658415016.5999999</v>
      </c>
      <c r="DX18" t="s">
        <v>392</v>
      </c>
      <c r="DY18">
        <v>1658415007.5999999</v>
      </c>
      <c r="DZ18">
        <v>1658415016.5999999</v>
      </c>
      <c r="EA18">
        <v>2</v>
      </c>
      <c r="EB18">
        <v>0.111</v>
      </c>
      <c r="EC18">
        <v>1E-3</v>
      </c>
      <c r="ED18">
        <v>-1.929</v>
      </c>
      <c r="EE18">
        <v>0.45</v>
      </c>
      <c r="EF18">
        <v>298</v>
      </c>
      <c r="EG18">
        <v>27</v>
      </c>
      <c r="EH18">
        <v>0.12</v>
      </c>
      <c r="EI18">
        <v>0.02</v>
      </c>
      <c r="EJ18">
        <v>15.13026737060938</v>
      </c>
      <c r="EK18">
        <v>-0.70252591453440261</v>
      </c>
      <c r="EL18">
        <v>0.16463427729787969</v>
      </c>
      <c r="EM18">
        <v>1</v>
      </c>
      <c r="EN18">
        <v>0.33966266809522111</v>
      </c>
      <c r="EO18">
        <v>-1.958048577584353E-2</v>
      </c>
      <c r="EP18">
        <v>3.119987061883568E-3</v>
      </c>
      <c r="EQ18">
        <v>1</v>
      </c>
      <c r="ER18">
        <v>2</v>
      </c>
      <c r="ES18">
        <v>2</v>
      </c>
      <c r="ET18" t="s">
        <v>384</v>
      </c>
      <c r="EU18">
        <v>2.9648699999999999</v>
      </c>
      <c r="EV18">
        <v>2.6993</v>
      </c>
      <c r="EW18">
        <v>7.2917999999999997E-2</v>
      </c>
      <c r="EX18">
        <v>7.6115600000000005E-2</v>
      </c>
      <c r="EY18">
        <v>0.137208</v>
      </c>
      <c r="EZ18">
        <v>0.120229</v>
      </c>
      <c r="FA18">
        <v>31683.5</v>
      </c>
      <c r="FB18">
        <v>20288.8</v>
      </c>
      <c r="FC18">
        <v>32075.7</v>
      </c>
      <c r="FD18">
        <v>25094.799999999999</v>
      </c>
      <c r="FE18">
        <v>38240.400000000001</v>
      </c>
      <c r="FF18">
        <v>38283.5</v>
      </c>
      <c r="FG18">
        <v>46035.7</v>
      </c>
      <c r="FH18">
        <v>45537.1</v>
      </c>
      <c r="FI18">
        <v>1.94285</v>
      </c>
      <c r="FJ18">
        <v>1.8851500000000001</v>
      </c>
      <c r="FK18">
        <v>4.2334200000000002E-2</v>
      </c>
      <c r="FL18">
        <v>0</v>
      </c>
      <c r="FM18">
        <v>29.2622</v>
      </c>
      <c r="FN18">
        <v>999.9</v>
      </c>
      <c r="FO18">
        <v>67.2</v>
      </c>
      <c r="FP18">
        <v>33.5</v>
      </c>
      <c r="FQ18">
        <v>35.352699999999999</v>
      </c>
      <c r="FR18">
        <v>64.741600000000005</v>
      </c>
      <c r="FS18">
        <v>15.0481</v>
      </c>
      <c r="FT18">
        <v>1</v>
      </c>
      <c r="FU18">
        <v>0.34559699999999999</v>
      </c>
      <c r="FV18">
        <v>1.75248</v>
      </c>
      <c r="FW18">
        <v>20.2608</v>
      </c>
      <c r="FX18">
        <v>5.2348100000000004</v>
      </c>
      <c r="FY18">
        <v>11.950100000000001</v>
      </c>
      <c r="FZ18">
        <v>4.9857500000000003</v>
      </c>
      <c r="GA18">
        <v>3.28965</v>
      </c>
      <c r="GB18">
        <v>4240.1000000000004</v>
      </c>
      <c r="GC18">
        <v>9999</v>
      </c>
      <c r="GD18">
        <v>9999</v>
      </c>
      <c r="GE18">
        <v>61.2</v>
      </c>
      <c r="GF18">
        <v>1.8660000000000001</v>
      </c>
      <c r="GG18">
        <v>1.8684400000000001</v>
      </c>
      <c r="GH18">
        <v>1.86615</v>
      </c>
      <c r="GI18">
        <v>1.8666199999999999</v>
      </c>
      <c r="GJ18">
        <v>1.8616900000000001</v>
      </c>
      <c r="GK18">
        <v>1.86436</v>
      </c>
      <c r="GL18">
        <v>1.8678300000000001</v>
      </c>
      <c r="GM18">
        <v>1.8682700000000001</v>
      </c>
      <c r="GN18">
        <v>5</v>
      </c>
      <c r="GO18">
        <v>0</v>
      </c>
      <c r="GP18">
        <v>0</v>
      </c>
      <c r="GQ18">
        <v>0</v>
      </c>
      <c r="GR18" t="s">
        <v>385</v>
      </c>
      <c r="GS18" t="s">
        <v>386</v>
      </c>
      <c r="GT18" t="s">
        <v>387</v>
      </c>
      <c r="GU18" t="s">
        <v>387</v>
      </c>
      <c r="GV18" t="s">
        <v>387</v>
      </c>
      <c r="GW18" t="s">
        <v>387</v>
      </c>
      <c r="GX18">
        <v>0</v>
      </c>
      <c r="GY18">
        <v>100</v>
      </c>
      <c r="GZ18">
        <v>100</v>
      </c>
      <c r="HA18">
        <v>-1.946</v>
      </c>
      <c r="HB18">
        <v>0.44979999999999998</v>
      </c>
      <c r="HC18">
        <v>-2.2992111329772809</v>
      </c>
      <c r="HD18">
        <v>1.6145137170229321E-3</v>
      </c>
      <c r="HE18">
        <v>-1.407043735234338E-6</v>
      </c>
      <c r="HF18">
        <v>4.3622850327847239E-10</v>
      </c>
      <c r="HG18">
        <v>0.44979999999999271</v>
      </c>
      <c r="HH18">
        <v>0</v>
      </c>
      <c r="HI18">
        <v>0</v>
      </c>
      <c r="HJ18">
        <v>0</v>
      </c>
      <c r="HK18">
        <v>2</v>
      </c>
      <c r="HL18">
        <v>2094</v>
      </c>
      <c r="HM18">
        <v>1</v>
      </c>
      <c r="HN18">
        <v>26</v>
      </c>
      <c r="HO18">
        <v>0.9</v>
      </c>
      <c r="HP18">
        <v>0.8</v>
      </c>
      <c r="HQ18">
        <v>0.81664999999999999</v>
      </c>
      <c r="HR18">
        <v>2.5512700000000001</v>
      </c>
      <c r="HS18">
        <v>1.4978</v>
      </c>
      <c r="HT18">
        <v>2.3168899999999999</v>
      </c>
      <c r="HU18">
        <v>1.49902</v>
      </c>
      <c r="HV18">
        <v>2.3962400000000001</v>
      </c>
      <c r="HW18">
        <v>38.5259</v>
      </c>
      <c r="HX18">
        <v>15.918200000000001</v>
      </c>
      <c r="HY18">
        <v>18</v>
      </c>
      <c r="HZ18">
        <v>503.63299999999998</v>
      </c>
      <c r="IA18">
        <v>506.86700000000002</v>
      </c>
      <c r="IB18">
        <v>27.163599999999999</v>
      </c>
      <c r="IC18">
        <v>31.8277</v>
      </c>
      <c r="ID18">
        <v>30.000299999999999</v>
      </c>
      <c r="IE18">
        <v>31.584199999999999</v>
      </c>
      <c r="IF18">
        <v>31.469799999999999</v>
      </c>
      <c r="IG18">
        <v>16.366599999999998</v>
      </c>
      <c r="IH18">
        <v>33.137999999999998</v>
      </c>
      <c r="II18">
        <v>89.162400000000005</v>
      </c>
      <c r="IJ18">
        <v>27.197800000000001</v>
      </c>
      <c r="IK18">
        <v>300</v>
      </c>
      <c r="IL18">
        <v>27.023499999999999</v>
      </c>
      <c r="IM18">
        <v>100.074</v>
      </c>
      <c r="IN18">
        <v>100.83199999999999</v>
      </c>
    </row>
    <row r="19" spans="1:248" x14ac:dyDescent="0.3">
      <c r="A19">
        <v>3</v>
      </c>
      <c r="B19">
        <v>1658415191.5999999</v>
      </c>
      <c r="C19">
        <v>282</v>
      </c>
      <c r="D19" t="s">
        <v>393</v>
      </c>
      <c r="E19" t="s">
        <v>394</v>
      </c>
      <c r="F19" t="s">
        <v>374</v>
      </c>
      <c r="G19" t="s">
        <v>375</v>
      </c>
      <c r="H19" t="s">
        <v>376</v>
      </c>
      <c r="I19" t="s">
        <v>377</v>
      </c>
      <c r="J19" t="s">
        <v>378</v>
      </c>
      <c r="K19">
        <f t="shared" si="0"/>
        <v>3.3002019224276768</v>
      </c>
      <c r="L19">
        <v>1658415191.5999999</v>
      </c>
      <c r="M19">
        <f t="shared" si="1"/>
        <v>3.9828746970237468E-3</v>
      </c>
      <c r="N19">
        <f t="shared" si="2"/>
        <v>3.982874697023747</v>
      </c>
      <c r="O19">
        <f t="shared" si="3"/>
        <v>8.8538515417207062</v>
      </c>
      <c r="P19">
        <f t="shared" si="4"/>
        <v>188.31200000000001</v>
      </c>
      <c r="Q19">
        <f t="shared" si="5"/>
        <v>142.76692016770878</v>
      </c>
      <c r="R19">
        <f t="shared" si="6"/>
        <v>14.113950148501743</v>
      </c>
      <c r="S19">
        <f t="shared" si="7"/>
        <v>18.616540703144</v>
      </c>
      <c r="T19">
        <f t="shared" si="8"/>
        <v>0.35344032304708328</v>
      </c>
      <c r="U19">
        <f>IF(LEFT(BW19,1)&lt;&gt;"0",IF(LEFT(BW19,1)="1",3,#REF!),$D$5+$E$5*(CM19*CF19/($K$5*1000))+$F$5*(CM19*CF19/($K$5*1000))*MAX(MIN(BU19,$J$5),$I$5)*MAX(MIN(BU19,$J$5),$I$5)+$G$5*MAX(MIN(BU19,$J$5),$I$5)*(CM19*CF19/($K$5*1000))+$H$5*(CM19*CF19/($K$5*1000))*(CM19*CF19/($K$5*1000)))</f>
        <v>2.907154942120143</v>
      </c>
      <c r="V19">
        <f t="shared" si="9"/>
        <v>0.3311859563906121</v>
      </c>
      <c r="W19">
        <f t="shared" si="10"/>
        <v>0.2088738125759716</v>
      </c>
      <c r="X19">
        <f t="shared" si="11"/>
        <v>289.56487529216184</v>
      </c>
      <c r="Y19">
        <f t="shared" si="12"/>
        <v>31.372678376839893</v>
      </c>
      <c r="Z19">
        <f t="shared" si="13"/>
        <v>29.9861</v>
      </c>
      <c r="AA19">
        <f t="shared" si="14"/>
        <v>4.2570493928821191</v>
      </c>
      <c r="AB19">
        <f t="shared" si="15"/>
        <v>70.191782806358333</v>
      </c>
      <c r="AC19">
        <f t="shared" si="16"/>
        <v>3.1124615490644998</v>
      </c>
      <c r="AD19">
        <f t="shared" si="17"/>
        <v>4.4342249542955861</v>
      </c>
      <c r="AE19">
        <f t="shared" si="18"/>
        <v>1.1445878438176194</v>
      </c>
      <c r="AF19">
        <f t="shared" si="19"/>
        <v>-175.64477413874724</v>
      </c>
      <c r="AG19">
        <f t="shared" si="20"/>
        <v>111.54512335340999</v>
      </c>
      <c r="AH19">
        <f t="shared" si="21"/>
        <v>8.5603522812643931</v>
      </c>
      <c r="AI19">
        <f t="shared" si="22"/>
        <v>234.02557678808898</v>
      </c>
      <c r="AJ19">
        <v>0</v>
      </c>
      <c r="AK19">
        <v>0</v>
      </c>
      <c r="AL19">
        <f t="shared" si="23"/>
        <v>1</v>
      </c>
      <c r="AM19">
        <f t="shared" si="24"/>
        <v>0</v>
      </c>
      <c r="AN19">
        <f t="shared" si="25"/>
        <v>51570.055518409135</v>
      </c>
      <c r="AO19" t="s">
        <v>379</v>
      </c>
      <c r="AP19">
        <v>10238.9</v>
      </c>
      <c r="AQ19">
        <v>302.21199999999999</v>
      </c>
      <c r="AR19">
        <v>4052.3</v>
      </c>
      <c r="AS19">
        <f t="shared" si="26"/>
        <v>0.92542210596451402</v>
      </c>
      <c r="AT19">
        <v>-0.32343011824092421</v>
      </c>
      <c r="AU19" t="s">
        <v>395</v>
      </c>
      <c r="AV19">
        <v>10339.9</v>
      </c>
      <c r="AW19">
        <v>957.65688461538457</v>
      </c>
      <c r="AX19">
        <v>1273.5999999999999</v>
      </c>
      <c r="AY19">
        <f t="shared" si="27"/>
        <v>0.24807091346153842</v>
      </c>
      <c r="AZ19">
        <v>0.5</v>
      </c>
      <c r="BA19">
        <f t="shared" si="28"/>
        <v>1513.1763001513793</v>
      </c>
      <c r="BB19">
        <f t="shared" si="29"/>
        <v>8.8538515417207062</v>
      </c>
      <c r="BC19">
        <f t="shared" si="30"/>
        <v>187.68751350345187</v>
      </c>
      <c r="BD19">
        <f t="shared" si="31"/>
        <v>6.0649123694598763E-3</v>
      </c>
      <c r="BE19">
        <f t="shared" si="32"/>
        <v>2.1817682160804024</v>
      </c>
      <c r="BF19">
        <f t="shared" si="33"/>
        <v>259.91998317623251</v>
      </c>
      <c r="BG19" t="s">
        <v>396</v>
      </c>
      <c r="BH19">
        <v>651.33000000000004</v>
      </c>
      <c r="BI19">
        <f t="shared" si="34"/>
        <v>651.33000000000004</v>
      </c>
      <c r="BJ19">
        <f t="shared" si="35"/>
        <v>0.48859139447236177</v>
      </c>
      <c r="BK19">
        <f t="shared" si="36"/>
        <v>0.50772673499383769</v>
      </c>
      <c r="BL19">
        <f t="shared" si="37"/>
        <v>0.81703161156964044</v>
      </c>
      <c r="BM19">
        <f t="shared" si="38"/>
        <v>0.32524914388958415</v>
      </c>
      <c r="BN19">
        <f t="shared" si="39"/>
        <v>0.74096927858759587</v>
      </c>
      <c r="BO19">
        <f t="shared" si="40"/>
        <v>0.34531956028943656</v>
      </c>
      <c r="BP19">
        <f t="shared" si="41"/>
        <v>0.65468043971056344</v>
      </c>
      <c r="BQ19">
        <f t="shared" si="42"/>
        <v>1799.99</v>
      </c>
      <c r="BR19">
        <f t="shared" si="43"/>
        <v>1513.1763001513793</v>
      </c>
      <c r="BS19">
        <f t="shared" si="44"/>
        <v>0.84065817040726853</v>
      </c>
      <c r="BT19">
        <f t="shared" si="45"/>
        <v>0.16087026888602818</v>
      </c>
      <c r="BU19">
        <v>6</v>
      </c>
      <c r="BV19">
        <v>0.5</v>
      </c>
      <c r="BW19" t="s">
        <v>382</v>
      </c>
      <c r="BX19">
        <v>1658415191.5999999</v>
      </c>
      <c r="BY19">
        <v>188.31200000000001</v>
      </c>
      <c r="BZ19">
        <v>199.827</v>
      </c>
      <c r="CA19">
        <v>31.483499999999999</v>
      </c>
      <c r="CB19">
        <v>26.8584</v>
      </c>
      <c r="CC19">
        <v>190.14599999999999</v>
      </c>
      <c r="CD19">
        <v>31.049199999999999</v>
      </c>
      <c r="CE19">
        <v>500.41899999999998</v>
      </c>
      <c r="CF19">
        <v>98.759699999999995</v>
      </c>
      <c r="CG19">
        <v>0.100387</v>
      </c>
      <c r="CH19">
        <v>30.697800000000001</v>
      </c>
      <c r="CI19">
        <v>29.9861</v>
      </c>
      <c r="CJ19">
        <v>999.9</v>
      </c>
      <c r="CK19">
        <v>0</v>
      </c>
      <c r="CL19">
        <v>0</v>
      </c>
      <c r="CM19">
        <v>9996.8799999999992</v>
      </c>
      <c r="CN19">
        <v>0</v>
      </c>
      <c r="CO19">
        <v>1.91117E-3</v>
      </c>
      <c r="CP19">
        <v>-11.514699999999999</v>
      </c>
      <c r="CQ19">
        <v>194.434</v>
      </c>
      <c r="CR19">
        <v>205.34200000000001</v>
      </c>
      <c r="CS19">
        <v>4.6250799999999996</v>
      </c>
      <c r="CT19">
        <v>199.827</v>
      </c>
      <c r="CU19">
        <v>26.8584</v>
      </c>
      <c r="CV19">
        <v>3.1093000000000002</v>
      </c>
      <c r="CW19">
        <v>2.6525300000000001</v>
      </c>
      <c r="CX19">
        <v>24.6251</v>
      </c>
      <c r="CY19">
        <v>21.994</v>
      </c>
      <c r="CZ19">
        <v>1799.99</v>
      </c>
      <c r="DA19">
        <v>0.97800100000000001</v>
      </c>
      <c r="DB19">
        <v>2.1998799999999999E-2</v>
      </c>
      <c r="DC19">
        <v>0</v>
      </c>
      <c r="DD19">
        <v>956.25</v>
      </c>
      <c r="DE19">
        <v>4.9997699999999998</v>
      </c>
      <c r="DF19">
        <v>19193.2</v>
      </c>
      <c r="DG19">
        <v>15784.4</v>
      </c>
      <c r="DH19">
        <v>42.561999999999998</v>
      </c>
      <c r="DI19">
        <v>43.561999999999998</v>
      </c>
      <c r="DJ19">
        <v>42</v>
      </c>
      <c r="DK19">
        <v>42.75</v>
      </c>
      <c r="DL19">
        <v>43.5</v>
      </c>
      <c r="DM19">
        <v>1755.5</v>
      </c>
      <c r="DN19">
        <v>39.49</v>
      </c>
      <c r="DO19">
        <v>0</v>
      </c>
      <c r="DP19">
        <v>126.5</v>
      </c>
      <c r="DQ19">
        <v>0</v>
      </c>
      <c r="DR19">
        <v>957.65688461538457</v>
      </c>
      <c r="DS19">
        <v>-9.7742564166393464</v>
      </c>
      <c r="DT19">
        <v>-160.6974359633285</v>
      </c>
      <c r="DU19">
        <v>19211.146153846152</v>
      </c>
      <c r="DV19">
        <v>15</v>
      </c>
      <c r="DW19">
        <v>1658415148.5999999</v>
      </c>
      <c r="DX19" t="s">
        <v>397</v>
      </c>
      <c r="DY19">
        <v>1658415145.5999999</v>
      </c>
      <c r="DZ19">
        <v>1658415148.5999999</v>
      </c>
      <c r="EA19">
        <v>3</v>
      </c>
      <c r="EB19">
        <v>0.20599999999999999</v>
      </c>
      <c r="EC19">
        <v>-1.6E-2</v>
      </c>
      <c r="ED19">
        <v>-1.8220000000000001</v>
      </c>
      <c r="EE19">
        <v>0.434</v>
      </c>
      <c r="EF19">
        <v>199</v>
      </c>
      <c r="EG19">
        <v>27</v>
      </c>
      <c r="EH19">
        <v>0.22</v>
      </c>
      <c r="EI19">
        <v>0.03</v>
      </c>
      <c r="EJ19">
        <v>8.9342599411737567</v>
      </c>
      <c r="EK19">
        <v>-0.9678328439729591</v>
      </c>
      <c r="EL19">
        <v>0.171224835791219</v>
      </c>
      <c r="EM19">
        <v>1</v>
      </c>
      <c r="EN19">
        <v>0.3548713561657309</v>
      </c>
      <c r="EO19">
        <v>7.9845824107891896E-3</v>
      </c>
      <c r="EP19">
        <v>4.6869161233658889E-3</v>
      </c>
      <c r="EQ19">
        <v>1</v>
      </c>
      <c r="ER19">
        <v>2</v>
      </c>
      <c r="ES19">
        <v>2</v>
      </c>
      <c r="ET19" t="s">
        <v>384</v>
      </c>
      <c r="EU19">
        <v>2.9652099999999999</v>
      </c>
      <c r="EV19">
        <v>2.6996000000000002</v>
      </c>
      <c r="EW19">
        <v>5.1778999999999999E-2</v>
      </c>
      <c r="EX19">
        <v>5.3803900000000002E-2</v>
      </c>
      <c r="EY19">
        <v>0.13724600000000001</v>
      </c>
      <c r="EZ19">
        <v>0.119412</v>
      </c>
      <c r="FA19">
        <v>32393.4</v>
      </c>
      <c r="FB19">
        <v>20773.099999999999</v>
      </c>
      <c r="FC19">
        <v>32064</v>
      </c>
      <c r="FD19">
        <v>25088.9</v>
      </c>
      <c r="FE19">
        <v>38226.300000000003</v>
      </c>
      <c r="FF19">
        <v>38311</v>
      </c>
      <c r="FG19">
        <v>46020.5</v>
      </c>
      <c r="FH19">
        <v>45527.8</v>
      </c>
      <c r="FI19">
        <v>1.9417</v>
      </c>
      <c r="FJ19">
        <v>1.8770500000000001</v>
      </c>
      <c r="FK19">
        <v>4.3060599999999997E-2</v>
      </c>
      <c r="FL19">
        <v>0</v>
      </c>
      <c r="FM19">
        <v>29.285</v>
      </c>
      <c r="FN19">
        <v>999.9</v>
      </c>
      <c r="FO19">
        <v>66.2</v>
      </c>
      <c r="FP19">
        <v>34</v>
      </c>
      <c r="FQ19">
        <v>35.816699999999997</v>
      </c>
      <c r="FR19">
        <v>64.161600000000007</v>
      </c>
      <c r="FS19">
        <v>15.2484</v>
      </c>
      <c r="FT19">
        <v>1</v>
      </c>
      <c r="FU19">
        <v>0.35675000000000001</v>
      </c>
      <c r="FV19">
        <v>1.7634300000000001</v>
      </c>
      <c r="FW19">
        <v>20.260899999999999</v>
      </c>
      <c r="FX19">
        <v>5.2328599999999996</v>
      </c>
      <c r="FY19">
        <v>11.950100000000001</v>
      </c>
      <c r="FZ19">
        <v>4.9856999999999996</v>
      </c>
      <c r="GA19">
        <v>3.28993</v>
      </c>
      <c r="GB19">
        <v>4242.7</v>
      </c>
      <c r="GC19">
        <v>9999</v>
      </c>
      <c r="GD19">
        <v>9999</v>
      </c>
      <c r="GE19">
        <v>61.2</v>
      </c>
      <c r="GF19">
        <v>1.86602</v>
      </c>
      <c r="GG19">
        <v>1.8684400000000001</v>
      </c>
      <c r="GH19">
        <v>1.86615</v>
      </c>
      <c r="GI19">
        <v>1.86666</v>
      </c>
      <c r="GJ19">
        <v>1.86172</v>
      </c>
      <c r="GK19">
        <v>1.8644499999999999</v>
      </c>
      <c r="GL19">
        <v>1.8678699999999999</v>
      </c>
      <c r="GM19">
        <v>1.8682799999999999</v>
      </c>
      <c r="GN19">
        <v>5</v>
      </c>
      <c r="GO19">
        <v>0</v>
      </c>
      <c r="GP19">
        <v>0</v>
      </c>
      <c r="GQ19">
        <v>0</v>
      </c>
      <c r="GR19" t="s">
        <v>385</v>
      </c>
      <c r="GS19" t="s">
        <v>386</v>
      </c>
      <c r="GT19" t="s">
        <v>387</v>
      </c>
      <c r="GU19" t="s">
        <v>387</v>
      </c>
      <c r="GV19" t="s">
        <v>387</v>
      </c>
      <c r="GW19" t="s">
        <v>387</v>
      </c>
      <c r="GX19">
        <v>0</v>
      </c>
      <c r="GY19">
        <v>100</v>
      </c>
      <c r="GZ19">
        <v>100</v>
      </c>
      <c r="HA19">
        <v>-1.8340000000000001</v>
      </c>
      <c r="HB19">
        <v>0.43430000000000002</v>
      </c>
      <c r="HC19">
        <v>-2.093263805940536</v>
      </c>
      <c r="HD19">
        <v>1.6145137170229321E-3</v>
      </c>
      <c r="HE19">
        <v>-1.407043735234338E-6</v>
      </c>
      <c r="HF19">
        <v>4.3622850327847239E-10</v>
      </c>
      <c r="HG19">
        <v>0.43425999999999482</v>
      </c>
      <c r="HH19">
        <v>0</v>
      </c>
      <c r="HI19">
        <v>0</v>
      </c>
      <c r="HJ19">
        <v>0</v>
      </c>
      <c r="HK19">
        <v>2</v>
      </c>
      <c r="HL19">
        <v>2094</v>
      </c>
      <c r="HM19">
        <v>1</v>
      </c>
      <c r="HN19">
        <v>26</v>
      </c>
      <c r="HO19">
        <v>0.8</v>
      </c>
      <c r="HP19">
        <v>0.7</v>
      </c>
      <c r="HQ19">
        <v>0.60546900000000003</v>
      </c>
      <c r="HR19">
        <v>2.5647000000000002</v>
      </c>
      <c r="HS19">
        <v>1.4978</v>
      </c>
      <c r="HT19">
        <v>2.3156699999999999</v>
      </c>
      <c r="HU19">
        <v>1.49902</v>
      </c>
      <c r="HV19">
        <v>2.4035600000000001</v>
      </c>
      <c r="HW19">
        <v>38.944499999999998</v>
      </c>
      <c r="HX19">
        <v>15.9095</v>
      </c>
      <c r="HY19">
        <v>18</v>
      </c>
      <c r="HZ19">
        <v>504.09100000000001</v>
      </c>
      <c r="IA19">
        <v>502.50799999999998</v>
      </c>
      <c r="IB19">
        <v>27.333300000000001</v>
      </c>
      <c r="IC19">
        <v>31.957999999999998</v>
      </c>
      <c r="ID19">
        <v>30.000499999999999</v>
      </c>
      <c r="IE19">
        <v>31.7377</v>
      </c>
      <c r="IF19">
        <v>31.630800000000001</v>
      </c>
      <c r="IG19">
        <v>12.129200000000001</v>
      </c>
      <c r="IH19">
        <v>35.062899999999999</v>
      </c>
      <c r="II19">
        <v>86.8583</v>
      </c>
      <c r="IJ19">
        <v>27.3355</v>
      </c>
      <c r="IK19">
        <v>200</v>
      </c>
      <c r="IL19">
        <v>26.783899999999999</v>
      </c>
      <c r="IM19">
        <v>100.039</v>
      </c>
      <c r="IN19">
        <v>100.81</v>
      </c>
    </row>
    <row r="20" spans="1:248" x14ac:dyDescent="0.3">
      <c r="A20">
        <v>4</v>
      </c>
      <c r="B20">
        <v>1658415313.5999999</v>
      </c>
      <c r="C20">
        <v>404</v>
      </c>
      <c r="D20" t="s">
        <v>398</v>
      </c>
      <c r="E20" t="s">
        <v>399</v>
      </c>
      <c r="F20" t="s">
        <v>374</v>
      </c>
      <c r="G20" t="s">
        <v>375</v>
      </c>
      <c r="H20" t="s">
        <v>376</v>
      </c>
      <c r="I20" t="s">
        <v>377</v>
      </c>
      <c r="J20" t="s">
        <v>378</v>
      </c>
      <c r="K20">
        <f t="shared" si="0"/>
        <v>2.8350166777179955</v>
      </c>
      <c r="L20">
        <v>1658415313.5999999</v>
      </c>
      <c r="M20">
        <f t="shared" si="1"/>
        <v>4.2963217685799918E-3</v>
      </c>
      <c r="N20">
        <f t="shared" si="2"/>
        <v>4.2963217685799915</v>
      </c>
      <c r="O20">
        <f t="shared" si="3"/>
        <v>5.7522575985392121</v>
      </c>
      <c r="P20">
        <f t="shared" si="4"/>
        <v>142.31800000000001</v>
      </c>
      <c r="Q20">
        <f t="shared" si="5"/>
        <v>114.35362726937394</v>
      </c>
      <c r="R20">
        <f t="shared" si="6"/>
        <v>11.305728710577778</v>
      </c>
      <c r="S20">
        <f t="shared" si="7"/>
        <v>14.070464899568002</v>
      </c>
      <c r="T20">
        <f t="shared" si="8"/>
        <v>0.38313195741907452</v>
      </c>
      <c r="U20">
        <f>IF(LEFT(BW20,1)&lt;&gt;"0",IF(LEFT(BW20,1)="1",3,#REF!),$D$5+$E$5*(CM20*CF20/($K$5*1000))+$F$5*(CM20*CF20/($K$5*1000))*MAX(MIN(BU20,$J$5),$I$5)*MAX(MIN(BU20,$J$5),$I$5)+$G$5*MAX(MIN(BU20,$J$5),$I$5)*(CM20*CF20/($K$5*1000))+$H$5*(CM20*CF20/($K$5*1000))*(CM20*CF20/($K$5*1000)))</f>
        <v>2.9119735278295997</v>
      </c>
      <c r="V20">
        <f t="shared" si="9"/>
        <v>0.35716888233264377</v>
      </c>
      <c r="W20">
        <f t="shared" si="10"/>
        <v>0.22541644717253823</v>
      </c>
      <c r="X20">
        <f t="shared" si="11"/>
        <v>289.54515699249833</v>
      </c>
      <c r="Y20">
        <f t="shared" si="12"/>
        <v>31.342738971518482</v>
      </c>
      <c r="Z20">
        <f t="shared" si="13"/>
        <v>30.0166</v>
      </c>
      <c r="AA20">
        <f t="shared" si="14"/>
        <v>4.2645137585708977</v>
      </c>
      <c r="AB20">
        <f t="shared" si="15"/>
        <v>70.141835032202323</v>
      </c>
      <c r="AC20">
        <f t="shared" si="16"/>
        <v>3.119679061492</v>
      </c>
      <c r="AD20">
        <f t="shared" si="17"/>
        <v>4.4476724340897924</v>
      </c>
      <c r="AE20">
        <f t="shared" si="18"/>
        <v>1.1448346970788976</v>
      </c>
      <c r="AF20">
        <f t="shared" si="19"/>
        <v>-189.46778999437765</v>
      </c>
      <c r="AG20">
        <f t="shared" si="20"/>
        <v>115.26229061831114</v>
      </c>
      <c r="AH20">
        <f t="shared" si="21"/>
        <v>8.8346306568196855</v>
      </c>
      <c r="AI20">
        <f t="shared" si="22"/>
        <v>224.17428827325151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51697.693125518279</v>
      </c>
      <c r="AO20" t="s">
        <v>379</v>
      </c>
      <c r="AP20">
        <v>10238.9</v>
      </c>
      <c r="AQ20">
        <v>302.21199999999999</v>
      </c>
      <c r="AR20">
        <v>4052.3</v>
      </c>
      <c r="AS20">
        <f t="shared" si="26"/>
        <v>0.92542210596451402</v>
      </c>
      <c r="AT20">
        <v>-0.32343011824092421</v>
      </c>
      <c r="AU20" t="s">
        <v>400</v>
      </c>
      <c r="AV20">
        <v>10338.9</v>
      </c>
      <c r="AW20">
        <v>947.10255999999993</v>
      </c>
      <c r="AX20">
        <v>1224.6199999999999</v>
      </c>
      <c r="AY20">
        <f t="shared" si="27"/>
        <v>0.22661514592281684</v>
      </c>
      <c r="AZ20">
        <v>0.5</v>
      </c>
      <c r="BA20">
        <f t="shared" si="28"/>
        <v>1513.0752067318642</v>
      </c>
      <c r="BB20">
        <f t="shared" si="29"/>
        <v>5.7522575985392121</v>
      </c>
      <c r="BC20">
        <f t="shared" si="30"/>
        <v>171.44287938286882</v>
      </c>
      <c r="BD20">
        <f t="shared" si="31"/>
        <v>4.0154565283659583E-3</v>
      </c>
      <c r="BE20">
        <f t="shared" si="32"/>
        <v>2.3090264735183164</v>
      </c>
      <c r="BF20">
        <f t="shared" si="33"/>
        <v>257.8155595119614</v>
      </c>
      <c r="BG20" t="s">
        <v>401</v>
      </c>
      <c r="BH20">
        <v>650.73</v>
      </c>
      <c r="BI20">
        <f t="shared" si="34"/>
        <v>650.73</v>
      </c>
      <c r="BJ20">
        <f t="shared" si="35"/>
        <v>0.46862700266205015</v>
      </c>
      <c r="BK20">
        <f t="shared" si="36"/>
        <v>0.48357253132133338</v>
      </c>
      <c r="BL20">
        <f t="shared" si="37"/>
        <v>0.83128672936320591</v>
      </c>
      <c r="BM20">
        <f t="shared" si="38"/>
        <v>0.30086191793653133</v>
      </c>
      <c r="BN20">
        <f t="shared" si="39"/>
        <v>0.75403030542216609</v>
      </c>
      <c r="BO20">
        <f t="shared" si="40"/>
        <v>0.33225034605199599</v>
      </c>
      <c r="BP20">
        <f t="shared" si="41"/>
        <v>0.66774965394800401</v>
      </c>
      <c r="BQ20">
        <f t="shared" si="42"/>
        <v>1799.87</v>
      </c>
      <c r="BR20">
        <f t="shared" si="43"/>
        <v>1513.0752067318642</v>
      </c>
      <c r="BS20">
        <f t="shared" si="44"/>
        <v>0.84065805126584936</v>
      </c>
      <c r="BT20">
        <f t="shared" si="45"/>
        <v>0.16087003894308943</v>
      </c>
      <c r="BU20">
        <v>6</v>
      </c>
      <c r="BV20">
        <v>0.5</v>
      </c>
      <c r="BW20" t="s">
        <v>382</v>
      </c>
      <c r="BX20">
        <v>1658415313.5999999</v>
      </c>
      <c r="BY20">
        <v>142.31800000000001</v>
      </c>
      <c r="BZ20">
        <v>149.94999999999999</v>
      </c>
      <c r="CA20">
        <v>31.554500000000001</v>
      </c>
      <c r="CB20">
        <v>26.564499999999999</v>
      </c>
      <c r="CC20">
        <v>143.97300000000001</v>
      </c>
      <c r="CD20">
        <v>31.137599999999999</v>
      </c>
      <c r="CE20">
        <v>500.291</v>
      </c>
      <c r="CF20">
        <v>98.766400000000004</v>
      </c>
      <c r="CG20">
        <v>9.9975999999999995E-2</v>
      </c>
      <c r="CH20">
        <v>30.750800000000002</v>
      </c>
      <c r="CI20">
        <v>30.0166</v>
      </c>
      <c r="CJ20">
        <v>999.9</v>
      </c>
      <c r="CK20">
        <v>0</v>
      </c>
      <c r="CL20">
        <v>0</v>
      </c>
      <c r="CM20">
        <v>10023.799999999999</v>
      </c>
      <c r="CN20">
        <v>0</v>
      </c>
      <c r="CO20">
        <v>1.91117E-3</v>
      </c>
      <c r="CP20">
        <v>-7.6326000000000001</v>
      </c>
      <c r="CQ20">
        <v>146.95500000000001</v>
      </c>
      <c r="CR20">
        <v>154.042</v>
      </c>
      <c r="CS20">
        <v>4.9900099999999998</v>
      </c>
      <c r="CT20">
        <v>149.94999999999999</v>
      </c>
      <c r="CU20">
        <v>26.564499999999999</v>
      </c>
      <c r="CV20">
        <v>3.11653</v>
      </c>
      <c r="CW20">
        <v>2.6236799999999998</v>
      </c>
      <c r="CX20">
        <v>24.664000000000001</v>
      </c>
      <c r="CY20">
        <v>21.814800000000002</v>
      </c>
      <c r="CZ20">
        <v>1799.87</v>
      </c>
      <c r="DA20">
        <v>0.97800100000000001</v>
      </c>
      <c r="DB20">
        <v>2.1998799999999999E-2</v>
      </c>
      <c r="DC20">
        <v>0</v>
      </c>
      <c r="DD20">
        <v>946.69600000000003</v>
      </c>
      <c r="DE20">
        <v>4.9997699999999998</v>
      </c>
      <c r="DF20">
        <v>19041.2</v>
      </c>
      <c r="DG20">
        <v>15783.3</v>
      </c>
      <c r="DH20">
        <v>42.75</v>
      </c>
      <c r="DI20">
        <v>43.75</v>
      </c>
      <c r="DJ20">
        <v>42.25</v>
      </c>
      <c r="DK20">
        <v>43</v>
      </c>
      <c r="DL20">
        <v>43.686999999999998</v>
      </c>
      <c r="DM20">
        <v>1755.38</v>
      </c>
      <c r="DN20">
        <v>39.479999999999997</v>
      </c>
      <c r="DO20">
        <v>0</v>
      </c>
      <c r="DP20">
        <v>121.3999998569489</v>
      </c>
      <c r="DQ20">
        <v>0</v>
      </c>
      <c r="DR20">
        <v>947.10255999999993</v>
      </c>
      <c r="DS20">
        <v>-4.0291538783630241</v>
      </c>
      <c r="DT20">
        <v>-66.500000197730728</v>
      </c>
      <c r="DU20">
        <v>19050.687999999998</v>
      </c>
      <c r="DV20">
        <v>15</v>
      </c>
      <c r="DW20">
        <v>1658415274.0999999</v>
      </c>
      <c r="DX20" t="s">
        <v>402</v>
      </c>
      <c r="DY20">
        <v>1658415272.0999999</v>
      </c>
      <c r="DZ20">
        <v>1658415274.0999999</v>
      </c>
      <c r="EA20">
        <v>4</v>
      </c>
      <c r="EB20">
        <v>0.23300000000000001</v>
      </c>
      <c r="EC20">
        <v>-1.7000000000000001E-2</v>
      </c>
      <c r="ED20">
        <v>-1.6459999999999999</v>
      </c>
      <c r="EE20">
        <v>0.41699999999999998</v>
      </c>
      <c r="EF20">
        <v>149</v>
      </c>
      <c r="EG20">
        <v>27</v>
      </c>
      <c r="EH20">
        <v>0.22</v>
      </c>
      <c r="EI20">
        <v>0.02</v>
      </c>
      <c r="EJ20">
        <v>5.8197934038678776</v>
      </c>
      <c r="EK20">
        <v>-0.53657820204735795</v>
      </c>
      <c r="EL20">
        <v>9.4556492007793203E-2</v>
      </c>
      <c r="EM20">
        <v>1</v>
      </c>
      <c r="EN20">
        <v>0.3707480711102133</v>
      </c>
      <c r="EO20">
        <v>9.3795384721163916E-2</v>
      </c>
      <c r="EP20">
        <v>1.6721815389602431E-2</v>
      </c>
      <c r="EQ20">
        <v>1</v>
      </c>
      <c r="ER20">
        <v>2</v>
      </c>
      <c r="ES20">
        <v>2</v>
      </c>
      <c r="ET20" t="s">
        <v>384</v>
      </c>
      <c r="EU20">
        <v>2.9647100000000002</v>
      </c>
      <c r="EV20">
        <v>2.6994199999999999</v>
      </c>
      <c r="EW20">
        <v>4.0116100000000002E-2</v>
      </c>
      <c r="EX20">
        <v>4.14396E-2</v>
      </c>
      <c r="EY20">
        <v>0.13747699999999999</v>
      </c>
      <c r="EZ20">
        <v>0.11848499999999999</v>
      </c>
      <c r="FA20">
        <v>32780.1</v>
      </c>
      <c r="FB20">
        <v>21039.3</v>
      </c>
      <c r="FC20">
        <v>32053.200000000001</v>
      </c>
      <c r="FD20">
        <v>25083.8</v>
      </c>
      <c r="FE20">
        <v>38204.1</v>
      </c>
      <c r="FF20">
        <v>38344.199999999997</v>
      </c>
      <c r="FG20">
        <v>46005.599999999999</v>
      </c>
      <c r="FH20">
        <v>45519.5</v>
      </c>
      <c r="FI20">
        <v>1.94035</v>
      </c>
      <c r="FJ20">
        <v>1.8695999999999999</v>
      </c>
      <c r="FK20">
        <v>3.8649900000000001E-2</v>
      </c>
      <c r="FL20">
        <v>0</v>
      </c>
      <c r="FM20">
        <v>29.3874</v>
      </c>
      <c r="FN20">
        <v>999.9</v>
      </c>
      <c r="FO20">
        <v>65.2</v>
      </c>
      <c r="FP20">
        <v>34.5</v>
      </c>
      <c r="FQ20">
        <v>36.265799999999999</v>
      </c>
      <c r="FR20">
        <v>64.141599999999997</v>
      </c>
      <c r="FS20">
        <v>15.3926</v>
      </c>
      <c r="FT20">
        <v>1</v>
      </c>
      <c r="FU20">
        <v>0.36877500000000002</v>
      </c>
      <c r="FV20">
        <v>2.11415</v>
      </c>
      <c r="FW20">
        <v>20.257000000000001</v>
      </c>
      <c r="FX20">
        <v>5.2331599999999998</v>
      </c>
      <c r="FY20">
        <v>11.950100000000001</v>
      </c>
      <c r="FZ20">
        <v>4.9859</v>
      </c>
      <c r="GA20">
        <v>3.2897799999999999</v>
      </c>
      <c r="GB20">
        <v>4245.1000000000004</v>
      </c>
      <c r="GC20">
        <v>9999</v>
      </c>
      <c r="GD20">
        <v>9999</v>
      </c>
      <c r="GE20">
        <v>61.2</v>
      </c>
      <c r="GF20">
        <v>1.8661399999999999</v>
      </c>
      <c r="GG20">
        <v>1.8684700000000001</v>
      </c>
      <c r="GH20">
        <v>1.86626</v>
      </c>
      <c r="GI20">
        <v>1.8667</v>
      </c>
      <c r="GJ20">
        <v>1.86174</v>
      </c>
      <c r="GK20">
        <v>1.8644700000000001</v>
      </c>
      <c r="GL20">
        <v>1.86795</v>
      </c>
      <c r="GM20">
        <v>1.86829</v>
      </c>
      <c r="GN20">
        <v>5</v>
      </c>
      <c r="GO20">
        <v>0</v>
      </c>
      <c r="GP20">
        <v>0</v>
      </c>
      <c r="GQ20">
        <v>0</v>
      </c>
      <c r="GR20" t="s">
        <v>385</v>
      </c>
      <c r="GS20" t="s">
        <v>386</v>
      </c>
      <c r="GT20" t="s">
        <v>387</v>
      </c>
      <c r="GU20" t="s">
        <v>387</v>
      </c>
      <c r="GV20" t="s">
        <v>387</v>
      </c>
      <c r="GW20" t="s">
        <v>387</v>
      </c>
      <c r="GX20">
        <v>0</v>
      </c>
      <c r="GY20">
        <v>100</v>
      </c>
      <c r="GZ20">
        <v>100</v>
      </c>
      <c r="HA20">
        <v>-1.655</v>
      </c>
      <c r="HB20">
        <v>0.41689999999999999</v>
      </c>
      <c r="HC20">
        <v>-1.859981252622054</v>
      </c>
      <c r="HD20">
        <v>1.6145137170229321E-3</v>
      </c>
      <c r="HE20">
        <v>-1.407043735234338E-6</v>
      </c>
      <c r="HF20">
        <v>4.3622850327847239E-10</v>
      </c>
      <c r="HG20">
        <v>0.41695500000000152</v>
      </c>
      <c r="HH20">
        <v>0</v>
      </c>
      <c r="HI20">
        <v>0</v>
      </c>
      <c r="HJ20">
        <v>0</v>
      </c>
      <c r="HK20">
        <v>2</v>
      </c>
      <c r="HL20">
        <v>2094</v>
      </c>
      <c r="HM20">
        <v>1</v>
      </c>
      <c r="HN20">
        <v>26</v>
      </c>
      <c r="HO20">
        <v>0.7</v>
      </c>
      <c r="HP20">
        <v>0.7</v>
      </c>
      <c r="HQ20">
        <v>0.49560500000000002</v>
      </c>
      <c r="HR20">
        <v>2.5756800000000002</v>
      </c>
      <c r="HS20">
        <v>1.4978</v>
      </c>
      <c r="HT20">
        <v>2.3144499999999999</v>
      </c>
      <c r="HU20">
        <v>1.49902</v>
      </c>
      <c r="HV20">
        <v>2.4169900000000002</v>
      </c>
      <c r="HW20">
        <v>39.366700000000002</v>
      </c>
      <c r="HX20">
        <v>15.891999999999999</v>
      </c>
      <c r="HY20">
        <v>18</v>
      </c>
      <c r="HZ20">
        <v>504.34399999999999</v>
      </c>
      <c r="IA20">
        <v>498.49900000000002</v>
      </c>
      <c r="IB20">
        <v>27.189</v>
      </c>
      <c r="IC20">
        <v>32.095599999999997</v>
      </c>
      <c r="ID20">
        <v>30.000699999999998</v>
      </c>
      <c r="IE20">
        <v>31.882000000000001</v>
      </c>
      <c r="IF20">
        <v>31.776800000000001</v>
      </c>
      <c r="IG20">
        <v>9.9270300000000002</v>
      </c>
      <c r="IH20">
        <v>37.171999999999997</v>
      </c>
      <c r="II20">
        <v>83.614800000000002</v>
      </c>
      <c r="IJ20">
        <v>27.1662</v>
      </c>
      <c r="IK20">
        <v>150</v>
      </c>
      <c r="IL20">
        <v>26.566199999999998</v>
      </c>
      <c r="IM20">
        <v>100.006</v>
      </c>
      <c r="IN20">
        <v>100.791</v>
      </c>
    </row>
    <row r="21" spans="1:248" x14ac:dyDescent="0.3">
      <c r="A21">
        <v>5</v>
      </c>
      <c r="B21">
        <v>1658415438.5999999</v>
      </c>
      <c r="C21">
        <v>529</v>
      </c>
      <c r="D21" t="s">
        <v>403</v>
      </c>
      <c r="E21" t="s">
        <v>404</v>
      </c>
      <c r="F21" t="s">
        <v>374</v>
      </c>
      <c r="G21" t="s">
        <v>375</v>
      </c>
      <c r="H21" t="s">
        <v>376</v>
      </c>
      <c r="I21" t="s">
        <v>377</v>
      </c>
      <c r="J21" t="s">
        <v>378</v>
      </c>
      <c r="K21">
        <f t="shared" si="0"/>
        <v>1.7860543630812675</v>
      </c>
      <c r="L21">
        <v>1658415438.5999999</v>
      </c>
      <c r="M21">
        <f t="shared" si="1"/>
        <v>4.4839217766895383E-3</v>
      </c>
      <c r="N21">
        <f t="shared" si="2"/>
        <v>4.4839217766895381</v>
      </c>
      <c r="O21">
        <f t="shared" si="3"/>
        <v>2.4514426556189326</v>
      </c>
      <c r="P21">
        <f t="shared" si="4"/>
        <v>96.448899999999995</v>
      </c>
      <c r="Q21">
        <f t="shared" si="5"/>
        <v>84.412004583849054</v>
      </c>
      <c r="R21">
        <f t="shared" si="6"/>
        <v>8.345361347504527</v>
      </c>
      <c r="S21">
        <f t="shared" si="7"/>
        <v>9.5353845230602996</v>
      </c>
      <c r="T21">
        <f t="shared" si="8"/>
        <v>0.40474934573301402</v>
      </c>
      <c r="U21">
        <f>IF(LEFT(BW21,1)&lt;&gt;"0",IF(LEFT(BW21,1)="1",3,#REF!),$D$5+$E$5*(CM21*CF21/($K$5*1000))+$F$5*(CM21*CF21/($K$5*1000))*MAX(MIN(BU21,$J$5),$I$5)*MAX(MIN(BU21,$J$5),$I$5)+$G$5*MAX(MIN(BU21,$J$5),$I$5)*(CM21*CF21/($K$5*1000))+$H$5*(CM21*CF21/($K$5*1000))*(CM21*CF21/($K$5*1000)))</f>
        <v>2.9107377736147222</v>
      </c>
      <c r="V21">
        <f t="shared" si="9"/>
        <v>0.37588076132475767</v>
      </c>
      <c r="W21">
        <f t="shared" si="10"/>
        <v>0.2373473915951114</v>
      </c>
      <c r="X21">
        <f t="shared" si="11"/>
        <v>289.6010042920505</v>
      </c>
      <c r="Y21">
        <f t="shared" si="12"/>
        <v>31.279654924693475</v>
      </c>
      <c r="Z21">
        <f t="shared" si="13"/>
        <v>29.990400000000001</v>
      </c>
      <c r="AA21">
        <f t="shared" si="14"/>
        <v>4.2581010560962103</v>
      </c>
      <c r="AB21">
        <f t="shared" si="15"/>
        <v>70.270042117667415</v>
      </c>
      <c r="AC21">
        <f t="shared" si="16"/>
        <v>3.1227578813474</v>
      </c>
      <c r="AD21">
        <f t="shared" si="17"/>
        <v>4.443939105825967</v>
      </c>
      <c r="AE21">
        <f t="shared" si="18"/>
        <v>1.1353431747488103</v>
      </c>
      <c r="AF21">
        <f t="shared" si="19"/>
        <v>-197.74095035200864</v>
      </c>
      <c r="AG21">
        <f t="shared" si="20"/>
        <v>117.01799925047777</v>
      </c>
      <c r="AH21">
        <f t="shared" si="21"/>
        <v>8.9711962131984642</v>
      </c>
      <c r="AI21">
        <f t="shared" si="22"/>
        <v>217.84924940371812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51665.136639790078</v>
      </c>
      <c r="AO21" t="s">
        <v>379</v>
      </c>
      <c r="AP21">
        <v>10238.9</v>
      </c>
      <c r="AQ21">
        <v>302.21199999999999</v>
      </c>
      <c r="AR21">
        <v>4052.3</v>
      </c>
      <c r="AS21">
        <f t="shared" si="26"/>
        <v>0.92542210596451402</v>
      </c>
      <c r="AT21">
        <v>-0.32343011824092421</v>
      </c>
      <c r="AU21" t="s">
        <v>405</v>
      </c>
      <c r="AV21">
        <v>10337.5</v>
      </c>
      <c r="AW21">
        <v>946.03669230769242</v>
      </c>
      <c r="AX21">
        <v>1187.8599999999999</v>
      </c>
      <c r="AY21">
        <f t="shared" si="27"/>
        <v>0.20357896359192795</v>
      </c>
      <c r="AZ21">
        <v>0.5</v>
      </c>
      <c r="BA21">
        <f t="shared" si="28"/>
        <v>1513.3692001513214</v>
      </c>
      <c r="BB21">
        <f t="shared" si="29"/>
        <v>2.4514426556189326</v>
      </c>
      <c r="BC21">
        <f t="shared" si="30"/>
        <v>154.04506664937549</v>
      </c>
      <c r="BD21">
        <f t="shared" si="31"/>
        <v>1.8335729137228364E-3</v>
      </c>
      <c r="BE21">
        <f t="shared" si="32"/>
        <v>2.411428956274309</v>
      </c>
      <c r="BF21">
        <f t="shared" si="33"/>
        <v>256.14674960239819</v>
      </c>
      <c r="BG21" t="s">
        <v>406</v>
      </c>
      <c r="BH21">
        <v>650.53</v>
      </c>
      <c r="BI21">
        <f t="shared" si="34"/>
        <v>650.53</v>
      </c>
      <c r="BJ21">
        <f t="shared" si="35"/>
        <v>0.45235128718872597</v>
      </c>
      <c r="BK21">
        <f t="shared" si="36"/>
        <v>0.45004616844826739</v>
      </c>
      <c r="BL21">
        <f t="shared" si="37"/>
        <v>0.84204399474391278</v>
      </c>
      <c r="BM21">
        <f t="shared" si="38"/>
        <v>0.2730467496028981</v>
      </c>
      <c r="BN21">
        <f t="shared" si="39"/>
        <v>0.76383274205831975</v>
      </c>
      <c r="BO21">
        <f t="shared" si="40"/>
        <v>0.30946847658360199</v>
      </c>
      <c r="BP21">
        <f t="shared" si="41"/>
        <v>0.69053152341639801</v>
      </c>
      <c r="BQ21">
        <f t="shared" si="42"/>
        <v>1800.22</v>
      </c>
      <c r="BR21">
        <f t="shared" si="43"/>
        <v>1513.3692001513214</v>
      </c>
      <c r="BS21">
        <f t="shared" si="44"/>
        <v>0.84065791967166315</v>
      </c>
      <c r="BT21">
        <f t="shared" si="45"/>
        <v>0.16086978496630996</v>
      </c>
      <c r="BU21">
        <v>6</v>
      </c>
      <c r="BV21">
        <v>0.5</v>
      </c>
      <c r="BW21" t="s">
        <v>382</v>
      </c>
      <c r="BX21">
        <v>1658415438.5999999</v>
      </c>
      <c r="BY21">
        <v>96.448899999999995</v>
      </c>
      <c r="BZ21">
        <v>99.908100000000005</v>
      </c>
      <c r="CA21">
        <v>31.586200000000002</v>
      </c>
      <c r="CB21">
        <v>26.377700000000001</v>
      </c>
      <c r="CC21">
        <v>98.086699999999993</v>
      </c>
      <c r="CD21">
        <v>31.180599999999998</v>
      </c>
      <c r="CE21">
        <v>500.21600000000001</v>
      </c>
      <c r="CF21">
        <v>98.764600000000002</v>
      </c>
      <c r="CG21">
        <v>0.100027</v>
      </c>
      <c r="CH21">
        <v>30.7361</v>
      </c>
      <c r="CI21">
        <v>29.990400000000001</v>
      </c>
      <c r="CJ21">
        <v>999.9</v>
      </c>
      <c r="CK21">
        <v>0</v>
      </c>
      <c r="CL21">
        <v>0</v>
      </c>
      <c r="CM21">
        <v>10016.9</v>
      </c>
      <c r="CN21">
        <v>0</v>
      </c>
      <c r="CO21">
        <v>1.91117E-3</v>
      </c>
      <c r="CP21">
        <v>-3.4592100000000001</v>
      </c>
      <c r="CQ21">
        <v>99.594700000000003</v>
      </c>
      <c r="CR21">
        <v>102.61499999999999</v>
      </c>
      <c r="CS21">
        <v>5.2085400000000002</v>
      </c>
      <c r="CT21">
        <v>99.908100000000005</v>
      </c>
      <c r="CU21">
        <v>26.377700000000001</v>
      </c>
      <c r="CV21">
        <v>3.1196000000000002</v>
      </c>
      <c r="CW21">
        <v>2.6051799999999998</v>
      </c>
      <c r="CX21">
        <v>24.680399999999999</v>
      </c>
      <c r="CY21">
        <v>21.699000000000002</v>
      </c>
      <c r="CZ21">
        <v>1800.22</v>
      </c>
      <c r="DA21">
        <v>0.97800799999999999</v>
      </c>
      <c r="DB21">
        <v>2.1991500000000001E-2</v>
      </c>
      <c r="DC21">
        <v>0</v>
      </c>
      <c r="DD21">
        <v>945.77300000000002</v>
      </c>
      <c r="DE21">
        <v>4.9997699999999998</v>
      </c>
      <c r="DF21">
        <v>19061.599999999999</v>
      </c>
      <c r="DG21">
        <v>15786.4</v>
      </c>
      <c r="DH21">
        <v>43</v>
      </c>
      <c r="DI21">
        <v>44</v>
      </c>
      <c r="DJ21">
        <v>42.5</v>
      </c>
      <c r="DK21">
        <v>43.186999999999998</v>
      </c>
      <c r="DL21">
        <v>43.936999999999998</v>
      </c>
      <c r="DM21">
        <v>1755.74</v>
      </c>
      <c r="DN21">
        <v>39.479999999999997</v>
      </c>
      <c r="DO21">
        <v>0</v>
      </c>
      <c r="DP21">
        <v>124.3999998569489</v>
      </c>
      <c r="DQ21">
        <v>0</v>
      </c>
      <c r="DR21">
        <v>946.03669230769242</v>
      </c>
      <c r="DS21">
        <v>-1.679794877370796</v>
      </c>
      <c r="DT21">
        <v>22.129914595580519</v>
      </c>
      <c r="DU21">
        <v>19058.442307692301</v>
      </c>
      <c r="DV21">
        <v>15</v>
      </c>
      <c r="DW21">
        <v>1658415398.0999999</v>
      </c>
      <c r="DX21" t="s">
        <v>407</v>
      </c>
      <c r="DY21">
        <v>1658415392.0999999</v>
      </c>
      <c r="DZ21">
        <v>1658415398.0999999</v>
      </c>
      <c r="EA21">
        <v>5</v>
      </c>
      <c r="EB21">
        <v>7.6999999999999999E-2</v>
      </c>
      <c r="EC21">
        <v>-1.0999999999999999E-2</v>
      </c>
      <c r="ED21">
        <v>-1.633</v>
      </c>
      <c r="EE21">
        <v>0.40600000000000003</v>
      </c>
      <c r="EF21">
        <v>100</v>
      </c>
      <c r="EG21">
        <v>27</v>
      </c>
      <c r="EH21">
        <v>0.42</v>
      </c>
      <c r="EI21">
        <v>0.02</v>
      </c>
      <c r="EJ21">
        <v>2.524977548011146</v>
      </c>
      <c r="EK21">
        <v>-0.24606684520005459</v>
      </c>
      <c r="EL21">
        <v>4.9628133922313397E-2</v>
      </c>
      <c r="EM21">
        <v>1</v>
      </c>
      <c r="EN21">
        <v>0.40325497747937328</v>
      </c>
      <c r="EO21">
        <v>7.3636661856502056E-2</v>
      </c>
      <c r="EP21">
        <v>1.636458862785373E-2</v>
      </c>
      <c r="EQ21">
        <v>1</v>
      </c>
      <c r="ER21">
        <v>2</v>
      </c>
      <c r="ES21">
        <v>2</v>
      </c>
      <c r="ET21" t="s">
        <v>384</v>
      </c>
      <c r="EU21">
        <v>2.9643899999999999</v>
      </c>
      <c r="EV21">
        <v>2.6994099999999999</v>
      </c>
      <c r="EW21">
        <v>2.7829699999999999E-2</v>
      </c>
      <c r="EX21">
        <v>2.81953E-2</v>
      </c>
      <c r="EY21">
        <v>0.13756299999999999</v>
      </c>
      <c r="EZ21">
        <v>0.11787400000000001</v>
      </c>
      <c r="FA21">
        <v>33187.199999999997</v>
      </c>
      <c r="FB21">
        <v>21324.6</v>
      </c>
      <c r="FC21">
        <v>32042</v>
      </c>
      <c r="FD21">
        <v>25078.400000000001</v>
      </c>
      <c r="FE21">
        <v>38188</v>
      </c>
      <c r="FF21">
        <v>38364.300000000003</v>
      </c>
      <c r="FG21">
        <v>45990.400000000001</v>
      </c>
      <c r="FH21">
        <v>45511.9</v>
      </c>
      <c r="FI21">
        <v>1.93943</v>
      </c>
      <c r="FJ21">
        <v>1.86178</v>
      </c>
      <c r="FK21">
        <v>3.3624500000000002E-2</v>
      </c>
      <c r="FL21">
        <v>0</v>
      </c>
      <c r="FM21">
        <v>29.442900000000002</v>
      </c>
      <c r="FN21">
        <v>999.9</v>
      </c>
      <c r="FO21">
        <v>64.400000000000006</v>
      </c>
      <c r="FP21">
        <v>35</v>
      </c>
      <c r="FQ21">
        <v>36.828600000000002</v>
      </c>
      <c r="FR21">
        <v>64.451599999999999</v>
      </c>
      <c r="FS21">
        <v>15.9215</v>
      </c>
      <c r="FT21">
        <v>1</v>
      </c>
      <c r="FU21">
        <v>0.37965199999999999</v>
      </c>
      <c r="FV21">
        <v>2.1038600000000001</v>
      </c>
      <c r="FW21">
        <v>20.2165</v>
      </c>
      <c r="FX21">
        <v>5.2337600000000002</v>
      </c>
      <c r="FY21">
        <v>11.950100000000001</v>
      </c>
      <c r="FZ21">
        <v>4.9855499999999999</v>
      </c>
      <c r="GA21">
        <v>3.28993</v>
      </c>
      <c r="GB21">
        <v>4247.6000000000004</v>
      </c>
      <c r="GC21">
        <v>9999</v>
      </c>
      <c r="GD21">
        <v>9999</v>
      </c>
      <c r="GE21">
        <v>61.3</v>
      </c>
      <c r="GF21">
        <v>1.86646</v>
      </c>
      <c r="GG21">
        <v>1.8688199999999999</v>
      </c>
      <c r="GH21">
        <v>1.8666</v>
      </c>
      <c r="GI21">
        <v>1.86707</v>
      </c>
      <c r="GJ21">
        <v>1.8621099999999999</v>
      </c>
      <c r="GK21">
        <v>1.8648</v>
      </c>
      <c r="GL21">
        <v>1.86829</v>
      </c>
      <c r="GM21">
        <v>1.86863</v>
      </c>
      <c r="GN21">
        <v>5</v>
      </c>
      <c r="GO21">
        <v>0</v>
      </c>
      <c r="GP21">
        <v>0</v>
      </c>
      <c r="GQ21">
        <v>0</v>
      </c>
      <c r="GR21" t="s">
        <v>385</v>
      </c>
      <c r="GS21" t="s">
        <v>386</v>
      </c>
      <c r="GT21" t="s">
        <v>387</v>
      </c>
      <c r="GU21" t="s">
        <v>387</v>
      </c>
      <c r="GV21" t="s">
        <v>387</v>
      </c>
      <c r="GW21" t="s">
        <v>387</v>
      </c>
      <c r="GX21">
        <v>0</v>
      </c>
      <c r="GY21">
        <v>100</v>
      </c>
      <c r="GZ21">
        <v>100</v>
      </c>
      <c r="HA21">
        <v>-1.6379999999999999</v>
      </c>
      <c r="HB21">
        <v>0.40560000000000002</v>
      </c>
      <c r="HC21">
        <v>-1.782973680246658</v>
      </c>
      <c r="HD21">
        <v>1.6145137170229321E-3</v>
      </c>
      <c r="HE21">
        <v>-1.407043735234338E-6</v>
      </c>
      <c r="HF21">
        <v>4.3622850327847239E-10</v>
      </c>
      <c r="HG21">
        <v>0.40561999999999898</v>
      </c>
      <c r="HH21">
        <v>0</v>
      </c>
      <c r="HI21">
        <v>0</v>
      </c>
      <c r="HJ21">
        <v>0</v>
      </c>
      <c r="HK21">
        <v>2</v>
      </c>
      <c r="HL21">
        <v>2094</v>
      </c>
      <c r="HM21">
        <v>1</v>
      </c>
      <c r="HN21">
        <v>26</v>
      </c>
      <c r="HO21">
        <v>0.8</v>
      </c>
      <c r="HP21">
        <v>0.7</v>
      </c>
      <c r="HQ21">
        <v>0.38207999999999998</v>
      </c>
      <c r="HR21">
        <v>2.5964399999999999</v>
      </c>
      <c r="HS21">
        <v>1.4978</v>
      </c>
      <c r="HT21">
        <v>2.3132299999999999</v>
      </c>
      <c r="HU21">
        <v>1.49902</v>
      </c>
      <c r="HV21">
        <v>2.3962400000000001</v>
      </c>
      <c r="HW21">
        <v>39.8932</v>
      </c>
      <c r="HX21">
        <v>23.982399999999998</v>
      </c>
      <c r="HY21">
        <v>18</v>
      </c>
      <c r="HZ21">
        <v>504.8</v>
      </c>
      <c r="IA21">
        <v>494.18900000000002</v>
      </c>
      <c r="IB21">
        <v>27.0566</v>
      </c>
      <c r="IC21">
        <v>32.221200000000003</v>
      </c>
      <c r="ID21">
        <v>30.000499999999999</v>
      </c>
      <c r="IE21">
        <v>32.017400000000002</v>
      </c>
      <c r="IF21">
        <v>31.915500000000002</v>
      </c>
      <c r="IG21">
        <v>7.6576300000000002</v>
      </c>
      <c r="IH21">
        <v>38.83</v>
      </c>
      <c r="II21">
        <v>80.185000000000002</v>
      </c>
      <c r="IJ21">
        <v>27.052399999999999</v>
      </c>
      <c r="IK21">
        <v>100</v>
      </c>
      <c r="IL21">
        <v>26.285</v>
      </c>
      <c r="IM21">
        <v>99.9726</v>
      </c>
      <c r="IN21">
        <v>100.773</v>
      </c>
    </row>
    <row r="22" spans="1:248" x14ac:dyDescent="0.3">
      <c r="A22">
        <v>6</v>
      </c>
      <c r="B22">
        <v>1658415572.5999999</v>
      </c>
      <c r="C22">
        <v>663</v>
      </c>
      <c r="D22" t="s">
        <v>408</v>
      </c>
      <c r="E22" t="s">
        <v>409</v>
      </c>
      <c r="F22" t="s">
        <v>374</v>
      </c>
      <c r="G22" t="s">
        <v>375</v>
      </c>
      <c r="H22" t="s">
        <v>376</v>
      </c>
      <c r="I22" t="s">
        <v>377</v>
      </c>
      <c r="J22" t="s">
        <v>378</v>
      </c>
      <c r="K22">
        <f t="shared" si="0"/>
        <v>0.82618053101379541</v>
      </c>
      <c r="L22">
        <v>1658415572.5999999</v>
      </c>
      <c r="M22">
        <f t="shared" si="1"/>
        <v>4.7985959095168725E-3</v>
      </c>
      <c r="N22">
        <f t="shared" si="2"/>
        <v>4.7985959095168722</v>
      </c>
      <c r="O22">
        <f t="shared" si="3"/>
        <v>0.86175582315908894</v>
      </c>
      <c r="P22">
        <f t="shared" si="4"/>
        <v>73.529799999999994</v>
      </c>
      <c r="Q22">
        <f t="shared" si="5"/>
        <v>68.871238708457838</v>
      </c>
      <c r="R22">
        <f t="shared" si="6"/>
        <v>6.8085512228391369</v>
      </c>
      <c r="S22">
        <f t="shared" si="7"/>
        <v>7.2690925717825996</v>
      </c>
      <c r="T22">
        <f t="shared" si="8"/>
        <v>0.44307787052561787</v>
      </c>
      <c r="U22">
        <f>IF(LEFT(BW22,1)&lt;&gt;"0",IF(LEFT(BW22,1)="1",3,#REF!),$D$5+$E$5*(CM22*CF22/($K$5*1000))+$F$5*(CM22*CF22/($K$5*1000))*MAX(MIN(BU22,$J$5),$I$5)*MAX(MIN(BU22,$J$5),$I$5)+$G$5*MAX(MIN(BU22,$J$5),$I$5)*(CM22*CF22/($K$5*1000))+$H$5*(CM22*CF22/($K$5*1000))*(CM22*CF22/($K$5*1000)))</f>
        <v>2.911282502184807</v>
      </c>
      <c r="V22">
        <f t="shared" si="9"/>
        <v>0.40873732182120776</v>
      </c>
      <c r="W22">
        <f t="shared" si="10"/>
        <v>0.25832403370384682</v>
      </c>
      <c r="X22">
        <f t="shared" si="11"/>
        <v>289.58198058394635</v>
      </c>
      <c r="Y22">
        <f t="shared" si="12"/>
        <v>31.210943936733443</v>
      </c>
      <c r="Z22">
        <f t="shared" si="13"/>
        <v>29.967099999999999</v>
      </c>
      <c r="AA22">
        <f t="shared" si="14"/>
        <v>4.2524052183257499</v>
      </c>
      <c r="AB22">
        <f t="shared" si="15"/>
        <v>70.494318200996133</v>
      </c>
      <c r="AC22">
        <f t="shared" si="16"/>
        <v>3.1351593553358001</v>
      </c>
      <c r="AD22">
        <f t="shared" si="17"/>
        <v>4.4473929748447416</v>
      </c>
      <c r="AE22">
        <f t="shared" si="18"/>
        <v>1.1172458629899498</v>
      </c>
      <c r="AF22">
        <f t="shared" si="19"/>
        <v>-211.61807960969409</v>
      </c>
      <c r="AG22">
        <f t="shared" si="20"/>
        <v>122.83146652294469</v>
      </c>
      <c r="AH22">
        <f t="shared" si="21"/>
        <v>9.4146741332988242</v>
      </c>
      <c r="AI22">
        <f t="shared" si="22"/>
        <v>210.21004163049577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51678.135004093761</v>
      </c>
      <c r="AO22" t="s">
        <v>379</v>
      </c>
      <c r="AP22">
        <v>10238.9</v>
      </c>
      <c r="AQ22">
        <v>302.21199999999999</v>
      </c>
      <c r="AR22">
        <v>4052.3</v>
      </c>
      <c r="AS22">
        <f t="shared" si="26"/>
        <v>0.92542210596451402</v>
      </c>
      <c r="AT22">
        <v>-0.32343011824092421</v>
      </c>
      <c r="AU22" t="s">
        <v>410</v>
      </c>
      <c r="AV22">
        <v>10336.5</v>
      </c>
      <c r="AW22">
        <v>946.65207692307695</v>
      </c>
      <c r="AX22">
        <v>1165.03</v>
      </c>
      <c r="AY22">
        <f t="shared" si="27"/>
        <v>0.18744403412523547</v>
      </c>
      <c r="AZ22">
        <v>0.5</v>
      </c>
      <c r="BA22">
        <f t="shared" si="28"/>
        <v>1513.2608935668113</v>
      </c>
      <c r="BB22">
        <f t="shared" si="29"/>
        <v>0.86175582315908894</v>
      </c>
      <c r="BC22">
        <f t="shared" si="30"/>
        <v>141.82586328706086</v>
      </c>
      <c r="BD22">
        <f t="shared" si="31"/>
        <v>7.8320000631648288E-4</v>
      </c>
      <c r="BE22">
        <f t="shared" si="32"/>
        <v>2.4782795292825082</v>
      </c>
      <c r="BF22">
        <f t="shared" si="33"/>
        <v>255.06892042046454</v>
      </c>
      <c r="BG22" t="s">
        <v>411</v>
      </c>
      <c r="BH22">
        <v>652.21</v>
      </c>
      <c r="BI22">
        <f t="shared" si="34"/>
        <v>652.21</v>
      </c>
      <c r="BJ22">
        <f t="shared" si="35"/>
        <v>0.4401775061586396</v>
      </c>
      <c r="BK22">
        <f t="shared" si="36"/>
        <v>0.4258373758373758</v>
      </c>
      <c r="BL22">
        <f t="shared" si="37"/>
        <v>0.84917458067286467</v>
      </c>
      <c r="BM22">
        <f t="shared" si="38"/>
        <v>0.25309847856317674</v>
      </c>
      <c r="BN22">
        <f t="shared" si="39"/>
        <v>0.7699205991966056</v>
      </c>
      <c r="BO22">
        <f t="shared" si="40"/>
        <v>0.29338698098843674</v>
      </c>
      <c r="BP22">
        <f t="shared" si="41"/>
        <v>0.70661301901156326</v>
      </c>
      <c r="BQ22">
        <f t="shared" si="42"/>
        <v>1800.09</v>
      </c>
      <c r="BR22">
        <f t="shared" si="43"/>
        <v>1513.2608935668113</v>
      </c>
      <c r="BS22">
        <f t="shared" si="44"/>
        <v>0.84065846350283124</v>
      </c>
      <c r="BT22">
        <f t="shared" si="45"/>
        <v>0.16087083456046439</v>
      </c>
      <c r="BU22">
        <v>6</v>
      </c>
      <c r="BV22">
        <v>0.5</v>
      </c>
      <c r="BW22" t="s">
        <v>382</v>
      </c>
      <c r="BX22">
        <v>1658415572.5999999</v>
      </c>
      <c r="BY22">
        <v>73.529799999999994</v>
      </c>
      <c r="BZ22">
        <v>74.986400000000003</v>
      </c>
      <c r="CA22">
        <v>31.7134</v>
      </c>
      <c r="CB22">
        <v>26.141200000000001</v>
      </c>
      <c r="CC22">
        <v>75.197400000000002</v>
      </c>
      <c r="CD22">
        <v>31.319299999999998</v>
      </c>
      <c r="CE22">
        <v>500.31400000000002</v>
      </c>
      <c r="CF22">
        <v>98.758899999999997</v>
      </c>
      <c r="CG22">
        <v>0.10023700000000001</v>
      </c>
      <c r="CH22">
        <v>30.749700000000001</v>
      </c>
      <c r="CI22">
        <v>29.967099999999999</v>
      </c>
      <c r="CJ22">
        <v>999.9</v>
      </c>
      <c r="CK22">
        <v>0</v>
      </c>
      <c r="CL22">
        <v>0</v>
      </c>
      <c r="CM22">
        <v>10020.6</v>
      </c>
      <c r="CN22">
        <v>0</v>
      </c>
      <c r="CO22">
        <v>1.91117E-3</v>
      </c>
      <c r="CP22">
        <v>-1.45658</v>
      </c>
      <c r="CQ22">
        <v>75.938100000000006</v>
      </c>
      <c r="CR22">
        <v>76.999300000000005</v>
      </c>
      <c r="CS22">
        <v>5.5722100000000001</v>
      </c>
      <c r="CT22">
        <v>74.986400000000003</v>
      </c>
      <c r="CU22">
        <v>26.141200000000001</v>
      </c>
      <c r="CV22">
        <v>3.13198</v>
      </c>
      <c r="CW22">
        <v>2.5816699999999999</v>
      </c>
      <c r="CX22">
        <v>24.746700000000001</v>
      </c>
      <c r="CY22">
        <v>21.550799999999999</v>
      </c>
      <c r="CZ22">
        <v>1800.09</v>
      </c>
      <c r="DA22">
        <v>0.977993</v>
      </c>
      <c r="DB22">
        <v>2.20074E-2</v>
      </c>
      <c r="DC22">
        <v>0</v>
      </c>
      <c r="DD22">
        <v>947.14400000000001</v>
      </c>
      <c r="DE22">
        <v>4.9997699999999998</v>
      </c>
      <c r="DF22">
        <v>19090.2</v>
      </c>
      <c r="DG22">
        <v>15785.3</v>
      </c>
      <c r="DH22">
        <v>43.25</v>
      </c>
      <c r="DI22">
        <v>44.25</v>
      </c>
      <c r="DJ22">
        <v>42.75</v>
      </c>
      <c r="DK22">
        <v>43.436999999999998</v>
      </c>
      <c r="DL22">
        <v>44.125</v>
      </c>
      <c r="DM22">
        <v>1755.59</v>
      </c>
      <c r="DN22">
        <v>39.51</v>
      </c>
      <c r="DO22">
        <v>0</v>
      </c>
      <c r="DP22">
        <v>133.70000004768369</v>
      </c>
      <c r="DQ22">
        <v>0</v>
      </c>
      <c r="DR22">
        <v>946.65207692307695</v>
      </c>
      <c r="DS22">
        <v>1.087931632662122</v>
      </c>
      <c r="DT22">
        <v>20.89914538568798</v>
      </c>
      <c r="DU22">
        <v>19086.534615384611</v>
      </c>
      <c r="DV22">
        <v>15</v>
      </c>
      <c r="DW22">
        <v>1658415532.5999999</v>
      </c>
      <c r="DX22" t="s">
        <v>412</v>
      </c>
      <c r="DY22">
        <v>1658415521.0999999</v>
      </c>
      <c r="DZ22">
        <v>1658415532.5999999</v>
      </c>
      <c r="EA22">
        <v>6</v>
      </c>
      <c r="EB22">
        <v>2E-3</v>
      </c>
      <c r="EC22">
        <v>-1.2E-2</v>
      </c>
      <c r="ED22">
        <v>-1.6659999999999999</v>
      </c>
      <c r="EE22">
        <v>0.39</v>
      </c>
      <c r="EF22">
        <v>75</v>
      </c>
      <c r="EG22">
        <v>26</v>
      </c>
      <c r="EH22">
        <v>0.36</v>
      </c>
      <c r="EI22">
        <v>0.02</v>
      </c>
      <c r="EJ22">
        <v>0.87152007849808</v>
      </c>
      <c r="EK22">
        <v>-0.21881396467275249</v>
      </c>
      <c r="EL22">
        <v>4.5726764852262437E-2</v>
      </c>
      <c r="EM22">
        <v>1</v>
      </c>
      <c r="EN22">
        <v>0.42936335975358858</v>
      </c>
      <c r="EO22">
        <v>8.8735582259406823E-2</v>
      </c>
      <c r="EP22">
        <v>1.703025623006077E-2</v>
      </c>
      <c r="EQ22">
        <v>1</v>
      </c>
      <c r="ER22">
        <v>2</v>
      </c>
      <c r="ES22">
        <v>2</v>
      </c>
      <c r="ET22" t="s">
        <v>384</v>
      </c>
      <c r="EU22">
        <v>2.9645199999999998</v>
      </c>
      <c r="EV22">
        <v>2.6996500000000001</v>
      </c>
      <c r="EW22">
        <v>2.1468399999999999E-2</v>
      </c>
      <c r="EX22">
        <v>2.1315600000000001E-2</v>
      </c>
      <c r="EY22">
        <v>0.13792699999999999</v>
      </c>
      <c r="EZ22">
        <v>0.117104</v>
      </c>
      <c r="FA22">
        <v>33393.4</v>
      </c>
      <c r="FB22">
        <v>21470.6</v>
      </c>
      <c r="FC22">
        <v>32032.3</v>
      </c>
      <c r="FD22">
        <v>25073.8</v>
      </c>
      <c r="FE22">
        <v>38161.9</v>
      </c>
      <c r="FF22">
        <v>38391.699999999997</v>
      </c>
      <c r="FG22">
        <v>45978</v>
      </c>
      <c r="FH22">
        <v>45504.800000000003</v>
      </c>
      <c r="FI22">
        <v>1.9382699999999999</v>
      </c>
      <c r="FJ22">
        <v>1.8532999999999999</v>
      </c>
      <c r="FK22">
        <v>2.8602800000000001E-2</v>
      </c>
      <c r="FL22">
        <v>0</v>
      </c>
      <c r="FM22">
        <v>29.5014</v>
      </c>
      <c r="FN22">
        <v>999.9</v>
      </c>
      <c r="FO22">
        <v>63.5</v>
      </c>
      <c r="FP22">
        <v>35.5</v>
      </c>
      <c r="FQ22">
        <v>37.333599999999997</v>
      </c>
      <c r="FR22">
        <v>64.371600000000001</v>
      </c>
      <c r="FS22">
        <v>16.0016</v>
      </c>
      <c r="FT22">
        <v>1</v>
      </c>
      <c r="FU22">
        <v>0.38949899999999998</v>
      </c>
      <c r="FV22">
        <v>1.92089</v>
      </c>
      <c r="FW22">
        <v>20.217600000000001</v>
      </c>
      <c r="FX22">
        <v>5.2324099999999998</v>
      </c>
      <c r="FY22">
        <v>11.950100000000001</v>
      </c>
      <c r="FZ22">
        <v>4.9856999999999996</v>
      </c>
      <c r="GA22">
        <v>3.28993</v>
      </c>
      <c r="GB22">
        <v>4250.3999999999996</v>
      </c>
      <c r="GC22">
        <v>9999</v>
      </c>
      <c r="GD22">
        <v>9999</v>
      </c>
      <c r="GE22">
        <v>61.3</v>
      </c>
      <c r="GF22">
        <v>1.8666100000000001</v>
      </c>
      <c r="GG22">
        <v>1.869</v>
      </c>
      <c r="GH22">
        <v>1.8667499999999999</v>
      </c>
      <c r="GI22">
        <v>1.8671899999999999</v>
      </c>
      <c r="GJ22">
        <v>1.86226</v>
      </c>
      <c r="GK22">
        <v>1.86494</v>
      </c>
      <c r="GL22">
        <v>1.8684400000000001</v>
      </c>
      <c r="GM22">
        <v>1.8687499999999999</v>
      </c>
      <c r="GN22">
        <v>5</v>
      </c>
      <c r="GO22">
        <v>0</v>
      </c>
      <c r="GP22">
        <v>0</v>
      </c>
      <c r="GQ22">
        <v>0</v>
      </c>
      <c r="GR22" t="s">
        <v>385</v>
      </c>
      <c r="GS22" t="s">
        <v>386</v>
      </c>
      <c r="GT22" t="s">
        <v>387</v>
      </c>
      <c r="GU22" t="s">
        <v>387</v>
      </c>
      <c r="GV22" t="s">
        <v>387</v>
      </c>
      <c r="GW22" t="s">
        <v>387</v>
      </c>
      <c r="GX22">
        <v>0</v>
      </c>
      <c r="GY22">
        <v>100</v>
      </c>
      <c r="GZ22">
        <v>100</v>
      </c>
      <c r="HA22">
        <v>-1.6679999999999999</v>
      </c>
      <c r="HB22">
        <v>0.39410000000000001</v>
      </c>
      <c r="HC22">
        <v>-1.781183872189122</v>
      </c>
      <c r="HD22">
        <v>1.6145137170229321E-3</v>
      </c>
      <c r="HE22">
        <v>-1.407043735234338E-6</v>
      </c>
      <c r="HF22">
        <v>4.3622850327847239E-10</v>
      </c>
      <c r="HG22">
        <v>0.39409828304832673</v>
      </c>
      <c r="HH22">
        <v>0</v>
      </c>
      <c r="HI22">
        <v>0</v>
      </c>
      <c r="HJ22">
        <v>0</v>
      </c>
      <c r="HK22">
        <v>2</v>
      </c>
      <c r="HL22">
        <v>2094</v>
      </c>
      <c r="HM22">
        <v>1</v>
      </c>
      <c r="HN22">
        <v>26</v>
      </c>
      <c r="HO22">
        <v>0.9</v>
      </c>
      <c r="HP22">
        <v>0.7</v>
      </c>
      <c r="HQ22">
        <v>0.32470700000000002</v>
      </c>
      <c r="HR22">
        <v>2.6025399999999999</v>
      </c>
      <c r="HS22">
        <v>1.4978</v>
      </c>
      <c r="HT22">
        <v>2.3120099999999999</v>
      </c>
      <c r="HU22">
        <v>1.49902</v>
      </c>
      <c r="HV22">
        <v>2.2924799999999999</v>
      </c>
      <c r="HW22">
        <v>40.8093</v>
      </c>
      <c r="HX22">
        <v>23.991199999999999</v>
      </c>
      <c r="HY22">
        <v>18</v>
      </c>
      <c r="HZ22">
        <v>505.14</v>
      </c>
      <c r="IA22">
        <v>489.47500000000002</v>
      </c>
      <c r="IB22">
        <v>27.071300000000001</v>
      </c>
      <c r="IC22">
        <v>32.353200000000001</v>
      </c>
      <c r="ID22">
        <v>29.9999</v>
      </c>
      <c r="IE22">
        <v>32.1569</v>
      </c>
      <c r="IF22">
        <v>32.056800000000003</v>
      </c>
      <c r="IG22">
        <v>6.5207100000000002</v>
      </c>
      <c r="IH22">
        <v>40.127699999999997</v>
      </c>
      <c r="II22">
        <v>75.608800000000002</v>
      </c>
      <c r="IJ22">
        <v>27.089700000000001</v>
      </c>
      <c r="IK22">
        <v>75</v>
      </c>
      <c r="IL22">
        <v>26.009699999999999</v>
      </c>
      <c r="IM22">
        <v>99.944299999999998</v>
      </c>
      <c r="IN22">
        <v>100.756</v>
      </c>
    </row>
    <row r="23" spans="1:248" x14ac:dyDescent="0.3">
      <c r="A23">
        <v>7</v>
      </c>
      <c r="B23">
        <v>1658415701.5999999</v>
      </c>
      <c r="C23">
        <v>792</v>
      </c>
      <c r="D23" t="s">
        <v>413</v>
      </c>
      <c r="E23" t="s">
        <v>414</v>
      </c>
      <c r="F23" t="s">
        <v>374</v>
      </c>
      <c r="G23" t="s">
        <v>375</v>
      </c>
      <c r="H23" t="s">
        <v>376</v>
      </c>
      <c r="I23" t="s">
        <v>377</v>
      </c>
      <c r="J23" t="s">
        <v>378</v>
      </c>
      <c r="K23">
        <f t="shared" si="0"/>
        <v>-1.4628329643027207</v>
      </c>
      <c r="L23">
        <v>1658415701.5999999</v>
      </c>
      <c r="M23">
        <f t="shared" si="1"/>
        <v>5.1758122637598873E-3</v>
      </c>
      <c r="N23">
        <f t="shared" si="2"/>
        <v>5.1758122637598873</v>
      </c>
      <c r="O23">
        <f t="shared" si="3"/>
        <v>-1.060493557876788</v>
      </c>
      <c r="P23">
        <f t="shared" si="4"/>
        <v>50.920499999999997</v>
      </c>
      <c r="Q23">
        <f t="shared" si="5"/>
        <v>53.774203611224344</v>
      </c>
      <c r="R23">
        <f t="shared" si="6"/>
        <v>5.3161666497567213</v>
      </c>
      <c r="S23">
        <f t="shared" si="7"/>
        <v>5.0340469167344999</v>
      </c>
      <c r="T23">
        <f t="shared" si="8"/>
        <v>0.47700609771168423</v>
      </c>
      <c r="U23">
        <f>IF(LEFT(BW23,1)&lt;&gt;"0",IF(LEFT(BW23,1)="1",3,#REF!),$D$5+$E$5*(CM23*CF23/($K$5*1000))+$F$5*(CM23*CF23/($K$5*1000))*MAX(MIN(BU23,$J$5),$I$5)*MAX(MIN(BU23,$J$5),$I$5)+$G$5*MAX(MIN(BU23,$J$5),$I$5)*(CM23*CF23/($K$5*1000))+$H$5*(CM23*CF23/($K$5*1000))*(CM23*CF23/($K$5*1000)))</f>
        <v>2.9093630971134568</v>
      </c>
      <c r="V23">
        <f t="shared" si="9"/>
        <v>0.43743256456269647</v>
      </c>
      <c r="W23">
        <f t="shared" si="10"/>
        <v>0.27667676815505077</v>
      </c>
      <c r="X23">
        <f t="shared" si="11"/>
        <v>289.54789829225365</v>
      </c>
      <c r="Y23">
        <f t="shared" si="12"/>
        <v>31.142740583760173</v>
      </c>
      <c r="Z23">
        <f t="shared" si="13"/>
        <v>29.9788</v>
      </c>
      <c r="AA23">
        <f t="shared" si="14"/>
        <v>4.2552645294903408</v>
      </c>
      <c r="AB23">
        <f t="shared" si="15"/>
        <v>70.239168739421032</v>
      </c>
      <c r="AC23">
        <f t="shared" si="16"/>
        <v>3.1292048082134003</v>
      </c>
      <c r="AD23">
        <f t="shared" si="17"/>
        <v>4.4550709588013184</v>
      </c>
      <c r="AE23">
        <f t="shared" si="18"/>
        <v>1.1260597212769405</v>
      </c>
      <c r="AF23">
        <f t="shared" si="19"/>
        <v>-228.25332083181104</v>
      </c>
      <c r="AG23">
        <f t="shared" si="20"/>
        <v>125.65220117488556</v>
      </c>
      <c r="AH23">
        <f t="shared" si="21"/>
        <v>9.6392265923533351</v>
      </c>
      <c r="AI23">
        <f t="shared" si="22"/>
        <v>196.58600522768151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51618.668169742064</v>
      </c>
      <c r="AO23" t="s">
        <v>379</v>
      </c>
      <c r="AP23">
        <v>10238.9</v>
      </c>
      <c r="AQ23">
        <v>302.21199999999999</v>
      </c>
      <c r="AR23">
        <v>4052.3</v>
      </c>
      <c r="AS23">
        <f t="shared" si="26"/>
        <v>0.92542210596451402</v>
      </c>
      <c r="AT23">
        <v>-0.32343011824092421</v>
      </c>
      <c r="AU23" t="s">
        <v>415</v>
      </c>
      <c r="AV23">
        <v>10335.200000000001</v>
      </c>
      <c r="AW23">
        <v>950.78491999999994</v>
      </c>
      <c r="AX23">
        <v>1147.6500000000001</v>
      </c>
      <c r="AY23">
        <f t="shared" si="27"/>
        <v>0.17153755936043236</v>
      </c>
      <c r="AZ23">
        <v>0.5</v>
      </c>
      <c r="BA23">
        <f t="shared" si="28"/>
        <v>1513.0842001514268</v>
      </c>
      <c r="BB23">
        <f t="shared" si="29"/>
        <v>-1.060493557876788</v>
      </c>
      <c r="BC23">
        <f t="shared" si="30"/>
        <v>129.77538540040385</v>
      </c>
      <c r="BD23">
        <f t="shared" si="31"/>
        <v>-4.871265191732884E-4</v>
      </c>
      <c r="BE23">
        <f t="shared" si="32"/>
        <v>2.5309545593168647</v>
      </c>
      <c r="BF23">
        <f t="shared" si="33"/>
        <v>254.22601134462062</v>
      </c>
      <c r="BG23" t="s">
        <v>416</v>
      </c>
      <c r="BH23">
        <v>659.63</v>
      </c>
      <c r="BI23">
        <f t="shared" si="34"/>
        <v>659.63</v>
      </c>
      <c r="BJ23">
        <f t="shared" si="35"/>
        <v>0.42523417418202414</v>
      </c>
      <c r="BK23">
        <f t="shared" si="36"/>
        <v>0.40339551657718969</v>
      </c>
      <c r="BL23">
        <f t="shared" si="37"/>
        <v>0.85615459210592249</v>
      </c>
      <c r="BM23">
        <f t="shared" si="38"/>
        <v>0.23285572685400954</v>
      </c>
      <c r="BN23">
        <f t="shared" si="39"/>
        <v>0.7745551571056466</v>
      </c>
      <c r="BO23">
        <f t="shared" si="40"/>
        <v>0.27986538175196518</v>
      </c>
      <c r="BP23">
        <f t="shared" si="41"/>
        <v>0.72013461824803482</v>
      </c>
      <c r="BQ23">
        <f t="shared" si="42"/>
        <v>1799.88</v>
      </c>
      <c r="BR23">
        <f t="shared" si="43"/>
        <v>1513.0842001514268</v>
      </c>
      <c r="BS23">
        <f t="shared" si="44"/>
        <v>0.84065837730927995</v>
      </c>
      <c r="BT23">
        <f t="shared" si="45"/>
        <v>0.16087066820691026</v>
      </c>
      <c r="BU23">
        <v>6</v>
      </c>
      <c r="BV23">
        <v>0.5</v>
      </c>
      <c r="BW23" t="s">
        <v>382</v>
      </c>
      <c r="BX23">
        <v>1658415701.5999999</v>
      </c>
      <c r="BY23">
        <v>50.920499999999997</v>
      </c>
      <c r="BZ23">
        <v>49.964599999999997</v>
      </c>
      <c r="CA23">
        <v>31.6526</v>
      </c>
      <c r="CB23">
        <v>25.640899999999998</v>
      </c>
      <c r="CC23">
        <v>52.438299999999998</v>
      </c>
      <c r="CD23">
        <v>31.2544</v>
      </c>
      <c r="CE23">
        <v>500.22300000000001</v>
      </c>
      <c r="CF23">
        <v>98.760900000000007</v>
      </c>
      <c r="CG23">
        <v>0.100009</v>
      </c>
      <c r="CH23">
        <v>30.779900000000001</v>
      </c>
      <c r="CI23">
        <v>29.9788</v>
      </c>
      <c r="CJ23">
        <v>999.9</v>
      </c>
      <c r="CK23">
        <v>0</v>
      </c>
      <c r="CL23">
        <v>0</v>
      </c>
      <c r="CM23">
        <v>10009.4</v>
      </c>
      <c r="CN23">
        <v>0</v>
      </c>
      <c r="CO23">
        <v>1.91117E-3</v>
      </c>
      <c r="CP23">
        <v>0.95587500000000003</v>
      </c>
      <c r="CQ23">
        <v>52.584899999999998</v>
      </c>
      <c r="CR23">
        <v>51.279499999999999</v>
      </c>
      <c r="CS23">
        <v>6.0116899999999998</v>
      </c>
      <c r="CT23">
        <v>49.964599999999997</v>
      </c>
      <c r="CU23">
        <v>25.640899999999998</v>
      </c>
      <c r="CV23">
        <v>3.1260300000000001</v>
      </c>
      <c r="CW23">
        <v>2.5323099999999998</v>
      </c>
      <c r="CX23">
        <v>24.7149</v>
      </c>
      <c r="CY23">
        <v>21.235700000000001</v>
      </c>
      <c r="CZ23">
        <v>1799.88</v>
      </c>
      <c r="DA23">
        <v>0.977993</v>
      </c>
      <c r="DB23">
        <v>2.20074E-2</v>
      </c>
      <c r="DC23">
        <v>0</v>
      </c>
      <c r="DD23">
        <v>951.04600000000005</v>
      </c>
      <c r="DE23">
        <v>4.9997699999999998</v>
      </c>
      <c r="DF23">
        <v>19197.900000000001</v>
      </c>
      <c r="DG23">
        <v>15783.4</v>
      </c>
      <c r="DH23">
        <v>43.436999999999998</v>
      </c>
      <c r="DI23">
        <v>44.5</v>
      </c>
      <c r="DJ23">
        <v>43</v>
      </c>
      <c r="DK23">
        <v>43.686999999999998</v>
      </c>
      <c r="DL23">
        <v>44.375</v>
      </c>
      <c r="DM23">
        <v>1755.38</v>
      </c>
      <c r="DN23">
        <v>39.5</v>
      </c>
      <c r="DO23">
        <v>0</v>
      </c>
      <c r="DP23">
        <v>128.70000004768369</v>
      </c>
      <c r="DQ23">
        <v>0</v>
      </c>
      <c r="DR23">
        <v>950.78491999999994</v>
      </c>
      <c r="DS23">
        <v>2.4116923015089511</v>
      </c>
      <c r="DT23">
        <v>47.961538527119743</v>
      </c>
      <c r="DU23">
        <v>19193.928</v>
      </c>
      <c r="DV23">
        <v>15</v>
      </c>
      <c r="DW23">
        <v>1658415662.5999999</v>
      </c>
      <c r="DX23" t="s">
        <v>417</v>
      </c>
      <c r="DY23">
        <v>1658415662.5999999</v>
      </c>
      <c r="DZ23">
        <v>1658415657.0999999</v>
      </c>
      <c r="EA23">
        <v>7</v>
      </c>
      <c r="EB23">
        <v>0.183</v>
      </c>
      <c r="EC23">
        <v>4.0000000000000001E-3</v>
      </c>
      <c r="ED23">
        <v>-1.5189999999999999</v>
      </c>
      <c r="EE23">
        <v>0.378</v>
      </c>
      <c r="EF23">
        <v>50</v>
      </c>
      <c r="EG23">
        <v>26</v>
      </c>
      <c r="EH23">
        <v>0.66</v>
      </c>
      <c r="EI23">
        <v>0.02</v>
      </c>
      <c r="EJ23">
        <v>-1.0291649621772361</v>
      </c>
      <c r="EK23">
        <v>-2.09885417598458E-2</v>
      </c>
      <c r="EL23">
        <v>1.694703397305122E-2</v>
      </c>
      <c r="EM23">
        <v>1</v>
      </c>
      <c r="EN23">
        <v>0.47609143714182972</v>
      </c>
      <c r="EO23">
        <v>7.5779903992188966E-2</v>
      </c>
      <c r="EP23">
        <v>1.7744791137198831E-2</v>
      </c>
      <c r="EQ23">
        <v>1</v>
      </c>
      <c r="ER23">
        <v>2</v>
      </c>
      <c r="ES23">
        <v>2</v>
      </c>
      <c r="ET23" t="s">
        <v>384</v>
      </c>
      <c r="EU23">
        <v>2.9641799999999998</v>
      </c>
      <c r="EV23">
        <v>2.6993200000000002</v>
      </c>
      <c r="EW23">
        <v>1.50338E-2</v>
      </c>
      <c r="EX23">
        <v>1.42717E-2</v>
      </c>
      <c r="EY23">
        <v>0.13769999999999999</v>
      </c>
      <c r="EZ23">
        <v>0.11553099999999999</v>
      </c>
      <c r="FA23">
        <v>33603.4</v>
      </c>
      <c r="FB23">
        <v>21620.1</v>
      </c>
      <c r="FC23">
        <v>32023.8</v>
      </c>
      <c r="FD23">
        <v>25068.9</v>
      </c>
      <c r="FE23">
        <v>38162.9</v>
      </c>
      <c r="FF23">
        <v>38453.9</v>
      </c>
      <c r="FG23">
        <v>45966.8</v>
      </c>
      <c r="FH23">
        <v>45497.599999999999</v>
      </c>
      <c r="FI23">
        <v>1.9377</v>
      </c>
      <c r="FJ23">
        <v>1.8460799999999999</v>
      </c>
      <c r="FK23">
        <v>3.4116199999999999E-2</v>
      </c>
      <c r="FL23">
        <v>0</v>
      </c>
      <c r="FM23">
        <v>29.423300000000001</v>
      </c>
      <c r="FN23">
        <v>999.9</v>
      </c>
      <c r="FO23">
        <v>62.3</v>
      </c>
      <c r="FP23">
        <v>36</v>
      </c>
      <c r="FQ23">
        <v>37.651800000000001</v>
      </c>
      <c r="FR23">
        <v>63.951599999999999</v>
      </c>
      <c r="FS23">
        <v>16.234000000000002</v>
      </c>
      <c r="FT23">
        <v>1</v>
      </c>
      <c r="FU23">
        <v>0.39784599999999998</v>
      </c>
      <c r="FV23">
        <v>1.7401599999999999</v>
      </c>
      <c r="FW23">
        <v>20.219200000000001</v>
      </c>
      <c r="FX23">
        <v>5.2333100000000004</v>
      </c>
      <c r="FY23">
        <v>11.950100000000001</v>
      </c>
      <c r="FZ23">
        <v>4.9855</v>
      </c>
      <c r="GA23">
        <v>3.28973</v>
      </c>
      <c r="GB23">
        <v>4253</v>
      </c>
      <c r="GC23">
        <v>9999</v>
      </c>
      <c r="GD23">
        <v>9999</v>
      </c>
      <c r="GE23">
        <v>61.3</v>
      </c>
      <c r="GF23">
        <v>1.8667499999999999</v>
      </c>
      <c r="GG23">
        <v>1.8690500000000001</v>
      </c>
      <c r="GH23">
        <v>1.8667800000000001</v>
      </c>
      <c r="GI23">
        <v>1.86724</v>
      </c>
      <c r="GJ23">
        <v>1.8623499999999999</v>
      </c>
      <c r="GK23">
        <v>1.8650800000000001</v>
      </c>
      <c r="GL23">
        <v>1.8684700000000001</v>
      </c>
      <c r="GM23">
        <v>1.8688800000000001</v>
      </c>
      <c r="GN23">
        <v>5</v>
      </c>
      <c r="GO23">
        <v>0</v>
      </c>
      <c r="GP23">
        <v>0</v>
      </c>
      <c r="GQ23">
        <v>0</v>
      </c>
      <c r="GR23" t="s">
        <v>385</v>
      </c>
      <c r="GS23" t="s">
        <v>386</v>
      </c>
      <c r="GT23" t="s">
        <v>387</v>
      </c>
      <c r="GU23" t="s">
        <v>387</v>
      </c>
      <c r="GV23" t="s">
        <v>387</v>
      </c>
      <c r="GW23" t="s">
        <v>387</v>
      </c>
      <c r="GX23">
        <v>0</v>
      </c>
      <c r="GY23">
        <v>100</v>
      </c>
      <c r="GZ23">
        <v>100</v>
      </c>
      <c r="HA23">
        <v>-1.518</v>
      </c>
      <c r="HB23">
        <v>0.3982</v>
      </c>
      <c r="HC23">
        <v>-1.5986589897155119</v>
      </c>
      <c r="HD23">
        <v>1.6145137170229321E-3</v>
      </c>
      <c r="HE23">
        <v>-1.407043735234338E-6</v>
      </c>
      <c r="HF23">
        <v>4.3622850327847239E-10</v>
      </c>
      <c r="HG23">
        <v>0.39817224135997198</v>
      </c>
      <c r="HH23">
        <v>0</v>
      </c>
      <c r="HI23">
        <v>0</v>
      </c>
      <c r="HJ23">
        <v>0</v>
      </c>
      <c r="HK23">
        <v>2</v>
      </c>
      <c r="HL23">
        <v>2094</v>
      </c>
      <c r="HM23">
        <v>1</v>
      </c>
      <c r="HN23">
        <v>26</v>
      </c>
      <c r="HO23">
        <v>0.7</v>
      </c>
      <c r="HP23">
        <v>0.7</v>
      </c>
      <c r="HQ23">
        <v>0.26855499999999999</v>
      </c>
      <c r="HR23">
        <v>2.6171899999999999</v>
      </c>
      <c r="HS23">
        <v>1.4978</v>
      </c>
      <c r="HT23">
        <v>2.3107899999999999</v>
      </c>
      <c r="HU23">
        <v>1.49902</v>
      </c>
      <c r="HV23">
        <v>2.3828100000000001</v>
      </c>
      <c r="HW23">
        <v>41.586599999999997</v>
      </c>
      <c r="HX23">
        <v>23.9999</v>
      </c>
      <c r="HY23">
        <v>18</v>
      </c>
      <c r="HZ23">
        <v>505.65899999999999</v>
      </c>
      <c r="IA23">
        <v>485.44299999999998</v>
      </c>
      <c r="IB23">
        <v>27.4649</v>
      </c>
      <c r="IC23">
        <v>32.453699999999998</v>
      </c>
      <c r="ID23">
        <v>30.0002</v>
      </c>
      <c r="IE23">
        <v>32.271799999999999</v>
      </c>
      <c r="IF23">
        <v>32.173099999999998</v>
      </c>
      <c r="IG23">
        <v>5.3744300000000003</v>
      </c>
      <c r="IH23">
        <v>42.138399999999997</v>
      </c>
      <c r="II23">
        <v>70.4238</v>
      </c>
      <c r="IJ23">
        <v>27.479600000000001</v>
      </c>
      <c r="IK23">
        <v>50</v>
      </c>
      <c r="IL23">
        <v>25.5397</v>
      </c>
      <c r="IM23">
        <v>99.918899999999994</v>
      </c>
      <c r="IN23">
        <v>100.739</v>
      </c>
    </row>
    <row r="24" spans="1:248" x14ac:dyDescent="0.3">
      <c r="A24">
        <v>8</v>
      </c>
      <c r="B24">
        <v>1658415823.5999999</v>
      </c>
      <c r="C24">
        <v>914</v>
      </c>
      <c r="D24" t="s">
        <v>418</v>
      </c>
      <c r="E24" t="s">
        <v>419</v>
      </c>
      <c r="F24" t="s">
        <v>374</v>
      </c>
      <c r="G24" t="s">
        <v>375</v>
      </c>
      <c r="H24" t="s">
        <v>376</v>
      </c>
      <c r="I24" t="s">
        <v>377</v>
      </c>
      <c r="J24" t="s">
        <v>378</v>
      </c>
      <c r="K24">
        <f t="shared" si="0"/>
        <v>-9.634952043131884</v>
      </c>
      <c r="L24">
        <v>1658415823.5999999</v>
      </c>
      <c r="M24">
        <f t="shared" si="1"/>
        <v>5.3229468237798146E-3</v>
      </c>
      <c r="N24">
        <f t="shared" si="2"/>
        <v>5.322946823779815</v>
      </c>
      <c r="O24">
        <f t="shared" si="3"/>
        <v>-3.2723796393579572</v>
      </c>
      <c r="P24">
        <f t="shared" si="4"/>
        <v>23.791499999999999</v>
      </c>
      <c r="Q24">
        <f t="shared" si="5"/>
        <v>34.817715256548475</v>
      </c>
      <c r="R24">
        <f t="shared" si="6"/>
        <v>3.4424509397373155</v>
      </c>
      <c r="S24">
        <f t="shared" si="7"/>
        <v>2.3522816166794995</v>
      </c>
      <c r="T24">
        <f t="shared" si="8"/>
        <v>0.48810481136547851</v>
      </c>
      <c r="U24">
        <f>IF(LEFT(BW24,1)&lt;&gt;"0",IF(LEFT(BW24,1)="1",3,#REF!),$D$5+$E$5*(CM24*CF24/($K$5*1000))+$F$5*(CM24*CF24/($K$5*1000))*MAX(MIN(BU24,$J$5),$I$5)*MAX(MIN(BU24,$J$5),$I$5)+$G$5*MAX(MIN(BU24,$J$5),$I$5)*(CM24*CF24/($K$5*1000))+$H$5*(CM24*CF24/($K$5*1000))*(CM24*CF24/($K$5*1000)))</f>
        <v>2.908102567546738</v>
      </c>
      <c r="V24">
        <f t="shared" si="9"/>
        <v>0.44673744265949011</v>
      </c>
      <c r="W24">
        <f t="shared" si="10"/>
        <v>0.28263485690705126</v>
      </c>
      <c r="X24">
        <f t="shared" si="11"/>
        <v>289.55907029224232</v>
      </c>
      <c r="Y24">
        <f t="shared" si="12"/>
        <v>31.219500681614129</v>
      </c>
      <c r="Z24">
        <f t="shared" si="13"/>
        <v>30.060199999999998</v>
      </c>
      <c r="AA24">
        <f t="shared" si="14"/>
        <v>4.2752039365658652</v>
      </c>
      <c r="AB24">
        <f t="shared" si="15"/>
        <v>70.049929041591042</v>
      </c>
      <c r="AC24">
        <f t="shared" si="16"/>
        <v>3.1413289096232999</v>
      </c>
      <c r="AD24">
        <f t="shared" si="17"/>
        <v>4.4844141209025139</v>
      </c>
      <c r="AE24">
        <f t="shared" si="18"/>
        <v>1.1338750269425653</v>
      </c>
      <c r="AF24">
        <f t="shared" si="19"/>
        <v>-234.74195492868984</v>
      </c>
      <c r="AG24">
        <f t="shared" si="20"/>
        <v>130.86562290633287</v>
      </c>
      <c r="AH24">
        <f t="shared" si="21"/>
        <v>10.053275727679591</v>
      </c>
      <c r="AI24">
        <f t="shared" si="22"/>
        <v>195.73601399756495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51563.659457628943</v>
      </c>
      <c r="AO24" t="s">
        <v>379</v>
      </c>
      <c r="AP24">
        <v>10238.9</v>
      </c>
      <c r="AQ24">
        <v>302.21199999999999</v>
      </c>
      <c r="AR24">
        <v>4052.3</v>
      </c>
      <c r="AS24">
        <f t="shared" si="26"/>
        <v>0.92542210596451402</v>
      </c>
      <c r="AT24">
        <v>-0.32343011824092421</v>
      </c>
      <c r="AU24" t="s">
        <v>420</v>
      </c>
      <c r="AV24">
        <v>10335.1</v>
      </c>
      <c r="AW24">
        <v>961.63160000000005</v>
      </c>
      <c r="AX24">
        <v>1126.1099999999999</v>
      </c>
      <c r="AY24">
        <f t="shared" si="27"/>
        <v>0.146058910763602</v>
      </c>
      <c r="AZ24">
        <v>0.5</v>
      </c>
      <c r="BA24">
        <f t="shared" si="28"/>
        <v>1513.1430001514211</v>
      </c>
      <c r="BB24">
        <f t="shared" si="29"/>
        <v>-3.2723796393579572</v>
      </c>
      <c r="BC24">
        <f t="shared" si="30"/>
        <v>110.50400921584271</v>
      </c>
      <c r="BD24">
        <f t="shared" si="31"/>
        <v>-1.9488901715316595E-3</v>
      </c>
      <c r="BE24">
        <f t="shared" si="32"/>
        <v>2.5984939304330843</v>
      </c>
      <c r="BF24">
        <f t="shared" si="33"/>
        <v>253.15335871857866</v>
      </c>
      <c r="BG24" t="s">
        <v>421</v>
      </c>
      <c r="BH24">
        <v>667.77</v>
      </c>
      <c r="BI24">
        <f t="shared" si="34"/>
        <v>667.77</v>
      </c>
      <c r="BJ24">
        <f t="shared" si="35"/>
        <v>0.40701174840823717</v>
      </c>
      <c r="BK24">
        <f t="shared" si="36"/>
        <v>0.35885674390190664</v>
      </c>
      <c r="BL24">
        <f t="shared" si="37"/>
        <v>0.86457794730730719</v>
      </c>
      <c r="BM24">
        <f t="shared" si="38"/>
        <v>0.19963442076567714</v>
      </c>
      <c r="BN24">
        <f t="shared" si="39"/>
        <v>0.78029902231627646</v>
      </c>
      <c r="BO24">
        <f t="shared" si="40"/>
        <v>0.24919498056779349</v>
      </c>
      <c r="BP24">
        <f t="shared" si="41"/>
        <v>0.75080501943220646</v>
      </c>
      <c r="BQ24">
        <f t="shared" si="42"/>
        <v>1799.95</v>
      </c>
      <c r="BR24">
        <f t="shared" si="43"/>
        <v>1513.1430001514211</v>
      </c>
      <c r="BS24">
        <f t="shared" si="44"/>
        <v>0.84065835170500347</v>
      </c>
      <c r="BT24">
        <f t="shared" si="45"/>
        <v>0.16087061879065659</v>
      </c>
      <c r="BU24">
        <v>6</v>
      </c>
      <c r="BV24">
        <v>0.5</v>
      </c>
      <c r="BW24" t="s">
        <v>382</v>
      </c>
      <c r="BX24">
        <v>1658415823.5999999</v>
      </c>
      <c r="BY24">
        <v>23.791499999999999</v>
      </c>
      <c r="BZ24">
        <v>20.0185</v>
      </c>
      <c r="CA24">
        <v>31.772099999999998</v>
      </c>
      <c r="CB24">
        <v>25.590599999999998</v>
      </c>
      <c r="CC24">
        <v>25.309899999999999</v>
      </c>
      <c r="CD24">
        <v>31.372399999999999</v>
      </c>
      <c r="CE24">
        <v>500.25</v>
      </c>
      <c r="CF24">
        <v>98.770600000000002</v>
      </c>
      <c r="CG24">
        <v>0.100073</v>
      </c>
      <c r="CH24">
        <v>30.8949</v>
      </c>
      <c r="CI24">
        <v>30.060199999999998</v>
      </c>
      <c r="CJ24">
        <v>999.9</v>
      </c>
      <c r="CK24">
        <v>0</v>
      </c>
      <c r="CL24">
        <v>0</v>
      </c>
      <c r="CM24">
        <v>10001.200000000001</v>
      </c>
      <c r="CN24">
        <v>0</v>
      </c>
      <c r="CO24">
        <v>1.91117E-3</v>
      </c>
      <c r="CP24">
        <v>3.7729699999999999</v>
      </c>
      <c r="CQ24">
        <v>24.572199999999999</v>
      </c>
      <c r="CR24">
        <v>20.5443</v>
      </c>
      <c r="CS24">
        <v>6.1814299999999998</v>
      </c>
      <c r="CT24">
        <v>20.0185</v>
      </c>
      <c r="CU24">
        <v>25.590599999999998</v>
      </c>
      <c r="CV24">
        <v>3.13815</v>
      </c>
      <c r="CW24">
        <v>2.5276000000000001</v>
      </c>
      <c r="CX24">
        <v>24.779699999999998</v>
      </c>
      <c r="CY24">
        <v>21.205300000000001</v>
      </c>
      <c r="CZ24">
        <v>1799.95</v>
      </c>
      <c r="DA24">
        <v>0.977993</v>
      </c>
      <c r="DB24">
        <v>2.20074E-2</v>
      </c>
      <c r="DC24">
        <v>0</v>
      </c>
      <c r="DD24">
        <v>962.322</v>
      </c>
      <c r="DE24">
        <v>4.9997699999999998</v>
      </c>
      <c r="DF24">
        <v>19403.900000000001</v>
      </c>
      <c r="DG24">
        <v>15784</v>
      </c>
      <c r="DH24">
        <v>43.561999999999998</v>
      </c>
      <c r="DI24">
        <v>44.5</v>
      </c>
      <c r="DJ24">
        <v>43.061999999999998</v>
      </c>
      <c r="DK24">
        <v>43.75</v>
      </c>
      <c r="DL24">
        <v>44.436999999999998</v>
      </c>
      <c r="DM24">
        <v>1755.45</v>
      </c>
      <c r="DN24">
        <v>39.5</v>
      </c>
      <c r="DO24">
        <v>0</v>
      </c>
      <c r="DP24">
        <v>121.4000000953674</v>
      </c>
      <c r="DQ24">
        <v>0</v>
      </c>
      <c r="DR24">
        <v>961.63160000000005</v>
      </c>
      <c r="DS24">
        <v>5.0313846169052034</v>
      </c>
      <c r="DT24">
        <v>86.26923092816746</v>
      </c>
      <c r="DU24">
        <v>19392.367999999999</v>
      </c>
      <c r="DV24">
        <v>15</v>
      </c>
      <c r="DW24">
        <v>1658415786.0999999</v>
      </c>
      <c r="DX24" t="s">
        <v>422</v>
      </c>
      <c r="DY24">
        <v>1658415773.5999999</v>
      </c>
      <c r="DZ24">
        <v>1658415786.0999999</v>
      </c>
      <c r="EA24">
        <v>8</v>
      </c>
      <c r="EB24">
        <v>0.04</v>
      </c>
      <c r="EC24">
        <v>1E-3</v>
      </c>
      <c r="ED24">
        <v>-1.524</v>
      </c>
      <c r="EE24">
        <v>0.36799999999999999</v>
      </c>
      <c r="EF24">
        <v>20</v>
      </c>
      <c r="EG24">
        <v>26</v>
      </c>
      <c r="EH24">
        <v>0.54</v>
      </c>
      <c r="EI24">
        <v>0.01</v>
      </c>
      <c r="EJ24">
        <v>-3.2693879764563039</v>
      </c>
      <c r="EK24">
        <v>-2.8501550744346019E-2</v>
      </c>
      <c r="EL24">
        <v>2.616177662263559E-2</v>
      </c>
      <c r="EM24">
        <v>1</v>
      </c>
      <c r="EN24">
        <v>0.48516166141959471</v>
      </c>
      <c r="EO24">
        <v>8.7356466226128179E-2</v>
      </c>
      <c r="EP24">
        <v>1.9253724766213891E-2</v>
      </c>
      <c r="EQ24">
        <v>1</v>
      </c>
      <c r="ER24">
        <v>2</v>
      </c>
      <c r="ES24">
        <v>2</v>
      </c>
      <c r="ET24" t="s">
        <v>384</v>
      </c>
      <c r="EU24">
        <v>2.9641600000000001</v>
      </c>
      <c r="EV24">
        <v>2.6993200000000002</v>
      </c>
      <c r="EW24">
        <v>7.2708499999999997E-3</v>
      </c>
      <c r="EX24">
        <v>5.7294399999999997E-3</v>
      </c>
      <c r="EY24">
        <v>0.13804</v>
      </c>
      <c r="EZ24">
        <v>0.11536200000000001</v>
      </c>
      <c r="FA24">
        <v>33860.400000000001</v>
      </c>
      <c r="FB24">
        <v>21804</v>
      </c>
      <c r="FC24">
        <v>32016.9</v>
      </c>
      <c r="FD24">
        <v>25065.599999999999</v>
      </c>
      <c r="FE24">
        <v>38139.800000000003</v>
      </c>
      <c r="FF24">
        <v>38456.6</v>
      </c>
      <c r="FG24">
        <v>45956.9</v>
      </c>
      <c r="FH24">
        <v>45492.2</v>
      </c>
      <c r="FI24">
        <v>1.93662</v>
      </c>
      <c r="FJ24">
        <v>1.8404799999999999</v>
      </c>
      <c r="FK24">
        <v>3.4656399999999997E-2</v>
      </c>
      <c r="FL24">
        <v>0</v>
      </c>
      <c r="FM24">
        <v>29.496099999999998</v>
      </c>
      <c r="FN24">
        <v>999.9</v>
      </c>
      <c r="FO24">
        <v>61.1</v>
      </c>
      <c r="FP24">
        <v>36.5</v>
      </c>
      <c r="FQ24">
        <v>37.953000000000003</v>
      </c>
      <c r="FR24">
        <v>64.561599999999999</v>
      </c>
      <c r="FS24">
        <v>16.0457</v>
      </c>
      <c r="FT24">
        <v>1</v>
      </c>
      <c r="FU24">
        <v>0.40651900000000002</v>
      </c>
      <c r="FV24">
        <v>2.4236499999999999</v>
      </c>
      <c r="FW24">
        <v>20.2103</v>
      </c>
      <c r="FX24">
        <v>5.2304700000000004</v>
      </c>
      <c r="FY24">
        <v>11.950100000000001</v>
      </c>
      <c r="FZ24">
        <v>4.9850500000000002</v>
      </c>
      <c r="GA24">
        <v>3.28918</v>
      </c>
      <c r="GB24">
        <v>4255.5</v>
      </c>
      <c r="GC24">
        <v>9999</v>
      </c>
      <c r="GD24">
        <v>9999</v>
      </c>
      <c r="GE24">
        <v>61.4</v>
      </c>
      <c r="GF24">
        <v>1.86676</v>
      </c>
      <c r="GG24">
        <v>1.86907</v>
      </c>
      <c r="GH24">
        <v>1.86677</v>
      </c>
      <c r="GI24">
        <v>1.86724</v>
      </c>
      <c r="GJ24">
        <v>1.8623499999999999</v>
      </c>
      <c r="GK24">
        <v>1.8650800000000001</v>
      </c>
      <c r="GL24">
        <v>1.8684799999999999</v>
      </c>
      <c r="GM24">
        <v>1.8688899999999999</v>
      </c>
      <c r="GN24">
        <v>5</v>
      </c>
      <c r="GO24">
        <v>0</v>
      </c>
      <c r="GP24">
        <v>0</v>
      </c>
      <c r="GQ24">
        <v>0</v>
      </c>
      <c r="GR24" t="s">
        <v>385</v>
      </c>
      <c r="GS24" t="s">
        <v>386</v>
      </c>
      <c r="GT24" t="s">
        <v>387</v>
      </c>
      <c r="GU24" t="s">
        <v>387</v>
      </c>
      <c r="GV24" t="s">
        <v>387</v>
      </c>
      <c r="GW24" t="s">
        <v>387</v>
      </c>
      <c r="GX24">
        <v>0</v>
      </c>
      <c r="GY24">
        <v>100</v>
      </c>
      <c r="GZ24">
        <v>100</v>
      </c>
      <c r="HA24">
        <v>-1.518</v>
      </c>
      <c r="HB24">
        <v>0.3997</v>
      </c>
      <c r="HC24">
        <v>-1.558403980004381</v>
      </c>
      <c r="HD24">
        <v>1.6145137170229321E-3</v>
      </c>
      <c r="HE24">
        <v>-1.407043735234338E-6</v>
      </c>
      <c r="HF24">
        <v>4.3622850327847239E-10</v>
      </c>
      <c r="HG24">
        <v>0.39963483871573019</v>
      </c>
      <c r="HH24">
        <v>0</v>
      </c>
      <c r="HI24">
        <v>0</v>
      </c>
      <c r="HJ24">
        <v>0</v>
      </c>
      <c r="HK24">
        <v>2</v>
      </c>
      <c r="HL24">
        <v>2094</v>
      </c>
      <c r="HM24">
        <v>1</v>
      </c>
      <c r="HN24">
        <v>26</v>
      </c>
      <c r="HO24">
        <v>0.8</v>
      </c>
      <c r="HP24">
        <v>0.6</v>
      </c>
      <c r="HQ24">
        <v>0.20019500000000001</v>
      </c>
      <c r="HR24">
        <v>2.6293899999999999</v>
      </c>
      <c r="HS24">
        <v>1.4978</v>
      </c>
      <c r="HT24">
        <v>2.3095699999999999</v>
      </c>
      <c r="HU24">
        <v>1.49902</v>
      </c>
      <c r="HV24">
        <v>2.4035600000000001</v>
      </c>
      <c r="HW24">
        <v>42.218000000000004</v>
      </c>
      <c r="HX24">
        <v>23.9999</v>
      </c>
      <c r="HY24">
        <v>18</v>
      </c>
      <c r="HZ24">
        <v>505.63299999999998</v>
      </c>
      <c r="IA24">
        <v>482.35</v>
      </c>
      <c r="IB24">
        <v>27.215900000000001</v>
      </c>
      <c r="IC24">
        <v>32.524000000000001</v>
      </c>
      <c r="ID24">
        <v>30.000599999999999</v>
      </c>
      <c r="IE24">
        <v>32.358499999999999</v>
      </c>
      <c r="IF24">
        <v>32.265700000000002</v>
      </c>
      <c r="IG24">
        <v>4.0202499999999999</v>
      </c>
      <c r="IH24">
        <v>42.433799999999998</v>
      </c>
      <c r="II24">
        <v>65.464299999999994</v>
      </c>
      <c r="IJ24">
        <v>27.194199999999999</v>
      </c>
      <c r="IK24">
        <v>20</v>
      </c>
      <c r="IL24">
        <v>25.543700000000001</v>
      </c>
      <c r="IM24">
        <v>99.897499999999994</v>
      </c>
      <c r="IN24">
        <v>100.726</v>
      </c>
    </row>
    <row r="25" spans="1:248" x14ac:dyDescent="0.3">
      <c r="A25">
        <v>9</v>
      </c>
      <c r="B25">
        <v>1658415991.5999999</v>
      </c>
      <c r="C25">
        <v>1082</v>
      </c>
      <c r="D25" t="s">
        <v>423</v>
      </c>
      <c r="E25" t="s">
        <v>424</v>
      </c>
      <c r="F25" t="s">
        <v>374</v>
      </c>
      <c r="G25" t="s">
        <v>375</v>
      </c>
      <c r="H25" t="s">
        <v>376</v>
      </c>
      <c r="I25" t="s">
        <v>377</v>
      </c>
      <c r="J25" t="s">
        <v>378</v>
      </c>
      <c r="K25">
        <f t="shared" si="0"/>
        <v>4.9241126501271593</v>
      </c>
      <c r="L25">
        <v>1658415991.5999999</v>
      </c>
      <c r="M25">
        <f t="shared" si="1"/>
        <v>5.6934031549877775E-3</v>
      </c>
      <c r="N25">
        <f t="shared" si="2"/>
        <v>5.6934031549877773</v>
      </c>
      <c r="O25">
        <f t="shared" si="3"/>
        <v>25.744313227255262</v>
      </c>
      <c r="P25">
        <f t="shared" si="4"/>
        <v>366.64</v>
      </c>
      <c r="Q25">
        <f t="shared" si="5"/>
        <v>276.97679633079662</v>
      </c>
      <c r="R25">
        <f t="shared" si="6"/>
        <v>27.386064534064928</v>
      </c>
      <c r="S25">
        <f t="shared" si="7"/>
        <v>36.251508551559994</v>
      </c>
      <c r="T25">
        <f t="shared" si="8"/>
        <v>0.53486059754043858</v>
      </c>
      <c r="U25">
        <f>IF(LEFT(BW25,1)&lt;&gt;"0",IF(LEFT(BW25,1)="1",3,#REF!),$D$5+$E$5*(CM25*CF25/($K$5*1000))+$F$5*(CM25*CF25/($K$5*1000))*MAX(MIN(BU25,$J$5),$I$5)*MAX(MIN(BU25,$J$5),$I$5)+$G$5*MAX(MIN(BU25,$J$5),$I$5)*(CM25*CF25/($K$5*1000))+$H$5*(CM25*CF25/($K$5*1000))*(CM25*CF25/($K$5*1000)))</f>
        <v>2.9081821708385407</v>
      </c>
      <c r="V25">
        <f t="shared" si="9"/>
        <v>0.48561736570143715</v>
      </c>
      <c r="W25">
        <f t="shared" si="10"/>
        <v>0.30755646740451464</v>
      </c>
      <c r="X25">
        <f t="shared" si="11"/>
        <v>289.58025629207162</v>
      </c>
      <c r="Y25">
        <f t="shared" si="12"/>
        <v>31.098583638908273</v>
      </c>
      <c r="Z25">
        <f t="shared" si="13"/>
        <v>29.983000000000001</v>
      </c>
      <c r="AA25">
        <f t="shared" si="14"/>
        <v>4.2562913575053756</v>
      </c>
      <c r="AB25">
        <f t="shared" si="15"/>
        <v>70.127202310888848</v>
      </c>
      <c r="AC25">
        <f t="shared" si="16"/>
        <v>3.1404362294405499</v>
      </c>
      <c r="AD25">
        <f t="shared" si="17"/>
        <v>4.4781997940233325</v>
      </c>
      <c r="AE25">
        <f t="shared" si="18"/>
        <v>1.1158551280648257</v>
      </c>
      <c r="AF25">
        <f t="shared" si="19"/>
        <v>-251.07907913496098</v>
      </c>
      <c r="AG25">
        <f t="shared" si="20"/>
        <v>139.16318010161385</v>
      </c>
      <c r="AH25">
        <f t="shared" si="21"/>
        <v>10.685053098193796</v>
      </c>
      <c r="AI25">
        <f t="shared" si="22"/>
        <v>188.3494103569183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51570.132347395796</v>
      </c>
      <c r="AO25" t="s">
        <v>379</v>
      </c>
      <c r="AP25">
        <v>10238.9</v>
      </c>
      <c r="AQ25">
        <v>302.21199999999999</v>
      </c>
      <c r="AR25">
        <v>4052.3</v>
      </c>
      <c r="AS25">
        <f t="shared" si="26"/>
        <v>0.92542210596451402</v>
      </c>
      <c r="AT25">
        <v>-0.32343011824092421</v>
      </c>
      <c r="AU25" t="s">
        <v>425</v>
      </c>
      <c r="AV25">
        <v>10337.1</v>
      </c>
      <c r="AW25">
        <v>999.44326923076926</v>
      </c>
      <c r="AX25">
        <v>1477.29</v>
      </c>
      <c r="AY25">
        <f t="shared" si="27"/>
        <v>0.32346169727624952</v>
      </c>
      <c r="AZ25">
        <v>0.5</v>
      </c>
      <c r="BA25">
        <f t="shared" si="28"/>
        <v>1513.2600001513324</v>
      </c>
      <c r="BB25">
        <f t="shared" si="29"/>
        <v>25.744313227255262</v>
      </c>
      <c r="BC25">
        <f t="shared" si="30"/>
        <v>244.74082403460378</v>
      </c>
      <c r="BD25">
        <f t="shared" si="31"/>
        <v>1.7226215814129298E-2</v>
      </c>
      <c r="BE25">
        <f t="shared" si="32"/>
        <v>1.7430633118751229</v>
      </c>
      <c r="BF25">
        <f t="shared" si="33"/>
        <v>267.44566999027421</v>
      </c>
      <c r="BG25" t="s">
        <v>426</v>
      </c>
      <c r="BH25">
        <v>659.99</v>
      </c>
      <c r="BI25">
        <f t="shared" si="34"/>
        <v>659.99</v>
      </c>
      <c r="BJ25">
        <f t="shared" si="35"/>
        <v>0.55324276208462786</v>
      </c>
      <c r="BK25">
        <f t="shared" si="36"/>
        <v>0.58466503214147891</v>
      </c>
      <c r="BL25">
        <f t="shared" si="37"/>
        <v>0.75907272625438116</v>
      </c>
      <c r="BM25">
        <f t="shared" si="38"/>
        <v>0.40665107403017564</v>
      </c>
      <c r="BN25">
        <f t="shared" si="39"/>
        <v>0.68665321987110706</v>
      </c>
      <c r="BO25">
        <f t="shared" si="40"/>
        <v>0.38608802164433548</v>
      </c>
      <c r="BP25">
        <f t="shared" si="41"/>
        <v>0.61391197835566458</v>
      </c>
      <c r="BQ25">
        <f t="shared" si="42"/>
        <v>1800.09</v>
      </c>
      <c r="BR25">
        <f t="shared" si="43"/>
        <v>1513.2600001513324</v>
      </c>
      <c r="BS25">
        <f t="shared" si="44"/>
        <v>0.84065796718571428</v>
      </c>
      <c r="BT25">
        <f t="shared" si="45"/>
        <v>0.16086987666842859</v>
      </c>
      <c r="BU25">
        <v>6</v>
      </c>
      <c r="BV25">
        <v>0.5</v>
      </c>
      <c r="BW25" t="s">
        <v>382</v>
      </c>
      <c r="BX25">
        <v>1658415991.5999999</v>
      </c>
      <c r="BY25">
        <v>366.64</v>
      </c>
      <c r="BZ25">
        <v>400.02100000000002</v>
      </c>
      <c r="CA25">
        <v>31.761700000000001</v>
      </c>
      <c r="CB25">
        <v>25.15</v>
      </c>
      <c r="CC25">
        <v>368.29199999999997</v>
      </c>
      <c r="CD25">
        <v>31.366299999999999</v>
      </c>
      <c r="CE25">
        <v>500.25599999999997</v>
      </c>
      <c r="CF25">
        <v>98.775099999999995</v>
      </c>
      <c r="CG25">
        <v>9.98415E-2</v>
      </c>
      <c r="CH25">
        <v>30.8706</v>
      </c>
      <c r="CI25">
        <v>29.983000000000001</v>
      </c>
      <c r="CJ25">
        <v>999.9</v>
      </c>
      <c r="CK25">
        <v>0</v>
      </c>
      <c r="CL25">
        <v>0</v>
      </c>
      <c r="CM25">
        <v>10001.200000000001</v>
      </c>
      <c r="CN25">
        <v>0</v>
      </c>
      <c r="CO25">
        <v>1.91117E-3</v>
      </c>
      <c r="CP25">
        <v>-33.380699999999997</v>
      </c>
      <c r="CQ25">
        <v>378.66699999999997</v>
      </c>
      <c r="CR25">
        <v>410.34100000000001</v>
      </c>
      <c r="CS25">
        <v>6.6116999999999999</v>
      </c>
      <c r="CT25">
        <v>400.02100000000002</v>
      </c>
      <c r="CU25">
        <v>25.15</v>
      </c>
      <c r="CV25">
        <v>3.1372599999999999</v>
      </c>
      <c r="CW25">
        <v>2.4841899999999999</v>
      </c>
      <c r="CX25">
        <v>24.774899999999999</v>
      </c>
      <c r="CY25">
        <v>20.923300000000001</v>
      </c>
      <c r="CZ25">
        <v>1800.09</v>
      </c>
      <c r="DA25">
        <v>0.97800799999999999</v>
      </c>
      <c r="DB25">
        <v>2.1991500000000001E-2</v>
      </c>
      <c r="DC25">
        <v>0</v>
      </c>
      <c r="DD25">
        <v>1001.5</v>
      </c>
      <c r="DE25">
        <v>4.9997699999999998</v>
      </c>
      <c r="DF25">
        <v>20158.8</v>
      </c>
      <c r="DG25">
        <v>15785.3</v>
      </c>
      <c r="DH25">
        <v>43.625</v>
      </c>
      <c r="DI25">
        <v>44.625</v>
      </c>
      <c r="DJ25">
        <v>43.125</v>
      </c>
      <c r="DK25">
        <v>43.875</v>
      </c>
      <c r="DL25">
        <v>44.561999999999998</v>
      </c>
      <c r="DM25">
        <v>1755.61</v>
      </c>
      <c r="DN25">
        <v>39.479999999999997</v>
      </c>
      <c r="DO25">
        <v>0</v>
      </c>
      <c r="DP25">
        <v>167.70000004768369</v>
      </c>
      <c r="DQ25">
        <v>0</v>
      </c>
      <c r="DR25">
        <v>999.44326923076926</v>
      </c>
      <c r="DS25">
        <v>15.73555557125114</v>
      </c>
      <c r="DT25">
        <v>275.22051286082211</v>
      </c>
      <c r="DU25">
        <v>20125.192307692309</v>
      </c>
      <c r="DV25">
        <v>15</v>
      </c>
      <c r="DW25">
        <v>1658415905.5999999</v>
      </c>
      <c r="DX25" t="s">
        <v>427</v>
      </c>
      <c r="DY25">
        <v>1658415893.5999999</v>
      </c>
      <c r="DZ25">
        <v>1658415905.5999999</v>
      </c>
      <c r="EA25">
        <v>9</v>
      </c>
      <c r="EB25">
        <v>-0.51900000000000002</v>
      </c>
      <c r="EC25">
        <v>-4.0000000000000001E-3</v>
      </c>
      <c r="ED25">
        <v>-1.6279999999999999</v>
      </c>
      <c r="EE25">
        <v>0.36299999999999999</v>
      </c>
      <c r="EF25">
        <v>400</v>
      </c>
      <c r="EG25">
        <v>26</v>
      </c>
      <c r="EH25">
        <v>7.0000000000000007E-2</v>
      </c>
      <c r="EI25">
        <v>0.01</v>
      </c>
      <c r="EJ25">
        <v>25.489638780570729</v>
      </c>
      <c r="EK25">
        <v>0.99287800479716204</v>
      </c>
      <c r="EL25">
        <v>0.15051313119791429</v>
      </c>
      <c r="EM25">
        <v>1</v>
      </c>
      <c r="EN25">
        <v>0.53399676229653181</v>
      </c>
      <c r="EO25">
        <v>-1.0606508876229071E-2</v>
      </c>
      <c r="EP25">
        <v>2.1589620169261419E-3</v>
      </c>
      <c r="EQ25">
        <v>1</v>
      </c>
      <c r="ER25">
        <v>2</v>
      </c>
      <c r="ES25">
        <v>2</v>
      </c>
      <c r="ET25" t="s">
        <v>384</v>
      </c>
      <c r="EU25">
        <v>2.9640599999999999</v>
      </c>
      <c r="EV25">
        <v>2.69909</v>
      </c>
      <c r="EW25">
        <v>9.0258500000000005E-2</v>
      </c>
      <c r="EX25">
        <v>9.5501000000000003E-2</v>
      </c>
      <c r="EY25">
        <v>0.137991</v>
      </c>
      <c r="EZ25">
        <v>0.113964</v>
      </c>
      <c r="FA25">
        <v>31022.3</v>
      </c>
      <c r="FB25">
        <v>19831.3</v>
      </c>
      <c r="FC25">
        <v>32009.200000000001</v>
      </c>
      <c r="FD25">
        <v>25061</v>
      </c>
      <c r="FE25">
        <v>38134.9</v>
      </c>
      <c r="FF25">
        <v>38511.800000000003</v>
      </c>
      <c r="FG25">
        <v>45947.1</v>
      </c>
      <c r="FH25">
        <v>45485.1</v>
      </c>
      <c r="FI25">
        <v>1.9357500000000001</v>
      </c>
      <c r="FJ25">
        <v>1.8335999999999999</v>
      </c>
      <c r="FK25">
        <v>2.0105399999999999E-2</v>
      </c>
      <c r="FL25">
        <v>0</v>
      </c>
      <c r="FM25">
        <v>29.6557</v>
      </c>
      <c r="FN25">
        <v>999.9</v>
      </c>
      <c r="FO25">
        <v>59.4</v>
      </c>
      <c r="FP25">
        <v>37.200000000000003</v>
      </c>
      <c r="FQ25">
        <v>38.331099999999999</v>
      </c>
      <c r="FR25">
        <v>63.991599999999998</v>
      </c>
      <c r="FS25">
        <v>16.3582</v>
      </c>
      <c r="FT25">
        <v>1</v>
      </c>
      <c r="FU25">
        <v>0.41384900000000002</v>
      </c>
      <c r="FV25">
        <v>2.0794600000000001</v>
      </c>
      <c r="FW25">
        <v>20.216000000000001</v>
      </c>
      <c r="FX25">
        <v>5.23346</v>
      </c>
      <c r="FY25">
        <v>11.950100000000001</v>
      </c>
      <c r="FZ25">
        <v>4.9858000000000002</v>
      </c>
      <c r="GA25">
        <v>3.2899500000000002</v>
      </c>
      <c r="GB25">
        <v>4258.8999999999996</v>
      </c>
      <c r="GC25">
        <v>9999</v>
      </c>
      <c r="GD25">
        <v>9999</v>
      </c>
      <c r="GE25">
        <v>61.4</v>
      </c>
      <c r="GF25">
        <v>1.8668400000000001</v>
      </c>
      <c r="GG25">
        <v>1.86917</v>
      </c>
      <c r="GH25">
        <v>1.86687</v>
      </c>
      <c r="GI25">
        <v>1.86731</v>
      </c>
      <c r="GJ25">
        <v>1.8624499999999999</v>
      </c>
      <c r="GK25">
        <v>1.8651</v>
      </c>
      <c r="GL25">
        <v>1.8685700000000001</v>
      </c>
      <c r="GM25">
        <v>1.8689</v>
      </c>
      <c r="GN25">
        <v>5</v>
      </c>
      <c r="GO25">
        <v>0</v>
      </c>
      <c r="GP25">
        <v>0</v>
      </c>
      <c r="GQ25">
        <v>0</v>
      </c>
      <c r="GR25" t="s">
        <v>385</v>
      </c>
      <c r="GS25" t="s">
        <v>386</v>
      </c>
      <c r="GT25" t="s">
        <v>387</v>
      </c>
      <c r="GU25" t="s">
        <v>387</v>
      </c>
      <c r="GV25" t="s">
        <v>387</v>
      </c>
      <c r="GW25" t="s">
        <v>387</v>
      </c>
      <c r="GX25">
        <v>0</v>
      </c>
      <c r="GY25">
        <v>100</v>
      </c>
      <c r="GZ25">
        <v>100</v>
      </c>
      <c r="HA25">
        <v>-1.6519999999999999</v>
      </c>
      <c r="HB25">
        <v>0.39539999999999997</v>
      </c>
      <c r="HC25">
        <v>-2.077456355780285</v>
      </c>
      <c r="HD25">
        <v>1.6145137170229321E-3</v>
      </c>
      <c r="HE25">
        <v>-1.407043735234338E-6</v>
      </c>
      <c r="HF25">
        <v>4.3622850327847239E-10</v>
      </c>
      <c r="HG25">
        <v>0.39530868789007712</v>
      </c>
      <c r="HH25">
        <v>0</v>
      </c>
      <c r="HI25">
        <v>0</v>
      </c>
      <c r="HJ25">
        <v>0</v>
      </c>
      <c r="HK25">
        <v>2</v>
      </c>
      <c r="HL25">
        <v>2094</v>
      </c>
      <c r="HM25">
        <v>1</v>
      </c>
      <c r="HN25">
        <v>26</v>
      </c>
      <c r="HO25">
        <v>1.6</v>
      </c>
      <c r="HP25">
        <v>1.4</v>
      </c>
      <c r="HQ25">
        <v>1.0510299999999999</v>
      </c>
      <c r="HR25">
        <v>2.5891099999999998</v>
      </c>
      <c r="HS25">
        <v>1.4978</v>
      </c>
      <c r="HT25">
        <v>2.3095699999999999</v>
      </c>
      <c r="HU25">
        <v>1.49902</v>
      </c>
      <c r="HV25">
        <v>2.3010299999999999</v>
      </c>
      <c r="HW25">
        <v>42.8583</v>
      </c>
      <c r="HX25">
        <v>24.008700000000001</v>
      </c>
      <c r="HY25">
        <v>18</v>
      </c>
      <c r="HZ25">
        <v>505.995</v>
      </c>
      <c r="IA25">
        <v>478.61</v>
      </c>
      <c r="IB25">
        <v>27.090499999999999</v>
      </c>
      <c r="IC25">
        <v>32.653199999999998</v>
      </c>
      <c r="ID25">
        <v>30.0002</v>
      </c>
      <c r="IE25">
        <v>32.4786</v>
      </c>
      <c r="IF25">
        <v>32.385100000000001</v>
      </c>
      <c r="IG25">
        <v>21.055</v>
      </c>
      <c r="IH25">
        <v>44.016199999999998</v>
      </c>
      <c r="II25">
        <v>56.946199999999997</v>
      </c>
      <c r="IJ25">
        <v>27.091100000000001</v>
      </c>
      <c r="IK25">
        <v>400</v>
      </c>
      <c r="IL25">
        <v>25.1325</v>
      </c>
      <c r="IM25">
        <v>99.875200000000007</v>
      </c>
      <c r="IN25">
        <v>100.71</v>
      </c>
    </row>
    <row r="26" spans="1:248" x14ac:dyDescent="0.3">
      <c r="A26">
        <v>10</v>
      </c>
      <c r="B26">
        <v>1658416132.5999999</v>
      </c>
      <c r="C26">
        <v>1223</v>
      </c>
      <c r="D26" t="s">
        <v>428</v>
      </c>
      <c r="E26" t="s">
        <v>429</v>
      </c>
      <c r="F26" t="s">
        <v>374</v>
      </c>
      <c r="G26" t="s">
        <v>375</v>
      </c>
      <c r="H26" t="s">
        <v>376</v>
      </c>
      <c r="I26" t="s">
        <v>377</v>
      </c>
      <c r="J26" t="s">
        <v>378</v>
      </c>
      <c r="K26">
        <f t="shared" si="0"/>
        <v>5.097379117175735</v>
      </c>
      <c r="L26">
        <v>1658416132.5999999</v>
      </c>
      <c r="M26">
        <f t="shared" si="1"/>
        <v>5.906808206471552E-3</v>
      </c>
      <c r="N26">
        <f t="shared" si="2"/>
        <v>5.9068082064715517</v>
      </c>
      <c r="O26">
        <f t="shared" si="3"/>
        <v>26.547663354618567</v>
      </c>
      <c r="P26">
        <f t="shared" si="4"/>
        <v>365.63600000000002</v>
      </c>
      <c r="Q26">
        <f t="shared" si="5"/>
        <v>276.90098405922117</v>
      </c>
      <c r="R26">
        <f t="shared" si="6"/>
        <v>27.379728953721628</v>
      </c>
      <c r="S26">
        <f t="shared" si="7"/>
        <v>36.153770307952001</v>
      </c>
      <c r="T26">
        <f t="shared" si="8"/>
        <v>0.5595094514352249</v>
      </c>
      <c r="U26">
        <f>IF(LEFT(BW26,1)&lt;&gt;"0",IF(LEFT(BW26,1)="1",3,#REF!),$D$5+$E$5*(CM26*CF26/($K$5*1000))+$F$5*(CM26*CF26/($K$5*1000))*MAX(MIN(BU26,$J$5),$I$5)*MAX(MIN(BU26,$J$5),$I$5)+$G$5*MAX(MIN(BU26,$J$5),$I$5)*(CM26*CF26/($K$5*1000))+$H$5*(CM26*CF26/($K$5*1000))*(CM26*CF26/($K$5*1000)))</f>
        <v>2.9091210147148963</v>
      </c>
      <c r="V26">
        <f t="shared" si="9"/>
        <v>0.50588181364778495</v>
      </c>
      <c r="W26">
        <f t="shared" si="10"/>
        <v>0.3205649361555763</v>
      </c>
      <c r="X26">
        <f t="shared" si="11"/>
        <v>289.55950829209274</v>
      </c>
      <c r="Y26">
        <f t="shared" si="12"/>
        <v>31.092375224691814</v>
      </c>
      <c r="Z26">
        <f t="shared" si="13"/>
        <v>30.014900000000001</v>
      </c>
      <c r="AA26">
        <f t="shared" si="14"/>
        <v>4.2640974120021067</v>
      </c>
      <c r="AB26">
        <f t="shared" si="15"/>
        <v>70.205248800679072</v>
      </c>
      <c r="AC26">
        <f t="shared" si="16"/>
        <v>3.152860002952</v>
      </c>
      <c r="AD26">
        <f t="shared" si="17"/>
        <v>4.490917782947168</v>
      </c>
      <c r="AE26">
        <f t="shared" si="18"/>
        <v>1.1112374090501067</v>
      </c>
      <c r="AF26">
        <f t="shared" si="19"/>
        <v>-260.49024190539546</v>
      </c>
      <c r="AG26">
        <f t="shared" si="20"/>
        <v>141.99979620436324</v>
      </c>
      <c r="AH26">
        <f t="shared" si="21"/>
        <v>10.903730225876279</v>
      </c>
      <c r="AI26">
        <f t="shared" si="22"/>
        <v>181.97279281693682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51588.353065874602</v>
      </c>
      <c r="AO26" t="s">
        <v>379</v>
      </c>
      <c r="AP26">
        <v>10238.9</v>
      </c>
      <c r="AQ26">
        <v>302.21199999999999</v>
      </c>
      <c r="AR26">
        <v>4052.3</v>
      </c>
      <c r="AS26">
        <f t="shared" si="26"/>
        <v>0.92542210596451402</v>
      </c>
      <c r="AT26">
        <v>-0.32343011824092421</v>
      </c>
      <c r="AU26" t="s">
        <v>430</v>
      </c>
      <c r="AV26">
        <v>10338.200000000001</v>
      </c>
      <c r="AW26">
        <v>1031.7364</v>
      </c>
      <c r="AX26">
        <v>1543.9</v>
      </c>
      <c r="AY26">
        <f t="shared" si="27"/>
        <v>0.33173366150657435</v>
      </c>
      <c r="AZ26">
        <v>0.5</v>
      </c>
      <c r="BA26">
        <f t="shared" si="28"/>
        <v>1513.1508001513434</v>
      </c>
      <c r="BB26">
        <f t="shared" si="29"/>
        <v>26.547663354618567</v>
      </c>
      <c r="BC26">
        <f t="shared" si="30"/>
        <v>250.98152767290395</v>
      </c>
      <c r="BD26">
        <f t="shared" si="31"/>
        <v>1.7758371122145844E-2</v>
      </c>
      <c r="BE26">
        <f t="shared" si="32"/>
        <v>1.6247166267245288</v>
      </c>
      <c r="BF26">
        <f t="shared" si="33"/>
        <v>269.55105299130048</v>
      </c>
      <c r="BG26" t="s">
        <v>431</v>
      </c>
      <c r="BH26">
        <v>666.79</v>
      </c>
      <c r="BI26">
        <f t="shared" si="34"/>
        <v>666.79</v>
      </c>
      <c r="BJ26">
        <f t="shared" si="35"/>
        <v>0.56811321976811979</v>
      </c>
      <c r="BK26">
        <f t="shared" si="36"/>
        <v>0.58392174299688748</v>
      </c>
      <c r="BL26">
        <f t="shared" si="37"/>
        <v>0.74092234257172473</v>
      </c>
      <c r="BM26">
        <f t="shared" si="38"/>
        <v>0.41247366488199938</v>
      </c>
      <c r="BN26">
        <f t="shared" si="39"/>
        <v>0.66889097002523679</v>
      </c>
      <c r="BO26">
        <f t="shared" si="40"/>
        <v>0.37737660415285784</v>
      </c>
      <c r="BP26">
        <f t="shared" si="41"/>
        <v>0.6226233958471421</v>
      </c>
      <c r="BQ26">
        <f t="shared" si="42"/>
        <v>1799.96</v>
      </c>
      <c r="BR26">
        <f t="shared" si="43"/>
        <v>1513.1508001513434</v>
      </c>
      <c r="BS26">
        <f t="shared" si="44"/>
        <v>0.84065801470662871</v>
      </c>
      <c r="BT26">
        <f t="shared" si="45"/>
        <v>0.16086996838379339</v>
      </c>
      <c r="BU26">
        <v>6</v>
      </c>
      <c r="BV26">
        <v>0.5</v>
      </c>
      <c r="BW26" t="s">
        <v>382</v>
      </c>
      <c r="BX26">
        <v>1658416132.5999999</v>
      </c>
      <c r="BY26">
        <v>365.63600000000002</v>
      </c>
      <c r="BZ26">
        <v>400.05900000000003</v>
      </c>
      <c r="CA26">
        <v>31.885999999999999</v>
      </c>
      <c r="CB26">
        <v>25.029</v>
      </c>
      <c r="CC26">
        <v>367.37700000000001</v>
      </c>
      <c r="CD26">
        <v>31.484000000000002</v>
      </c>
      <c r="CE26">
        <v>500.37599999999998</v>
      </c>
      <c r="CF26">
        <v>98.778800000000004</v>
      </c>
      <c r="CG26">
        <v>0.100332</v>
      </c>
      <c r="CH26">
        <v>30.920300000000001</v>
      </c>
      <c r="CI26">
        <v>30.014900000000001</v>
      </c>
      <c r="CJ26">
        <v>999.9</v>
      </c>
      <c r="CK26">
        <v>0</v>
      </c>
      <c r="CL26">
        <v>0</v>
      </c>
      <c r="CM26">
        <v>10006.200000000001</v>
      </c>
      <c r="CN26">
        <v>0</v>
      </c>
      <c r="CO26">
        <v>1.91117E-3</v>
      </c>
      <c r="CP26">
        <v>-34.423299999999998</v>
      </c>
      <c r="CQ26">
        <v>377.678</v>
      </c>
      <c r="CR26">
        <v>410.32900000000001</v>
      </c>
      <c r="CS26">
        <v>6.8570399999999996</v>
      </c>
      <c r="CT26">
        <v>400.05900000000003</v>
      </c>
      <c r="CU26">
        <v>25.029</v>
      </c>
      <c r="CV26">
        <v>3.1496599999999999</v>
      </c>
      <c r="CW26">
        <v>2.4723299999999999</v>
      </c>
      <c r="CX26">
        <v>24.841000000000001</v>
      </c>
      <c r="CY26">
        <v>20.845500000000001</v>
      </c>
      <c r="CZ26">
        <v>1799.96</v>
      </c>
      <c r="DA26">
        <v>0.97800500000000001</v>
      </c>
      <c r="DB26">
        <v>2.1995199999999999E-2</v>
      </c>
      <c r="DC26">
        <v>0</v>
      </c>
      <c r="DD26">
        <v>1033.6099999999999</v>
      </c>
      <c r="DE26">
        <v>4.9997699999999998</v>
      </c>
      <c r="DF26">
        <v>20746.099999999999</v>
      </c>
      <c r="DG26">
        <v>15784.1</v>
      </c>
      <c r="DH26">
        <v>43.561999999999998</v>
      </c>
      <c r="DI26">
        <v>44.625</v>
      </c>
      <c r="DJ26">
        <v>43.125</v>
      </c>
      <c r="DK26">
        <v>43.811999999999998</v>
      </c>
      <c r="DL26">
        <v>44.5</v>
      </c>
      <c r="DM26">
        <v>1755.48</v>
      </c>
      <c r="DN26">
        <v>39.479999999999997</v>
      </c>
      <c r="DO26">
        <v>0</v>
      </c>
      <c r="DP26">
        <v>140.70000004768369</v>
      </c>
      <c r="DQ26">
        <v>0</v>
      </c>
      <c r="DR26">
        <v>1031.7364</v>
      </c>
      <c r="DS26">
        <v>15.096923038056969</v>
      </c>
      <c r="DT26">
        <v>343.4384609502701</v>
      </c>
      <c r="DU26">
        <v>20705.736000000001</v>
      </c>
      <c r="DV26">
        <v>15</v>
      </c>
      <c r="DW26">
        <v>1658416093.5999999</v>
      </c>
      <c r="DX26" t="s">
        <v>432</v>
      </c>
      <c r="DY26">
        <v>1658416077.5999999</v>
      </c>
      <c r="DZ26">
        <v>1658416093.5999999</v>
      </c>
      <c r="EA26">
        <v>10</v>
      </c>
      <c r="EB26">
        <v>-8.8999999999999996E-2</v>
      </c>
      <c r="EC26">
        <v>7.0000000000000001E-3</v>
      </c>
      <c r="ED26">
        <v>-1.716</v>
      </c>
      <c r="EE26">
        <v>0.34399999999999997</v>
      </c>
      <c r="EF26">
        <v>400</v>
      </c>
      <c r="EG26">
        <v>25</v>
      </c>
      <c r="EH26">
        <v>0.08</v>
      </c>
      <c r="EI26">
        <v>0.01</v>
      </c>
      <c r="EJ26">
        <v>26.5492352342503</v>
      </c>
      <c r="EK26">
        <v>-0.29795249688342568</v>
      </c>
      <c r="EL26">
        <v>7.4140371675804922E-2</v>
      </c>
      <c r="EM26">
        <v>1</v>
      </c>
      <c r="EN26">
        <v>0.55092079220907053</v>
      </c>
      <c r="EO26">
        <v>9.335436130513923E-2</v>
      </c>
      <c r="EP26">
        <v>1.9385468684083931E-2</v>
      </c>
      <c r="EQ26">
        <v>1</v>
      </c>
      <c r="ER26">
        <v>2</v>
      </c>
      <c r="ES26">
        <v>2</v>
      </c>
      <c r="ET26" t="s">
        <v>384</v>
      </c>
      <c r="EU26">
        <v>2.96435</v>
      </c>
      <c r="EV26">
        <v>2.6996199999999999</v>
      </c>
      <c r="EW26">
        <v>9.0076500000000004E-2</v>
      </c>
      <c r="EX26">
        <v>9.5499600000000004E-2</v>
      </c>
      <c r="EY26">
        <v>0.13833400000000001</v>
      </c>
      <c r="EZ26">
        <v>0.113578</v>
      </c>
      <c r="FA26">
        <v>31026.799999999999</v>
      </c>
      <c r="FB26">
        <v>19831.900000000001</v>
      </c>
      <c r="FC26">
        <v>32007.599999999999</v>
      </c>
      <c r="FD26">
        <v>25061.9</v>
      </c>
      <c r="FE26">
        <v>38118.1</v>
      </c>
      <c r="FF26">
        <v>38529.800000000003</v>
      </c>
      <c r="FG26">
        <v>45945.2</v>
      </c>
      <c r="FH26">
        <v>45486.6</v>
      </c>
      <c r="FI26">
        <v>1.9356800000000001</v>
      </c>
      <c r="FJ26">
        <v>1.82792</v>
      </c>
      <c r="FK26">
        <v>2.1241599999999999E-2</v>
      </c>
      <c r="FL26">
        <v>0</v>
      </c>
      <c r="FM26">
        <v>29.6691</v>
      </c>
      <c r="FN26">
        <v>999.9</v>
      </c>
      <c r="FO26">
        <v>58.1</v>
      </c>
      <c r="FP26">
        <v>37.700000000000003</v>
      </c>
      <c r="FQ26">
        <v>38.521099999999997</v>
      </c>
      <c r="FR26">
        <v>64.051599999999993</v>
      </c>
      <c r="FS26">
        <v>16.105799999999999</v>
      </c>
      <c r="FT26">
        <v>1</v>
      </c>
      <c r="FU26">
        <v>0.41547499999999998</v>
      </c>
      <c r="FV26">
        <v>2.2361800000000001</v>
      </c>
      <c r="FW26">
        <v>20.213699999999999</v>
      </c>
      <c r="FX26">
        <v>5.2331599999999998</v>
      </c>
      <c r="FY26">
        <v>11.950100000000001</v>
      </c>
      <c r="FZ26">
        <v>4.9855499999999999</v>
      </c>
      <c r="GA26">
        <v>3.2898000000000001</v>
      </c>
      <c r="GB26">
        <v>4261.7</v>
      </c>
      <c r="GC26">
        <v>9999</v>
      </c>
      <c r="GD26">
        <v>9999</v>
      </c>
      <c r="GE26">
        <v>61.4</v>
      </c>
      <c r="GF26">
        <v>1.8668199999999999</v>
      </c>
      <c r="GG26">
        <v>1.86917</v>
      </c>
      <c r="GH26">
        <v>1.86686</v>
      </c>
      <c r="GI26">
        <v>1.8673</v>
      </c>
      <c r="GJ26">
        <v>1.8624099999999999</v>
      </c>
      <c r="GK26">
        <v>1.8651</v>
      </c>
      <c r="GL26">
        <v>1.86853</v>
      </c>
      <c r="GM26">
        <v>1.8689</v>
      </c>
      <c r="GN26">
        <v>5</v>
      </c>
      <c r="GO26">
        <v>0</v>
      </c>
      <c r="GP26">
        <v>0</v>
      </c>
      <c r="GQ26">
        <v>0</v>
      </c>
      <c r="GR26" t="s">
        <v>385</v>
      </c>
      <c r="GS26" t="s">
        <v>386</v>
      </c>
      <c r="GT26" t="s">
        <v>387</v>
      </c>
      <c r="GU26" t="s">
        <v>387</v>
      </c>
      <c r="GV26" t="s">
        <v>387</v>
      </c>
      <c r="GW26" t="s">
        <v>387</v>
      </c>
      <c r="GX26">
        <v>0</v>
      </c>
      <c r="GY26">
        <v>100</v>
      </c>
      <c r="GZ26">
        <v>100</v>
      </c>
      <c r="HA26">
        <v>-1.7410000000000001</v>
      </c>
      <c r="HB26">
        <v>0.40200000000000002</v>
      </c>
      <c r="HC26">
        <v>-2.166186738464432</v>
      </c>
      <c r="HD26">
        <v>1.6145137170229321E-3</v>
      </c>
      <c r="HE26">
        <v>-1.407043735234338E-6</v>
      </c>
      <c r="HF26">
        <v>4.3622850327847239E-10</v>
      </c>
      <c r="HG26">
        <v>0.40196758951475031</v>
      </c>
      <c r="HH26">
        <v>0</v>
      </c>
      <c r="HI26">
        <v>0</v>
      </c>
      <c r="HJ26">
        <v>0</v>
      </c>
      <c r="HK26">
        <v>2</v>
      </c>
      <c r="HL26">
        <v>2094</v>
      </c>
      <c r="HM26">
        <v>1</v>
      </c>
      <c r="HN26">
        <v>26</v>
      </c>
      <c r="HO26">
        <v>0.9</v>
      </c>
      <c r="HP26">
        <v>0.7</v>
      </c>
      <c r="HQ26">
        <v>1.0510299999999999</v>
      </c>
      <c r="HR26">
        <v>2.5830099999999998</v>
      </c>
      <c r="HS26">
        <v>1.4978</v>
      </c>
      <c r="HT26">
        <v>2.3083499999999999</v>
      </c>
      <c r="HU26">
        <v>1.49902</v>
      </c>
      <c r="HV26">
        <v>2.4133300000000002</v>
      </c>
      <c r="HW26">
        <v>43.236199999999997</v>
      </c>
      <c r="HX26">
        <v>24.017499999999998</v>
      </c>
      <c r="HY26">
        <v>18</v>
      </c>
      <c r="HZ26">
        <v>506.28</v>
      </c>
      <c r="IA26">
        <v>475.13600000000002</v>
      </c>
      <c r="IB26">
        <v>27.1098</v>
      </c>
      <c r="IC26">
        <v>32.679299999999998</v>
      </c>
      <c r="ID26">
        <v>30.0001</v>
      </c>
      <c r="IE26">
        <v>32.521700000000003</v>
      </c>
      <c r="IF26">
        <v>32.43</v>
      </c>
      <c r="IG26">
        <v>21.0581</v>
      </c>
      <c r="IH26">
        <v>44.734000000000002</v>
      </c>
      <c r="II26">
        <v>50.257100000000001</v>
      </c>
      <c r="IJ26">
        <v>27.102399999999999</v>
      </c>
      <c r="IK26">
        <v>400</v>
      </c>
      <c r="IL26">
        <v>24.964300000000001</v>
      </c>
      <c r="IM26">
        <v>99.870500000000007</v>
      </c>
      <c r="IN26">
        <v>100.71299999999999</v>
      </c>
    </row>
    <row r="27" spans="1:248" x14ac:dyDescent="0.3">
      <c r="A27">
        <v>11</v>
      </c>
      <c r="B27">
        <v>1658416257.5999999</v>
      </c>
      <c r="C27">
        <v>1348</v>
      </c>
      <c r="D27" t="s">
        <v>433</v>
      </c>
      <c r="E27" t="s">
        <v>434</v>
      </c>
      <c r="F27" t="s">
        <v>374</v>
      </c>
      <c r="G27" t="s">
        <v>375</v>
      </c>
      <c r="H27" t="s">
        <v>376</v>
      </c>
      <c r="I27" t="s">
        <v>377</v>
      </c>
      <c r="J27" t="s">
        <v>378</v>
      </c>
      <c r="K27">
        <f t="shared" si="0"/>
        <v>4.9213238573707354</v>
      </c>
      <c r="L27">
        <v>1658416257.5999999</v>
      </c>
      <c r="M27">
        <f t="shared" si="1"/>
        <v>6.0922418010173193E-3</v>
      </c>
      <c r="N27">
        <f t="shared" si="2"/>
        <v>6.0922418010173196</v>
      </c>
      <c r="O27">
        <f t="shared" si="3"/>
        <v>38.556151541427781</v>
      </c>
      <c r="P27">
        <f t="shared" si="4"/>
        <v>549.78499999999997</v>
      </c>
      <c r="Q27">
        <f t="shared" si="5"/>
        <v>424.73178353647228</v>
      </c>
      <c r="R27">
        <f t="shared" si="6"/>
        <v>42.000046684449643</v>
      </c>
      <c r="S27">
        <f t="shared" si="7"/>
        <v>54.366064800109996</v>
      </c>
      <c r="T27">
        <f t="shared" si="8"/>
        <v>0.58138805205406774</v>
      </c>
      <c r="U27">
        <f>IF(LEFT(BW27,1)&lt;&gt;"0",IF(LEFT(BW27,1)="1",3,#REF!),$D$5+$E$5*(CM27*CF27/($K$5*1000))+$F$5*(CM27*CF27/($K$5*1000))*MAX(MIN(BU27,$J$5),$I$5)*MAX(MIN(BU27,$J$5),$I$5)+$G$5*MAX(MIN(BU27,$J$5),$I$5)*(CM27*CF27/($K$5*1000))+$H$5*(CM27*CF27/($K$5*1000))*(CM27*CF27/($K$5*1000)))</f>
        <v>2.9121983791041832</v>
      </c>
      <c r="V27">
        <f t="shared" si="9"/>
        <v>0.52376990358254938</v>
      </c>
      <c r="W27">
        <f t="shared" si="10"/>
        <v>0.33205581318066718</v>
      </c>
      <c r="X27">
        <f t="shared" si="11"/>
        <v>289.54354829210894</v>
      </c>
      <c r="Y27">
        <f t="shared" si="12"/>
        <v>31.032453147452348</v>
      </c>
      <c r="Z27">
        <f t="shared" si="13"/>
        <v>29.984200000000001</v>
      </c>
      <c r="AA27">
        <f t="shared" si="14"/>
        <v>4.2565847765984781</v>
      </c>
      <c r="AB27">
        <f t="shared" si="15"/>
        <v>70.174795168998742</v>
      </c>
      <c r="AC27">
        <f t="shared" si="16"/>
        <v>3.1494612334724001</v>
      </c>
      <c r="AD27">
        <f t="shared" si="17"/>
        <v>4.4880234076746461</v>
      </c>
      <c r="AE27">
        <f t="shared" si="18"/>
        <v>1.107123543126078</v>
      </c>
      <c r="AF27">
        <f t="shared" si="19"/>
        <v>-268.66786342486375</v>
      </c>
      <c r="AG27">
        <f t="shared" si="20"/>
        <v>145.19585560039164</v>
      </c>
      <c r="AH27">
        <f t="shared" si="21"/>
        <v>11.13505349893671</v>
      </c>
      <c r="AI27">
        <f t="shared" si="22"/>
        <v>177.20659396657354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51677.576288621</v>
      </c>
      <c r="AO27" t="s">
        <v>379</v>
      </c>
      <c r="AP27">
        <v>10238.9</v>
      </c>
      <c r="AQ27">
        <v>302.21199999999999</v>
      </c>
      <c r="AR27">
        <v>4052.3</v>
      </c>
      <c r="AS27">
        <f t="shared" si="26"/>
        <v>0.92542210596451402</v>
      </c>
      <c r="AT27">
        <v>-0.32343011824092421</v>
      </c>
      <c r="AU27" t="s">
        <v>435</v>
      </c>
      <c r="AV27">
        <v>10340.4</v>
      </c>
      <c r="AW27">
        <v>1212.522307692308</v>
      </c>
      <c r="AX27">
        <v>1883.55</v>
      </c>
      <c r="AY27">
        <f t="shared" si="27"/>
        <v>0.35625690441331104</v>
      </c>
      <c r="AZ27">
        <v>0.5</v>
      </c>
      <c r="BA27">
        <f t="shared" si="28"/>
        <v>1513.0668001513516</v>
      </c>
      <c r="BB27">
        <f t="shared" si="29"/>
        <v>38.556151541427781</v>
      </c>
      <c r="BC27">
        <f t="shared" si="30"/>
        <v>269.52024719623722</v>
      </c>
      <c r="BD27">
        <f t="shared" si="31"/>
        <v>2.5695879161303118E-2</v>
      </c>
      <c r="BE27">
        <f t="shared" si="32"/>
        <v>1.151416208754745</v>
      </c>
      <c r="BF27">
        <f t="shared" si="33"/>
        <v>278.31319167911073</v>
      </c>
      <c r="BG27" t="s">
        <v>436</v>
      </c>
      <c r="BH27">
        <v>718.41</v>
      </c>
      <c r="BI27">
        <f t="shared" si="34"/>
        <v>718.41</v>
      </c>
      <c r="BJ27">
        <f t="shared" si="35"/>
        <v>0.61858724217567884</v>
      </c>
      <c r="BK27">
        <f t="shared" si="36"/>
        <v>0.57592022615968208</v>
      </c>
      <c r="BL27">
        <f t="shared" si="37"/>
        <v>0.65051636376725086</v>
      </c>
      <c r="BM27">
        <f t="shared" si="38"/>
        <v>0.42434172346942395</v>
      </c>
      <c r="BN27">
        <f t="shared" si="39"/>
        <v>0.57831976209624947</v>
      </c>
      <c r="BO27">
        <f t="shared" si="40"/>
        <v>0.34122823724606505</v>
      </c>
      <c r="BP27">
        <f t="shared" si="41"/>
        <v>0.6587717627539349</v>
      </c>
      <c r="BQ27">
        <f t="shared" si="42"/>
        <v>1799.86</v>
      </c>
      <c r="BR27">
        <f t="shared" si="43"/>
        <v>1513.0668001513516</v>
      </c>
      <c r="BS27">
        <f t="shared" si="44"/>
        <v>0.84065805126584936</v>
      </c>
      <c r="BT27">
        <f t="shared" si="45"/>
        <v>0.16087003894308943</v>
      </c>
      <c r="BU27">
        <v>6</v>
      </c>
      <c r="BV27">
        <v>0.5</v>
      </c>
      <c r="BW27" t="s">
        <v>382</v>
      </c>
      <c r="BX27">
        <v>1658416257.5999999</v>
      </c>
      <c r="BY27">
        <v>549.78499999999997</v>
      </c>
      <c r="BZ27">
        <v>600.05499999999995</v>
      </c>
      <c r="CA27">
        <v>31.849399999999999</v>
      </c>
      <c r="CB27">
        <v>24.773900000000001</v>
      </c>
      <c r="CC27">
        <v>551.68799999999999</v>
      </c>
      <c r="CD27">
        <v>31.447399999999998</v>
      </c>
      <c r="CE27">
        <v>500.166</v>
      </c>
      <c r="CF27">
        <v>98.786000000000001</v>
      </c>
      <c r="CG27">
        <v>0.100046</v>
      </c>
      <c r="CH27">
        <v>30.908999999999999</v>
      </c>
      <c r="CI27">
        <v>29.984200000000001</v>
      </c>
      <c r="CJ27">
        <v>999.9</v>
      </c>
      <c r="CK27">
        <v>0</v>
      </c>
      <c r="CL27">
        <v>0</v>
      </c>
      <c r="CM27">
        <v>10023.1</v>
      </c>
      <c r="CN27">
        <v>0</v>
      </c>
      <c r="CO27">
        <v>1.91117E-3</v>
      </c>
      <c r="CP27">
        <v>-50.270099999999999</v>
      </c>
      <c r="CQ27">
        <v>567.87199999999996</v>
      </c>
      <c r="CR27">
        <v>615.29899999999998</v>
      </c>
      <c r="CS27">
        <v>7.0755600000000003</v>
      </c>
      <c r="CT27">
        <v>600.05499999999995</v>
      </c>
      <c r="CU27">
        <v>24.773900000000001</v>
      </c>
      <c r="CV27">
        <v>3.14628</v>
      </c>
      <c r="CW27">
        <v>2.4473099999999999</v>
      </c>
      <c r="CX27">
        <v>24.823</v>
      </c>
      <c r="CY27">
        <v>20.680299999999999</v>
      </c>
      <c r="CZ27">
        <v>1799.86</v>
      </c>
      <c r="DA27">
        <v>0.97800100000000001</v>
      </c>
      <c r="DB27">
        <v>2.1998799999999999E-2</v>
      </c>
      <c r="DC27">
        <v>0</v>
      </c>
      <c r="DD27">
        <v>1216.08</v>
      </c>
      <c r="DE27">
        <v>4.9997699999999998</v>
      </c>
      <c r="DF27">
        <v>24045.4</v>
      </c>
      <c r="DG27">
        <v>15783.2</v>
      </c>
      <c r="DH27">
        <v>43.75</v>
      </c>
      <c r="DI27">
        <v>44.686999999999998</v>
      </c>
      <c r="DJ27">
        <v>43.25</v>
      </c>
      <c r="DK27">
        <v>43.936999999999998</v>
      </c>
      <c r="DL27">
        <v>44.625</v>
      </c>
      <c r="DM27">
        <v>1755.38</v>
      </c>
      <c r="DN27">
        <v>39.479999999999997</v>
      </c>
      <c r="DO27">
        <v>0</v>
      </c>
      <c r="DP27">
        <v>124.4000000953674</v>
      </c>
      <c r="DQ27">
        <v>0</v>
      </c>
      <c r="DR27">
        <v>1212.522307692308</v>
      </c>
      <c r="DS27">
        <v>28.842393159832131</v>
      </c>
      <c r="DT27">
        <v>463.69230797587983</v>
      </c>
      <c r="DU27">
        <v>23990.330769230772</v>
      </c>
      <c r="DV27">
        <v>15</v>
      </c>
      <c r="DW27">
        <v>1658416218.0999999</v>
      </c>
      <c r="DX27" t="s">
        <v>437</v>
      </c>
      <c r="DY27">
        <v>1658416218.0999999</v>
      </c>
      <c r="DZ27">
        <v>1658416216.0999999</v>
      </c>
      <c r="EA27">
        <v>11</v>
      </c>
      <c r="EB27">
        <v>-0.27200000000000002</v>
      </c>
      <c r="EC27">
        <v>0</v>
      </c>
      <c r="ED27">
        <v>-1.881</v>
      </c>
      <c r="EE27">
        <v>0.34699999999999998</v>
      </c>
      <c r="EF27">
        <v>600</v>
      </c>
      <c r="EG27">
        <v>25</v>
      </c>
      <c r="EH27">
        <v>0.09</v>
      </c>
      <c r="EI27">
        <v>0.02</v>
      </c>
      <c r="EJ27">
        <v>38.449266557958509</v>
      </c>
      <c r="EK27">
        <v>-0.26866040852683831</v>
      </c>
      <c r="EL27">
        <v>0.1056885665539717</v>
      </c>
      <c r="EM27">
        <v>1</v>
      </c>
      <c r="EN27">
        <v>0.58366453212448255</v>
      </c>
      <c r="EO27">
        <v>5.6978947055217943E-2</v>
      </c>
      <c r="EP27">
        <v>1.6468280156618009E-2</v>
      </c>
      <c r="EQ27">
        <v>1</v>
      </c>
      <c r="ER27">
        <v>2</v>
      </c>
      <c r="ES27">
        <v>2</v>
      </c>
      <c r="ET27" t="s">
        <v>384</v>
      </c>
      <c r="EU27">
        <v>2.9637500000000001</v>
      </c>
      <c r="EV27">
        <v>2.6994799999999999</v>
      </c>
      <c r="EW27">
        <v>0.12228799999999999</v>
      </c>
      <c r="EX27">
        <v>0.128693</v>
      </c>
      <c r="EY27">
        <v>0.13821800000000001</v>
      </c>
      <c r="EZ27">
        <v>0.112772</v>
      </c>
      <c r="FA27">
        <v>29922.5</v>
      </c>
      <c r="FB27">
        <v>19100.5</v>
      </c>
      <c r="FC27">
        <v>32002.3</v>
      </c>
      <c r="FD27">
        <v>25058.5</v>
      </c>
      <c r="FE27">
        <v>38117.9</v>
      </c>
      <c r="FF27">
        <v>38560.9</v>
      </c>
      <c r="FG27">
        <v>45938.3</v>
      </c>
      <c r="FH27">
        <v>45481.599999999999</v>
      </c>
      <c r="FI27">
        <v>1.93512</v>
      </c>
      <c r="FJ27">
        <v>1.8242799999999999</v>
      </c>
      <c r="FK27">
        <v>1.7188499999999999E-2</v>
      </c>
      <c r="FL27">
        <v>0</v>
      </c>
      <c r="FM27">
        <v>29.7044</v>
      </c>
      <c r="FN27">
        <v>999.9</v>
      </c>
      <c r="FO27">
        <v>56.8</v>
      </c>
      <c r="FP27">
        <v>38.1</v>
      </c>
      <c r="FQ27">
        <v>38.484499999999997</v>
      </c>
      <c r="FR27">
        <v>64.481499999999997</v>
      </c>
      <c r="FS27">
        <v>17.099399999999999</v>
      </c>
      <c r="FT27">
        <v>1</v>
      </c>
      <c r="FU27">
        <v>0.419126</v>
      </c>
      <c r="FV27">
        <v>1.92377</v>
      </c>
      <c r="FW27">
        <v>20.217099999999999</v>
      </c>
      <c r="FX27">
        <v>5.2331599999999998</v>
      </c>
      <c r="FY27">
        <v>11.950100000000001</v>
      </c>
      <c r="FZ27">
        <v>4.9854000000000003</v>
      </c>
      <c r="GA27">
        <v>3.28973</v>
      </c>
      <c r="GB27">
        <v>4264.1000000000004</v>
      </c>
      <c r="GC27">
        <v>9999</v>
      </c>
      <c r="GD27">
        <v>9999</v>
      </c>
      <c r="GE27">
        <v>61.5</v>
      </c>
      <c r="GF27">
        <v>1.8668100000000001</v>
      </c>
      <c r="GG27">
        <v>1.86917</v>
      </c>
      <c r="GH27">
        <v>1.86686</v>
      </c>
      <c r="GI27">
        <v>1.86727</v>
      </c>
      <c r="GJ27">
        <v>1.8624099999999999</v>
      </c>
      <c r="GK27">
        <v>1.8650800000000001</v>
      </c>
      <c r="GL27">
        <v>1.86852</v>
      </c>
      <c r="GM27">
        <v>1.8689</v>
      </c>
      <c r="GN27">
        <v>5</v>
      </c>
      <c r="GO27">
        <v>0</v>
      </c>
      <c r="GP27">
        <v>0</v>
      </c>
      <c r="GQ27">
        <v>0</v>
      </c>
      <c r="GR27" t="s">
        <v>385</v>
      </c>
      <c r="GS27" t="s">
        <v>386</v>
      </c>
      <c r="GT27" t="s">
        <v>387</v>
      </c>
      <c r="GU27" t="s">
        <v>387</v>
      </c>
      <c r="GV27" t="s">
        <v>387</v>
      </c>
      <c r="GW27" t="s">
        <v>387</v>
      </c>
      <c r="GX27">
        <v>0</v>
      </c>
      <c r="GY27">
        <v>100</v>
      </c>
      <c r="GZ27">
        <v>100</v>
      </c>
      <c r="HA27">
        <v>-1.903</v>
      </c>
      <c r="HB27">
        <v>0.40200000000000002</v>
      </c>
      <c r="HC27">
        <v>-2.4384222872226751</v>
      </c>
      <c r="HD27">
        <v>1.6145137170229321E-3</v>
      </c>
      <c r="HE27">
        <v>-1.407043735234338E-6</v>
      </c>
      <c r="HF27">
        <v>4.3622850327847239E-10</v>
      </c>
      <c r="HG27">
        <v>0.40205704251886248</v>
      </c>
      <c r="HH27">
        <v>0</v>
      </c>
      <c r="HI27">
        <v>0</v>
      </c>
      <c r="HJ27">
        <v>0</v>
      </c>
      <c r="HK27">
        <v>2</v>
      </c>
      <c r="HL27">
        <v>2094</v>
      </c>
      <c r="HM27">
        <v>1</v>
      </c>
      <c r="HN27">
        <v>26</v>
      </c>
      <c r="HO27">
        <v>0.7</v>
      </c>
      <c r="HP27">
        <v>0.7</v>
      </c>
      <c r="HQ27">
        <v>1.4562999999999999</v>
      </c>
      <c r="HR27">
        <v>2.5927699999999998</v>
      </c>
      <c r="HS27">
        <v>1.4978</v>
      </c>
      <c r="HT27">
        <v>2.3083499999999999</v>
      </c>
      <c r="HU27">
        <v>1.49902</v>
      </c>
      <c r="HV27">
        <v>2.2436500000000001</v>
      </c>
      <c r="HW27">
        <v>43.59</v>
      </c>
      <c r="HX27">
        <v>24.008700000000001</v>
      </c>
      <c r="HY27">
        <v>18</v>
      </c>
      <c r="HZ27">
        <v>506.322</v>
      </c>
      <c r="IA27">
        <v>473.10500000000002</v>
      </c>
      <c r="IB27">
        <v>27.443999999999999</v>
      </c>
      <c r="IC27">
        <v>32.722200000000001</v>
      </c>
      <c r="ID27">
        <v>30.0002</v>
      </c>
      <c r="IE27">
        <v>32.573399999999999</v>
      </c>
      <c r="IF27">
        <v>32.484999999999999</v>
      </c>
      <c r="IG27">
        <v>29.141100000000002</v>
      </c>
      <c r="IH27">
        <v>44.934199999999997</v>
      </c>
      <c r="II27">
        <v>44.425800000000002</v>
      </c>
      <c r="IJ27">
        <v>27.449300000000001</v>
      </c>
      <c r="IK27">
        <v>600</v>
      </c>
      <c r="IL27">
        <v>24.727900000000002</v>
      </c>
      <c r="IM27">
        <v>99.855000000000004</v>
      </c>
      <c r="IN27">
        <v>100.70099999999999</v>
      </c>
    </row>
    <row r="28" spans="1:248" x14ac:dyDescent="0.3">
      <c r="A28">
        <v>12</v>
      </c>
      <c r="B28">
        <v>1658416383.5999999</v>
      </c>
      <c r="C28">
        <v>1474</v>
      </c>
      <c r="D28" t="s">
        <v>438</v>
      </c>
      <c r="E28" t="s">
        <v>439</v>
      </c>
      <c r="F28" t="s">
        <v>374</v>
      </c>
      <c r="G28" t="s">
        <v>375</v>
      </c>
      <c r="H28" t="s">
        <v>376</v>
      </c>
      <c r="I28" t="s">
        <v>377</v>
      </c>
      <c r="J28" t="s">
        <v>378</v>
      </c>
      <c r="K28">
        <f t="shared" si="0"/>
        <v>4.2538701437961866</v>
      </c>
      <c r="L28">
        <v>1658416383.5999999</v>
      </c>
      <c r="M28">
        <f t="shared" si="1"/>
        <v>6.1984042565316937E-3</v>
      </c>
      <c r="N28">
        <f t="shared" si="2"/>
        <v>6.1984042565316937</v>
      </c>
      <c r="O28">
        <f t="shared" si="3"/>
        <v>44.823032372647916</v>
      </c>
      <c r="P28">
        <f t="shared" si="4"/>
        <v>740.67</v>
      </c>
      <c r="Q28">
        <f t="shared" si="5"/>
        <v>596.07679099116513</v>
      </c>
      <c r="R28">
        <f t="shared" si="6"/>
        <v>58.944867338836346</v>
      </c>
      <c r="S28">
        <f t="shared" si="7"/>
        <v>73.243406808809993</v>
      </c>
      <c r="T28">
        <f t="shared" si="8"/>
        <v>0.59411648503589076</v>
      </c>
      <c r="U28">
        <f>IF(LEFT(BW28,1)&lt;&gt;"0",IF(LEFT(BW28,1)="1",3,#REF!),$D$5+$E$5*(CM28*CF28/($K$5*1000))+$F$5*(CM28*CF28/($K$5*1000))*MAX(MIN(BU28,$J$5),$I$5)*MAX(MIN(BU28,$J$5),$I$5)+$G$5*MAX(MIN(BU28,$J$5),$I$5)*(CM28*CF28/($K$5*1000))+$H$5*(CM28*CF28/($K$5*1000))*(CM28*CF28/($K$5*1000)))</f>
        <v>2.9077585285543317</v>
      </c>
      <c r="V28">
        <f t="shared" si="9"/>
        <v>0.53400524749734057</v>
      </c>
      <c r="W28">
        <f t="shared" si="10"/>
        <v>0.33864578570386683</v>
      </c>
      <c r="X28">
        <f t="shared" si="11"/>
        <v>289.56908429208301</v>
      </c>
      <c r="Y28">
        <f t="shared" si="12"/>
        <v>31.052250233327786</v>
      </c>
      <c r="Z28">
        <f t="shared" si="13"/>
        <v>30.0306</v>
      </c>
      <c r="AA28">
        <f t="shared" si="14"/>
        <v>4.2679438424805225</v>
      </c>
      <c r="AB28">
        <f t="shared" si="15"/>
        <v>70.292299128966619</v>
      </c>
      <c r="AC28">
        <f t="shared" si="16"/>
        <v>3.1632406082882998</v>
      </c>
      <c r="AD28">
        <f t="shared" si="17"/>
        <v>4.5001239787087375</v>
      </c>
      <c r="AE28">
        <f t="shared" si="18"/>
        <v>1.1047032341922227</v>
      </c>
      <c r="AF28">
        <f t="shared" si="19"/>
        <v>-273.34962771304771</v>
      </c>
      <c r="AG28">
        <f t="shared" si="20"/>
        <v>145.09990480373932</v>
      </c>
      <c r="AH28">
        <f t="shared" si="21"/>
        <v>11.149843202298186</v>
      </c>
      <c r="AI28">
        <f t="shared" si="22"/>
        <v>172.46920458507282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51543.889274351779</v>
      </c>
      <c r="AO28" t="s">
        <v>379</v>
      </c>
      <c r="AP28">
        <v>10238.9</v>
      </c>
      <c r="AQ28">
        <v>302.21199999999999</v>
      </c>
      <c r="AR28">
        <v>4052.3</v>
      </c>
      <c r="AS28">
        <f t="shared" si="26"/>
        <v>0.92542210596451402</v>
      </c>
      <c r="AT28">
        <v>-0.32343011824092421</v>
      </c>
      <c r="AU28" t="s">
        <v>440</v>
      </c>
      <c r="AV28">
        <v>10340.1</v>
      </c>
      <c r="AW28">
        <v>1255.7149999999999</v>
      </c>
      <c r="AX28">
        <v>1975.97</v>
      </c>
      <c r="AY28">
        <f t="shared" si="27"/>
        <v>0.3645070522325744</v>
      </c>
      <c r="AZ28">
        <v>0.5</v>
      </c>
      <c r="BA28">
        <f t="shared" si="28"/>
        <v>1513.2012001513383</v>
      </c>
      <c r="BB28">
        <f t="shared" si="29"/>
        <v>44.823032372647916</v>
      </c>
      <c r="BC28">
        <f t="shared" si="30"/>
        <v>275.78625445097907</v>
      </c>
      <c r="BD28">
        <f t="shared" si="31"/>
        <v>2.9835069180736605E-2</v>
      </c>
      <c r="BE28">
        <f t="shared" si="32"/>
        <v>1.0507902447911659</v>
      </c>
      <c r="BF28">
        <f t="shared" si="33"/>
        <v>280.25000554620868</v>
      </c>
      <c r="BG28" t="s">
        <v>441</v>
      </c>
      <c r="BH28">
        <v>719.47</v>
      </c>
      <c r="BI28">
        <f t="shared" si="34"/>
        <v>719.47</v>
      </c>
      <c r="BJ28">
        <f t="shared" si="35"/>
        <v>0.63589022100537962</v>
      </c>
      <c r="BK28">
        <f t="shared" si="36"/>
        <v>0.57322323915638684</v>
      </c>
      <c r="BL28">
        <f t="shared" si="37"/>
        <v>0.622993071953865</v>
      </c>
      <c r="BM28">
        <f t="shared" si="38"/>
        <v>0.43032206567496623</v>
      </c>
      <c r="BN28">
        <f t="shared" si="39"/>
        <v>0.55367500709316686</v>
      </c>
      <c r="BO28">
        <f t="shared" si="40"/>
        <v>0.32843194823335364</v>
      </c>
      <c r="BP28">
        <f t="shared" si="41"/>
        <v>0.67156805176664636</v>
      </c>
      <c r="BQ28">
        <f t="shared" si="42"/>
        <v>1800.02</v>
      </c>
      <c r="BR28">
        <f t="shared" si="43"/>
        <v>1513.2012001513383</v>
      </c>
      <c r="BS28">
        <f t="shared" si="44"/>
        <v>0.84065799277304598</v>
      </c>
      <c r="BT28">
        <f t="shared" si="45"/>
        <v>0.16086992605197886</v>
      </c>
      <c r="BU28">
        <v>6</v>
      </c>
      <c r="BV28">
        <v>0.5</v>
      </c>
      <c r="BW28" t="s">
        <v>382</v>
      </c>
      <c r="BX28">
        <v>1658416383.5999999</v>
      </c>
      <c r="BY28">
        <v>740.67</v>
      </c>
      <c r="BZ28">
        <v>799.95399999999995</v>
      </c>
      <c r="CA28">
        <v>31.988099999999999</v>
      </c>
      <c r="CB28">
        <v>24.7895</v>
      </c>
      <c r="CC28">
        <v>742.46100000000001</v>
      </c>
      <c r="CD28">
        <v>31.584099999999999</v>
      </c>
      <c r="CE28">
        <v>500.108</v>
      </c>
      <c r="CF28">
        <v>98.787700000000001</v>
      </c>
      <c r="CG28">
        <v>0.100343</v>
      </c>
      <c r="CH28">
        <v>30.956199999999999</v>
      </c>
      <c r="CI28">
        <v>30.0306</v>
      </c>
      <c r="CJ28">
        <v>999.9</v>
      </c>
      <c r="CK28">
        <v>0</v>
      </c>
      <c r="CL28">
        <v>0</v>
      </c>
      <c r="CM28">
        <v>9997.5</v>
      </c>
      <c r="CN28">
        <v>0</v>
      </c>
      <c r="CO28">
        <v>1.91117E-3</v>
      </c>
      <c r="CP28">
        <v>-59.2834</v>
      </c>
      <c r="CQ28">
        <v>765.14599999999996</v>
      </c>
      <c r="CR28">
        <v>820.28800000000001</v>
      </c>
      <c r="CS28">
        <v>7.1985999999999999</v>
      </c>
      <c r="CT28">
        <v>799.95399999999995</v>
      </c>
      <c r="CU28">
        <v>24.7895</v>
      </c>
      <c r="CV28">
        <v>3.1600299999999999</v>
      </c>
      <c r="CW28">
        <v>2.4489000000000001</v>
      </c>
      <c r="CX28">
        <v>24.896100000000001</v>
      </c>
      <c r="CY28">
        <v>20.690799999999999</v>
      </c>
      <c r="CZ28">
        <v>1800.02</v>
      </c>
      <c r="DA28">
        <v>0.97800500000000001</v>
      </c>
      <c r="DB28">
        <v>2.1995199999999999E-2</v>
      </c>
      <c r="DC28">
        <v>0</v>
      </c>
      <c r="DD28">
        <v>1255.73</v>
      </c>
      <c r="DE28">
        <v>4.9997699999999998</v>
      </c>
      <c r="DF28">
        <v>24806.3</v>
      </c>
      <c r="DG28">
        <v>15784.7</v>
      </c>
      <c r="DH28">
        <v>43.875</v>
      </c>
      <c r="DI28">
        <v>44.875</v>
      </c>
      <c r="DJ28">
        <v>43.375</v>
      </c>
      <c r="DK28">
        <v>44.125</v>
      </c>
      <c r="DL28">
        <v>44.811999999999998</v>
      </c>
      <c r="DM28">
        <v>1755.54</v>
      </c>
      <c r="DN28">
        <v>39.479999999999997</v>
      </c>
      <c r="DO28">
        <v>0</v>
      </c>
      <c r="DP28">
        <v>125.7000000476837</v>
      </c>
      <c r="DQ28">
        <v>0</v>
      </c>
      <c r="DR28">
        <v>1255.7149999999999</v>
      </c>
      <c r="DS28">
        <v>-1.7938461287439189</v>
      </c>
      <c r="DT28">
        <v>10.36581198918563</v>
      </c>
      <c r="DU28">
        <v>24801.8</v>
      </c>
      <c r="DV28">
        <v>15</v>
      </c>
      <c r="DW28">
        <v>1658416339.5999999</v>
      </c>
      <c r="DX28" t="s">
        <v>442</v>
      </c>
      <c r="DY28">
        <v>1658416337.0999999</v>
      </c>
      <c r="DZ28">
        <v>1658416339.5999999</v>
      </c>
      <c r="EA28">
        <v>12</v>
      </c>
      <c r="EB28">
        <v>4.5999999999999999E-2</v>
      </c>
      <c r="EC28">
        <v>2E-3</v>
      </c>
      <c r="ED28">
        <v>-1.7769999999999999</v>
      </c>
      <c r="EE28">
        <v>0.34</v>
      </c>
      <c r="EF28">
        <v>800</v>
      </c>
      <c r="EG28">
        <v>25</v>
      </c>
      <c r="EH28">
        <v>0.08</v>
      </c>
      <c r="EI28">
        <v>0.02</v>
      </c>
      <c r="EJ28">
        <v>44.988414690602383</v>
      </c>
      <c r="EK28">
        <v>-0.97153738321965255</v>
      </c>
      <c r="EL28">
        <v>0.16649971633325211</v>
      </c>
      <c r="EM28">
        <v>1</v>
      </c>
      <c r="EN28">
        <v>0.58838587437001189</v>
      </c>
      <c r="EO28">
        <v>9.870348059008606E-2</v>
      </c>
      <c r="EP28">
        <v>1.5823027003396939E-2</v>
      </c>
      <c r="EQ28">
        <v>1</v>
      </c>
      <c r="ER28">
        <v>2</v>
      </c>
      <c r="ES28">
        <v>2</v>
      </c>
      <c r="ET28" t="s">
        <v>384</v>
      </c>
      <c r="EU28">
        <v>2.9634999999999998</v>
      </c>
      <c r="EV28">
        <v>2.69956</v>
      </c>
      <c r="EW28">
        <v>0.15045700000000001</v>
      </c>
      <c r="EX28">
        <v>0.156725</v>
      </c>
      <c r="EY28">
        <v>0.138604</v>
      </c>
      <c r="EZ28">
        <v>0.112803</v>
      </c>
      <c r="FA28">
        <v>28953.3</v>
      </c>
      <c r="FB28">
        <v>18481.099999999999</v>
      </c>
      <c r="FC28">
        <v>31994.400000000001</v>
      </c>
      <c r="FD28">
        <v>25053.7</v>
      </c>
      <c r="FE28">
        <v>38092.6</v>
      </c>
      <c r="FF28">
        <v>38553.4</v>
      </c>
      <c r="FG28">
        <v>45927.8</v>
      </c>
      <c r="FH28">
        <v>45474.3</v>
      </c>
      <c r="FI28">
        <v>1.9343999999999999</v>
      </c>
      <c r="FJ28">
        <v>1.8207</v>
      </c>
      <c r="FK28">
        <v>1.0963499999999999E-2</v>
      </c>
      <c r="FL28">
        <v>0</v>
      </c>
      <c r="FM28">
        <v>29.8522</v>
      </c>
      <c r="FN28">
        <v>999.9</v>
      </c>
      <c r="FO28">
        <v>55.4</v>
      </c>
      <c r="FP28">
        <v>38.5</v>
      </c>
      <c r="FQ28">
        <v>38.358499999999999</v>
      </c>
      <c r="FR28">
        <v>64.5715</v>
      </c>
      <c r="FS28">
        <v>17.375800000000002</v>
      </c>
      <c r="FT28">
        <v>1</v>
      </c>
      <c r="FU28">
        <v>0.427373</v>
      </c>
      <c r="FV28">
        <v>2.1389800000000001</v>
      </c>
      <c r="FW28">
        <v>20.214300000000001</v>
      </c>
      <c r="FX28">
        <v>5.2343599999999997</v>
      </c>
      <c r="FY28">
        <v>11.950100000000001</v>
      </c>
      <c r="FZ28">
        <v>4.9856999999999996</v>
      </c>
      <c r="GA28">
        <v>3.2896999999999998</v>
      </c>
      <c r="GB28">
        <v>4266.6000000000004</v>
      </c>
      <c r="GC28">
        <v>9999</v>
      </c>
      <c r="GD28">
        <v>9999</v>
      </c>
      <c r="GE28">
        <v>61.5</v>
      </c>
      <c r="GF28">
        <v>1.8669100000000001</v>
      </c>
      <c r="GG28">
        <v>1.8692</v>
      </c>
      <c r="GH28">
        <v>1.8669100000000001</v>
      </c>
      <c r="GI28">
        <v>1.86737</v>
      </c>
      <c r="GJ28">
        <v>1.86249</v>
      </c>
      <c r="GK28">
        <v>1.8652</v>
      </c>
      <c r="GL28">
        <v>1.86859</v>
      </c>
      <c r="GM28">
        <v>1.86893</v>
      </c>
      <c r="GN28">
        <v>5</v>
      </c>
      <c r="GO28">
        <v>0</v>
      </c>
      <c r="GP28">
        <v>0</v>
      </c>
      <c r="GQ28">
        <v>0</v>
      </c>
      <c r="GR28" t="s">
        <v>385</v>
      </c>
      <c r="GS28" t="s">
        <v>386</v>
      </c>
      <c r="GT28" t="s">
        <v>387</v>
      </c>
      <c r="GU28" t="s">
        <v>387</v>
      </c>
      <c r="GV28" t="s">
        <v>387</v>
      </c>
      <c r="GW28" t="s">
        <v>387</v>
      </c>
      <c r="GX28">
        <v>0</v>
      </c>
      <c r="GY28">
        <v>100</v>
      </c>
      <c r="GZ28">
        <v>100</v>
      </c>
      <c r="HA28">
        <v>-1.7909999999999999</v>
      </c>
      <c r="HB28">
        <v>0.40400000000000003</v>
      </c>
      <c r="HC28">
        <v>-2.3919567798862209</v>
      </c>
      <c r="HD28">
        <v>1.6145137170229321E-3</v>
      </c>
      <c r="HE28">
        <v>-1.407043735234338E-6</v>
      </c>
      <c r="HF28">
        <v>4.3622850327847239E-10</v>
      </c>
      <c r="HG28">
        <v>0.4040510453780366</v>
      </c>
      <c r="HH28">
        <v>0</v>
      </c>
      <c r="HI28">
        <v>0</v>
      </c>
      <c r="HJ28">
        <v>0</v>
      </c>
      <c r="HK28">
        <v>2</v>
      </c>
      <c r="HL28">
        <v>2094</v>
      </c>
      <c r="HM28">
        <v>1</v>
      </c>
      <c r="HN28">
        <v>26</v>
      </c>
      <c r="HO28">
        <v>0.8</v>
      </c>
      <c r="HP28">
        <v>0.7</v>
      </c>
      <c r="HQ28">
        <v>1.8383799999999999</v>
      </c>
      <c r="HR28">
        <v>2.5805699999999998</v>
      </c>
      <c r="HS28">
        <v>1.4978</v>
      </c>
      <c r="HT28">
        <v>2.3083499999999999</v>
      </c>
      <c r="HU28">
        <v>1.49902</v>
      </c>
      <c r="HV28">
        <v>2.3168899999999999</v>
      </c>
      <c r="HW28">
        <v>43.919199999999996</v>
      </c>
      <c r="HX28">
        <v>24.017499999999998</v>
      </c>
      <c r="HY28">
        <v>18</v>
      </c>
      <c r="HZ28">
        <v>506.44600000000003</v>
      </c>
      <c r="IA28">
        <v>471.29199999999997</v>
      </c>
      <c r="IB28">
        <v>27.301600000000001</v>
      </c>
      <c r="IC28">
        <v>32.8001</v>
      </c>
      <c r="ID28">
        <v>30.000900000000001</v>
      </c>
      <c r="IE28">
        <v>32.650599999999997</v>
      </c>
      <c r="IF28">
        <v>32.5625</v>
      </c>
      <c r="IG28">
        <v>36.7896</v>
      </c>
      <c r="IH28">
        <v>44.4955</v>
      </c>
      <c r="II28">
        <v>38.196899999999999</v>
      </c>
      <c r="IJ28">
        <v>27.2667</v>
      </c>
      <c r="IK28">
        <v>800</v>
      </c>
      <c r="IL28">
        <v>24.7971</v>
      </c>
      <c r="IM28">
        <v>99.831500000000005</v>
      </c>
      <c r="IN28">
        <v>100.684</v>
      </c>
    </row>
    <row r="29" spans="1:248" x14ac:dyDescent="0.3">
      <c r="A29">
        <v>13</v>
      </c>
      <c r="B29">
        <v>1658416511</v>
      </c>
      <c r="C29">
        <v>1601.400000095367</v>
      </c>
      <c r="D29" t="s">
        <v>443</v>
      </c>
      <c r="E29" t="s">
        <v>444</v>
      </c>
      <c r="F29" t="s">
        <v>374</v>
      </c>
      <c r="G29" t="s">
        <v>375</v>
      </c>
      <c r="H29" t="s">
        <v>376</v>
      </c>
      <c r="I29" t="s">
        <v>377</v>
      </c>
      <c r="J29" t="s">
        <v>378</v>
      </c>
      <c r="K29">
        <f t="shared" si="0"/>
        <v>3.5336913549273765</v>
      </c>
      <c r="L29">
        <v>1658416511</v>
      </c>
      <c r="M29">
        <f t="shared" si="1"/>
        <v>6.0625345368001179E-3</v>
      </c>
      <c r="N29">
        <f t="shared" si="2"/>
        <v>6.0625345368001176</v>
      </c>
      <c r="O29">
        <f t="shared" si="3"/>
        <v>47.260580988256336</v>
      </c>
      <c r="P29">
        <f t="shared" si="4"/>
        <v>936.63599999999997</v>
      </c>
      <c r="Q29">
        <f t="shared" si="5"/>
        <v>777.53881547226013</v>
      </c>
      <c r="R29">
        <f t="shared" si="6"/>
        <v>76.887021405248746</v>
      </c>
      <c r="S29">
        <f t="shared" si="7"/>
        <v>92.619366066227983</v>
      </c>
      <c r="T29">
        <f t="shared" si="8"/>
        <v>0.57689281674414139</v>
      </c>
      <c r="U29">
        <f>IF(LEFT(BW29,1)&lt;&gt;"0",IF(LEFT(BW29,1)="1",3,#REF!),$D$5+$E$5*(CM29*CF29/($K$5*1000))+$F$5*(CM29*CF29/($K$5*1000))*MAX(MIN(BU29,$J$5),$I$5)*MAX(MIN(BU29,$J$5),$I$5)+$G$5*MAX(MIN(BU29,$J$5),$I$5)*(CM29*CF29/($K$5*1000))+$H$5*(CM29*CF29/($K$5*1000))*(CM29*CF29/($K$5*1000)))</f>
        <v>2.9130528139509799</v>
      </c>
      <c r="V29">
        <f t="shared" si="9"/>
        <v>0.52013062892850093</v>
      </c>
      <c r="W29">
        <f t="shared" si="10"/>
        <v>0.32971484161975806</v>
      </c>
      <c r="X29">
        <f t="shared" si="11"/>
        <v>289.56110429209104</v>
      </c>
      <c r="Y29">
        <f t="shared" si="12"/>
        <v>31.083464725808341</v>
      </c>
      <c r="Z29">
        <f t="shared" si="13"/>
        <v>29.999099999999999</v>
      </c>
      <c r="AA29">
        <f t="shared" si="14"/>
        <v>4.2602295323143267</v>
      </c>
      <c r="AB29">
        <f t="shared" si="15"/>
        <v>70.032624794354476</v>
      </c>
      <c r="AC29">
        <f t="shared" si="16"/>
        <v>3.1508360052227999</v>
      </c>
      <c r="AD29">
        <f t="shared" si="17"/>
        <v>4.4990974056377189</v>
      </c>
      <c r="AE29">
        <f t="shared" si="18"/>
        <v>1.1093935270915267</v>
      </c>
      <c r="AF29">
        <f t="shared" si="19"/>
        <v>-267.35777307288521</v>
      </c>
      <c r="AG29">
        <f t="shared" si="20"/>
        <v>149.68292850068715</v>
      </c>
      <c r="AH29">
        <f t="shared" si="21"/>
        <v>11.479097442597391</v>
      </c>
      <c r="AI29">
        <f t="shared" si="22"/>
        <v>183.36535716249037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51694.414113651634</v>
      </c>
      <c r="AO29" t="s">
        <v>379</v>
      </c>
      <c r="AP29">
        <v>10238.9</v>
      </c>
      <c r="AQ29">
        <v>302.21199999999999</v>
      </c>
      <c r="AR29">
        <v>4052.3</v>
      </c>
      <c r="AS29">
        <f t="shared" si="26"/>
        <v>0.92542210596451402</v>
      </c>
      <c r="AT29">
        <v>-0.32343011824092421</v>
      </c>
      <c r="AU29" t="s">
        <v>445</v>
      </c>
      <c r="AV29">
        <v>10339.4</v>
      </c>
      <c r="AW29">
        <v>1211.3263999999999</v>
      </c>
      <c r="AX29">
        <v>1898.01</v>
      </c>
      <c r="AY29">
        <f t="shared" si="27"/>
        <v>0.36179134988751382</v>
      </c>
      <c r="AZ29">
        <v>0.5</v>
      </c>
      <c r="BA29">
        <f t="shared" si="28"/>
        <v>1513.1592001513425</v>
      </c>
      <c r="BB29">
        <f t="shared" si="29"/>
        <v>47.260580988256336</v>
      </c>
      <c r="BC29">
        <f t="shared" si="30"/>
        <v>273.72395480873246</v>
      </c>
      <c r="BD29">
        <f t="shared" si="31"/>
        <v>3.1446797601824068E-2</v>
      </c>
      <c r="BE29">
        <f t="shared" si="32"/>
        <v>1.1350256321094199</v>
      </c>
      <c r="BF29">
        <f t="shared" si="33"/>
        <v>278.62684464021368</v>
      </c>
      <c r="BG29" t="s">
        <v>446</v>
      </c>
      <c r="BH29">
        <v>703.91</v>
      </c>
      <c r="BI29">
        <f t="shared" si="34"/>
        <v>703.91</v>
      </c>
      <c r="BJ29">
        <f t="shared" si="35"/>
        <v>0.6291326178471135</v>
      </c>
      <c r="BK29">
        <f t="shared" si="36"/>
        <v>0.57506373000586231</v>
      </c>
      <c r="BL29">
        <f t="shared" si="37"/>
        <v>0.64338084870639312</v>
      </c>
      <c r="BM29">
        <f t="shared" si="38"/>
        <v>0.43030734466392367</v>
      </c>
      <c r="BN29">
        <f t="shared" si="39"/>
        <v>0.57446385258159272</v>
      </c>
      <c r="BO29">
        <f t="shared" si="40"/>
        <v>0.33417344011360317</v>
      </c>
      <c r="BP29">
        <f t="shared" si="41"/>
        <v>0.66582655988639683</v>
      </c>
      <c r="BQ29">
        <f t="shared" si="42"/>
        <v>1799.97</v>
      </c>
      <c r="BR29">
        <f t="shared" si="43"/>
        <v>1513.1592001513425</v>
      </c>
      <c r="BS29">
        <f t="shared" si="44"/>
        <v>0.84065801105092997</v>
      </c>
      <c r="BT29">
        <f t="shared" si="45"/>
        <v>0.16086996132829495</v>
      </c>
      <c r="BU29">
        <v>6</v>
      </c>
      <c r="BV29">
        <v>0.5</v>
      </c>
      <c r="BW29" t="s">
        <v>382</v>
      </c>
      <c r="BX29">
        <v>1658416511</v>
      </c>
      <c r="BY29">
        <v>936.63599999999997</v>
      </c>
      <c r="BZ29">
        <v>1000.13</v>
      </c>
      <c r="CA29">
        <v>31.863600000000002</v>
      </c>
      <c r="CB29">
        <v>24.824000000000002</v>
      </c>
      <c r="CC29">
        <v>938.44899999999996</v>
      </c>
      <c r="CD29">
        <v>31.460799999999999</v>
      </c>
      <c r="CE29">
        <v>500.25799999999998</v>
      </c>
      <c r="CF29">
        <v>98.784999999999997</v>
      </c>
      <c r="CG29">
        <v>0.100123</v>
      </c>
      <c r="CH29">
        <v>30.952200000000001</v>
      </c>
      <c r="CI29">
        <v>29.999099999999999</v>
      </c>
      <c r="CJ29">
        <v>999.9</v>
      </c>
      <c r="CK29">
        <v>0</v>
      </c>
      <c r="CL29">
        <v>0</v>
      </c>
      <c r="CM29">
        <v>10028.1</v>
      </c>
      <c r="CN29">
        <v>0</v>
      </c>
      <c r="CO29">
        <v>1.91117E-3</v>
      </c>
      <c r="CP29">
        <v>-63.489400000000003</v>
      </c>
      <c r="CQ29">
        <v>967.46299999999997</v>
      </c>
      <c r="CR29">
        <v>1025.58</v>
      </c>
      <c r="CS29">
        <v>7.0396200000000002</v>
      </c>
      <c r="CT29">
        <v>1000.13</v>
      </c>
      <c r="CU29">
        <v>24.824000000000002</v>
      </c>
      <c r="CV29">
        <v>3.1476500000000001</v>
      </c>
      <c r="CW29">
        <v>2.4522400000000002</v>
      </c>
      <c r="CX29">
        <v>24.830300000000001</v>
      </c>
      <c r="CY29">
        <v>20.712900000000001</v>
      </c>
      <c r="CZ29">
        <v>1799.97</v>
      </c>
      <c r="DA29">
        <v>0.97800500000000001</v>
      </c>
      <c r="DB29">
        <v>2.1995199999999999E-2</v>
      </c>
      <c r="DC29">
        <v>0</v>
      </c>
      <c r="DD29">
        <v>1207.4000000000001</v>
      </c>
      <c r="DE29">
        <v>4.9997699999999998</v>
      </c>
      <c r="DF29">
        <v>23972.6</v>
      </c>
      <c r="DG29">
        <v>15784.3</v>
      </c>
      <c r="DH29">
        <v>44</v>
      </c>
      <c r="DI29">
        <v>45</v>
      </c>
      <c r="DJ29">
        <v>43.5</v>
      </c>
      <c r="DK29">
        <v>44.186999999999998</v>
      </c>
      <c r="DL29">
        <v>44.875</v>
      </c>
      <c r="DM29">
        <v>1755.49</v>
      </c>
      <c r="DN29">
        <v>39.479999999999997</v>
      </c>
      <c r="DO29">
        <v>0</v>
      </c>
      <c r="DP29">
        <v>127.1000001430511</v>
      </c>
      <c r="DQ29">
        <v>0</v>
      </c>
      <c r="DR29">
        <v>1211.3263999999999</v>
      </c>
      <c r="DS29">
        <v>-33.475384552673887</v>
      </c>
      <c r="DT29">
        <v>-598.81538378453615</v>
      </c>
      <c r="DU29">
        <v>24044.171999999999</v>
      </c>
      <c r="DV29">
        <v>15</v>
      </c>
      <c r="DW29">
        <v>1658416460.5</v>
      </c>
      <c r="DX29" t="s">
        <v>447</v>
      </c>
      <c r="DY29">
        <v>1658416455</v>
      </c>
      <c r="DZ29">
        <v>1658416460.5</v>
      </c>
      <c r="EA29">
        <v>13</v>
      </c>
      <c r="EB29">
        <v>-5.8000000000000003E-2</v>
      </c>
      <c r="EC29">
        <v>-1E-3</v>
      </c>
      <c r="ED29">
        <v>-1.806</v>
      </c>
      <c r="EE29">
        <v>0.33800000000000002</v>
      </c>
      <c r="EF29">
        <v>1000</v>
      </c>
      <c r="EG29">
        <v>25</v>
      </c>
      <c r="EH29">
        <v>0.05</v>
      </c>
      <c r="EI29">
        <v>0.02</v>
      </c>
      <c r="EJ29">
        <v>47.351224342810568</v>
      </c>
      <c r="EK29">
        <v>-0.90585640124094802</v>
      </c>
      <c r="EL29">
        <v>0.15815355365127179</v>
      </c>
      <c r="EM29">
        <v>1</v>
      </c>
      <c r="EN29">
        <v>0.58334226558222013</v>
      </c>
      <c r="EO29">
        <v>-2.310193564201846E-2</v>
      </c>
      <c r="EP29">
        <v>3.4204844879324589E-3</v>
      </c>
      <c r="EQ29">
        <v>1</v>
      </c>
      <c r="ER29">
        <v>2</v>
      </c>
      <c r="ES29">
        <v>2</v>
      </c>
      <c r="ET29" t="s">
        <v>384</v>
      </c>
      <c r="EU29">
        <v>2.9638300000000002</v>
      </c>
      <c r="EV29">
        <v>2.6996000000000002</v>
      </c>
      <c r="EW29">
        <v>0.17579900000000001</v>
      </c>
      <c r="EX29">
        <v>0.18141199999999999</v>
      </c>
      <c r="EY29">
        <v>0.138213</v>
      </c>
      <c r="EZ29">
        <v>0.11289200000000001</v>
      </c>
      <c r="FA29">
        <v>28083.7</v>
      </c>
      <c r="FB29">
        <v>17937.099999999999</v>
      </c>
      <c r="FC29">
        <v>31990</v>
      </c>
      <c r="FD29">
        <v>25051.599999999999</v>
      </c>
      <c r="FE29">
        <v>38105.9</v>
      </c>
      <c r="FF29">
        <v>38546.199999999997</v>
      </c>
      <c r="FG29">
        <v>45922.400000000001</v>
      </c>
      <c r="FH29">
        <v>45470.2</v>
      </c>
      <c r="FI29">
        <v>1.9339299999999999</v>
      </c>
      <c r="FJ29">
        <v>1.8173999999999999</v>
      </c>
      <c r="FK29">
        <v>1.32099E-2</v>
      </c>
      <c r="FL29">
        <v>0</v>
      </c>
      <c r="FM29">
        <v>29.784099999999999</v>
      </c>
      <c r="FN29">
        <v>999.9</v>
      </c>
      <c r="FO29">
        <v>53.9</v>
      </c>
      <c r="FP29">
        <v>38.9</v>
      </c>
      <c r="FQ29">
        <v>38.132599999999996</v>
      </c>
      <c r="FR29">
        <v>64.281499999999994</v>
      </c>
      <c r="FS29">
        <v>16.6066</v>
      </c>
      <c r="FT29">
        <v>1</v>
      </c>
      <c r="FU29">
        <v>0.43301600000000001</v>
      </c>
      <c r="FV29">
        <v>2.09558</v>
      </c>
      <c r="FW29">
        <v>20.214400000000001</v>
      </c>
      <c r="FX29">
        <v>5.2348100000000004</v>
      </c>
      <c r="FY29">
        <v>11.950100000000001</v>
      </c>
      <c r="FZ29">
        <v>4.9857500000000003</v>
      </c>
      <c r="GA29">
        <v>3.2898800000000001</v>
      </c>
      <c r="GB29">
        <v>4269.3999999999996</v>
      </c>
      <c r="GC29">
        <v>9999</v>
      </c>
      <c r="GD29">
        <v>9999</v>
      </c>
      <c r="GE29">
        <v>61.6</v>
      </c>
      <c r="GF29">
        <v>1.8669</v>
      </c>
      <c r="GG29">
        <v>1.8692</v>
      </c>
      <c r="GH29">
        <v>1.8668899999999999</v>
      </c>
      <c r="GI29">
        <v>1.8673500000000001</v>
      </c>
      <c r="GJ29">
        <v>1.8624799999999999</v>
      </c>
      <c r="GK29">
        <v>1.8651800000000001</v>
      </c>
      <c r="GL29">
        <v>1.86856</v>
      </c>
      <c r="GM29">
        <v>1.8689</v>
      </c>
      <c r="GN29">
        <v>5</v>
      </c>
      <c r="GO29">
        <v>0</v>
      </c>
      <c r="GP29">
        <v>0</v>
      </c>
      <c r="GQ29">
        <v>0</v>
      </c>
      <c r="GR29" t="s">
        <v>385</v>
      </c>
      <c r="GS29" t="s">
        <v>386</v>
      </c>
      <c r="GT29" t="s">
        <v>387</v>
      </c>
      <c r="GU29" t="s">
        <v>387</v>
      </c>
      <c r="GV29" t="s">
        <v>387</v>
      </c>
      <c r="GW29" t="s">
        <v>387</v>
      </c>
      <c r="GX29">
        <v>0</v>
      </c>
      <c r="GY29">
        <v>100</v>
      </c>
      <c r="GZ29">
        <v>100</v>
      </c>
      <c r="HA29">
        <v>-1.8129999999999999</v>
      </c>
      <c r="HB29">
        <v>0.40279999999999999</v>
      </c>
      <c r="HC29">
        <v>-2.4499247441377339</v>
      </c>
      <c r="HD29">
        <v>1.6145137170229321E-3</v>
      </c>
      <c r="HE29">
        <v>-1.407043735234338E-6</v>
      </c>
      <c r="HF29">
        <v>4.3622850327847239E-10</v>
      </c>
      <c r="HG29">
        <v>0.40277545340797799</v>
      </c>
      <c r="HH29">
        <v>0</v>
      </c>
      <c r="HI29">
        <v>0</v>
      </c>
      <c r="HJ29">
        <v>0</v>
      </c>
      <c r="HK29">
        <v>2</v>
      </c>
      <c r="HL29">
        <v>2094</v>
      </c>
      <c r="HM29">
        <v>1</v>
      </c>
      <c r="HN29">
        <v>26</v>
      </c>
      <c r="HO29">
        <v>0.9</v>
      </c>
      <c r="HP29">
        <v>0.8</v>
      </c>
      <c r="HQ29">
        <v>2.20459</v>
      </c>
      <c r="HR29">
        <v>2.5720200000000002</v>
      </c>
      <c r="HS29">
        <v>1.4978</v>
      </c>
      <c r="HT29">
        <v>2.3071299999999999</v>
      </c>
      <c r="HU29">
        <v>1.49902</v>
      </c>
      <c r="HV29">
        <v>2.2900399999999999</v>
      </c>
      <c r="HW29">
        <v>44.306399999999996</v>
      </c>
      <c r="HX29">
        <v>24.017499999999998</v>
      </c>
      <c r="HY29">
        <v>18</v>
      </c>
      <c r="HZ29">
        <v>506.65300000000002</v>
      </c>
      <c r="IA29">
        <v>469.57299999999998</v>
      </c>
      <c r="IB29">
        <v>27.2944</v>
      </c>
      <c r="IC29">
        <v>32.867699999999999</v>
      </c>
      <c r="ID29">
        <v>30.000299999999999</v>
      </c>
      <c r="IE29">
        <v>32.717599999999997</v>
      </c>
      <c r="IF29">
        <v>32.627200000000002</v>
      </c>
      <c r="IG29">
        <v>44.126100000000001</v>
      </c>
      <c r="IH29">
        <v>43.811300000000003</v>
      </c>
      <c r="II29">
        <v>32.137300000000003</v>
      </c>
      <c r="IJ29">
        <v>27.293900000000001</v>
      </c>
      <c r="IK29">
        <v>1000</v>
      </c>
      <c r="IL29">
        <v>24.897600000000001</v>
      </c>
      <c r="IM29">
        <v>99.818799999999996</v>
      </c>
      <c r="IN29">
        <v>100.675</v>
      </c>
    </row>
    <row r="30" spans="1:248" x14ac:dyDescent="0.3">
      <c r="A30">
        <v>14</v>
      </c>
      <c r="B30">
        <v>1658416630</v>
      </c>
      <c r="C30">
        <v>1720.400000095367</v>
      </c>
      <c r="D30" t="s">
        <v>448</v>
      </c>
      <c r="E30" t="s">
        <v>449</v>
      </c>
      <c r="F30" t="s">
        <v>374</v>
      </c>
      <c r="G30" t="s">
        <v>375</v>
      </c>
      <c r="H30" t="s">
        <v>376</v>
      </c>
      <c r="I30" t="s">
        <v>377</v>
      </c>
      <c r="J30" t="s">
        <v>378</v>
      </c>
      <c r="K30">
        <f t="shared" si="0"/>
        <v>2.8945850315822366</v>
      </c>
      <c r="L30">
        <v>1658416630</v>
      </c>
      <c r="M30">
        <f t="shared" si="1"/>
        <v>5.6582571209223137E-3</v>
      </c>
      <c r="N30">
        <f t="shared" si="2"/>
        <v>5.6582571209223138</v>
      </c>
      <c r="O30">
        <f t="shared" si="3"/>
        <v>46.967523907583853</v>
      </c>
      <c r="P30">
        <f t="shared" si="4"/>
        <v>1135.96</v>
      </c>
      <c r="Q30">
        <f t="shared" si="5"/>
        <v>963.10115490955343</v>
      </c>
      <c r="R30">
        <f t="shared" si="6"/>
        <v>95.234479048018315</v>
      </c>
      <c r="S30">
        <f t="shared" si="7"/>
        <v>112.32730670907202</v>
      </c>
      <c r="T30">
        <f t="shared" si="8"/>
        <v>0.53201591734745068</v>
      </c>
      <c r="U30">
        <f>IF(LEFT(BW30,1)&lt;&gt;"0",IF(LEFT(BW30,1)="1",3,#REF!),$D$5+$E$5*(CM30*CF30/($K$5*1000))+$F$5*(CM30*CF30/($K$5*1000))*MAX(MIN(BU30,$J$5),$I$5)*MAX(MIN(BU30,$J$5),$I$5)+$G$5*MAX(MIN(BU30,$J$5),$I$5)*(CM30*CF30/($K$5*1000))+$H$5*(CM30*CF30/($K$5*1000))*(CM30*CF30/($K$5*1000)))</f>
        <v>2.9099725229659721</v>
      </c>
      <c r="V30">
        <f t="shared" si="9"/>
        <v>0.48329662432486448</v>
      </c>
      <c r="W30">
        <f t="shared" si="10"/>
        <v>0.30606497309067693</v>
      </c>
      <c r="X30">
        <f t="shared" si="11"/>
        <v>289.57822229222279</v>
      </c>
      <c r="Y30">
        <f t="shared" si="12"/>
        <v>31.187700641765197</v>
      </c>
      <c r="Z30">
        <f t="shared" si="13"/>
        <v>30.0136</v>
      </c>
      <c r="AA30">
        <f t="shared" si="14"/>
        <v>4.2637790532346855</v>
      </c>
      <c r="AB30">
        <f t="shared" si="15"/>
        <v>70.00864722922347</v>
      </c>
      <c r="AC30">
        <f t="shared" si="16"/>
        <v>3.1494877593119206</v>
      </c>
      <c r="AD30">
        <f t="shared" si="17"/>
        <v>4.4987124933293101</v>
      </c>
      <c r="AE30">
        <f t="shared" si="18"/>
        <v>1.1142912939227649</v>
      </c>
      <c r="AF30">
        <f t="shared" si="19"/>
        <v>-249.52913903267404</v>
      </c>
      <c r="AG30">
        <f t="shared" si="20"/>
        <v>147.01453326654453</v>
      </c>
      <c r="AH30">
        <f t="shared" si="21"/>
        <v>11.28711839800099</v>
      </c>
      <c r="AI30">
        <f t="shared" si="22"/>
        <v>198.35073492409427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51607.399474963669</v>
      </c>
      <c r="AO30" t="s">
        <v>379</v>
      </c>
      <c r="AP30">
        <v>10238.9</v>
      </c>
      <c r="AQ30">
        <v>302.21199999999999</v>
      </c>
      <c r="AR30">
        <v>4052.3</v>
      </c>
      <c r="AS30">
        <f t="shared" si="26"/>
        <v>0.92542210596451402</v>
      </c>
      <c r="AT30">
        <v>-0.32343011824092421</v>
      </c>
      <c r="AU30" t="s">
        <v>450</v>
      </c>
      <c r="AV30">
        <v>10337.799999999999</v>
      </c>
      <c r="AW30">
        <v>1141.4934615384609</v>
      </c>
      <c r="AX30">
        <v>1768.65</v>
      </c>
      <c r="AY30">
        <f t="shared" si="27"/>
        <v>0.35459618265996051</v>
      </c>
      <c r="AZ30">
        <v>0.5</v>
      </c>
      <c r="BA30">
        <f t="shared" si="28"/>
        <v>1513.2438001514106</v>
      </c>
      <c r="BB30">
        <f t="shared" si="29"/>
        <v>46.967523907583853</v>
      </c>
      <c r="BC30">
        <f t="shared" si="30"/>
        <v>268.29523748377119</v>
      </c>
      <c r="BD30">
        <f t="shared" si="31"/>
        <v>3.1251378013967733E-2</v>
      </c>
      <c r="BE30">
        <f t="shared" si="32"/>
        <v>1.2911825403556385</v>
      </c>
      <c r="BF30">
        <f t="shared" si="33"/>
        <v>275.66701056590585</v>
      </c>
      <c r="BG30" t="s">
        <v>451</v>
      </c>
      <c r="BH30">
        <v>685.67</v>
      </c>
      <c r="BI30">
        <f t="shared" si="34"/>
        <v>685.67</v>
      </c>
      <c r="BJ30">
        <f t="shared" si="35"/>
        <v>0.61232013117349393</v>
      </c>
      <c r="BK30">
        <f t="shared" si="36"/>
        <v>0.57910260435237881</v>
      </c>
      <c r="BL30">
        <f t="shared" si="37"/>
        <v>0.67831926882371985</v>
      </c>
      <c r="BM30">
        <f t="shared" si="38"/>
        <v>0.42767340894162531</v>
      </c>
      <c r="BN30">
        <f t="shared" si="39"/>
        <v>0.60895904309445537</v>
      </c>
      <c r="BO30">
        <f t="shared" si="40"/>
        <v>0.3478541893627104</v>
      </c>
      <c r="BP30">
        <f t="shared" si="41"/>
        <v>0.6521458106372896</v>
      </c>
      <c r="BQ30">
        <f t="shared" si="42"/>
        <v>1800.07</v>
      </c>
      <c r="BR30">
        <f t="shared" si="43"/>
        <v>1513.2438001514106</v>
      </c>
      <c r="BS30">
        <f t="shared" si="44"/>
        <v>0.84065830781659079</v>
      </c>
      <c r="BT30">
        <f t="shared" si="45"/>
        <v>0.16087053408602042</v>
      </c>
      <c r="BU30">
        <v>6</v>
      </c>
      <c r="BV30">
        <v>0.5</v>
      </c>
      <c r="BW30" t="s">
        <v>382</v>
      </c>
      <c r="BX30">
        <v>1658416630</v>
      </c>
      <c r="BY30">
        <v>1135.96</v>
      </c>
      <c r="BZ30">
        <v>1200.02</v>
      </c>
      <c r="CA30">
        <v>31.8506</v>
      </c>
      <c r="CB30">
        <v>25.278400000000001</v>
      </c>
      <c r="CC30">
        <v>1138.08</v>
      </c>
      <c r="CD30">
        <v>31.451499999999999</v>
      </c>
      <c r="CE30">
        <v>500.11</v>
      </c>
      <c r="CF30">
        <v>98.783500000000004</v>
      </c>
      <c r="CG30">
        <v>9.9653199999999997E-2</v>
      </c>
      <c r="CH30">
        <v>30.950700000000001</v>
      </c>
      <c r="CI30">
        <v>30.0136</v>
      </c>
      <c r="CJ30">
        <v>999.9</v>
      </c>
      <c r="CK30">
        <v>0</v>
      </c>
      <c r="CL30">
        <v>0</v>
      </c>
      <c r="CM30">
        <v>10010.6</v>
      </c>
      <c r="CN30">
        <v>0</v>
      </c>
      <c r="CO30">
        <v>1.91117E-3</v>
      </c>
      <c r="CP30">
        <v>-64.055800000000005</v>
      </c>
      <c r="CQ30">
        <v>1173.33</v>
      </c>
      <c r="CR30">
        <v>1231.1400000000001</v>
      </c>
      <c r="CS30">
        <v>6.5722199999999997</v>
      </c>
      <c r="CT30">
        <v>1200.02</v>
      </c>
      <c r="CU30">
        <v>25.278400000000001</v>
      </c>
      <c r="CV30">
        <v>3.1463199999999998</v>
      </c>
      <c r="CW30">
        <v>2.49709</v>
      </c>
      <c r="CX30">
        <v>24.8232</v>
      </c>
      <c r="CY30">
        <v>21.0075</v>
      </c>
      <c r="CZ30">
        <v>1800.07</v>
      </c>
      <c r="DA30">
        <v>0.977993</v>
      </c>
      <c r="DB30">
        <v>2.20074E-2</v>
      </c>
      <c r="DC30">
        <v>0</v>
      </c>
      <c r="DD30">
        <v>1137.46</v>
      </c>
      <c r="DE30">
        <v>4.9997699999999998</v>
      </c>
      <c r="DF30">
        <v>22765.7</v>
      </c>
      <c r="DG30">
        <v>15785.1</v>
      </c>
      <c r="DH30">
        <v>44.125</v>
      </c>
      <c r="DI30">
        <v>45.061999999999998</v>
      </c>
      <c r="DJ30">
        <v>43.625</v>
      </c>
      <c r="DK30">
        <v>44.311999999999998</v>
      </c>
      <c r="DL30">
        <v>45</v>
      </c>
      <c r="DM30">
        <v>1755.57</v>
      </c>
      <c r="DN30">
        <v>39.5</v>
      </c>
      <c r="DO30">
        <v>0</v>
      </c>
      <c r="DP30">
        <v>118.3999998569489</v>
      </c>
      <c r="DQ30">
        <v>0</v>
      </c>
      <c r="DR30">
        <v>1141.4934615384609</v>
      </c>
      <c r="DS30">
        <v>-30.99452989677815</v>
      </c>
      <c r="DT30">
        <v>-529.2307694155711</v>
      </c>
      <c r="DU30">
        <v>22826.3</v>
      </c>
      <c r="DV30">
        <v>15</v>
      </c>
      <c r="DW30">
        <v>1658416585</v>
      </c>
      <c r="DX30" t="s">
        <v>452</v>
      </c>
      <c r="DY30">
        <v>1658416583</v>
      </c>
      <c r="DZ30">
        <v>1658416585</v>
      </c>
      <c r="EA30">
        <v>14</v>
      </c>
      <c r="EB30">
        <v>-0.32700000000000001</v>
      </c>
      <c r="EC30">
        <v>-4.0000000000000001E-3</v>
      </c>
      <c r="ED30">
        <v>-2.1120000000000001</v>
      </c>
      <c r="EE30">
        <v>0.34300000000000003</v>
      </c>
      <c r="EF30">
        <v>1200</v>
      </c>
      <c r="EG30">
        <v>25</v>
      </c>
      <c r="EH30">
        <v>7.0000000000000007E-2</v>
      </c>
      <c r="EI30">
        <v>0.01</v>
      </c>
      <c r="EJ30">
        <v>47.18304606576153</v>
      </c>
      <c r="EK30">
        <v>-0.94856919433970677</v>
      </c>
      <c r="EL30">
        <v>0.14992583681924801</v>
      </c>
      <c r="EM30">
        <v>1</v>
      </c>
      <c r="EN30">
        <v>0.53784387336761563</v>
      </c>
      <c r="EO30">
        <v>-1.8125932785389241E-2</v>
      </c>
      <c r="EP30">
        <v>3.5610870666813389E-3</v>
      </c>
      <c r="EQ30">
        <v>1</v>
      </c>
      <c r="ER30">
        <v>2</v>
      </c>
      <c r="ES30">
        <v>2</v>
      </c>
      <c r="ET30" t="s">
        <v>384</v>
      </c>
      <c r="EU30">
        <v>2.9633799999999999</v>
      </c>
      <c r="EV30">
        <v>2.6989800000000002</v>
      </c>
      <c r="EW30">
        <v>0.19897100000000001</v>
      </c>
      <c r="EX30">
        <v>0.20364699999999999</v>
      </c>
      <c r="EY30">
        <v>0.13816899999999999</v>
      </c>
      <c r="EZ30">
        <v>0.114299</v>
      </c>
      <c r="FA30">
        <v>27287.7</v>
      </c>
      <c r="FB30">
        <v>17447.2</v>
      </c>
      <c r="FC30">
        <v>31984.9</v>
      </c>
      <c r="FD30">
        <v>25049.8</v>
      </c>
      <c r="FE30">
        <v>38102.1</v>
      </c>
      <c r="FF30">
        <v>38482.9</v>
      </c>
      <c r="FG30">
        <v>45915.199999999997</v>
      </c>
      <c r="FH30">
        <v>45467.6</v>
      </c>
      <c r="FI30">
        <v>1.93275</v>
      </c>
      <c r="FJ30">
        <v>1.81565</v>
      </c>
      <c r="FK30">
        <v>1.18911E-2</v>
      </c>
      <c r="FL30">
        <v>0</v>
      </c>
      <c r="FM30">
        <v>29.8201</v>
      </c>
      <c r="FN30">
        <v>999.9</v>
      </c>
      <c r="FO30">
        <v>52.3</v>
      </c>
      <c r="FP30">
        <v>39.299999999999997</v>
      </c>
      <c r="FQ30">
        <v>37.807200000000002</v>
      </c>
      <c r="FR30">
        <v>64.501499999999993</v>
      </c>
      <c r="FS30">
        <v>17.48</v>
      </c>
      <c r="FT30">
        <v>1</v>
      </c>
      <c r="FU30">
        <v>0.43817800000000001</v>
      </c>
      <c r="FV30">
        <v>2.5590299999999999</v>
      </c>
      <c r="FW30">
        <v>20.208200000000001</v>
      </c>
      <c r="FX30">
        <v>5.2321200000000001</v>
      </c>
      <c r="FY30">
        <v>11.950100000000001</v>
      </c>
      <c r="FZ30">
        <v>4.9855</v>
      </c>
      <c r="GA30">
        <v>3.2899500000000002</v>
      </c>
      <c r="GB30">
        <v>4271.6000000000004</v>
      </c>
      <c r="GC30">
        <v>9999</v>
      </c>
      <c r="GD30">
        <v>9999</v>
      </c>
      <c r="GE30">
        <v>61.6</v>
      </c>
      <c r="GF30">
        <v>1.8669100000000001</v>
      </c>
      <c r="GG30">
        <v>1.8691899999999999</v>
      </c>
      <c r="GH30">
        <v>1.8669100000000001</v>
      </c>
      <c r="GI30">
        <v>1.8673599999999999</v>
      </c>
      <c r="GJ30">
        <v>1.86249</v>
      </c>
      <c r="GK30">
        <v>1.8651899999999999</v>
      </c>
      <c r="GL30">
        <v>1.8685400000000001</v>
      </c>
      <c r="GM30">
        <v>1.8689</v>
      </c>
      <c r="GN30">
        <v>5</v>
      </c>
      <c r="GO30">
        <v>0</v>
      </c>
      <c r="GP30">
        <v>0</v>
      </c>
      <c r="GQ30">
        <v>0</v>
      </c>
      <c r="GR30" t="s">
        <v>385</v>
      </c>
      <c r="GS30" t="s">
        <v>386</v>
      </c>
      <c r="GT30" t="s">
        <v>387</v>
      </c>
      <c r="GU30" t="s">
        <v>387</v>
      </c>
      <c r="GV30" t="s">
        <v>387</v>
      </c>
      <c r="GW30" t="s">
        <v>387</v>
      </c>
      <c r="GX30">
        <v>0</v>
      </c>
      <c r="GY30">
        <v>100</v>
      </c>
      <c r="GZ30">
        <v>100</v>
      </c>
      <c r="HA30">
        <v>-2.12</v>
      </c>
      <c r="HB30">
        <v>0.39910000000000001</v>
      </c>
      <c r="HC30">
        <v>-2.7777320030088362</v>
      </c>
      <c r="HD30">
        <v>1.6145137170229321E-3</v>
      </c>
      <c r="HE30">
        <v>-1.407043735234338E-6</v>
      </c>
      <c r="HF30">
        <v>4.3622850327847239E-10</v>
      </c>
      <c r="HG30">
        <v>0.39916593034976239</v>
      </c>
      <c r="HH30">
        <v>0</v>
      </c>
      <c r="HI30">
        <v>0</v>
      </c>
      <c r="HJ30">
        <v>0</v>
      </c>
      <c r="HK30">
        <v>2</v>
      </c>
      <c r="HL30">
        <v>2094</v>
      </c>
      <c r="HM30">
        <v>1</v>
      </c>
      <c r="HN30">
        <v>26</v>
      </c>
      <c r="HO30">
        <v>0.8</v>
      </c>
      <c r="HP30">
        <v>0.8</v>
      </c>
      <c r="HQ30">
        <v>2.5610400000000002</v>
      </c>
      <c r="HR30">
        <v>2.5805699999999998</v>
      </c>
      <c r="HS30">
        <v>1.4978</v>
      </c>
      <c r="HT30">
        <v>2.3071299999999999</v>
      </c>
      <c r="HU30">
        <v>1.49902</v>
      </c>
      <c r="HV30">
        <v>2.34497</v>
      </c>
      <c r="HW30">
        <v>44.669199999999996</v>
      </c>
      <c r="HX30">
        <v>24.026199999999999</v>
      </c>
      <c r="HY30">
        <v>18</v>
      </c>
      <c r="HZ30">
        <v>506.22500000000002</v>
      </c>
      <c r="IA30">
        <v>468.76499999999999</v>
      </c>
      <c r="IB30">
        <v>26.9132</v>
      </c>
      <c r="IC30">
        <v>32.903799999999997</v>
      </c>
      <c r="ID30">
        <v>30.000299999999999</v>
      </c>
      <c r="IE30">
        <v>32.761299999999999</v>
      </c>
      <c r="IF30">
        <v>32.675699999999999</v>
      </c>
      <c r="IG30">
        <v>51.237900000000003</v>
      </c>
      <c r="IH30">
        <v>41.6081</v>
      </c>
      <c r="II30">
        <v>27.059100000000001</v>
      </c>
      <c r="IJ30">
        <v>26.8979</v>
      </c>
      <c r="IK30">
        <v>1200</v>
      </c>
      <c r="IL30">
        <v>25.2972</v>
      </c>
      <c r="IM30">
        <v>99.803100000000001</v>
      </c>
      <c r="IN30">
        <v>100.669</v>
      </c>
    </row>
    <row r="31" spans="1:248" x14ac:dyDescent="0.3">
      <c r="A31">
        <v>15</v>
      </c>
      <c r="B31">
        <v>1658416751</v>
      </c>
      <c r="C31">
        <v>1841.400000095367</v>
      </c>
      <c r="D31" t="s">
        <v>453</v>
      </c>
      <c r="E31" t="s">
        <v>454</v>
      </c>
      <c r="F31" t="s">
        <v>374</v>
      </c>
      <c r="G31" t="s">
        <v>375</v>
      </c>
      <c r="H31" t="s">
        <v>376</v>
      </c>
      <c r="I31" t="s">
        <v>377</v>
      </c>
      <c r="J31" t="s">
        <v>378</v>
      </c>
      <c r="K31">
        <f t="shared" si="0"/>
        <v>2.2266234833964416</v>
      </c>
      <c r="L31">
        <v>1658416751</v>
      </c>
      <c r="M31">
        <f t="shared" si="1"/>
        <v>4.9187737959730761E-3</v>
      </c>
      <c r="N31">
        <f t="shared" si="2"/>
        <v>4.9187737959730757</v>
      </c>
      <c r="O31">
        <f t="shared" si="3"/>
        <v>45.771053106847788</v>
      </c>
      <c r="P31">
        <f t="shared" si="4"/>
        <v>1436.58</v>
      </c>
      <c r="Q31">
        <f t="shared" si="5"/>
        <v>1236.0814423994566</v>
      </c>
      <c r="R31">
        <f t="shared" si="6"/>
        <v>122.22168372503494</v>
      </c>
      <c r="S31">
        <f t="shared" si="7"/>
        <v>142.04664869401802</v>
      </c>
      <c r="T31">
        <f t="shared" si="8"/>
        <v>0.44813354810700373</v>
      </c>
      <c r="U31">
        <f>IF(LEFT(BW31,1)&lt;&gt;"0",IF(LEFT(BW31,1)="1",3,#REF!),$D$5+$E$5*(CM31*CF31/($K$5*1000))+$F$5*(CM31*CF31/($K$5*1000))*MAX(MIN(BU31,$J$5),$I$5)*MAX(MIN(BU31,$J$5),$I$5)+$G$5*MAX(MIN(BU31,$J$5),$I$5)*(CM31*CF31/($K$5*1000))+$H$5*(CM31*CF31/($K$5*1000))*(CM31*CF31/($K$5*1000)))</f>
        <v>2.9108598495806346</v>
      </c>
      <c r="V31">
        <f t="shared" si="9"/>
        <v>0.41303342561070217</v>
      </c>
      <c r="W31">
        <f t="shared" si="10"/>
        <v>0.26107001600143642</v>
      </c>
      <c r="X31">
        <f t="shared" si="11"/>
        <v>289.5622622922391</v>
      </c>
      <c r="Y31">
        <f t="shared" si="12"/>
        <v>31.317188910721377</v>
      </c>
      <c r="Z31">
        <f t="shared" si="13"/>
        <v>30.023</v>
      </c>
      <c r="AA31">
        <f t="shared" si="14"/>
        <v>4.2660814987132705</v>
      </c>
      <c r="AB31">
        <f t="shared" si="15"/>
        <v>69.885277848219317</v>
      </c>
      <c r="AC31">
        <f t="shared" si="16"/>
        <v>3.1326043074069401</v>
      </c>
      <c r="AD31">
        <f t="shared" si="17"/>
        <v>4.4824953178414804</v>
      </c>
      <c r="AE31">
        <f t="shared" si="18"/>
        <v>1.1334771913063304</v>
      </c>
      <c r="AF31">
        <f t="shared" si="19"/>
        <v>-216.91792440241267</v>
      </c>
      <c r="AG31">
        <f t="shared" si="20"/>
        <v>135.65053075643499</v>
      </c>
      <c r="AH31">
        <f t="shared" si="21"/>
        <v>10.408689232740452</v>
      </c>
      <c r="AI31">
        <f t="shared" si="22"/>
        <v>218.70355787900189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51643.16867098333</v>
      </c>
      <c r="AO31" t="s">
        <v>379</v>
      </c>
      <c r="AP31">
        <v>10238.9</v>
      </c>
      <c r="AQ31">
        <v>302.21199999999999</v>
      </c>
      <c r="AR31">
        <v>4052.3</v>
      </c>
      <c r="AS31">
        <f t="shared" si="26"/>
        <v>0.92542210596451402</v>
      </c>
      <c r="AT31">
        <v>-0.32343011824092421</v>
      </c>
      <c r="AU31" t="s">
        <v>455</v>
      </c>
      <c r="AV31">
        <v>10336.700000000001</v>
      </c>
      <c r="AW31">
        <v>1077.2569230769229</v>
      </c>
      <c r="AX31">
        <v>1635.28</v>
      </c>
      <c r="AY31">
        <f t="shared" si="27"/>
        <v>0.34124007932774636</v>
      </c>
      <c r="AZ31">
        <v>0.5</v>
      </c>
      <c r="BA31">
        <f t="shared" si="28"/>
        <v>1513.1598001514192</v>
      </c>
      <c r="BB31">
        <f t="shared" si="29"/>
        <v>45.771053106847788</v>
      </c>
      <c r="BC31">
        <f t="shared" si="30"/>
        <v>258.17538511961357</v>
      </c>
      <c r="BD31">
        <f t="shared" si="31"/>
        <v>3.0462402728697997E-2</v>
      </c>
      <c r="BE31">
        <f t="shared" si="32"/>
        <v>1.4780465730639405</v>
      </c>
      <c r="BF31">
        <f t="shared" si="33"/>
        <v>272.206757780521</v>
      </c>
      <c r="BG31" t="s">
        <v>456</v>
      </c>
      <c r="BH31">
        <v>671.54</v>
      </c>
      <c r="BI31">
        <f t="shared" si="34"/>
        <v>671.54</v>
      </c>
      <c r="BJ31">
        <f t="shared" si="35"/>
        <v>0.58934249792084537</v>
      </c>
      <c r="BK31">
        <f t="shared" si="36"/>
        <v>0.57901827974669207</v>
      </c>
      <c r="BL31">
        <f t="shared" si="37"/>
        <v>0.71493392018362745</v>
      </c>
      <c r="BM31">
        <f t="shared" si="38"/>
        <v>0.41860060921354131</v>
      </c>
      <c r="BN31">
        <f t="shared" si="39"/>
        <v>0.64452354184755134</v>
      </c>
      <c r="BO31">
        <f t="shared" si="40"/>
        <v>0.3609481891009656</v>
      </c>
      <c r="BP31">
        <f t="shared" si="41"/>
        <v>0.6390518108990344</v>
      </c>
      <c r="BQ31">
        <f t="shared" si="42"/>
        <v>1799.97</v>
      </c>
      <c r="BR31">
        <f t="shared" si="43"/>
        <v>1513.1598001514192</v>
      </c>
      <c r="BS31">
        <f t="shared" si="44"/>
        <v>0.84065834438986164</v>
      </c>
      <c r="BT31">
        <f t="shared" si="45"/>
        <v>0.16087060467243292</v>
      </c>
      <c r="BU31">
        <v>6</v>
      </c>
      <c r="BV31">
        <v>0.5</v>
      </c>
      <c r="BW31" t="s">
        <v>382</v>
      </c>
      <c r="BX31">
        <v>1658416751</v>
      </c>
      <c r="BY31">
        <v>1436.58</v>
      </c>
      <c r="BZ31">
        <v>1499.96</v>
      </c>
      <c r="CA31">
        <v>31.6814</v>
      </c>
      <c r="CB31">
        <v>25.9681</v>
      </c>
      <c r="CC31">
        <v>1438.65</v>
      </c>
      <c r="CD31">
        <v>31.288900000000002</v>
      </c>
      <c r="CE31">
        <v>500.19499999999999</v>
      </c>
      <c r="CF31">
        <v>98.778400000000005</v>
      </c>
      <c r="CG31">
        <v>9.9942100000000006E-2</v>
      </c>
      <c r="CH31">
        <v>30.8874</v>
      </c>
      <c r="CI31">
        <v>30.023</v>
      </c>
      <c r="CJ31">
        <v>999.9</v>
      </c>
      <c r="CK31">
        <v>0</v>
      </c>
      <c r="CL31">
        <v>0</v>
      </c>
      <c r="CM31">
        <v>10016.200000000001</v>
      </c>
      <c r="CN31">
        <v>0</v>
      </c>
      <c r="CO31">
        <v>1.91117E-3</v>
      </c>
      <c r="CP31">
        <v>-63.381599999999999</v>
      </c>
      <c r="CQ31">
        <v>1483.58</v>
      </c>
      <c r="CR31">
        <v>1539.95</v>
      </c>
      <c r="CS31">
        <v>5.7132199999999997</v>
      </c>
      <c r="CT31">
        <v>1499.96</v>
      </c>
      <c r="CU31">
        <v>25.9681</v>
      </c>
      <c r="CV31">
        <v>3.1294300000000002</v>
      </c>
      <c r="CW31">
        <v>2.5650900000000001</v>
      </c>
      <c r="CX31">
        <v>24.7331</v>
      </c>
      <c r="CY31">
        <v>21.445499999999999</v>
      </c>
      <c r="CZ31">
        <v>1799.97</v>
      </c>
      <c r="DA31">
        <v>0.977993</v>
      </c>
      <c r="DB31">
        <v>2.20074E-2</v>
      </c>
      <c r="DC31">
        <v>0</v>
      </c>
      <c r="DD31">
        <v>1073.69</v>
      </c>
      <c r="DE31">
        <v>4.9997699999999998</v>
      </c>
      <c r="DF31">
        <v>21679.1</v>
      </c>
      <c r="DG31">
        <v>15784.2</v>
      </c>
      <c r="DH31">
        <v>44.186999999999998</v>
      </c>
      <c r="DI31">
        <v>45.186999999999998</v>
      </c>
      <c r="DJ31">
        <v>43.75</v>
      </c>
      <c r="DK31">
        <v>44.436999999999998</v>
      </c>
      <c r="DL31">
        <v>45.061999999999998</v>
      </c>
      <c r="DM31">
        <v>1755.47</v>
      </c>
      <c r="DN31">
        <v>39.5</v>
      </c>
      <c r="DO31">
        <v>0</v>
      </c>
      <c r="DP31">
        <v>120.5</v>
      </c>
      <c r="DQ31">
        <v>0</v>
      </c>
      <c r="DR31">
        <v>1077.2569230769229</v>
      </c>
      <c r="DS31">
        <v>-23.14256413322682</v>
      </c>
      <c r="DT31">
        <v>-392.14700890494601</v>
      </c>
      <c r="DU31">
        <v>21731.234615384619</v>
      </c>
      <c r="DV31">
        <v>15</v>
      </c>
      <c r="DW31">
        <v>1658416708</v>
      </c>
      <c r="DX31" t="s">
        <v>457</v>
      </c>
      <c r="DY31">
        <v>1658416706.5</v>
      </c>
      <c r="DZ31">
        <v>1658416708</v>
      </c>
      <c r="EA31">
        <v>15</v>
      </c>
      <c r="EB31">
        <v>1E-3</v>
      </c>
      <c r="EC31">
        <v>-7.0000000000000001E-3</v>
      </c>
      <c r="ED31">
        <v>-2.048</v>
      </c>
      <c r="EE31">
        <v>0.35199999999999998</v>
      </c>
      <c r="EF31">
        <v>1500</v>
      </c>
      <c r="EG31">
        <v>25</v>
      </c>
      <c r="EH31">
        <v>0.09</v>
      </c>
      <c r="EI31">
        <v>0.02</v>
      </c>
      <c r="EJ31">
        <v>45.88317991363872</v>
      </c>
      <c r="EK31">
        <v>-0.87258367238631551</v>
      </c>
      <c r="EL31">
        <v>0.16909672053779301</v>
      </c>
      <c r="EM31">
        <v>1</v>
      </c>
      <c r="EN31">
        <v>0.45581237715255879</v>
      </c>
      <c r="EO31">
        <v>1.776597464937964E-3</v>
      </c>
      <c r="EP31">
        <v>2.735790397073791E-3</v>
      </c>
      <c r="EQ31">
        <v>1</v>
      </c>
      <c r="ER31">
        <v>2</v>
      </c>
      <c r="ES31">
        <v>2</v>
      </c>
      <c r="ET31" t="s">
        <v>384</v>
      </c>
      <c r="EU31">
        <v>2.9635199999999999</v>
      </c>
      <c r="EV31">
        <v>2.6993200000000002</v>
      </c>
      <c r="EW31">
        <v>0.23011300000000001</v>
      </c>
      <c r="EX31">
        <v>0.23355799999999999</v>
      </c>
      <c r="EY31">
        <v>0.137658</v>
      </c>
      <c r="EZ31">
        <v>0.116414</v>
      </c>
      <c r="FA31">
        <v>26219.200000000001</v>
      </c>
      <c r="FB31">
        <v>16786.900000000001</v>
      </c>
      <c r="FC31">
        <v>31980</v>
      </c>
      <c r="FD31">
        <v>25045.9</v>
      </c>
      <c r="FE31">
        <v>38120.300000000003</v>
      </c>
      <c r="FF31">
        <v>38385.699999999997</v>
      </c>
      <c r="FG31">
        <v>45909.2</v>
      </c>
      <c r="FH31">
        <v>45461.1</v>
      </c>
      <c r="FI31">
        <v>1.9314499999999999</v>
      </c>
      <c r="FJ31">
        <v>1.8137799999999999</v>
      </c>
      <c r="FK31">
        <v>4.9695399999999997E-3</v>
      </c>
      <c r="FL31">
        <v>0</v>
      </c>
      <c r="FM31">
        <v>29.9422</v>
      </c>
      <c r="FN31">
        <v>999.9</v>
      </c>
      <c r="FO31">
        <v>50.9</v>
      </c>
      <c r="FP31">
        <v>39.700000000000003</v>
      </c>
      <c r="FQ31">
        <v>37.592500000000001</v>
      </c>
      <c r="FR31">
        <v>64.521500000000003</v>
      </c>
      <c r="FS31">
        <v>17.051300000000001</v>
      </c>
      <c r="FT31">
        <v>1</v>
      </c>
      <c r="FU31">
        <v>0.446077</v>
      </c>
      <c r="FV31">
        <v>3.0532699999999999</v>
      </c>
      <c r="FW31">
        <v>20.200500000000002</v>
      </c>
      <c r="FX31">
        <v>5.2319699999999996</v>
      </c>
      <c r="FY31">
        <v>11.9503</v>
      </c>
      <c r="FZ31">
        <v>4.9856499999999997</v>
      </c>
      <c r="GA31">
        <v>3.2898000000000001</v>
      </c>
      <c r="GB31">
        <v>4273.8999999999996</v>
      </c>
      <c r="GC31">
        <v>9999</v>
      </c>
      <c r="GD31">
        <v>9999</v>
      </c>
      <c r="GE31">
        <v>61.6</v>
      </c>
      <c r="GF31">
        <v>1.8669100000000001</v>
      </c>
      <c r="GG31">
        <v>1.8692</v>
      </c>
      <c r="GH31">
        <v>1.86693</v>
      </c>
      <c r="GI31">
        <v>1.86737</v>
      </c>
      <c r="GJ31">
        <v>1.8625</v>
      </c>
      <c r="GK31">
        <v>1.8652299999999999</v>
      </c>
      <c r="GL31">
        <v>1.86859</v>
      </c>
      <c r="GM31">
        <v>1.86894</v>
      </c>
      <c r="GN31">
        <v>5</v>
      </c>
      <c r="GO31">
        <v>0</v>
      </c>
      <c r="GP31">
        <v>0</v>
      </c>
      <c r="GQ31">
        <v>0</v>
      </c>
      <c r="GR31" t="s">
        <v>385</v>
      </c>
      <c r="GS31" t="s">
        <v>386</v>
      </c>
      <c r="GT31" t="s">
        <v>387</v>
      </c>
      <c r="GU31" t="s">
        <v>387</v>
      </c>
      <c r="GV31" t="s">
        <v>387</v>
      </c>
      <c r="GW31" t="s">
        <v>387</v>
      </c>
      <c r="GX31">
        <v>0</v>
      </c>
      <c r="GY31">
        <v>100</v>
      </c>
      <c r="GZ31">
        <v>100</v>
      </c>
      <c r="HA31">
        <v>-2.0699999999999998</v>
      </c>
      <c r="HB31">
        <v>0.39250000000000002</v>
      </c>
      <c r="HC31">
        <v>-2.777066511768302</v>
      </c>
      <c r="HD31">
        <v>1.6145137170229321E-3</v>
      </c>
      <c r="HE31">
        <v>-1.407043735234338E-6</v>
      </c>
      <c r="HF31">
        <v>4.3622850327847239E-10</v>
      </c>
      <c r="HG31">
        <v>0.3925135669716534</v>
      </c>
      <c r="HH31">
        <v>0</v>
      </c>
      <c r="HI31">
        <v>0</v>
      </c>
      <c r="HJ31">
        <v>0</v>
      </c>
      <c r="HK31">
        <v>2</v>
      </c>
      <c r="HL31">
        <v>2094</v>
      </c>
      <c r="HM31">
        <v>1</v>
      </c>
      <c r="HN31">
        <v>26</v>
      </c>
      <c r="HO31">
        <v>0.7</v>
      </c>
      <c r="HP31">
        <v>0.7</v>
      </c>
      <c r="HQ31">
        <v>3.0712899999999999</v>
      </c>
      <c r="HR31">
        <v>2.5659200000000002</v>
      </c>
      <c r="HS31">
        <v>1.4978</v>
      </c>
      <c r="HT31">
        <v>2.3059099999999999</v>
      </c>
      <c r="HU31">
        <v>1.49902</v>
      </c>
      <c r="HV31">
        <v>2.4108900000000002</v>
      </c>
      <c r="HW31">
        <v>44.950400000000002</v>
      </c>
      <c r="HX31">
        <v>24.026199999999999</v>
      </c>
      <c r="HY31">
        <v>18</v>
      </c>
      <c r="HZ31">
        <v>505.86599999999999</v>
      </c>
      <c r="IA31">
        <v>467.98500000000001</v>
      </c>
      <c r="IB31">
        <v>26.229099999999999</v>
      </c>
      <c r="IC31">
        <v>32.972499999999997</v>
      </c>
      <c r="ID31">
        <v>30.000299999999999</v>
      </c>
      <c r="IE31">
        <v>32.825000000000003</v>
      </c>
      <c r="IF31">
        <v>32.7393</v>
      </c>
      <c r="IG31">
        <v>61.469000000000001</v>
      </c>
      <c r="IH31">
        <v>38.794400000000003</v>
      </c>
      <c r="II31">
        <v>22.2486</v>
      </c>
      <c r="IJ31">
        <v>26.2271</v>
      </c>
      <c r="IK31">
        <v>1500</v>
      </c>
      <c r="IL31">
        <v>26.130800000000001</v>
      </c>
      <c r="IM31">
        <v>99.789100000000005</v>
      </c>
      <c r="IN31">
        <v>100.654</v>
      </c>
    </row>
    <row r="32" spans="1:248" x14ac:dyDescent="0.3">
      <c r="A32">
        <v>16</v>
      </c>
      <c r="B32">
        <v>1658416881</v>
      </c>
      <c r="C32">
        <v>1971.400000095367</v>
      </c>
      <c r="D32" t="s">
        <v>458</v>
      </c>
      <c r="E32" t="s">
        <v>459</v>
      </c>
      <c r="F32" t="s">
        <v>374</v>
      </c>
      <c r="G32" t="s">
        <v>375</v>
      </c>
      <c r="H32" t="s">
        <v>376</v>
      </c>
      <c r="I32" t="s">
        <v>377</v>
      </c>
      <c r="J32" t="s">
        <v>378</v>
      </c>
      <c r="K32">
        <f t="shared" si="0"/>
        <v>1.802811727515603</v>
      </c>
      <c r="L32">
        <v>1658416881</v>
      </c>
      <c r="M32">
        <f t="shared" si="1"/>
        <v>4.1858226144093832E-3</v>
      </c>
      <c r="N32">
        <f t="shared" si="2"/>
        <v>4.1858226144093829</v>
      </c>
      <c r="O32">
        <f t="shared" si="3"/>
        <v>44.815131523916087</v>
      </c>
      <c r="P32">
        <f t="shared" si="4"/>
        <v>1737.48</v>
      </c>
      <c r="Q32">
        <f t="shared" si="5"/>
        <v>1500.7725896036925</v>
      </c>
      <c r="R32">
        <f t="shared" si="6"/>
        <v>148.38924397939624</v>
      </c>
      <c r="S32">
        <f t="shared" si="7"/>
        <v>171.79374504527999</v>
      </c>
      <c r="T32">
        <f t="shared" si="8"/>
        <v>0.36972145686200025</v>
      </c>
      <c r="U32">
        <f>IF(LEFT(BW32,1)&lt;&gt;"0",IF(LEFT(BW32,1)="1",3,#REF!),$D$5+$E$5*(CM32*CF32/($K$5*1000))+$F$5*(CM32*CF32/($K$5*1000))*MAX(MIN(BU32,$J$5),$I$5)*MAX(MIN(BU32,$J$5),$I$5)+$G$5*MAX(MIN(BU32,$J$5),$I$5)*(CM32*CF32/($K$5*1000))+$H$5*(CM32*CF32/($K$5*1000))*(CM32*CF32/($K$5*1000)))</f>
        <v>2.9089560710307372</v>
      </c>
      <c r="V32">
        <f t="shared" si="9"/>
        <v>0.34545908217313492</v>
      </c>
      <c r="W32">
        <f t="shared" si="10"/>
        <v>0.21795898530554533</v>
      </c>
      <c r="X32">
        <f t="shared" si="11"/>
        <v>289.54789829225365</v>
      </c>
      <c r="Y32">
        <f t="shared" si="12"/>
        <v>31.38936849096843</v>
      </c>
      <c r="Z32">
        <f t="shared" si="13"/>
        <v>30.018999999999998</v>
      </c>
      <c r="AA32">
        <f t="shared" si="14"/>
        <v>4.2651016022753909</v>
      </c>
      <c r="AB32">
        <f t="shared" si="15"/>
        <v>69.894904105150232</v>
      </c>
      <c r="AC32">
        <f t="shared" si="16"/>
        <v>3.111751989774</v>
      </c>
      <c r="AD32">
        <f t="shared" si="17"/>
        <v>4.4520441505902424</v>
      </c>
      <c r="AE32">
        <f t="shared" si="18"/>
        <v>1.1533496125013909</v>
      </c>
      <c r="AF32">
        <f t="shared" si="19"/>
        <v>-184.59477729545381</v>
      </c>
      <c r="AG32">
        <f t="shared" si="20"/>
        <v>117.46390213635578</v>
      </c>
      <c r="AH32">
        <f t="shared" si="21"/>
        <v>9.0135930584715815</v>
      </c>
      <c r="AI32">
        <f t="shared" si="22"/>
        <v>231.43061619162722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51609.473414098378</v>
      </c>
      <c r="AO32" t="s">
        <v>379</v>
      </c>
      <c r="AP32">
        <v>10238.9</v>
      </c>
      <c r="AQ32">
        <v>302.21199999999999</v>
      </c>
      <c r="AR32">
        <v>4052.3</v>
      </c>
      <c r="AS32">
        <f t="shared" si="26"/>
        <v>0.92542210596451402</v>
      </c>
      <c r="AT32">
        <v>-0.32343011824092421</v>
      </c>
      <c r="AU32" t="s">
        <v>460</v>
      </c>
      <c r="AV32">
        <v>10335.9</v>
      </c>
      <c r="AW32">
        <v>1036.6024</v>
      </c>
      <c r="AX32">
        <v>1553.47</v>
      </c>
      <c r="AY32">
        <f t="shared" si="27"/>
        <v>0.33271810849260042</v>
      </c>
      <c r="AZ32">
        <v>0.5</v>
      </c>
      <c r="BA32">
        <f t="shared" si="28"/>
        <v>1513.0842001514268</v>
      </c>
      <c r="BB32">
        <f t="shared" si="29"/>
        <v>44.815131523916087</v>
      </c>
      <c r="BC32">
        <f t="shared" si="30"/>
        <v>251.71525653221096</v>
      </c>
      <c r="BD32">
        <f t="shared" si="31"/>
        <v>2.9832154507752853E-2</v>
      </c>
      <c r="BE32">
        <f t="shared" si="32"/>
        <v>1.6085473166523974</v>
      </c>
      <c r="BF32">
        <f t="shared" si="33"/>
        <v>269.84128100023258</v>
      </c>
      <c r="BG32" t="s">
        <v>461</v>
      </c>
      <c r="BH32">
        <v>661.69</v>
      </c>
      <c r="BI32">
        <f t="shared" si="34"/>
        <v>661.69</v>
      </c>
      <c r="BJ32">
        <f t="shared" si="35"/>
        <v>0.57405678899495971</v>
      </c>
      <c r="BK32">
        <f t="shared" si="36"/>
        <v>0.57959093049855348</v>
      </c>
      <c r="BL32">
        <f t="shared" si="37"/>
        <v>0.73698538021182025</v>
      </c>
      <c r="BM32">
        <f t="shared" si="38"/>
        <v>0.41307835794056863</v>
      </c>
      <c r="BN32">
        <f t="shared" si="39"/>
        <v>0.66633902991076466</v>
      </c>
      <c r="BO32">
        <f t="shared" si="40"/>
        <v>0.36996781292575426</v>
      </c>
      <c r="BP32">
        <f t="shared" si="41"/>
        <v>0.6300321870742458</v>
      </c>
      <c r="BQ32">
        <f t="shared" si="42"/>
        <v>1799.88</v>
      </c>
      <c r="BR32">
        <f t="shared" si="43"/>
        <v>1513.0842001514268</v>
      </c>
      <c r="BS32">
        <f t="shared" si="44"/>
        <v>0.84065837730927995</v>
      </c>
      <c r="BT32">
        <f t="shared" si="45"/>
        <v>0.16087066820691026</v>
      </c>
      <c r="BU32">
        <v>6</v>
      </c>
      <c r="BV32">
        <v>0.5</v>
      </c>
      <c r="BW32" t="s">
        <v>382</v>
      </c>
      <c r="BX32">
        <v>1658416881</v>
      </c>
      <c r="BY32">
        <v>1737.48</v>
      </c>
      <c r="BZ32">
        <v>1799.97</v>
      </c>
      <c r="CA32">
        <v>31.471499999999999</v>
      </c>
      <c r="CB32">
        <v>26.607800000000001</v>
      </c>
      <c r="CC32">
        <v>1739.75</v>
      </c>
      <c r="CD32">
        <v>31.088799999999999</v>
      </c>
      <c r="CE32">
        <v>500.12400000000002</v>
      </c>
      <c r="CF32">
        <v>98.775400000000005</v>
      </c>
      <c r="CG32">
        <v>9.9835999999999994E-2</v>
      </c>
      <c r="CH32">
        <v>30.768000000000001</v>
      </c>
      <c r="CI32">
        <v>30.018999999999998</v>
      </c>
      <c r="CJ32">
        <v>999.9</v>
      </c>
      <c r="CK32">
        <v>0</v>
      </c>
      <c r="CL32">
        <v>0</v>
      </c>
      <c r="CM32">
        <v>10005.6</v>
      </c>
      <c r="CN32">
        <v>0</v>
      </c>
      <c r="CO32">
        <v>1.91117E-3</v>
      </c>
      <c r="CP32">
        <v>-62.481200000000001</v>
      </c>
      <c r="CQ32">
        <v>1793.94</v>
      </c>
      <c r="CR32">
        <v>1849.17</v>
      </c>
      <c r="CS32">
        <v>4.8636400000000002</v>
      </c>
      <c r="CT32">
        <v>1799.97</v>
      </c>
      <c r="CU32">
        <v>26.607800000000001</v>
      </c>
      <c r="CV32">
        <v>3.1086</v>
      </c>
      <c r="CW32">
        <v>2.6282000000000001</v>
      </c>
      <c r="CX32">
        <v>24.621400000000001</v>
      </c>
      <c r="CY32">
        <v>21.8429</v>
      </c>
      <c r="CZ32">
        <v>1799.88</v>
      </c>
      <c r="DA32">
        <v>0.977993</v>
      </c>
      <c r="DB32">
        <v>2.20074E-2</v>
      </c>
      <c r="DC32">
        <v>0</v>
      </c>
      <c r="DD32">
        <v>1034.6600000000001</v>
      </c>
      <c r="DE32">
        <v>4.9997699999999998</v>
      </c>
      <c r="DF32">
        <v>20989.1</v>
      </c>
      <c r="DG32">
        <v>15783.4</v>
      </c>
      <c r="DH32">
        <v>44.311999999999998</v>
      </c>
      <c r="DI32">
        <v>45.311999999999998</v>
      </c>
      <c r="DJ32">
        <v>43.875</v>
      </c>
      <c r="DK32">
        <v>44.561999999999998</v>
      </c>
      <c r="DL32">
        <v>45.186999999999998</v>
      </c>
      <c r="DM32">
        <v>1755.38</v>
      </c>
      <c r="DN32">
        <v>39.5</v>
      </c>
      <c r="DO32">
        <v>0</v>
      </c>
      <c r="DP32">
        <v>129.89999985694891</v>
      </c>
      <c r="DQ32">
        <v>0</v>
      </c>
      <c r="DR32">
        <v>1036.6024</v>
      </c>
      <c r="DS32">
        <v>-18.163076950716231</v>
      </c>
      <c r="DT32">
        <v>-323.89230791566138</v>
      </c>
      <c r="DU32">
        <v>21021.103999999999</v>
      </c>
      <c r="DV32">
        <v>15</v>
      </c>
      <c r="DW32">
        <v>1658416833</v>
      </c>
      <c r="DX32" t="s">
        <v>462</v>
      </c>
      <c r="DY32">
        <v>1658416830</v>
      </c>
      <c r="DZ32">
        <v>1658416833</v>
      </c>
      <c r="EA32">
        <v>16</v>
      </c>
      <c r="EB32">
        <v>-0.33200000000000002</v>
      </c>
      <c r="EC32">
        <v>-0.01</v>
      </c>
      <c r="ED32">
        <v>-2.214</v>
      </c>
      <c r="EE32">
        <v>0.371</v>
      </c>
      <c r="EF32">
        <v>1800</v>
      </c>
      <c r="EG32">
        <v>26</v>
      </c>
      <c r="EH32">
        <v>0.06</v>
      </c>
      <c r="EI32">
        <v>0.02</v>
      </c>
      <c r="EJ32">
        <v>44.996385518722413</v>
      </c>
      <c r="EK32">
        <v>-0.49258336482797938</v>
      </c>
      <c r="EL32">
        <v>0.1954138372744906</v>
      </c>
      <c r="EM32">
        <v>1</v>
      </c>
      <c r="EN32">
        <v>0.37548781288412741</v>
      </c>
      <c r="EO32">
        <v>1.6015394333086509E-2</v>
      </c>
      <c r="EP32">
        <v>4.4772821372356924E-3</v>
      </c>
      <c r="EQ32">
        <v>1</v>
      </c>
      <c r="ER32">
        <v>2</v>
      </c>
      <c r="ES32">
        <v>2</v>
      </c>
      <c r="ET32" t="s">
        <v>384</v>
      </c>
      <c r="EU32">
        <v>2.96319</v>
      </c>
      <c r="EV32">
        <v>2.6991200000000002</v>
      </c>
      <c r="EW32">
        <v>0.25778400000000001</v>
      </c>
      <c r="EX32">
        <v>0.26016400000000001</v>
      </c>
      <c r="EY32">
        <v>0.13702600000000001</v>
      </c>
      <c r="EZ32">
        <v>0.11834799999999999</v>
      </c>
      <c r="FA32">
        <v>25266.2</v>
      </c>
      <c r="FB32">
        <v>16197.2</v>
      </c>
      <c r="FC32">
        <v>31971.9</v>
      </c>
      <c r="FD32">
        <v>25039.7</v>
      </c>
      <c r="FE32">
        <v>38139.9</v>
      </c>
      <c r="FF32">
        <v>38293.4</v>
      </c>
      <c r="FG32">
        <v>45898.3</v>
      </c>
      <c r="FH32">
        <v>45451.1</v>
      </c>
      <c r="FI32">
        <v>1.9296199999999999</v>
      </c>
      <c r="FJ32">
        <v>1.81145</v>
      </c>
      <c r="FK32">
        <v>2.17184E-3</v>
      </c>
      <c r="FL32">
        <v>0</v>
      </c>
      <c r="FM32">
        <v>29.983599999999999</v>
      </c>
      <c r="FN32">
        <v>999.9</v>
      </c>
      <c r="FO32">
        <v>49.6</v>
      </c>
      <c r="FP32">
        <v>40.1</v>
      </c>
      <c r="FQ32">
        <v>37.425899999999999</v>
      </c>
      <c r="FR32">
        <v>64.631500000000003</v>
      </c>
      <c r="FS32">
        <v>17.351800000000001</v>
      </c>
      <c r="FT32">
        <v>1</v>
      </c>
      <c r="FU32">
        <v>0.45430100000000001</v>
      </c>
      <c r="FV32">
        <v>2.9085000000000001</v>
      </c>
      <c r="FW32">
        <v>20.203299999999999</v>
      </c>
      <c r="FX32">
        <v>5.2348100000000004</v>
      </c>
      <c r="FY32">
        <v>11.9511</v>
      </c>
      <c r="FZ32">
        <v>4.9857500000000003</v>
      </c>
      <c r="GA32">
        <v>3.2898800000000001</v>
      </c>
      <c r="GB32">
        <v>4276.7</v>
      </c>
      <c r="GC32">
        <v>9999</v>
      </c>
      <c r="GD32">
        <v>9999</v>
      </c>
      <c r="GE32">
        <v>61.7</v>
      </c>
      <c r="GF32">
        <v>1.8669199999999999</v>
      </c>
      <c r="GG32">
        <v>1.86924</v>
      </c>
      <c r="GH32">
        <v>1.86696</v>
      </c>
      <c r="GI32">
        <v>1.86737</v>
      </c>
      <c r="GJ32">
        <v>1.8625400000000001</v>
      </c>
      <c r="GK32">
        <v>1.8652299999999999</v>
      </c>
      <c r="GL32">
        <v>1.8686</v>
      </c>
      <c r="GM32">
        <v>1.869</v>
      </c>
      <c r="GN32">
        <v>5</v>
      </c>
      <c r="GO32">
        <v>0</v>
      </c>
      <c r="GP32">
        <v>0</v>
      </c>
      <c r="GQ32">
        <v>0</v>
      </c>
      <c r="GR32" t="s">
        <v>385</v>
      </c>
      <c r="GS32" t="s">
        <v>386</v>
      </c>
      <c r="GT32" t="s">
        <v>387</v>
      </c>
      <c r="GU32" t="s">
        <v>387</v>
      </c>
      <c r="GV32" t="s">
        <v>387</v>
      </c>
      <c r="GW32" t="s">
        <v>387</v>
      </c>
      <c r="GX32">
        <v>0</v>
      </c>
      <c r="GY32">
        <v>100</v>
      </c>
      <c r="GZ32">
        <v>100</v>
      </c>
      <c r="HA32">
        <v>-2.27</v>
      </c>
      <c r="HB32">
        <v>0.38269999999999998</v>
      </c>
      <c r="HC32">
        <v>-3.1076256673856668</v>
      </c>
      <c r="HD32">
        <v>1.6145137170229321E-3</v>
      </c>
      <c r="HE32">
        <v>-1.407043735234338E-6</v>
      </c>
      <c r="HF32">
        <v>4.3622850327847239E-10</v>
      </c>
      <c r="HG32">
        <v>0.3826660668270474</v>
      </c>
      <c r="HH32">
        <v>0</v>
      </c>
      <c r="HI32">
        <v>0</v>
      </c>
      <c r="HJ32">
        <v>0</v>
      </c>
      <c r="HK32">
        <v>2</v>
      </c>
      <c r="HL32">
        <v>2094</v>
      </c>
      <c r="HM32">
        <v>1</v>
      </c>
      <c r="HN32">
        <v>26</v>
      </c>
      <c r="HO32">
        <v>0.8</v>
      </c>
      <c r="HP32">
        <v>0.8</v>
      </c>
      <c r="HQ32">
        <v>3.5571299999999999</v>
      </c>
      <c r="HR32">
        <v>2.5634800000000002</v>
      </c>
      <c r="HS32">
        <v>1.4978</v>
      </c>
      <c r="HT32">
        <v>2.3059099999999999</v>
      </c>
      <c r="HU32">
        <v>1.49902</v>
      </c>
      <c r="HV32">
        <v>2.3840300000000001</v>
      </c>
      <c r="HW32">
        <v>45.290399999999998</v>
      </c>
      <c r="HX32">
        <v>24.026199999999999</v>
      </c>
      <c r="HY32">
        <v>18</v>
      </c>
      <c r="HZ32">
        <v>505.41899999999998</v>
      </c>
      <c r="IA32">
        <v>467.10700000000003</v>
      </c>
      <c r="IB32">
        <v>26.124199999999998</v>
      </c>
      <c r="IC32">
        <v>33.088099999999997</v>
      </c>
      <c r="ID32">
        <v>30.000499999999999</v>
      </c>
      <c r="IE32">
        <v>32.921500000000002</v>
      </c>
      <c r="IF32">
        <v>32.830599999999997</v>
      </c>
      <c r="IG32">
        <v>71.183400000000006</v>
      </c>
      <c r="IH32">
        <v>37.125599999999999</v>
      </c>
      <c r="II32">
        <v>17.904</v>
      </c>
      <c r="IJ32">
        <v>26.109100000000002</v>
      </c>
      <c r="IK32">
        <v>1800</v>
      </c>
      <c r="IL32">
        <v>26.728100000000001</v>
      </c>
      <c r="IM32">
        <v>99.764899999999997</v>
      </c>
      <c r="IN32">
        <v>100.631</v>
      </c>
    </row>
    <row r="33" spans="1:248" x14ac:dyDescent="0.3">
      <c r="A33">
        <v>17</v>
      </c>
      <c r="B33">
        <v>1658417306</v>
      </c>
      <c r="C33">
        <v>2396.400000095367</v>
      </c>
      <c r="D33" t="s">
        <v>463</v>
      </c>
      <c r="E33" t="s">
        <v>464</v>
      </c>
      <c r="F33" t="s">
        <v>374</v>
      </c>
      <c r="G33" t="s">
        <v>465</v>
      </c>
      <c r="H33" t="s">
        <v>376</v>
      </c>
      <c r="I33" t="s">
        <v>465</v>
      </c>
      <c r="J33" t="s">
        <v>378</v>
      </c>
      <c r="K33">
        <f t="shared" si="0"/>
        <v>5.4535420002579045</v>
      </c>
      <c r="L33">
        <v>1658417306</v>
      </c>
      <c r="M33">
        <f t="shared" si="1"/>
        <v>6.9199324488445051E-3</v>
      </c>
      <c r="N33">
        <f t="shared" si="2"/>
        <v>6.9199324488445049</v>
      </c>
      <c r="O33">
        <f t="shared" si="3"/>
        <v>28.005284671062132</v>
      </c>
      <c r="P33">
        <f t="shared" si="4"/>
        <v>363.44400000000002</v>
      </c>
      <c r="Q33">
        <f t="shared" si="5"/>
        <v>273.66702482768443</v>
      </c>
      <c r="R33">
        <f t="shared" si="6"/>
        <v>27.060174616267545</v>
      </c>
      <c r="S33">
        <f t="shared" si="7"/>
        <v>35.937315098255993</v>
      </c>
      <c r="T33">
        <f t="shared" si="8"/>
        <v>0.59003690689552912</v>
      </c>
      <c r="U33">
        <f>IF(LEFT(BW33,1)&lt;&gt;"0",IF(LEFT(BW33,1)="1",3,#REF!),$D$5+$E$5*(CM33*CF33/($K$5*1000))+$F$5*(CM33*CF33/($K$5*1000))*MAX(MIN(BU33,$J$5),$I$5)*MAX(MIN(BU33,$J$5),$I$5)+$G$5*MAX(MIN(BU33,$J$5),$I$5)*(CM33*CF33/($K$5*1000))+$H$5*(CM33*CF33/($K$5*1000))*(CM33*CF33/($K$5*1000)))</f>
        <v>2.905214870573563</v>
      </c>
      <c r="V33">
        <f t="shared" si="9"/>
        <v>0.53065795450201836</v>
      </c>
      <c r="W33">
        <f t="shared" si="10"/>
        <v>0.33649682716742568</v>
      </c>
      <c r="X33">
        <f t="shared" si="11"/>
        <v>289.55631629209597</v>
      </c>
      <c r="Y33">
        <f t="shared" si="12"/>
        <v>32.735190925120236</v>
      </c>
      <c r="Z33">
        <f t="shared" si="13"/>
        <v>32.0045</v>
      </c>
      <c r="AA33">
        <f t="shared" si="14"/>
        <v>4.7762995888179116</v>
      </c>
      <c r="AB33">
        <f t="shared" si="15"/>
        <v>70.774396404896891</v>
      </c>
      <c r="AC33">
        <f t="shared" si="16"/>
        <v>3.5411076142727995</v>
      </c>
      <c r="AD33">
        <f t="shared" si="17"/>
        <v>5.0033738105151677</v>
      </c>
      <c r="AE33">
        <f t="shared" si="18"/>
        <v>1.2351919745451121</v>
      </c>
      <c r="AF33">
        <f t="shared" si="19"/>
        <v>-305.16902099404268</v>
      </c>
      <c r="AG33">
        <f t="shared" si="20"/>
        <v>128.91881459065357</v>
      </c>
      <c r="AH33">
        <f t="shared" si="21"/>
        <v>10.104750846966228</v>
      </c>
      <c r="AI33">
        <f t="shared" si="22"/>
        <v>123.41086073567308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51156.799181559632</v>
      </c>
      <c r="AO33" t="s">
        <v>379</v>
      </c>
      <c r="AP33">
        <v>10238.9</v>
      </c>
      <c r="AQ33">
        <v>302.21199999999999</v>
      </c>
      <c r="AR33">
        <v>4052.3</v>
      </c>
      <c r="AS33">
        <f t="shared" si="26"/>
        <v>0.92542210596451402</v>
      </c>
      <c r="AT33">
        <v>-0.32343011824092421</v>
      </c>
      <c r="AU33" t="s">
        <v>466</v>
      </c>
      <c r="AV33">
        <v>10324.4</v>
      </c>
      <c r="AW33">
        <v>1203.9108000000001</v>
      </c>
      <c r="AX33">
        <v>1894.32</v>
      </c>
      <c r="AY33">
        <f t="shared" si="27"/>
        <v>0.36446281515266687</v>
      </c>
      <c r="AZ33">
        <v>0.5</v>
      </c>
      <c r="BA33">
        <f t="shared" si="28"/>
        <v>1513.1340001513449</v>
      </c>
      <c r="BB33">
        <f t="shared" si="29"/>
        <v>28.005284671062132</v>
      </c>
      <c r="BC33">
        <f t="shared" si="30"/>
        <v>275.74053869918754</v>
      </c>
      <c r="BD33">
        <f t="shared" si="31"/>
        <v>1.8721881067023539E-2</v>
      </c>
      <c r="BE33">
        <f t="shared" si="32"/>
        <v>1.1391845094809749</v>
      </c>
      <c r="BF33">
        <f t="shared" si="33"/>
        <v>278.54719271670984</v>
      </c>
      <c r="BG33" t="s">
        <v>467</v>
      </c>
      <c r="BH33">
        <v>747.64</v>
      </c>
      <c r="BI33">
        <f t="shared" si="34"/>
        <v>747.64</v>
      </c>
      <c r="BJ33">
        <f t="shared" si="35"/>
        <v>0.60532539380886019</v>
      </c>
      <c r="BK33">
        <f t="shared" si="36"/>
        <v>0.60209404541807643</v>
      </c>
      <c r="BL33">
        <f t="shared" si="37"/>
        <v>0.65301120236272425</v>
      </c>
      <c r="BM33">
        <f t="shared" si="38"/>
        <v>0.43364470249505677</v>
      </c>
      <c r="BN33">
        <f t="shared" si="39"/>
        <v>0.57544782949093476</v>
      </c>
      <c r="BO33">
        <f t="shared" si="40"/>
        <v>0.37390610011669517</v>
      </c>
      <c r="BP33">
        <f t="shared" si="41"/>
        <v>0.62609389988330477</v>
      </c>
      <c r="BQ33">
        <f t="shared" si="42"/>
        <v>1799.94</v>
      </c>
      <c r="BR33">
        <f t="shared" si="43"/>
        <v>1513.1340001513449</v>
      </c>
      <c r="BS33">
        <f t="shared" si="44"/>
        <v>0.84065802201814777</v>
      </c>
      <c r="BT33">
        <f t="shared" si="45"/>
        <v>0.16086998249502538</v>
      </c>
      <c r="BU33">
        <v>6</v>
      </c>
      <c r="BV33">
        <v>0.5</v>
      </c>
      <c r="BW33" t="s">
        <v>382</v>
      </c>
      <c r="BX33">
        <v>1658417306</v>
      </c>
      <c r="BY33">
        <v>363.44400000000002</v>
      </c>
      <c r="BZ33">
        <v>400.05399999999997</v>
      </c>
      <c r="CA33">
        <v>35.812199999999997</v>
      </c>
      <c r="CB33">
        <v>27.808800000000002</v>
      </c>
      <c r="CC33">
        <v>365.154</v>
      </c>
      <c r="CD33">
        <v>35.381399999999999</v>
      </c>
      <c r="CE33">
        <v>500.19600000000003</v>
      </c>
      <c r="CF33">
        <v>98.779799999999994</v>
      </c>
      <c r="CG33">
        <v>0.100124</v>
      </c>
      <c r="CH33">
        <v>32.827599999999997</v>
      </c>
      <c r="CI33">
        <v>32.0045</v>
      </c>
      <c r="CJ33">
        <v>999.9</v>
      </c>
      <c r="CK33">
        <v>0</v>
      </c>
      <c r="CL33">
        <v>0</v>
      </c>
      <c r="CM33">
        <v>9983.75</v>
      </c>
      <c r="CN33">
        <v>0</v>
      </c>
      <c r="CO33">
        <v>1.91117E-3</v>
      </c>
      <c r="CP33">
        <v>-36.610799999999998</v>
      </c>
      <c r="CQ33">
        <v>376.94299999999998</v>
      </c>
      <c r="CR33">
        <v>411.49799999999999</v>
      </c>
      <c r="CS33">
        <v>8.0033799999999999</v>
      </c>
      <c r="CT33">
        <v>400.05399999999997</v>
      </c>
      <c r="CU33">
        <v>27.808800000000002</v>
      </c>
      <c r="CV33">
        <v>3.5375200000000002</v>
      </c>
      <c r="CW33">
        <v>2.74695</v>
      </c>
      <c r="CX33">
        <v>26.800899999999999</v>
      </c>
      <c r="CY33">
        <v>22.5687</v>
      </c>
      <c r="CZ33">
        <v>1799.94</v>
      </c>
      <c r="DA33">
        <v>0.97800200000000004</v>
      </c>
      <c r="DB33">
        <v>2.1997800000000001E-2</v>
      </c>
      <c r="DC33">
        <v>0</v>
      </c>
      <c r="DD33">
        <v>1199.3399999999999</v>
      </c>
      <c r="DE33">
        <v>4.9997699999999998</v>
      </c>
      <c r="DF33">
        <v>23825.9</v>
      </c>
      <c r="DG33">
        <v>15784</v>
      </c>
      <c r="DH33">
        <v>44.375</v>
      </c>
      <c r="DI33">
        <v>45.686999999999998</v>
      </c>
      <c r="DJ33">
        <v>44</v>
      </c>
      <c r="DK33">
        <v>44.436999999999998</v>
      </c>
      <c r="DL33">
        <v>45.375</v>
      </c>
      <c r="DM33">
        <v>1755.46</v>
      </c>
      <c r="DN33">
        <v>39.479999999999997</v>
      </c>
      <c r="DO33">
        <v>0</v>
      </c>
      <c r="DP33">
        <v>424.70000004768372</v>
      </c>
      <c r="DQ33">
        <v>0</v>
      </c>
      <c r="DR33">
        <v>1203.9108000000001</v>
      </c>
      <c r="DS33">
        <v>-36.885384576360387</v>
      </c>
      <c r="DT33">
        <v>-816.93846028409985</v>
      </c>
      <c r="DU33">
        <v>23917.912</v>
      </c>
      <c r="DV33">
        <v>15</v>
      </c>
      <c r="DW33">
        <v>1658417267</v>
      </c>
      <c r="DX33" t="s">
        <v>468</v>
      </c>
      <c r="DY33">
        <v>1658417251.5</v>
      </c>
      <c r="DZ33">
        <v>1658417267</v>
      </c>
      <c r="EA33">
        <v>18</v>
      </c>
      <c r="EB33">
        <v>0.23200000000000001</v>
      </c>
      <c r="EC33">
        <v>1.4999999999999999E-2</v>
      </c>
      <c r="ED33">
        <v>-1.6830000000000001</v>
      </c>
      <c r="EE33">
        <v>0.43099999999999999</v>
      </c>
      <c r="EF33">
        <v>400</v>
      </c>
      <c r="EG33">
        <v>28</v>
      </c>
      <c r="EH33">
        <v>0.08</v>
      </c>
      <c r="EI33">
        <v>0.02</v>
      </c>
      <c r="EJ33">
        <v>28.130276436753508</v>
      </c>
      <c r="EK33">
        <v>-0.8149164527663989</v>
      </c>
      <c r="EL33">
        <v>0.1413493555036365</v>
      </c>
      <c r="EM33">
        <v>1</v>
      </c>
      <c r="EN33">
        <v>0.55711111741378239</v>
      </c>
      <c r="EO33">
        <v>8.7225704855874373E-2</v>
      </c>
      <c r="EP33">
        <v>1.7589852637093759E-2</v>
      </c>
      <c r="EQ33">
        <v>1</v>
      </c>
      <c r="ER33">
        <v>2</v>
      </c>
      <c r="ES33">
        <v>2</v>
      </c>
      <c r="ET33" t="s">
        <v>384</v>
      </c>
      <c r="EU33">
        <v>2.96319</v>
      </c>
      <c r="EV33">
        <v>2.69923</v>
      </c>
      <c r="EW33">
        <v>8.9533799999999997E-2</v>
      </c>
      <c r="EX33">
        <v>9.53735E-2</v>
      </c>
      <c r="EY33">
        <v>0.14946000000000001</v>
      </c>
      <c r="EZ33">
        <v>0.121919</v>
      </c>
      <c r="FA33">
        <v>30992.799999999999</v>
      </c>
      <c r="FB33">
        <v>19810.7</v>
      </c>
      <c r="FC33">
        <v>31956.3</v>
      </c>
      <c r="FD33">
        <v>25036.2</v>
      </c>
      <c r="FE33">
        <v>37571.699999999997</v>
      </c>
      <c r="FF33">
        <v>38132.699999999997</v>
      </c>
      <c r="FG33">
        <v>45878.1</v>
      </c>
      <c r="FH33">
        <v>45445.8</v>
      </c>
      <c r="FI33">
        <v>1.92892</v>
      </c>
      <c r="FJ33">
        <v>1.7938000000000001</v>
      </c>
      <c r="FK33">
        <v>5.9887799999999998E-2</v>
      </c>
      <c r="FL33">
        <v>0</v>
      </c>
      <c r="FM33">
        <v>31.032299999999999</v>
      </c>
      <c r="FN33">
        <v>999.9</v>
      </c>
      <c r="FO33">
        <v>51.4</v>
      </c>
      <c r="FP33">
        <v>41.2</v>
      </c>
      <c r="FQ33">
        <v>41.116100000000003</v>
      </c>
      <c r="FR33">
        <v>64.161500000000004</v>
      </c>
      <c r="FS33">
        <v>17.648199999999999</v>
      </c>
      <c r="FT33">
        <v>1</v>
      </c>
      <c r="FU33">
        <v>0.46134700000000001</v>
      </c>
      <c r="FV33">
        <v>-0.56739099999999998</v>
      </c>
      <c r="FW33">
        <v>20.225999999999999</v>
      </c>
      <c r="FX33">
        <v>5.2301700000000002</v>
      </c>
      <c r="FY33">
        <v>11.950900000000001</v>
      </c>
      <c r="FZ33">
        <v>4.9858000000000002</v>
      </c>
      <c r="GA33">
        <v>3.2897500000000002</v>
      </c>
      <c r="GB33">
        <v>4285.1000000000004</v>
      </c>
      <c r="GC33">
        <v>9999</v>
      </c>
      <c r="GD33">
        <v>9999</v>
      </c>
      <c r="GE33">
        <v>61.8</v>
      </c>
      <c r="GF33">
        <v>1.8668899999999999</v>
      </c>
      <c r="GG33">
        <v>1.8692</v>
      </c>
      <c r="GH33">
        <v>1.8669100000000001</v>
      </c>
      <c r="GI33">
        <v>1.86731</v>
      </c>
      <c r="GJ33">
        <v>1.86249</v>
      </c>
      <c r="GK33">
        <v>1.86514</v>
      </c>
      <c r="GL33">
        <v>1.86856</v>
      </c>
      <c r="GM33">
        <v>1.8689</v>
      </c>
      <c r="GN33">
        <v>5</v>
      </c>
      <c r="GO33">
        <v>0</v>
      </c>
      <c r="GP33">
        <v>0</v>
      </c>
      <c r="GQ33">
        <v>0</v>
      </c>
      <c r="GR33" t="s">
        <v>385</v>
      </c>
      <c r="GS33" t="s">
        <v>386</v>
      </c>
      <c r="GT33" t="s">
        <v>387</v>
      </c>
      <c r="GU33" t="s">
        <v>387</v>
      </c>
      <c r="GV33" t="s">
        <v>387</v>
      </c>
      <c r="GW33" t="s">
        <v>387</v>
      </c>
      <c r="GX33">
        <v>0</v>
      </c>
      <c r="GY33">
        <v>100</v>
      </c>
      <c r="GZ33">
        <v>100</v>
      </c>
      <c r="HA33">
        <v>-1.71</v>
      </c>
      <c r="HB33">
        <v>0.43080000000000002</v>
      </c>
      <c r="HC33">
        <v>-2.1331163248646159</v>
      </c>
      <c r="HD33">
        <v>1.6145137170229321E-3</v>
      </c>
      <c r="HE33">
        <v>-1.407043735234338E-6</v>
      </c>
      <c r="HF33">
        <v>4.3622850327847239E-10</v>
      </c>
      <c r="HG33">
        <v>0.43082380952381172</v>
      </c>
      <c r="HH33">
        <v>0</v>
      </c>
      <c r="HI33">
        <v>0</v>
      </c>
      <c r="HJ33">
        <v>0</v>
      </c>
      <c r="HK33">
        <v>2</v>
      </c>
      <c r="HL33">
        <v>2094</v>
      </c>
      <c r="HM33">
        <v>1</v>
      </c>
      <c r="HN33">
        <v>26</v>
      </c>
      <c r="HO33">
        <v>0.9</v>
      </c>
      <c r="HP33">
        <v>0.7</v>
      </c>
      <c r="HQ33">
        <v>1.0571299999999999</v>
      </c>
      <c r="HR33">
        <v>2.5842299999999998</v>
      </c>
      <c r="HS33">
        <v>1.4978</v>
      </c>
      <c r="HT33">
        <v>2.3059099999999999</v>
      </c>
      <c r="HU33">
        <v>1.49902</v>
      </c>
      <c r="HV33">
        <v>2.3706100000000001</v>
      </c>
      <c r="HW33">
        <v>45.1768</v>
      </c>
      <c r="HX33">
        <v>23.737300000000001</v>
      </c>
      <c r="HY33">
        <v>18</v>
      </c>
      <c r="HZ33">
        <v>506.697</v>
      </c>
      <c r="IA33">
        <v>457.15100000000001</v>
      </c>
      <c r="IB33">
        <v>30.746500000000001</v>
      </c>
      <c r="IC33">
        <v>33.293300000000002</v>
      </c>
      <c r="ID33">
        <v>29.997599999999998</v>
      </c>
      <c r="IE33">
        <v>33.147500000000001</v>
      </c>
      <c r="IF33">
        <v>33.060099999999998</v>
      </c>
      <c r="IG33">
        <v>21.167899999999999</v>
      </c>
      <c r="IH33">
        <v>43.245800000000003</v>
      </c>
      <c r="II33">
        <v>5.5138999999999996</v>
      </c>
      <c r="IJ33">
        <v>30.644300000000001</v>
      </c>
      <c r="IK33">
        <v>400</v>
      </c>
      <c r="IL33">
        <v>27.593399999999999</v>
      </c>
      <c r="IM33">
        <v>99.718900000000005</v>
      </c>
      <c r="IN33">
        <v>100.61799999999999</v>
      </c>
    </row>
    <row r="34" spans="1:248" x14ac:dyDescent="0.3">
      <c r="A34">
        <v>18</v>
      </c>
      <c r="B34">
        <v>1658417441</v>
      </c>
      <c r="C34">
        <v>2531.400000095367</v>
      </c>
      <c r="D34" t="s">
        <v>469</v>
      </c>
      <c r="E34" t="s">
        <v>470</v>
      </c>
      <c r="F34" t="s">
        <v>374</v>
      </c>
      <c r="G34" t="s">
        <v>465</v>
      </c>
      <c r="H34" t="s">
        <v>376</v>
      </c>
      <c r="I34" t="s">
        <v>465</v>
      </c>
      <c r="J34" t="s">
        <v>378</v>
      </c>
      <c r="K34">
        <f t="shared" si="0"/>
        <v>4.9990501755896837</v>
      </c>
      <c r="L34">
        <v>1658417441</v>
      </c>
      <c r="M34">
        <f t="shared" si="1"/>
        <v>6.3223054724658861E-3</v>
      </c>
      <c r="N34">
        <f t="shared" si="2"/>
        <v>6.322305472465886</v>
      </c>
      <c r="O34">
        <f t="shared" si="3"/>
        <v>19.521616919969304</v>
      </c>
      <c r="P34">
        <f t="shared" si="4"/>
        <v>274.43400000000003</v>
      </c>
      <c r="Q34">
        <f t="shared" si="5"/>
        <v>203.62048055041083</v>
      </c>
      <c r="R34">
        <f t="shared" si="6"/>
        <v>20.133946223027952</v>
      </c>
      <c r="S34">
        <f t="shared" si="7"/>
        <v>27.135970717849801</v>
      </c>
      <c r="T34">
        <f t="shared" si="8"/>
        <v>0.51500650417775395</v>
      </c>
      <c r="U34">
        <f>IF(LEFT(BW34,1)&lt;&gt;"0",IF(LEFT(BW34,1)="1",3,#REF!),$D$5+$E$5*(CM34*CF34/($K$5*1000))+$F$5*(CM34*CF34/($K$5*1000))*MAX(MIN(BU34,$J$5),$I$5)*MAX(MIN(BU34,$J$5),$I$5)+$G$5*MAX(MIN(BU34,$J$5),$I$5)*(CM34*CF34/($K$5*1000))+$H$5*(CM34*CF34/($K$5*1000))*(CM34*CF34/($K$5*1000)))</f>
        <v>2.9082688472265956</v>
      </c>
      <c r="V34">
        <f t="shared" si="9"/>
        <v>0.46918498619927684</v>
      </c>
      <c r="W34">
        <f t="shared" si="10"/>
        <v>0.29701701472700454</v>
      </c>
      <c r="X34">
        <f t="shared" si="11"/>
        <v>289.56110429209104</v>
      </c>
      <c r="Y34">
        <f t="shared" si="12"/>
        <v>32.817353739919575</v>
      </c>
      <c r="Z34">
        <f t="shared" si="13"/>
        <v>32.011699999999998</v>
      </c>
      <c r="AA34">
        <f t="shared" si="14"/>
        <v>4.7782463271955731</v>
      </c>
      <c r="AB34">
        <f t="shared" si="15"/>
        <v>70.276419290064453</v>
      </c>
      <c r="AC34">
        <f t="shared" si="16"/>
        <v>3.5016193964091298</v>
      </c>
      <c r="AD34">
        <f t="shared" si="17"/>
        <v>4.9826377493085827</v>
      </c>
      <c r="AE34">
        <f t="shared" si="18"/>
        <v>1.2766269307864433</v>
      </c>
      <c r="AF34">
        <f t="shared" si="19"/>
        <v>-278.8136713357456</v>
      </c>
      <c r="AG34">
        <f t="shared" si="20"/>
        <v>116.354296907036</v>
      </c>
      <c r="AH34">
        <f t="shared" si="21"/>
        <v>9.1073752020775025</v>
      </c>
      <c r="AI34">
        <f t="shared" si="22"/>
        <v>136.20910506545894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51255.043902524172</v>
      </c>
      <c r="AO34" t="s">
        <v>379</v>
      </c>
      <c r="AP34">
        <v>10238.9</v>
      </c>
      <c r="AQ34">
        <v>302.21199999999999</v>
      </c>
      <c r="AR34">
        <v>4052.3</v>
      </c>
      <c r="AS34">
        <f t="shared" si="26"/>
        <v>0.92542210596451402</v>
      </c>
      <c r="AT34">
        <v>-0.32343011824092421</v>
      </c>
      <c r="AU34" t="s">
        <v>471</v>
      </c>
      <c r="AV34">
        <v>10322.1</v>
      </c>
      <c r="AW34">
        <v>1037.5224000000001</v>
      </c>
      <c r="AX34">
        <v>1567.15</v>
      </c>
      <c r="AY34">
        <f t="shared" si="27"/>
        <v>0.33795590722011293</v>
      </c>
      <c r="AZ34">
        <v>0.5</v>
      </c>
      <c r="BA34">
        <f t="shared" si="28"/>
        <v>1513.1592001513425</v>
      </c>
      <c r="BB34">
        <f t="shared" si="29"/>
        <v>19.521616919969304</v>
      </c>
      <c r="BC34">
        <f t="shared" si="30"/>
        <v>255.69054512780369</v>
      </c>
      <c r="BD34">
        <f t="shared" si="31"/>
        <v>1.311497629345635E-2</v>
      </c>
      <c r="BE34">
        <f t="shared" si="32"/>
        <v>1.5857767284561146</v>
      </c>
      <c r="BF34">
        <f t="shared" si="33"/>
        <v>270.25105882587053</v>
      </c>
      <c r="BG34" t="s">
        <v>472</v>
      </c>
      <c r="BH34">
        <v>703.12</v>
      </c>
      <c r="BI34">
        <f t="shared" si="34"/>
        <v>703.12</v>
      </c>
      <c r="BJ34">
        <f t="shared" si="35"/>
        <v>0.55133841687139085</v>
      </c>
      <c r="BK34">
        <f t="shared" si="36"/>
        <v>0.61297362360103236</v>
      </c>
      <c r="BL34">
        <f t="shared" si="37"/>
        <v>0.74201744904722944</v>
      </c>
      <c r="BM34">
        <f t="shared" si="38"/>
        <v>0.41869846585366238</v>
      </c>
      <c r="BN34">
        <f t="shared" si="39"/>
        <v>0.66269111551515592</v>
      </c>
      <c r="BO34">
        <f t="shared" si="40"/>
        <v>0.41540694854044391</v>
      </c>
      <c r="BP34">
        <f t="shared" si="41"/>
        <v>0.58459305145955609</v>
      </c>
      <c r="BQ34">
        <f t="shared" si="42"/>
        <v>1799.97</v>
      </c>
      <c r="BR34">
        <f t="shared" si="43"/>
        <v>1513.1592001513425</v>
      </c>
      <c r="BS34">
        <f t="shared" si="44"/>
        <v>0.84065801105092997</v>
      </c>
      <c r="BT34">
        <f t="shared" si="45"/>
        <v>0.16086996132829495</v>
      </c>
      <c r="BU34">
        <v>6</v>
      </c>
      <c r="BV34">
        <v>0.5</v>
      </c>
      <c r="BW34" t="s">
        <v>382</v>
      </c>
      <c r="BX34">
        <v>1658417441</v>
      </c>
      <c r="BY34">
        <v>274.43400000000003</v>
      </c>
      <c r="BZ34">
        <v>299.93400000000003</v>
      </c>
      <c r="CA34">
        <v>35.4129</v>
      </c>
      <c r="CB34">
        <v>28.097100000000001</v>
      </c>
      <c r="CC34">
        <v>276.15199999999999</v>
      </c>
      <c r="CD34">
        <v>34.984099999999998</v>
      </c>
      <c r="CE34">
        <v>500.15699999999998</v>
      </c>
      <c r="CF34">
        <v>98.78</v>
      </c>
      <c r="CG34">
        <v>9.9769700000000003E-2</v>
      </c>
      <c r="CH34">
        <v>32.753799999999998</v>
      </c>
      <c r="CI34">
        <v>32.011699999999998</v>
      </c>
      <c r="CJ34">
        <v>999.9</v>
      </c>
      <c r="CK34">
        <v>0</v>
      </c>
      <c r="CL34">
        <v>0</v>
      </c>
      <c r="CM34">
        <v>10001.200000000001</v>
      </c>
      <c r="CN34">
        <v>0</v>
      </c>
      <c r="CO34">
        <v>1.91117E-3</v>
      </c>
      <c r="CP34">
        <v>-25.499300000000002</v>
      </c>
      <c r="CQ34">
        <v>284.51</v>
      </c>
      <c r="CR34">
        <v>308.60500000000002</v>
      </c>
      <c r="CS34">
        <v>7.3158200000000004</v>
      </c>
      <c r="CT34">
        <v>299.93400000000003</v>
      </c>
      <c r="CU34">
        <v>28.097100000000001</v>
      </c>
      <c r="CV34">
        <v>3.4980799999999999</v>
      </c>
      <c r="CW34">
        <v>2.7754300000000001</v>
      </c>
      <c r="CX34">
        <v>26.610399999999998</v>
      </c>
      <c r="CY34">
        <v>22.738700000000001</v>
      </c>
      <c r="CZ34">
        <v>1799.97</v>
      </c>
      <c r="DA34">
        <v>0.97800600000000004</v>
      </c>
      <c r="DB34">
        <v>2.1994199999999998E-2</v>
      </c>
      <c r="DC34">
        <v>0</v>
      </c>
      <c r="DD34">
        <v>1034.7</v>
      </c>
      <c r="DE34">
        <v>4.9997699999999998</v>
      </c>
      <c r="DF34">
        <v>20876.8</v>
      </c>
      <c r="DG34">
        <v>15784.3</v>
      </c>
      <c r="DH34">
        <v>44.311999999999998</v>
      </c>
      <c r="DI34">
        <v>45.625</v>
      </c>
      <c r="DJ34">
        <v>43.936999999999998</v>
      </c>
      <c r="DK34">
        <v>44.375</v>
      </c>
      <c r="DL34">
        <v>45.311999999999998</v>
      </c>
      <c r="DM34">
        <v>1755.49</v>
      </c>
      <c r="DN34">
        <v>39.479999999999997</v>
      </c>
      <c r="DO34">
        <v>0</v>
      </c>
      <c r="DP34">
        <v>134.70000004768369</v>
      </c>
      <c r="DQ34">
        <v>0</v>
      </c>
      <c r="DR34">
        <v>1037.5224000000001</v>
      </c>
      <c r="DS34">
        <v>-22.146153816605761</v>
      </c>
      <c r="DT34">
        <v>-399.29999956500973</v>
      </c>
      <c r="DU34">
        <v>20924.668000000001</v>
      </c>
      <c r="DV34">
        <v>15</v>
      </c>
      <c r="DW34">
        <v>1658417401</v>
      </c>
      <c r="DX34" t="s">
        <v>473</v>
      </c>
      <c r="DY34">
        <v>1658417388.5</v>
      </c>
      <c r="DZ34">
        <v>1658417401</v>
      </c>
      <c r="EA34">
        <v>19</v>
      </c>
      <c r="EB34">
        <v>6.8000000000000005E-2</v>
      </c>
      <c r="EC34">
        <v>-2E-3</v>
      </c>
      <c r="ED34">
        <v>-1.694</v>
      </c>
      <c r="EE34">
        <v>0.42899999999999999</v>
      </c>
      <c r="EF34">
        <v>300</v>
      </c>
      <c r="EG34">
        <v>28</v>
      </c>
      <c r="EH34">
        <v>0.11</v>
      </c>
      <c r="EI34">
        <v>0.02</v>
      </c>
      <c r="EJ34">
        <v>19.617045669309551</v>
      </c>
      <c r="EK34">
        <v>-0.80850576052739953</v>
      </c>
      <c r="EL34">
        <v>0.12669528457481771</v>
      </c>
      <c r="EM34">
        <v>1</v>
      </c>
      <c r="EN34">
        <v>0.50173288493936996</v>
      </c>
      <c r="EO34">
        <v>0.1008688619565483</v>
      </c>
      <c r="EP34">
        <v>1.7149638505603779E-2</v>
      </c>
      <c r="EQ34">
        <v>1</v>
      </c>
      <c r="ER34">
        <v>2</v>
      </c>
      <c r="ES34">
        <v>2</v>
      </c>
      <c r="ET34" t="s">
        <v>384</v>
      </c>
      <c r="EU34">
        <v>2.96312</v>
      </c>
      <c r="EV34">
        <v>2.69902</v>
      </c>
      <c r="EW34">
        <v>7.1339299999999994E-2</v>
      </c>
      <c r="EX34">
        <v>7.5853100000000007E-2</v>
      </c>
      <c r="EY34">
        <v>0.14832999999999999</v>
      </c>
      <c r="EZ34">
        <v>0.122776</v>
      </c>
      <c r="FA34">
        <v>31615.4</v>
      </c>
      <c r="FB34">
        <v>20240.2</v>
      </c>
      <c r="FC34">
        <v>31959.200000000001</v>
      </c>
      <c r="FD34">
        <v>25038.1</v>
      </c>
      <c r="FE34">
        <v>37624.5</v>
      </c>
      <c r="FF34">
        <v>38098</v>
      </c>
      <c r="FG34">
        <v>45881.8</v>
      </c>
      <c r="FH34">
        <v>45448.9</v>
      </c>
      <c r="FI34">
        <v>1.9284300000000001</v>
      </c>
      <c r="FJ34">
        <v>1.7918799999999999</v>
      </c>
      <c r="FK34">
        <v>6.5434699999999998E-2</v>
      </c>
      <c r="FL34">
        <v>0</v>
      </c>
      <c r="FM34">
        <v>30.949400000000001</v>
      </c>
      <c r="FN34">
        <v>999.9</v>
      </c>
      <c r="FO34">
        <v>51.6</v>
      </c>
      <c r="FP34">
        <v>41.5</v>
      </c>
      <c r="FQ34">
        <v>41.939399999999999</v>
      </c>
      <c r="FR34">
        <v>64.401499999999999</v>
      </c>
      <c r="FS34">
        <v>17.772400000000001</v>
      </c>
      <c r="FT34">
        <v>1</v>
      </c>
      <c r="FU34">
        <v>0.45669500000000002</v>
      </c>
      <c r="FV34">
        <v>0.188859</v>
      </c>
      <c r="FW34">
        <v>20.228300000000001</v>
      </c>
      <c r="FX34">
        <v>5.2336099999999997</v>
      </c>
      <c r="FY34">
        <v>11.950100000000001</v>
      </c>
      <c r="FZ34">
        <v>4.9856999999999996</v>
      </c>
      <c r="GA34">
        <v>3.2897500000000002</v>
      </c>
      <c r="GB34">
        <v>4287.7</v>
      </c>
      <c r="GC34">
        <v>9999</v>
      </c>
      <c r="GD34">
        <v>9999</v>
      </c>
      <c r="GE34">
        <v>61.8</v>
      </c>
      <c r="GF34">
        <v>1.8669100000000001</v>
      </c>
      <c r="GG34">
        <v>1.8692200000000001</v>
      </c>
      <c r="GH34">
        <v>1.86693</v>
      </c>
      <c r="GI34">
        <v>1.86737</v>
      </c>
      <c r="GJ34">
        <v>1.86249</v>
      </c>
      <c r="GK34">
        <v>1.8652299999999999</v>
      </c>
      <c r="GL34">
        <v>1.86859</v>
      </c>
      <c r="GM34">
        <v>1.86893</v>
      </c>
      <c r="GN34">
        <v>5</v>
      </c>
      <c r="GO34">
        <v>0</v>
      </c>
      <c r="GP34">
        <v>0</v>
      </c>
      <c r="GQ34">
        <v>0</v>
      </c>
      <c r="GR34" t="s">
        <v>385</v>
      </c>
      <c r="GS34" t="s">
        <v>386</v>
      </c>
      <c r="GT34" t="s">
        <v>387</v>
      </c>
      <c r="GU34" t="s">
        <v>387</v>
      </c>
      <c r="GV34" t="s">
        <v>387</v>
      </c>
      <c r="GW34" t="s">
        <v>387</v>
      </c>
      <c r="GX34">
        <v>0</v>
      </c>
      <c r="GY34">
        <v>100</v>
      </c>
      <c r="GZ34">
        <v>100</v>
      </c>
      <c r="HA34">
        <v>-1.718</v>
      </c>
      <c r="HB34">
        <v>0.42880000000000001</v>
      </c>
      <c r="HC34">
        <v>-2.0654768196141191</v>
      </c>
      <c r="HD34">
        <v>1.6145137170229321E-3</v>
      </c>
      <c r="HE34">
        <v>-1.407043735234338E-6</v>
      </c>
      <c r="HF34">
        <v>4.3622850327847239E-10</v>
      </c>
      <c r="HG34">
        <v>0.42874500000001697</v>
      </c>
      <c r="HH34">
        <v>0</v>
      </c>
      <c r="HI34">
        <v>0</v>
      </c>
      <c r="HJ34">
        <v>0</v>
      </c>
      <c r="HK34">
        <v>2</v>
      </c>
      <c r="HL34">
        <v>2094</v>
      </c>
      <c r="HM34">
        <v>1</v>
      </c>
      <c r="HN34">
        <v>26</v>
      </c>
      <c r="HO34">
        <v>0.9</v>
      </c>
      <c r="HP34">
        <v>0.7</v>
      </c>
      <c r="HQ34">
        <v>0.84228499999999995</v>
      </c>
      <c r="HR34">
        <v>2.6013199999999999</v>
      </c>
      <c r="HS34">
        <v>1.4978</v>
      </c>
      <c r="HT34">
        <v>2.3071299999999999</v>
      </c>
      <c r="HU34">
        <v>1.49902</v>
      </c>
      <c r="HV34">
        <v>2.33643</v>
      </c>
      <c r="HW34">
        <v>45.375799999999998</v>
      </c>
      <c r="HX34">
        <v>23.7285</v>
      </c>
      <c r="HY34">
        <v>18</v>
      </c>
      <c r="HZ34">
        <v>506.40699999999998</v>
      </c>
      <c r="IA34">
        <v>455.97899999999998</v>
      </c>
      <c r="IB34">
        <v>30.160499999999999</v>
      </c>
      <c r="IC34">
        <v>33.262</v>
      </c>
      <c r="ID34">
        <v>29.9986</v>
      </c>
      <c r="IE34">
        <v>33.152299999999997</v>
      </c>
      <c r="IF34">
        <v>33.071800000000003</v>
      </c>
      <c r="IG34">
        <v>16.8748</v>
      </c>
      <c r="IH34">
        <v>41.848199999999999</v>
      </c>
      <c r="II34">
        <v>0</v>
      </c>
      <c r="IJ34">
        <v>30.1007</v>
      </c>
      <c r="IK34">
        <v>300</v>
      </c>
      <c r="IL34">
        <v>28.354600000000001</v>
      </c>
      <c r="IM34">
        <v>99.7273</v>
      </c>
      <c r="IN34">
        <v>100.625</v>
      </c>
    </row>
    <row r="35" spans="1:248" x14ac:dyDescent="0.3">
      <c r="A35">
        <v>19</v>
      </c>
      <c r="B35">
        <v>1658417567</v>
      </c>
      <c r="C35">
        <v>2657.400000095367</v>
      </c>
      <c r="D35" t="s">
        <v>474</v>
      </c>
      <c r="E35" t="s">
        <v>475</v>
      </c>
      <c r="F35" t="s">
        <v>374</v>
      </c>
      <c r="G35" t="s">
        <v>465</v>
      </c>
      <c r="H35" t="s">
        <v>376</v>
      </c>
      <c r="I35" t="s">
        <v>465</v>
      </c>
      <c r="J35" t="s">
        <v>378</v>
      </c>
      <c r="K35">
        <f t="shared" si="0"/>
        <v>4.2319971004806076</v>
      </c>
      <c r="L35">
        <v>1658417567</v>
      </c>
      <c r="M35">
        <f t="shared" si="1"/>
        <v>5.945937602479333E-3</v>
      </c>
      <c r="N35">
        <f t="shared" si="2"/>
        <v>5.9459376024793329</v>
      </c>
      <c r="O35">
        <f t="shared" si="3"/>
        <v>11.117702009969976</v>
      </c>
      <c r="P35">
        <f t="shared" si="4"/>
        <v>185.29</v>
      </c>
      <c r="Q35">
        <f t="shared" si="5"/>
        <v>142.17711823339616</v>
      </c>
      <c r="R35">
        <f t="shared" si="6"/>
        <v>14.058465631176709</v>
      </c>
      <c r="S35">
        <f t="shared" si="7"/>
        <v>18.321465009049998</v>
      </c>
      <c r="T35">
        <f t="shared" si="8"/>
        <v>0.48412463177723986</v>
      </c>
      <c r="U35">
        <f>IF(LEFT(BW35,1)&lt;&gt;"0",IF(LEFT(BW35,1)="1",3,#REF!),$D$5+$E$5*(CM35*CF35/($K$5*1000))+$F$5*(CM35*CF35/($K$5*1000))*MAX(MIN(BU35,$J$5),$I$5)*MAX(MIN(BU35,$J$5),$I$5)+$G$5*MAX(MIN(BU35,$J$5),$I$5)*(CM35*CF35/($K$5*1000))+$H$5*(CM35*CF35/($K$5*1000))*(CM35*CF35/($K$5*1000)))</f>
        <v>2.9021521264277621</v>
      </c>
      <c r="V35">
        <f t="shared" si="9"/>
        <v>0.44332306790070553</v>
      </c>
      <c r="W35">
        <f t="shared" si="10"/>
        <v>0.28045565595375854</v>
      </c>
      <c r="X35">
        <f t="shared" si="11"/>
        <v>289.53716429211545</v>
      </c>
      <c r="Y35">
        <f t="shared" si="12"/>
        <v>32.832186880836225</v>
      </c>
      <c r="Z35">
        <f t="shared" si="13"/>
        <v>31.975999999999999</v>
      </c>
      <c r="AA35">
        <f t="shared" si="14"/>
        <v>4.768600523540699</v>
      </c>
      <c r="AB35">
        <f t="shared" si="15"/>
        <v>70.531368986581555</v>
      </c>
      <c r="AC35">
        <f t="shared" si="16"/>
        <v>3.4978385023969998</v>
      </c>
      <c r="AD35">
        <f t="shared" si="17"/>
        <v>4.9592664266341639</v>
      </c>
      <c r="AE35">
        <f t="shared" si="18"/>
        <v>1.2707620211436992</v>
      </c>
      <c r="AF35">
        <f t="shared" si="19"/>
        <v>-262.21584826933861</v>
      </c>
      <c r="AG35">
        <f t="shared" si="20"/>
        <v>108.63075110297336</v>
      </c>
      <c r="AH35">
        <f t="shared" si="21"/>
        <v>8.5157632869327688</v>
      </c>
      <c r="AI35">
        <f t="shared" si="22"/>
        <v>144.46783041268299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51097.018369325866</v>
      </c>
      <c r="AO35" t="s">
        <v>379</v>
      </c>
      <c r="AP35">
        <v>10238.9</v>
      </c>
      <c r="AQ35">
        <v>302.21199999999999</v>
      </c>
      <c r="AR35">
        <v>4052.3</v>
      </c>
      <c r="AS35">
        <f t="shared" si="26"/>
        <v>0.92542210596451402</v>
      </c>
      <c r="AT35">
        <v>-0.32343011824092421</v>
      </c>
      <c r="AU35" t="s">
        <v>476</v>
      </c>
      <c r="AV35">
        <v>10320.6</v>
      </c>
      <c r="AW35">
        <v>939.99046153846143</v>
      </c>
      <c r="AX35">
        <v>1330.28</v>
      </c>
      <c r="AY35">
        <f t="shared" si="27"/>
        <v>0.2933890146897935</v>
      </c>
      <c r="AZ35">
        <v>0.5</v>
      </c>
      <c r="BA35">
        <f t="shared" si="28"/>
        <v>1513.033200151355</v>
      </c>
      <c r="BB35">
        <f t="shared" si="29"/>
        <v>11.117702009969976</v>
      </c>
      <c r="BC35">
        <f t="shared" si="30"/>
        <v>221.95365989267557</v>
      </c>
      <c r="BD35">
        <f t="shared" si="31"/>
        <v>7.5617191526705409E-3</v>
      </c>
      <c r="BE35">
        <f t="shared" si="32"/>
        <v>2.046200799831615</v>
      </c>
      <c r="BF35">
        <f t="shared" si="33"/>
        <v>262.19993663665281</v>
      </c>
      <c r="BG35" t="s">
        <v>477</v>
      </c>
      <c r="BH35">
        <v>676.09</v>
      </c>
      <c r="BI35">
        <f t="shared" si="34"/>
        <v>676.09</v>
      </c>
      <c r="BJ35">
        <f t="shared" si="35"/>
        <v>0.49176865020897853</v>
      </c>
      <c r="BK35">
        <f t="shared" si="36"/>
        <v>0.59659967052620577</v>
      </c>
      <c r="BL35">
        <f t="shared" si="37"/>
        <v>0.80623539412536549</v>
      </c>
      <c r="BM35">
        <f t="shared" si="38"/>
        <v>0.37963397213174471</v>
      </c>
      <c r="BN35">
        <f t="shared" si="39"/>
        <v>0.7258549666034505</v>
      </c>
      <c r="BO35">
        <f t="shared" si="40"/>
        <v>0.42910549388543823</v>
      </c>
      <c r="BP35">
        <f t="shared" si="41"/>
        <v>0.57089450611456183</v>
      </c>
      <c r="BQ35">
        <f t="shared" si="42"/>
        <v>1799.82</v>
      </c>
      <c r="BR35">
        <f t="shared" si="43"/>
        <v>1513.033200151355</v>
      </c>
      <c r="BS35">
        <f t="shared" si="44"/>
        <v>0.84065806589067527</v>
      </c>
      <c r="BT35">
        <f t="shared" si="45"/>
        <v>0.16087006716900326</v>
      </c>
      <c r="BU35">
        <v>6</v>
      </c>
      <c r="BV35">
        <v>0.5</v>
      </c>
      <c r="BW35" t="s">
        <v>382</v>
      </c>
      <c r="BX35">
        <v>1658417567</v>
      </c>
      <c r="BY35">
        <v>185.29</v>
      </c>
      <c r="BZ35">
        <v>199.94900000000001</v>
      </c>
      <c r="CA35">
        <v>35.374600000000001</v>
      </c>
      <c r="CB35">
        <v>28.4939</v>
      </c>
      <c r="CC35">
        <v>187.06100000000001</v>
      </c>
      <c r="CD35">
        <v>34.942900000000002</v>
      </c>
      <c r="CE35">
        <v>500.14699999999999</v>
      </c>
      <c r="CF35">
        <v>98.779799999999994</v>
      </c>
      <c r="CG35">
        <v>0.100145</v>
      </c>
      <c r="CH35">
        <v>32.670299999999997</v>
      </c>
      <c r="CI35">
        <v>31.975999999999999</v>
      </c>
      <c r="CJ35">
        <v>999.9</v>
      </c>
      <c r="CK35">
        <v>0</v>
      </c>
      <c r="CL35">
        <v>0</v>
      </c>
      <c r="CM35">
        <v>9966.25</v>
      </c>
      <c r="CN35">
        <v>0</v>
      </c>
      <c r="CO35">
        <v>1.91117E-3</v>
      </c>
      <c r="CP35">
        <v>-14.658300000000001</v>
      </c>
      <c r="CQ35">
        <v>192.08500000000001</v>
      </c>
      <c r="CR35">
        <v>205.81299999999999</v>
      </c>
      <c r="CS35">
        <v>6.8806599999999998</v>
      </c>
      <c r="CT35">
        <v>199.94900000000001</v>
      </c>
      <c r="CU35">
        <v>28.4939</v>
      </c>
      <c r="CV35">
        <v>3.4943</v>
      </c>
      <c r="CW35">
        <v>2.8146300000000002</v>
      </c>
      <c r="CX35">
        <v>26.592099999999999</v>
      </c>
      <c r="CY35">
        <v>22.970099999999999</v>
      </c>
      <c r="CZ35">
        <v>1799.82</v>
      </c>
      <c r="DA35">
        <v>0.97800600000000004</v>
      </c>
      <c r="DB35">
        <v>2.1994199999999998E-2</v>
      </c>
      <c r="DC35">
        <v>0</v>
      </c>
      <c r="DD35">
        <v>938.26300000000003</v>
      </c>
      <c r="DE35">
        <v>4.9997699999999998</v>
      </c>
      <c r="DF35">
        <v>19154.8</v>
      </c>
      <c r="DG35">
        <v>15782.9</v>
      </c>
      <c r="DH35">
        <v>44.25</v>
      </c>
      <c r="DI35">
        <v>45.561999999999998</v>
      </c>
      <c r="DJ35">
        <v>43.875</v>
      </c>
      <c r="DK35">
        <v>44.311999999999998</v>
      </c>
      <c r="DL35">
        <v>45.25</v>
      </c>
      <c r="DM35">
        <v>1755.34</v>
      </c>
      <c r="DN35">
        <v>39.479999999999997</v>
      </c>
      <c r="DO35">
        <v>0</v>
      </c>
      <c r="DP35">
        <v>125.6000001430511</v>
      </c>
      <c r="DQ35">
        <v>0</v>
      </c>
      <c r="DR35">
        <v>939.99046153846143</v>
      </c>
      <c r="DS35">
        <v>-15.077743586172399</v>
      </c>
      <c r="DT35">
        <v>-234.8307690437432</v>
      </c>
      <c r="DU35">
        <v>19189.992307692311</v>
      </c>
      <c r="DV35">
        <v>15</v>
      </c>
      <c r="DW35">
        <v>1658417526.5</v>
      </c>
      <c r="DX35" t="s">
        <v>478</v>
      </c>
      <c r="DY35">
        <v>1658417518.5</v>
      </c>
      <c r="DZ35">
        <v>1658417526.5</v>
      </c>
      <c r="EA35">
        <v>20</v>
      </c>
      <c r="EB35">
        <v>3.9E-2</v>
      </c>
      <c r="EC35">
        <v>3.0000000000000001E-3</v>
      </c>
      <c r="ED35">
        <v>-1.754</v>
      </c>
      <c r="EE35">
        <v>0.432</v>
      </c>
      <c r="EF35">
        <v>200</v>
      </c>
      <c r="EG35">
        <v>29</v>
      </c>
      <c r="EH35">
        <v>0.13</v>
      </c>
      <c r="EI35">
        <v>0.02</v>
      </c>
      <c r="EJ35">
        <v>11.179993917945289</v>
      </c>
      <c r="EK35">
        <v>-0.17217525348162219</v>
      </c>
      <c r="EL35">
        <v>9.1976362894937255E-2</v>
      </c>
      <c r="EM35">
        <v>1</v>
      </c>
      <c r="EN35">
        <v>0.47821183887237811</v>
      </c>
      <c r="EO35">
        <v>9.3222965552051978E-2</v>
      </c>
      <c r="EP35">
        <v>1.628530958065165E-2</v>
      </c>
      <c r="EQ35">
        <v>1</v>
      </c>
      <c r="ER35">
        <v>2</v>
      </c>
      <c r="ES35">
        <v>2</v>
      </c>
      <c r="ET35" t="s">
        <v>384</v>
      </c>
      <c r="EU35">
        <v>2.9631400000000001</v>
      </c>
      <c r="EV35">
        <v>2.69909</v>
      </c>
      <c r="EW35">
        <v>5.0833499999999997E-2</v>
      </c>
      <c r="EX35">
        <v>5.3625399999999997E-2</v>
      </c>
      <c r="EY35">
        <v>0.14822099999999999</v>
      </c>
      <c r="EZ35">
        <v>0.12396</v>
      </c>
      <c r="FA35">
        <v>32316.6</v>
      </c>
      <c r="FB35">
        <v>20729.7</v>
      </c>
      <c r="FC35">
        <v>31962</v>
      </c>
      <c r="FD35">
        <v>25041</v>
      </c>
      <c r="FE35">
        <v>37632.199999999997</v>
      </c>
      <c r="FF35">
        <v>38050.400000000001</v>
      </c>
      <c r="FG35">
        <v>45885.8</v>
      </c>
      <c r="FH35">
        <v>45453.5</v>
      </c>
      <c r="FI35">
        <v>1.92892</v>
      </c>
      <c r="FJ35">
        <v>1.79037</v>
      </c>
      <c r="FK35">
        <v>6.6030800000000001E-2</v>
      </c>
      <c r="FL35">
        <v>0</v>
      </c>
      <c r="FM35">
        <v>30.9039</v>
      </c>
      <c r="FN35">
        <v>999.9</v>
      </c>
      <c r="FO35">
        <v>51.1</v>
      </c>
      <c r="FP35">
        <v>41.7</v>
      </c>
      <c r="FQ35">
        <v>41.975900000000003</v>
      </c>
      <c r="FR35">
        <v>64.551500000000004</v>
      </c>
      <c r="FS35">
        <v>17.816500000000001</v>
      </c>
      <c r="FT35">
        <v>1</v>
      </c>
      <c r="FU35">
        <v>0.45369700000000002</v>
      </c>
      <c r="FV35">
        <v>0.824627</v>
      </c>
      <c r="FW35">
        <v>20.227</v>
      </c>
      <c r="FX35">
        <v>5.2339099999999998</v>
      </c>
      <c r="FY35">
        <v>11.950100000000001</v>
      </c>
      <c r="FZ35">
        <v>4.9855999999999998</v>
      </c>
      <c r="GA35">
        <v>3.28973</v>
      </c>
      <c r="GB35">
        <v>4290.2</v>
      </c>
      <c r="GC35">
        <v>9999</v>
      </c>
      <c r="GD35">
        <v>9999</v>
      </c>
      <c r="GE35">
        <v>61.8</v>
      </c>
      <c r="GF35">
        <v>1.86697</v>
      </c>
      <c r="GG35">
        <v>1.8693200000000001</v>
      </c>
      <c r="GH35">
        <v>1.8670100000000001</v>
      </c>
      <c r="GI35">
        <v>1.86737</v>
      </c>
      <c r="GJ35">
        <v>1.86252</v>
      </c>
      <c r="GK35">
        <v>1.8652299999999999</v>
      </c>
      <c r="GL35">
        <v>1.8686</v>
      </c>
      <c r="GM35">
        <v>1.8689800000000001</v>
      </c>
      <c r="GN35">
        <v>5</v>
      </c>
      <c r="GO35">
        <v>0</v>
      </c>
      <c r="GP35">
        <v>0</v>
      </c>
      <c r="GQ35">
        <v>0</v>
      </c>
      <c r="GR35" t="s">
        <v>385</v>
      </c>
      <c r="GS35" t="s">
        <v>386</v>
      </c>
      <c r="GT35" t="s">
        <v>387</v>
      </c>
      <c r="GU35" t="s">
        <v>387</v>
      </c>
      <c r="GV35" t="s">
        <v>387</v>
      </c>
      <c r="GW35" t="s">
        <v>387</v>
      </c>
      <c r="GX35">
        <v>0</v>
      </c>
      <c r="GY35">
        <v>100</v>
      </c>
      <c r="GZ35">
        <v>100</v>
      </c>
      <c r="HA35">
        <v>-1.7709999999999999</v>
      </c>
      <c r="HB35">
        <v>0.43169999999999997</v>
      </c>
      <c r="HC35">
        <v>-2.0263068288625918</v>
      </c>
      <c r="HD35">
        <v>1.6145137170229321E-3</v>
      </c>
      <c r="HE35">
        <v>-1.407043735234338E-6</v>
      </c>
      <c r="HF35">
        <v>4.3622850327847239E-10</v>
      </c>
      <c r="HG35">
        <v>0.43170000000000641</v>
      </c>
      <c r="HH35">
        <v>0</v>
      </c>
      <c r="HI35">
        <v>0</v>
      </c>
      <c r="HJ35">
        <v>0</v>
      </c>
      <c r="HK35">
        <v>2</v>
      </c>
      <c r="HL35">
        <v>2094</v>
      </c>
      <c r="HM35">
        <v>1</v>
      </c>
      <c r="HN35">
        <v>26</v>
      </c>
      <c r="HO35">
        <v>0.8</v>
      </c>
      <c r="HP35">
        <v>0.7</v>
      </c>
      <c r="HQ35">
        <v>0.618896</v>
      </c>
      <c r="HR35">
        <v>2.6086399999999998</v>
      </c>
      <c r="HS35">
        <v>1.4978</v>
      </c>
      <c r="HT35">
        <v>2.3059099999999999</v>
      </c>
      <c r="HU35">
        <v>1.49902</v>
      </c>
      <c r="HV35">
        <v>2.35107</v>
      </c>
      <c r="HW35">
        <v>45.49</v>
      </c>
      <c r="HX35">
        <v>23.719799999999999</v>
      </c>
      <c r="HY35">
        <v>18</v>
      </c>
      <c r="HZ35">
        <v>506.536</v>
      </c>
      <c r="IA35">
        <v>454.89100000000002</v>
      </c>
      <c r="IB35">
        <v>29.8917</v>
      </c>
      <c r="IC35">
        <v>33.2104</v>
      </c>
      <c r="ID35">
        <v>30</v>
      </c>
      <c r="IE35">
        <v>33.1265</v>
      </c>
      <c r="IF35">
        <v>33.055500000000002</v>
      </c>
      <c r="IG35">
        <v>12.387499999999999</v>
      </c>
      <c r="IH35">
        <v>41.956400000000002</v>
      </c>
      <c r="II35">
        <v>0</v>
      </c>
      <c r="IJ35">
        <v>29.859400000000001</v>
      </c>
      <c r="IK35">
        <v>200</v>
      </c>
      <c r="IL35">
        <v>28.403400000000001</v>
      </c>
      <c r="IM35">
        <v>99.736000000000004</v>
      </c>
      <c r="IN35">
        <v>100.636</v>
      </c>
    </row>
    <row r="36" spans="1:248" x14ac:dyDescent="0.3">
      <c r="A36">
        <v>20</v>
      </c>
      <c r="B36">
        <v>1658417689</v>
      </c>
      <c r="C36">
        <v>2779.400000095367</v>
      </c>
      <c r="D36" t="s">
        <v>479</v>
      </c>
      <c r="E36" t="s">
        <v>480</v>
      </c>
      <c r="F36" t="s">
        <v>374</v>
      </c>
      <c r="G36" t="s">
        <v>465</v>
      </c>
      <c r="H36" t="s">
        <v>376</v>
      </c>
      <c r="I36" t="s">
        <v>465</v>
      </c>
      <c r="J36" t="s">
        <v>378</v>
      </c>
      <c r="K36">
        <f t="shared" si="0"/>
        <v>3.527995063137694</v>
      </c>
      <c r="L36">
        <v>1658417689</v>
      </c>
      <c r="M36">
        <f t="shared" si="1"/>
        <v>5.8686272897807215E-3</v>
      </c>
      <c r="N36">
        <f t="shared" si="2"/>
        <v>5.8686272897807212</v>
      </c>
      <c r="O36">
        <f t="shared" si="3"/>
        <v>7.0553899982509725</v>
      </c>
      <c r="P36">
        <f t="shared" si="4"/>
        <v>140.58799999999999</v>
      </c>
      <c r="Q36">
        <f t="shared" si="5"/>
        <v>111.94126751165602</v>
      </c>
      <c r="R36">
        <f t="shared" si="6"/>
        <v>11.068650664999112</v>
      </c>
      <c r="S36">
        <f t="shared" si="7"/>
        <v>13.901213504919999</v>
      </c>
      <c r="T36">
        <f t="shared" si="8"/>
        <v>0.46864398034234084</v>
      </c>
      <c r="U36">
        <f>IF(LEFT(BW36,1)&lt;&gt;"0",IF(LEFT(BW36,1)="1",3,#REF!),$D$5+$E$5*(CM36*CF36/($K$5*1000))+$F$5*(CM36*CF36/($K$5*1000))*MAX(MIN(BU36,$J$5),$I$5)*MAX(MIN(BU36,$J$5),$I$5)+$G$5*MAX(MIN(BU36,$J$5),$I$5)*(CM36*CF36/($K$5*1000))+$H$5*(CM36*CF36/($K$5*1000))*(CM36*CF36/($K$5*1000)))</f>
        <v>2.9076028900552511</v>
      </c>
      <c r="V36">
        <f t="shared" si="9"/>
        <v>0.43036506657049206</v>
      </c>
      <c r="W36">
        <f t="shared" si="10"/>
        <v>0.27215634721400989</v>
      </c>
      <c r="X36">
        <f t="shared" si="11"/>
        <v>289.56850529200898</v>
      </c>
      <c r="Y36">
        <f t="shared" si="12"/>
        <v>32.871454875755354</v>
      </c>
      <c r="Z36">
        <f t="shared" si="13"/>
        <v>32.0259</v>
      </c>
      <c r="AA36">
        <f t="shared" si="14"/>
        <v>4.7820877524973042</v>
      </c>
      <c r="AB36">
        <f t="shared" si="15"/>
        <v>70.299979173278686</v>
      </c>
      <c r="AC36">
        <f t="shared" si="16"/>
        <v>3.4901352397299994</v>
      </c>
      <c r="AD36">
        <f t="shared" si="17"/>
        <v>4.964631968278896</v>
      </c>
      <c r="AE36">
        <f t="shared" si="18"/>
        <v>1.2919525127673048</v>
      </c>
      <c r="AF36">
        <f t="shared" si="19"/>
        <v>-258.80646347932981</v>
      </c>
      <c r="AG36">
        <f t="shared" si="20"/>
        <v>104.02241029894628</v>
      </c>
      <c r="AH36">
        <f t="shared" si="21"/>
        <v>8.1419825758614106</v>
      </c>
      <c r="AI36">
        <f t="shared" si="22"/>
        <v>142.92643468748685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51247.063096589816</v>
      </c>
      <c r="AO36" t="s">
        <v>379</v>
      </c>
      <c r="AP36">
        <v>10238.9</v>
      </c>
      <c r="AQ36">
        <v>302.21199999999999</v>
      </c>
      <c r="AR36">
        <v>4052.3</v>
      </c>
      <c r="AS36">
        <f t="shared" si="26"/>
        <v>0.92542210596451402</v>
      </c>
      <c r="AT36">
        <v>-0.32343011824092421</v>
      </c>
      <c r="AU36" t="s">
        <v>481</v>
      </c>
      <c r="AV36">
        <v>10319.9</v>
      </c>
      <c r="AW36">
        <v>902.65536000000009</v>
      </c>
      <c r="AX36">
        <v>1229.7</v>
      </c>
      <c r="AY36">
        <f t="shared" si="27"/>
        <v>0.26595481824835321</v>
      </c>
      <c r="AZ36">
        <v>0.5</v>
      </c>
      <c r="BA36">
        <f t="shared" si="28"/>
        <v>1513.2009001512999</v>
      </c>
      <c r="BB36">
        <f t="shared" si="29"/>
        <v>7.0553899982509725</v>
      </c>
      <c r="BC36">
        <f t="shared" si="30"/>
        <v>201.22153518649174</v>
      </c>
      <c r="BD36">
        <f t="shared" si="31"/>
        <v>4.8762990530564132E-3</v>
      </c>
      <c r="BE36">
        <f t="shared" si="32"/>
        <v>2.2953565910384648</v>
      </c>
      <c r="BF36">
        <f t="shared" si="33"/>
        <v>258.03997835144543</v>
      </c>
      <c r="BG36" t="s">
        <v>482</v>
      </c>
      <c r="BH36">
        <v>661.36</v>
      </c>
      <c r="BI36">
        <f t="shared" si="34"/>
        <v>661.36</v>
      </c>
      <c r="BJ36">
        <f t="shared" si="35"/>
        <v>0.46217776693502477</v>
      </c>
      <c r="BK36">
        <f t="shared" si="36"/>
        <v>0.57543836435936224</v>
      </c>
      <c r="BL36">
        <f t="shared" si="37"/>
        <v>0.83239455726140843</v>
      </c>
      <c r="BM36">
        <f t="shared" si="38"/>
        <v>0.35261333839359638</v>
      </c>
      <c r="BN36">
        <f t="shared" si="39"/>
        <v>0.75267567054426465</v>
      </c>
      <c r="BO36">
        <f t="shared" si="40"/>
        <v>0.42161375594413775</v>
      </c>
      <c r="BP36">
        <f t="shared" si="41"/>
        <v>0.57838624405586225</v>
      </c>
      <c r="BQ36">
        <f t="shared" si="42"/>
        <v>1800.02</v>
      </c>
      <c r="BR36">
        <f t="shared" si="43"/>
        <v>1513.2009001512999</v>
      </c>
      <c r="BS36">
        <f t="shared" si="44"/>
        <v>0.84065782610820983</v>
      </c>
      <c r="BT36">
        <f t="shared" si="45"/>
        <v>0.16086960438884512</v>
      </c>
      <c r="BU36">
        <v>6</v>
      </c>
      <c r="BV36">
        <v>0.5</v>
      </c>
      <c r="BW36" t="s">
        <v>382</v>
      </c>
      <c r="BX36">
        <v>1658417689</v>
      </c>
      <c r="BY36">
        <v>140.58799999999999</v>
      </c>
      <c r="BZ36">
        <v>150.03899999999999</v>
      </c>
      <c r="CA36">
        <v>35.296999999999997</v>
      </c>
      <c r="CB36">
        <v>28.507200000000001</v>
      </c>
      <c r="CC36">
        <v>142.20699999999999</v>
      </c>
      <c r="CD36">
        <v>34.868699999999997</v>
      </c>
      <c r="CE36">
        <v>500.29300000000001</v>
      </c>
      <c r="CF36">
        <v>98.778899999999993</v>
      </c>
      <c r="CG36">
        <v>0.10019</v>
      </c>
      <c r="CH36">
        <v>32.689500000000002</v>
      </c>
      <c r="CI36">
        <v>32.0259</v>
      </c>
      <c r="CJ36">
        <v>999.9</v>
      </c>
      <c r="CK36">
        <v>0</v>
      </c>
      <c r="CL36">
        <v>0</v>
      </c>
      <c r="CM36">
        <v>9997.5</v>
      </c>
      <c r="CN36">
        <v>0</v>
      </c>
      <c r="CO36">
        <v>1.91117E-3</v>
      </c>
      <c r="CP36">
        <v>-9.4512300000000007</v>
      </c>
      <c r="CQ36">
        <v>145.732</v>
      </c>
      <c r="CR36">
        <v>154.44200000000001</v>
      </c>
      <c r="CS36">
        <v>6.7898300000000003</v>
      </c>
      <c r="CT36">
        <v>150.03899999999999</v>
      </c>
      <c r="CU36">
        <v>28.507200000000001</v>
      </c>
      <c r="CV36">
        <v>3.4866000000000001</v>
      </c>
      <c r="CW36">
        <v>2.8159100000000001</v>
      </c>
      <c r="CX36">
        <v>26.554600000000001</v>
      </c>
      <c r="CY36">
        <v>22.977599999999999</v>
      </c>
      <c r="CZ36">
        <v>1800.02</v>
      </c>
      <c r="DA36">
        <v>0.97800900000000002</v>
      </c>
      <c r="DB36">
        <v>2.1990599999999999E-2</v>
      </c>
      <c r="DC36">
        <v>0</v>
      </c>
      <c r="DD36">
        <v>901.48900000000003</v>
      </c>
      <c r="DE36">
        <v>4.9997699999999998</v>
      </c>
      <c r="DF36">
        <v>18512.099999999999</v>
      </c>
      <c r="DG36">
        <v>15784.7</v>
      </c>
      <c r="DH36">
        <v>44.25</v>
      </c>
      <c r="DI36">
        <v>45.5</v>
      </c>
      <c r="DJ36">
        <v>43.875</v>
      </c>
      <c r="DK36">
        <v>44.25</v>
      </c>
      <c r="DL36">
        <v>45.186999999999998</v>
      </c>
      <c r="DM36">
        <v>1755.55</v>
      </c>
      <c r="DN36">
        <v>39.47</v>
      </c>
      <c r="DO36">
        <v>0</v>
      </c>
      <c r="DP36">
        <v>121.5</v>
      </c>
      <c r="DQ36">
        <v>0</v>
      </c>
      <c r="DR36">
        <v>902.65536000000009</v>
      </c>
      <c r="DS36">
        <v>-8.4312307608424355</v>
      </c>
      <c r="DT36">
        <v>-230.1307691640406</v>
      </c>
      <c r="DU36">
        <v>18535.403999999999</v>
      </c>
      <c r="DV36">
        <v>15</v>
      </c>
      <c r="DW36">
        <v>1658417649</v>
      </c>
      <c r="DX36" t="s">
        <v>483</v>
      </c>
      <c r="DY36">
        <v>1658417643</v>
      </c>
      <c r="DZ36">
        <v>1658417649</v>
      </c>
      <c r="EA36">
        <v>21</v>
      </c>
      <c r="EB36">
        <v>0.20499999999999999</v>
      </c>
      <c r="EC36">
        <v>-3.0000000000000001E-3</v>
      </c>
      <c r="ED36">
        <v>-1.6080000000000001</v>
      </c>
      <c r="EE36">
        <v>0.42799999999999999</v>
      </c>
      <c r="EF36">
        <v>150</v>
      </c>
      <c r="EG36">
        <v>28</v>
      </c>
      <c r="EH36">
        <v>0.2</v>
      </c>
      <c r="EI36">
        <v>0.02</v>
      </c>
      <c r="EJ36">
        <v>6.9983302213104999</v>
      </c>
      <c r="EK36">
        <v>-0.24293741701536981</v>
      </c>
      <c r="EL36">
        <v>5.3264259150512798E-2</v>
      </c>
      <c r="EM36">
        <v>1</v>
      </c>
      <c r="EN36">
        <v>0.46218321576936638</v>
      </c>
      <c r="EO36">
        <v>5.2026879606904587E-2</v>
      </c>
      <c r="EP36">
        <v>1.5066110003364389E-2</v>
      </c>
      <c r="EQ36">
        <v>1</v>
      </c>
      <c r="ER36">
        <v>2</v>
      </c>
      <c r="ES36">
        <v>2</v>
      </c>
      <c r="ET36" t="s">
        <v>384</v>
      </c>
      <c r="EU36">
        <v>2.9635699999999998</v>
      </c>
      <c r="EV36">
        <v>2.6993999999999998</v>
      </c>
      <c r="EW36">
        <v>3.9517200000000002E-2</v>
      </c>
      <c r="EX36">
        <v>4.1310899999999998E-2</v>
      </c>
      <c r="EY36">
        <v>0.14801600000000001</v>
      </c>
      <c r="EZ36">
        <v>0.124001</v>
      </c>
      <c r="FA36">
        <v>32702.6</v>
      </c>
      <c r="FB36">
        <v>21001.4</v>
      </c>
      <c r="FC36">
        <v>31962.6</v>
      </c>
      <c r="FD36">
        <v>25043.1</v>
      </c>
      <c r="FE36">
        <v>37641.800000000003</v>
      </c>
      <c r="FF36">
        <v>38051.300000000003</v>
      </c>
      <c r="FG36">
        <v>45886.6</v>
      </c>
      <c r="FH36">
        <v>45456.800000000003</v>
      </c>
      <c r="FI36">
        <v>1.92892</v>
      </c>
      <c r="FJ36">
        <v>1.79</v>
      </c>
      <c r="FK36">
        <v>6.2901499999999999E-2</v>
      </c>
      <c r="FL36">
        <v>0</v>
      </c>
      <c r="FM36">
        <v>31.004799999999999</v>
      </c>
      <c r="FN36">
        <v>999.9</v>
      </c>
      <c r="FO36">
        <v>50.4</v>
      </c>
      <c r="FP36">
        <v>41.8</v>
      </c>
      <c r="FQ36">
        <v>41.622399999999999</v>
      </c>
      <c r="FR36">
        <v>64.441500000000005</v>
      </c>
      <c r="FS36">
        <v>16.859000000000002</v>
      </c>
      <c r="FT36">
        <v>1</v>
      </c>
      <c r="FU36">
        <v>0.453237</v>
      </c>
      <c r="FV36">
        <v>1.5469999999999999</v>
      </c>
      <c r="FW36">
        <v>20.2212</v>
      </c>
      <c r="FX36">
        <v>5.2345100000000002</v>
      </c>
      <c r="FY36">
        <v>11.950100000000001</v>
      </c>
      <c r="FZ36">
        <v>4.9856999999999996</v>
      </c>
      <c r="GA36">
        <v>3.28973</v>
      </c>
      <c r="GB36">
        <v>4292.7</v>
      </c>
      <c r="GC36">
        <v>9999</v>
      </c>
      <c r="GD36">
        <v>9999</v>
      </c>
      <c r="GE36">
        <v>61.9</v>
      </c>
      <c r="GF36">
        <v>1.86707</v>
      </c>
      <c r="GG36">
        <v>1.8693299999999999</v>
      </c>
      <c r="GH36">
        <v>1.86704</v>
      </c>
      <c r="GI36">
        <v>1.8674299999999999</v>
      </c>
      <c r="GJ36">
        <v>1.8626100000000001</v>
      </c>
      <c r="GK36">
        <v>1.8652500000000001</v>
      </c>
      <c r="GL36">
        <v>1.86863</v>
      </c>
      <c r="GM36">
        <v>1.8690500000000001</v>
      </c>
      <c r="GN36">
        <v>5</v>
      </c>
      <c r="GO36">
        <v>0</v>
      </c>
      <c r="GP36">
        <v>0</v>
      </c>
      <c r="GQ36">
        <v>0</v>
      </c>
      <c r="GR36" t="s">
        <v>385</v>
      </c>
      <c r="GS36" t="s">
        <v>386</v>
      </c>
      <c r="GT36" t="s">
        <v>387</v>
      </c>
      <c r="GU36" t="s">
        <v>387</v>
      </c>
      <c r="GV36" t="s">
        <v>387</v>
      </c>
      <c r="GW36" t="s">
        <v>387</v>
      </c>
      <c r="GX36">
        <v>0</v>
      </c>
      <c r="GY36">
        <v>100</v>
      </c>
      <c r="GZ36">
        <v>100</v>
      </c>
      <c r="HA36">
        <v>-1.619</v>
      </c>
      <c r="HB36">
        <v>0.42830000000000001</v>
      </c>
      <c r="HC36">
        <v>-1.8216529842825011</v>
      </c>
      <c r="HD36">
        <v>1.6145137170229321E-3</v>
      </c>
      <c r="HE36">
        <v>-1.407043735234338E-6</v>
      </c>
      <c r="HF36">
        <v>4.3622850327847239E-10</v>
      </c>
      <c r="HG36">
        <v>0.42835714285713777</v>
      </c>
      <c r="HH36">
        <v>0</v>
      </c>
      <c r="HI36">
        <v>0</v>
      </c>
      <c r="HJ36">
        <v>0</v>
      </c>
      <c r="HK36">
        <v>2</v>
      </c>
      <c r="HL36">
        <v>2094</v>
      </c>
      <c r="HM36">
        <v>1</v>
      </c>
      <c r="HN36">
        <v>26</v>
      </c>
      <c r="HO36">
        <v>0.8</v>
      </c>
      <c r="HP36">
        <v>0.7</v>
      </c>
      <c r="HQ36">
        <v>0.50292999999999999</v>
      </c>
      <c r="HR36">
        <v>2.6122999999999998</v>
      </c>
      <c r="HS36">
        <v>1.4978</v>
      </c>
      <c r="HT36">
        <v>2.3059099999999999</v>
      </c>
      <c r="HU36">
        <v>1.49902</v>
      </c>
      <c r="HV36">
        <v>2.4072300000000002</v>
      </c>
      <c r="HW36">
        <v>45.575800000000001</v>
      </c>
      <c r="HX36">
        <v>23.719799999999999</v>
      </c>
      <c r="HY36">
        <v>18</v>
      </c>
      <c r="HZ36">
        <v>506.35700000000003</v>
      </c>
      <c r="IA36">
        <v>454.55599999999998</v>
      </c>
      <c r="IB36">
        <v>29.4955</v>
      </c>
      <c r="IC36">
        <v>33.174799999999998</v>
      </c>
      <c r="ID36">
        <v>30.0001</v>
      </c>
      <c r="IE36">
        <v>33.103299999999997</v>
      </c>
      <c r="IF36">
        <v>33.042499999999997</v>
      </c>
      <c r="IG36">
        <v>10.0634</v>
      </c>
      <c r="IH36">
        <v>41.409700000000001</v>
      </c>
      <c r="II36">
        <v>0</v>
      </c>
      <c r="IJ36">
        <v>29.474599999999999</v>
      </c>
      <c r="IK36">
        <v>150</v>
      </c>
      <c r="IL36">
        <v>28.506699999999999</v>
      </c>
      <c r="IM36">
        <v>99.738</v>
      </c>
      <c r="IN36">
        <v>100.64400000000001</v>
      </c>
    </row>
    <row r="37" spans="1:248" x14ac:dyDescent="0.3">
      <c r="A37">
        <v>21</v>
      </c>
      <c r="B37">
        <v>1658417805</v>
      </c>
      <c r="C37">
        <v>2895.400000095367</v>
      </c>
      <c r="D37" t="s">
        <v>484</v>
      </c>
      <c r="E37" t="s">
        <v>485</v>
      </c>
      <c r="F37" t="s">
        <v>374</v>
      </c>
      <c r="G37" t="s">
        <v>465</v>
      </c>
      <c r="H37" t="s">
        <v>376</v>
      </c>
      <c r="I37" t="s">
        <v>465</v>
      </c>
      <c r="J37" t="s">
        <v>378</v>
      </c>
      <c r="K37">
        <f t="shared" si="0"/>
        <v>2.053622773392219</v>
      </c>
      <c r="L37">
        <v>1658417805</v>
      </c>
      <c r="M37">
        <f t="shared" si="1"/>
        <v>5.9271855541305502E-3</v>
      </c>
      <c r="N37">
        <f t="shared" si="2"/>
        <v>5.92718555413055</v>
      </c>
      <c r="O37">
        <f t="shared" si="3"/>
        <v>2.8021862750525206</v>
      </c>
      <c r="P37">
        <f t="shared" si="4"/>
        <v>95.967399999999998</v>
      </c>
      <c r="Q37">
        <f t="shared" si="5"/>
        <v>83.820791370194812</v>
      </c>
      <c r="R37">
        <f t="shared" si="6"/>
        <v>8.2880638933612616</v>
      </c>
      <c r="S37">
        <f t="shared" si="7"/>
        <v>9.4891008528772005</v>
      </c>
      <c r="T37">
        <f t="shared" si="8"/>
        <v>0.47305847573830889</v>
      </c>
      <c r="U37">
        <f>IF(LEFT(BW37,1)&lt;&gt;"0",IF(LEFT(BW37,1)="1",3,#REF!),$D$5+$E$5*(CM37*CF37/($K$5*1000))+$F$5*(CM37*CF37/($K$5*1000))*MAX(MIN(BU37,$J$5),$I$5)*MAX(MIN(BU37,$J$5),$I$5)+$G$5*MAX(MIN(BU37,$J$5),$I$5)*(CM37*CF37/($K$5*1000))+$H$5*(CM37*CF37/($K$5*1000))*(CM37*CF37/($K$5*1000)))</f>
        <v>2.9113100558126628</v>
      </c>
      <c r="V37">
        <f t="shared" si="9"/>
        <v>0.43413236602997191</v>
      </c>
      <c r="W37">
        <f t="shared" si="10"/>
        <v>0.27456266699953286</v>
      </c>
      <c r="X37">
        <f t="shared" si="11"/>
        <v>289.55268629224884</v>
      </c>
      <c r="Y37">
        <f t="shared" si="12"/>
        <v>32.823293686746474</v>
      </c>
      <c r="Z37">
        <f t="shared" si="13"/>
        <v>32.0139</v>
      </c>
      <c r="AA37">
        <f t="shared" si="14"/>
        <v>4.7788413016805817</v>
      </c>
      <c r="AB37">
        <f t="shared" si="15"/>
        <v>70.33109822063723</v>
      </c>
      <c r="AC37">
        <f t="shared" si="16"/>
        <v>3.4852749555817999</v>
      </c>
      <c r="AD37">
        <f t="shared" si="17"/>
        <v>4.9555247163183305</v>
      </c>
      <c r="AE37">
        <f t="shared" si="18"/>
        <v>1.2935663460987818</v>
      </c>
      <c r="AF37">
        <f t="shared" si="19"/>
        <v>-261.38888293715729</v>
      </c>
      <c r="AG37">
        <f t="shared" si="20"/>
        <v>100.92177418972929</v>
      </c>
      <c r="AH37">
        <f t="shared" si="21"/>
        <v>7.8875037921294968</v>
      </c>
      <c r="AI37">
        <f t="shared" si="22"/>
        <v>136.97308133695034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51356.871037015379</v>
      </c>
      <c r="AO37" t="s">
        <v>379</v>
      </c>
      <c r="AP37">
        <v>10238.9</v>
      </c>
      <c r="AQ37">
        <v>302.21199999999999</v>
      </c>
      <c r="AR37">
        <v>4052.3</v>
      </c>
      <c r="AS37">
        <f t="shared" si="26"/>
        <v>0.92542210596451402</v>
      </c>
      <c r="AT37">
        <v>-0.32343011824092421</v>
      </c>
      <c r="AU37" t="s">
        <v>486</v>
      </c>
      <c r="AV37">
        <v>10319.1</v>
      </c>
      <c r="AW37">
        <v>884.06439999999998</v>
      </c>
      <c r="AX37">
        <v>1149.78</v>
      </c>
      <c r="AY37">
        <f t="shared" si="27"/>
        <v>0.23110125415296845</v>
      </c>
      <c r="AZ37">
        <v>0.5</v>
      </c>
      <c r="BA37">
        <f t="shared" si="28"/>
        <v>1513.1094001514241</v>
      </c>
      <c r="BB37">
        <f t="shared" si="29"/>
        <v>2.8021862750525206</v>
      </c>
      <c r="BC37">
        <f t="shared" si="30"/>
        <v>174.84074002281994</v>
      </c>
      <c r="BD37">
        <f t="shared" si="31"/>
        <v>2.0656909493660205E-3</v>
      </c>
      <c r="BE37">
        <f t="shared" si="32"/>
        <v>2.5244133660352421</v>
      </c>
      <c r="BF37">
        <f t="shared" si="33"/>
        <v>254.33038084818176</v>
      </c>
      <c r="BG37" t="s">
        <v>487</v>
      </c>
      <c r="BH37">
        <v>649.79</v>
      </c>
      <c r="BI37">
        <f t="shared" si="34"/>
        <v>649.79</v>
      </c>
      <c r="BJ37">
        <f t="shared" si="35"/>
        <v>0.43485710309798398</v>
      </c>
      <c r="BK37">
        <f t="shared" si="36"/>
        <v>0.53144182883657676</v>
      </c>
      <c r="BL37">
        <f t="shared" si="37"/>
        <v>0.85305259940455724</v>
      </c>
      <c r="BM37">
        <f t="shared" si="38"/>
        <v>0.31350357729409323</v>
      </c>
      <c r="BN37">
        <f t="shared" si="39"/>
        <v>0.77398717043440057</v>
      </c>
      <c r="BO37">
        <f t="shared" si="40"/>
        <v>0.39061134682011767</v>
      </c>
      <c r="BP37">
        <f t="shared" si="41"/>
        <v>0.60938865317988233</v>
      </c>
      <c r="BQ37">
        <f t="shared" si="42"/>
        <v>1799.91</v>
      </c>
      <c r="BR37">
        <f t="shared" si="43"/>
        <v>1513.1094001514241</v>
      </c>
      <c r="BS37">
        <f t="shared" si="44"/>
        <v>0.84065836633577462</v>
      </c>
      <c r="BT37">
        <f t="shared" si="45"/>
        <v>0.16087064702804518</v>
      </c>
      <c r="BU37">
        <v>6</v>
      </c>
      <c r="BV37">
        <v>0.5</v>
      </c>
      <c r="BW37" t="s">
        <v>382</v>
      </c>
      <c r="BX37">
        <v>1658417805</v>
      </c>
      <c r="BY37">
        <v>95.967399999999998</v>
      </c>
      <c r="BZ37">
        <v>100.01</v>
      </c>
      <c r="CA37">
        <v>35.248100000000001</v>
      </c>
      <c r="CB37">
        <v>28.390599999999999</v>
      </c>
      <c r="CC37">
        <v>97.588999999999999</v>
      </c>
      <c r="CD37">
        <v>34.818600000000004</v>
      </c>
      <c r="CE37">
        <v>500.322</v>
      </c>
      <c r="CF37">
        <v>98.778199999999998</v>
      </c>
      <c r="CG37">
        <v>0.100178</v>
      </c>
      <c r="CH37">
        <v>32.6569</v>
      </c>
      <c r="CI37">
        <v>32.0139</v>
      </c>
      <c r="CJ37">
        <v>999.9</v>
      </c>
      <c r="CK37">
        <v>0</v>
      </c>
      <c r="CL37">
        <v>0</v>
      </c>
      <c r="CM37">
        <v>10018.799999999999</v>
      </c>
      <c r="CN37">
        <v>0</v>
      </c>
      <c r="CO37">
        <v>1.91117E-3</v>
      </c>
      <c r="CP37">
        <v>-4.0424699999999998</v>
      </c>
      <c r="CQ37">
        <v>99.473600000000005</v>
      </c>
      <c r="CR37">
        <v>102.932</v>
      </c>
      <c r="CS37">
        <v>6.8574799999999998</v>
      </c>
      <c r="CT37">
        <v>100.01</v>
      </c>
      <c r="CU37">
        <v>28.390599999999999</v>
      </c>
      <c r="CV37">
        <v>3.4817399999999998</v>
      </c>
      <c r="CW37">
        <v>2.80437</v>
      </c>
      <c r="CX37">
        <v>26.530999999999999</v>
      </c>
      <c r="CY37">
        <v>22.9099</v>
      </c>
      <c r="CZ37">
        <v>1799.91</v>
      </c>
      <c r="DA37">
        <v>0.97799400000000003</v>
      </c>
      <c r="DB37">
        <v>2.2006399999999999E-2</v>
      </c>
      <c r="DC37">
        <v>0</v>
      </c>
      <c r="DD37">
        <v>883.52099999999996</v>
      </c>
      <c r="DE37">
        <v>4.9997699999999998</v>
      </c>
      <c r="DF37">
        <v>18189.3</v>
      </c>
      <c r="DG37">
        <v>15783.6</v>
      </c>
      <c r="DH37">
        <v>44.311999999999998</v>
      </c>
      <c r="DI37">
        <v>45.686999999999998</v>
      </c>
      <c r="DJ37">
        <v>44</v>
      </c>
      <c r="DK37">
        <v>44.375</v>
      </c>
      <c r="DL37">
        <v>45.25</v>
      </c>
      <c r="DM37">
        <v>1755.41</v>
      </c>
      <c r="DN37">
        <v>39.5</v>
      </c>
      <c r="DO37">
        <v>0</v>
      </c>
      <c r="DP37">
        <v>115.5</v>
      </c>
      <c r="DQ37">
        <v>0</v>
      </c>
      <c r="DR37">
        <v>884.06439999999998</v>
      </c>
      <c r="DS37">
        <v>-3.75807691283863</v>
      </c>
      <c r="DT37">
        <v>-102.1538462118596</v>
      </c>
      <c r="DU37">
        <v>18207.312000000002</v>
      </c>
      <c r="DV37">
        <v>15</v>
      </c>
      <c r="DW37">
        <v>1658417765.5</v>
      </c>
      <c r="DX37" t="s">
        <v>488</v>
      </c>
      <c r="DY37">
        <v>1658417758</v>
      </c>
      <c r="DZ37">
        <v>1658417765.5</v>
      </c>
      <c r="EA37">
        <v>22</v>
      </c>
      <c r="EB37">
        <v>5.5E-2</v>
      </c>
      <c r="EC37">
        <v>1E-3</v>
      </c>
      <c r="ED37">
        <v>-1.6160000000000001</v>
      </c>
      <c r="EE37">
        <v>0.43</v>
      </c>
      <c r="EF37">
        <v>100</v>
      </c>
      <c r="EG37">
        <v>28</v>
      </c>
      <c r="EH37">
        <v>0.79</v>
      </c>
      <c r="EI37">
        <v>0.02</v>
      </c>
      <c r="EJ37">
        <v>2.8276859349521519</v>
      </c>
      <c r="EK37">
        <v>-0.26553187263275752</v>
      </c>
      <c r="EL37">
        <v>5.2174191103656627E-2</v>
      </c>
      <c r="EM37">
        <v>1</v>
      </c>
      <c r="EN37">
        <v>0.46498482710949179</v>
      </c>
      <c r="EO37">
        <v>7.7277153570218304E-2</v>
      </c>
      <c r="EP37">
        <v>1.648864032758638E-2</v>
      </c>
      <c r="EQ37">
        <v>1</v>
      </c>
      <c r="ER37">
        <v>2</v>
      </c>
      <c r="ES37">
        <v>2</v>
      </c>
      <c r="ET37" t="s">
        <v>384</v>
      </c>
      <c r="EU37">
        <v>2.9635899999999999</v>
      </c>
      <c r="EV37">
        <v>2.6995800000000001</v>
      </c>
      <c r="EW37">
        <v>2.7600199999999998E-2</v>
      </c>
      <c r="EX37">
        <v>2.81245E-2</v>
      </c>
      <c r="EY37">
        <v>0.14786099999999999</v>
      </c>
      <c r="EZ37">
        <v>0.12364600000000001</v>
      </c>
      <c r="FA37">
        <v>33103.300000000003</v>
      </c>
      <c r="FB37">
        <v>21287.4</v>
      </c>
      <c r="FC37">
        <v>31958.2</v>
      </c>
      <c r="FD37">
        <v>25040.3</v>
      </c>
      <c r="FE37">
        <v>37643.800000000003</v>
      </c>
      <c r="FF37">
        <v>38063.1</v>
      </c>
      <c r="FG37">
        <v>45880.6</v>
      </c>
      <c r="FH37">
        <v>45452.7</v>
      </c>
      <c r="FI37">
        <v>1.9291499999999999</v>
      </c>
      <c r="FJ37">
        <v>1.7879700000000001</v>
      </c>
      <c r="FK37">
        <v>5.6624399999999998E-2</v>
      </c>
      <c r="FL37">
        <v>0</v>
      </c>
      <c r="FM37">
        <v>31.094799999999999</v>
      </c>
      <c r="FN37">
        <v>999.9</v>
      </c>
      <c r="FO37">
        <v>49.9</v>
      </c>
      <c r="FP37">
        <v>42</v>
      </c>
      <c r="FQ37">
        <v>41.638300000000001</v>
      </c>
      <c r="FR37">
        <v>64.091499999999996</v>
      </c>
      <c r="FS37">
        <v>16.8109</v>
      </c>
      <c r="FT37">
        <v>1</v>
      </c>
      <c r="FU37">
        <v>0.457764</v>
      </c>
      <c r="FV37">
        <v>1.63944</v>
      </c>
      <c r="FW37">
        <v>20.220800000000001</v>
      </c>
      <c r="FX37">
        <v>5.2351099999999997</v>
      </c>
      <c r="FY37">
        <v>11.950100000000001</v>
      </c>
      <c r="FZ37">
        <v>4.9855999999999998</v>
      </c>
      <c r="GA37">
        <v>3.2898200000000002</v>
      </c>
      <c r="GB37">
        <v>4295</v>
      </c>
      <c r="GC37">
        <v>9999</v>
      </c>
      <c r="GD37">
        <v>9999</v>
      </c>
      <c r="GE37">
        <v>61.9</v>
      </c>
      <c r="GF37">
        <v>1.867</v>
      </c>
      <c r="GG37">
        <v>1.8693</v>
      </c>
      <c r="GH37">
        <v>1.86696</v>
      </c>
      <c r="GI37">
        <v>1.8673900000000001</v>
      </c>
      <c r="GJ37">
        <v>1.86253</v>
      </c>
      <c r="GK37">
        <v>1.8652299999999999</v>
      </c>
      <c r="GL37">
        <v>1.8686</v>
      </c>
      <c r="GM37">
        <v>1.86904</v>
      </c>
      <c r="GN37">
        <v>5</v>
      </c>
      <c r="GO37">
        <v>0</v>
      </c>
      <c r="GP37">
        <v>0</v>
      </c>
      <c r="GQ37">
        <v>0</v>
      </c>
      <c r="GR37" t="s">
        <v>385</v>
      </c>
      <c r="GS37" t="s">
        <v>386</v>
      </c>
      <c r="GT37" t="s">
        <v>387</v>
      </c>
      <c r="GU37" t="s">
        <v>387</v>
      </c>
      <c r="GV37" t="s">
        <v>387</v>
      </c>
      <c r="GW37" t="s">
        <v>387</v>
      </c>
      <c r="GX37">
        <v>0</v>
      </c>
      <c r="GY37">
        <v>100</v>
      </c>
      <c r="GZ37">
        <v>100</v>
      </c>
      <c r="HA37">
        <v>-1.6220000000000001</v>
      </c>
      <c r="HB37">
        <v>0.42949999999999999</v>
      </c>
      <c r="HC37">
        <v>-1.766194782286276</v>
      </c>
      <c r="HD37">
        <v>1.6145137170229321E-3</v>
      </c>
      <c r="HE37">
        <v>-1.407043735234338E-6</v>
      </c>
      <c r="HF37">
        <v>4.3622850327847239E-10</v>
      </c>
      <c r="HG37">
        <v>0.4295300000000033</v>
      </c>
      <c r="HH37">
        <v>0</v>
      </c>
      <c r="HI37">
        <v>0</v>
      </c>
      <c r="HJ37">
        <v>0</v>
      </c>
      <c r="HK37">
        <v>2</v>
      </c>
      <c r="HL37">
        <v>2094</v>
      </c>
      <c r="HM37">
        <v>1</v>
      </c>
      <c r="HN37">
        <v>26</v>
      </c>
      <c r="HO37">
        <v>0.8</v>
      </c>
      <c r="HP37">
        <v>0.7</v>
      </c>
      <c r="HQ37">
        <v>0.38574199999999997</v>
      </c>
      <c r="HR37">
        <v>2.63062</v>
      </c>
      <c r="HS37">
        <v>1.4978</v>
      </c>
      <c r="HT37">
        <v>2.3059099999999999</v>
      </c>
      <c r="HU37">
        <v>1.49902</v>
      </c>
      <c r="HV37">
        <v>2.3120099999999999</v>
      </c>
      <c r="HW37">
        <v>45.719299999999997</v>
      </c>
      <c r="HX37">
        <v>23.710999999999999</v>
      </c>
      <c r="HY37">
        <v>18</v>
      </c>
      <c r="HZ37">
        <v>506.75299999999999</v>
      </c>
      <c r="IA37">
        <v>453.464</v>
      </c>
      <c r="IB37">
        <v>29.154499999999999</v>
      </c>
      <c r="IC37">
        <v>33.218899999999998</v>
      </c>
      <c r="ID37">
        <v>30.000399999999999</v>
      </c>
      <c r="IE37">
        <v>33.1357</v>
      </c>
      <c r="IF37">
        <v>33.074199999999998</v>
      </c>
      <c r="IG37">
        <v>7.71976</v>
      </c>
      <c r="IH37">
        <v>41.639099999999999</v>
      </c>
      <c r="II37">
        <v>0</v>
      </c>
      <c r="IJ37">
        <v>29.1403</v>
      </c>
      <c r="IK37">
        <v>100</v>
      </c>
      <c r="IL37">
        <v>28.3309</v>
      </c>
      <c r="IM37">
        <v>99.724500000000006</v>
      </c>
      <c r="IN37">
        <v>100.634</v>
      </c>
    </row>
    <row r="38" spans="1:248" x14ac:dyDescent="0.3">
      <c r="A38">
        <v>22</v>
      </c>
      <c r="B38">
        <v>1658417927</v>
      </c>
      <c r="C38">
        <v>3017.400000095367</v>
      </c>
      <c r="D38" t="s">
        <v>489</v>
      </c>
      <c r="E38" t="s">
        <v>490</v>
      </c>
      <c r="F38" t="s">
        <v>374</v>
      </c>
      <c r="G38" t="s">
        <v>465</v>
      </c>
      <c r="H38" t="s">
        <v>376</v>
      </c>
      <c r="I38" t="s">
        <v>465</v>
      </c>
      <c r="J38" t="s">
        <v>378</v>
      </c>
      <c r="K38">
        <f t="shared" si="0"/>
        <v>0.62047020289035859</v>
      </c>
      <c r="L38">
        <v>1658417927</v>
      </c>
      <c r="M38">
        <f t="shared" si="1"/>
        <v>6.0121762847083812E-3</v>
      </c>
      <c r="N38">
        <f t="shared" si="2"/>
        <v>6.0121762847083815</v>
      </c>
      <c r="O38">
        <f t="shared" si="3"/>
        <v>0.64893529792407267</v>
      </c>
      <c r="P38">
        <f t="shared" si="4"/>
        <v>73.685400000000001</v>
      </c>
      <c r="Q38">
        <f t="shared" si="5"/>
        <v>69.826687453197152</v>
      </c>
      <c r="R38">
        <f t="shared" si="6"/>
        <v>6.9043414965893417</v>
      </c>
      <c r="S38">
        <f t="shared" si="7"/>
        <v>7.2858842867748006</v>
      </c>
      <c r="T38">
        <f t="shared" si="8"/>
        <v>0.48314475562735448</v>
      </c>
      <c r="U38">
        <f>IF(LEFT(BW38,1)&lt;&gt;"0",IF(LEFT(BW38,1)="1",3,#REF!),$D$5+$E$5*(CM38*CF38/($K$5*1000))+$F$5*(CM38*CF38/($K$5*1000))*MAX(MIN(BU38,$J$5),$I$5)*MAX(MIN(BU38,$J$5),$I$5)+$G$5*MAX(MIN(BU38,$J$5),$I$5)*(CM38*CF38/($K$5*1000))+$H$5*(CM38*CF38/($K$5*1000))*(CM38*CF38/($K$5*1000)))</f>
        <v>2.9087924737401902</v>
      </c>
      <c r="V38">
        <f t="shared" si="9"/>
        <v>0.44258521731755945</v>
      </c>
      <c r="W38">
        <f t="shared" si="10"/>
        <v>0.27997557972976028</v>
      </c>
      <c r="X38">
        <f t="shared" si="11"/>
        <v>289.53353429226826</v>
      </c>
      <c r="Y38">
        <f t="shared" si="12"/>
        <v>32.766355813773892</v>
      </c>
      <c r="Z38">
        <f t="shared" si="13"/>
        <v>31.987100000000002</v>
      </c>
      <c r="AA38">
        <f t="shared" si="14"/>
        <v>4.7715978213786716</v>
      </c>
      <c r="AB38">
        <f t="shared" si="15"/>
        <v>70.453241231156696</v>
      </c>
      <c r="AC38">
        <f t="shared" si="16"/>
        <v>3.4844897285324006</v>
      </c>
      <c r="AD38">
        <f t="shared" si="17"/>
        <v>4.9458189114391615</v>
      </c>
      <c r="AE38">
        <f t="shared" si="18"/>
        <v>1.287108092846271</v>
      </c>
      <c r="AF38">
        <f t="shared" si="19"/>
        <v>-265.13697415563962</v>
      </c>
      <c r="AG38">
        <f t="shared" si="20"/>
        <v>99.579950601118767</v>
      </c>
      <c r="AH38">
        <f t="shared" si="21"/>
        <v>7.7870128189973666</v>
      </c>
      <c r="AI38">
        <f t="shared" si="22"/>
        <v>131.76352355674476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51291.827338065188</v>
      </c>
      <c r="AO38" t="s">
        <v>379</v>
      </c>
      <c r="AP38">
        <v>10238.9</v>
      </c>
      <c r="AQ38">
        <v>302.21199999999999</v>
      </c>
      <c r="AR38">
        <v>4052.3</v>
      </c>
      <c r="AS38">
        <f t="shared" si="26"/>
        <v>0.92542210596451402</v>
      </c>
      <c r="AT38">
        <v>-0.32343011824092421</v>
      </c>
      <c r="AU38" t="s">
        <v>491</v>
      </c>
      <c r="AV38">
        <v>10318</v>
      </c>
      <c r="AW38">
        <v>878.41959999999995</v>
      </c>
      <c r="AX38">
        <v>1100.51</v>
      </c>
      <c r="AY38">
        <f t="shared" si="27"/>
        <v>0.2018067986660731</v>
      </c>
      <c r="AZ38">
        <v>0.5</v>
      </c>
      <c r="BA38">
        <f t="shared" si="28"/>
        <v>1513.0086001514342</v>
      </c>
      <c r="BB38">
        <f t="shared" si="29"/>
        <v>0.64893529792407267</v>
      </c>
      <c r="BC38">
        <f t="shared" si="30"/>
        <v>152.66771097539879</v>
      </c>
      <c r="BD38">
        <f t="shared" si="31"/>
        <v>6.4267011837716888E-4</v>
      </c>
      <c r="BE38">
        <f t="shared" si="32"/>
        <v>2.6822018882154639</v>
      </c>
      <c r="BF38">
        <f t="shared" si="33"/>
        <v>251.83641450536578</v>
      </c>
      <c r="BG38" t="s">
        <v>492</v>
      </c>
      <c r="BH38">
        <v>652.9</v>
      </c>
      <c r="BI38">
        <f t="shared" si="34"/>
        <v>652.9</v>
      </c>
      <c r="BJ38">
        <f t="shared" si="35"/>
        <v>0.4067296071821247</v>
      </c>
      <c r="BK38">
        <f t="shared" si="36"/>
        <v>0.49616943321194801</v>
      </c>
      <c r="BL38">
        <f t="shared" si="37"/>
        <v>0.86832676354650817</v>
      </c>
      <c r="BM38">
        <f t="shared" si="38"/>
        <v>0.27820488088408096</v>
      </c>
      <c r="BN38">
        <f t="shared" si="39"/>
        <v>0.78712552878759112</v>
      </c>
      <c r="BO38">
        <f t="shared" si="40"/>
        <v>0.36878619619152497</v>
      </c>
      <c r="BP38">
        <f t="shared" si="41"/>
        <v>0.63121380380847503</v>
      </c>
      <c r="BQ38">
        <f t="shared" si="42"/>
        <v>1799.79</v>
      </c>
      <c r="BR38">
        <f t="shared" si="43"/>
        <v>1513.0086001514342</v>
      </c>
      <c r="BS38">
        <f t="shared" si="44"/>
        <v>0.8406584102319905</v>
      </c>
      <c r="BT38">
        <f t="shared" si="45"/>
        <v>0.16087073174774183</v>
      </c>
      <c r="BU38">
        <v>6</v>
      </c>
      <c r="BV38">
        <v>0.5</v>
      </c>
      <c r="BW38" t="s">
        <v>382</v>
      </c>
      <c r="BX38">
        <v>1658417927</v>
      </c>
      <c r="BY38">
        <v>73.685400000000001</v>
      </c>
      <c r="BZ38">
        <v>74.995099999999994</v>
      </c>
      <c r="CA38">
        <v>35.240200000000002</v>
      </c>
      <c r="CB38">
        <v>28.283200000000001</v>
      </c>
      <c r="CC38">
        <v>75.181600000000003</v>
      </c>
      <c r="CD38">
        <v>34.814399999999999</v>
      </c>
      <c r="CE38">
        <v>500.24200000000002</v>
      </c>
      <c r="CF38">
        <v>98.778000000000006</v>
      </c>
      <c r="CG38">
        <v>0.100262</v>
      </c>
      <c r="CH38">
        <v>32.622100000000003</v>
      </c>
      <c r="CI38">
        <v>31.987100000000002</v>
      </c>
      <c r="CJ38">
        <v>999.9</v>
      </c>
      <c r="CK38">
        <v>0</v>
      </c>
      <c r="CL38">
        <v>0</v>
      </c>
      <c r="CM38">
        <v>10004.4</v>
      </c>
      <c r="CN38">
        <v>0</v>
      </c>
      <c r="CO38">
        <v>1.91117E-3</v>
      </c>
      <c r="CP38">
        <v>-1.3096399999999999</v>
      </c>
      <c r="CQ38">
        <v>76.376999999999995</v>
      </c>
      <c r="CR38">
        <v>77.177899999999994</v>
      </c>
      <c r="CS38">
        <v>6.9569999999999999</v>
      </c>
      <c r="CT38">
        <v>74.995099999999994</v>
      </c>
      <c r="CU38">
        <v>28.283200000000001</v>
      </c>
      <c r="CV38">
        <v>3.4809600000000001</v>
      </c>
      <c r="CW38">
        <v>2.7937599999999998</v>
      </c>
      <c r="CX38">
        <v>26.527100000000001</v>
      </c>
      <c r="CY38">
        <v>22.847200000000001</v>
      </c>
      <c r="CZ38">
        <v>1799.79</v>
      </c>
      <c r="DA38">
        <v>0.97799400000000003</v>
      </c>
      <c r="DB38">
        <v>2.2006399999999999E-2</v>
      </c>
      <c r="DC38">
        <v>0</v>
      </c>
      <c r="DD38">
        <v>878.55200000000002</v>
      </c>
      <c r="DE38">
        <v>4.9997699999999998</v>
      </c>
      <c r="DF38">
        <v>18112.7</v>
      </c>
      <c r="DG38">
        <v>15782.6</v>
      </c>
      <c r="DH38">
        <v>44.436999999999998</v>
      </c>
      <c r="DI38">
        <v>45.875</v>
      </c>
      <c r="DJ38">
        <v>44.125</v>
      </c>
      <c r="DK38">
        <v>44.561999999999998</v>
      </c>
      <c r="DL38">
        <v>45.436999999999998</v>
      </c>
      <c r="DM38">
        <v>1755.29</v>
      </c>
      <c r="DN38">
        <v>39.5</v>
      </c>
      <c r="DO38">
        <v>0</v>
      </c>
      <c r="DP38">
        <v>121.5</v>
      </c>
      <c r="DQ38">
        <v>0</v>
      </c>
      <c r="DR38">
        <v>878.41959999999995</v>
      </c>
      <c r="DS38">
        <v>-1.034923080234099</v>
      </c>
      <c r="DT38">
        <v>-15.969231015588649</v>
      </c>
      <c r="DU38">
        <v>18113.292000000001</v>
      </c>
      <c r="DV38">
        <v>15</v>
      </c>
      <c r="DW38">
        <v>1658417887</v>
      </c>
      <c r="DX38" t="s">
        <v>493</v>
      </c>
      <c r="DY38">
        <v>1658417878</v>
      </c>
      <c r="DZ38">
        <v>1658417887</v>
      </c>
      <c r="EA38">
        <v>23</v>
      </c>
      <c r="EB38">
        <v>0.156</v>
      </c>
      <c r="EC38">
        <v>-4.0000000000000001E-3</v>
      </c>
      <c r="ED38">
        <v>-1.494</v>
      </c>
      <c r="EE38">
        <v>0.42599999999999999</v>
      </c>
      <c r="EF38">
        <v>75</v>
      </c>
      <c r="EG38">
        <v>28</v>
      </c>
      <c r="EH38">
        <v>0.38</v>
      </c>
      <c r="EI38">
        <v>0.02</v>
      </c>
      <c r="EJ38">
        <v>0.66257110691539123</v>
      </c>
      <c r="EK38">
        <v>-0.123077566262046</v>
      </c>
      <c r="EL38">
        <v>2.933990964167275E-2</v>
      </c>
      <c r="EM38">
        <v>1</v>
      </c>
      <c r="EN38">
        <v>0.47826073316511442</v>
      </c>
      <c r="EO38">
        <v>7.7543719860757407E-2</v>
      </c>
      <c r="EP38">
        <v>1.6806734143143119E-2</v>
      </c>
      <c r="EQ38">
        <v>1</v>
      </c>
      <c r="ER38">
        <v>2</v>
      </c>
      <c r="ES38">
        <v>2</v>
      </c>
      <c r="ET38" t="s">
        <v>384</v>
      </c>
      <c r="EU38">
        <v>2.9632700000000001</v>
      </c>
      <c r="EV38">
        <v>2.6995399999999998</v>
      </c>
      <c r="EW38">
        <v>2.1395600000000001E-2</v>
      </c>
      <c r="EX38">
        <v>2.12479E-2</v>
      </c>
      <c r="EY38">
        <v>0.14782200000000001</v>
      </c>
      <c r="EZ38">
        <v>0.123307</v>
      </c>
      <c r="FA38">
        <v>33305</v>
      </c>
      <c r="FB38">
        <v>21434.3</v>
      </c>
      <c r="FC38">
        <v>31949.7</v>
      </c>
      <c r="FD38">
        <v>25036.799999999999</v>
      </c>
      <c r="FE38">
        <v>37636.9</v>
      </c>
      <c r="FF38">
        <v>38073.699999999997</v>
      </c>
      <c r="FG38">
        <v>45869.7</v>
      </c>
      <c r="FH38">
        <v>45447.9</v>
      </c>
      <c r="FI38">
        <v>1.92808</v>
      </c>
      <c r="FJ38">
        <v>1.78505</v>
      </c>
      <c r="FK38">
        <v>5.0049299999999998E-2</v>
      </c>
      <c r="FL38">
        <v>0</v>
      </c>
      <c r="FM38">
        <v>31.174700000000001</v>
      </c>
      <c r="FN38">
        <v>999.9</v>
      </c>
      <c r="FO38">
        <v>49.3</v>
      </c>
      <c r="FP38">
        <v>42.2</v>
      </c>
      <c r="FQ38">
        <v>41.5777</v>
      </c>
      <c r="FR38">
        <v>64.941500000000005</v>
      </c>
      <c r="FS38">
        <v>17.191500000000001</v>
      </c>
      <c r="FT38">
        <v>1</v>
      </c>
      <c r="FU38">
        <v>0.46590700000000002</v>
      </c>
      <c r="FV38">
        <v>1.49214</v>
      </c>
      <c r="FW38">
        <v>20.221499999999999</v>
      </c>
      <c r="FX38">
        <v>5.2297200000000004</v>
      </c>
      <c r="FY38">
        <v>11.950100000000001</v>
      </c>
      <c r="FZ38">
        <v>4.9856499999999997</v>
      </c>
      <c r="GA38">
        <v>3.28993</v>
      </c>
      <c r="GB38">
        <v>4297.2</v>
      </c>
      <c r="GC38">
        <v>9999</v>
      </c>
      <c r="GD38">
        <v>9999</v>
      </c>
      <c r="GE38">
        <v>61.9</v>
      </c>
      <c r="GF38">
        <v>1.86707</v>
      </c>
      <c r="GG38">
        <v>1.8693500000000001</v>
      </c>
      <c r="GH38">
        <v>1.86707</v>
      </c>
      <c r="GI38">
        <v>1.8674599999999999</v>
      </c>
      <c r="GJ38">
        <v>1.8626400000000001</v>
      </c>
      <c r="GK38">
        <v>1.86531</v>
      </c>
      <c r="GL38">
        <v>1.8686799999999999</v>
      </c>
      <c r="GM38">
        <v>1.8690500000000001</v>
      </c>
      <c r="GN38">
        <v>5</v>
      </c>
      <c r="GO38">
        <v>0</v>
      </c>
      <c r="GP38">
        <v>0</v>
      </c>
      <c r="GQ38">
        <v>0</v>
      </c>
      <c r="GR38" t="s">
        <v>385</v>
      </c>
      <c r="GS38" t="s">
        <v>386</v>
      </c>
      <c r="GT38" t="s">
        <v>387</v>
      </c>
      <c r="GU38" t="s">
        <v>387</v>
      </c>
      <c r="GV38" t="s">
        <v>387</v>
      </c>
      <c r="GW38" t="s">
        <v>387</v>
      </c>
      <c r="GX38">
        <v>0</v>
      </c>
      <c r="GY38">
        <v>100</v>
      </c>
      <c r="GZ38">
        <v>100</v>
      </c>
      <c r="HA38">
        <v>-1.496</v>
      </c>
      <c r="HB38">
        <v>0.42580000000000001</v>
      </c>
      <c r="HC38">
        <v>-1.609750305345828</v>
      </c>
      <c r="HD38">
        <v>1.6145137170229321E-3</v>
      </c>
      <c r="HE38">
        <v>-1.407043735234338E-6</v>
      </c>
      <c r="HF38">
        <v>4.3622850327847239E-10</v>
      </c>
      <c r="HG38">
        <v>0.42582857142856773</v>
      </c>
      <c r="HH38">
        <v>0</v>
      </c>
      <c r="HI38">
        <v>0</v>
      </c>
      <c r="HJ38">
        <v>0</v>
      </c>
      <c r="HK38">
        <v>2</v>
      </c>
      <c r="HL38">
        <v>2094</v>
      </c>
      <c r="HM38">
        <v>1</v>
      </c>
      <c r="HN38">
        <v>26</v>
      </c>
      <c r="HO38">
        <v>0.8</v>
      </c>
      <c r="HP38">
        <v>0.7</v>
      </c>
      <c r="HQ38">
        <v>0.32714799999999999</v>
      </c>
      <c r="HR38">
        <v>2.65137</v>
      </c>
      <c r="HS38">
        <v>1.4978</v>
      </c>
      <c r="HT38">
        <v>2.3046899999999999</v>
      </c>
      <c r="HU38">
        <v>1.49902</v>
      </c>
      <c r="HV38">
        <v>2.2277800000000001</v>
      </c>
      <c r="HW38">
        <v>45.892099999999999</v>
      </c>
      <c r="HX38">
        <v>23.702200000000001</v>
      </c>
      <c r="HY38">
        <v>18</v>
      </c>
      <c r="HZ38">
        <v>506.68</v>
      </c>
      <c r="IA38">
        <v>452.08699999999999</v>
      </c>
      <c r="IB38">
        <v>29.149000000000001</v>
      </c>
      <c r="IC38">
        <v>33.319299999999998</v>
      </c>
      <c r="ID38">
        <v>30.000399999999999</v>
      </c>
      <c r="IE38">
        <v>33.218000000000004</v>
      </c>
      <c r="IF38">
        <v>33.148400000000002</v>
      </c>
      <c r="IG38">
        <v>6.5485199999999999</v>
      </c>
      <c r="IH38">
        <v>41.719499999999996</v>
      </c>
      <c r="II38">
        <v>0</v>
      </c>
      <c r="IJ38">
        <v>29.151700000000002</v>
      </c>
      <c r="IK38">
        <v>75</v>
      </c>
      <c r="IL38">
        <v>28.196200000000001</v>
      </c>
      <c r="IM38">
        <v>99.699700000000007</v>
      </c>
      <c r="IN38">
        <v>100.622</v>
      </c>
    </row>
    <row r="39" spans="1:248" x14ac:dyDescent="0.3">
      <c r="A39">
        <v>23</v>
      </c>
      <c r="B39">
        <v>1658418047</v>
      </c>
      <c r="C39">
        <v>3137.400000095367</v>
      </c>
      <c r="D39" t="s">
        <v>494</v>
      </c>
      <c r="E39" t="s">
        <v>495</v>
      </c>
      <c r="F39" t="s">
        <v>374</v>
      </c>
      <c r="G39" t="s">
        <v>465</v>
      </c>
      <c r="H39" t="s">
        <v>376</v>
      </c>
      <c r="I39" t="s">
        <v>465</v>
      </c>
      <c r="J39" t="s">
        <v>378</v>
      </c>
      <c r="K39">
        <f t="shared" si="0"/>
        <v>-1.8641389538494504</v>
      </c>
      <c r="L39">
        <v>1658418047</v>
      </c>
      <c r="M39">
        <f t="shared" si="1"/>
        <v>6.0956475966316877E-3</v>
      </c>
      <c r="N39">
        <f t="shared" si="2"/>
        <v>6.0956475966316876</v>
      </c>
      <c r="O39">
        <f t="shared" si="3"/>
        <v>-1.355174232476567</v>
      </c>
      <c r="P39">
        <f t="shared" si="4"/>
        <v>51.264899999999997</v>
      </c>
      <c r="Q39">
        <f t="shared" si="5"/>
        <v>54.88469507957668</v>
      </c>
      <c r="R39">
        <f t="shared" si="6"/>
        <v>5.4266878923250026</v>
      </c>
      <c r="S39">
        <f t="shared" si="7"/>
        <v>5.0687830501362008</v>
      </c>
      <c r="T39">
        <f t="shared" si="8"/>
        <v>0.49254085204404063</v>
      </c>
      <c r="U39">
        <f>IF(LEFT(BW39,1)&lt;&gt;"0",IF(LEFT(BW39,1)="1",3,#REF!),$D$5+$E$5*(CM39*CF39/($K$5*1000))+$F$5*(CM39*CF39/($K$5*1000))*MAX(MIN(BU39,$J$5),$I$5)*MAX(MIN(BU39,$J$5),$I$5)+$G$5*MAX(MIN(BU39,$J$5),$I$5)*(CM39*CF39/($K$5*1000))+$H$5*(CM39*CF39/($K$5*1000))*(CM39*CF39/($K$5*1000)))</f>
        <v>2.9064255878022065</v>
      </c>
      <c r="V39">
        <f t="shared" si="9"/>
        <v>0.45043078032855538</v>
      </c>
      <c r="W39">
        <f t="shared" si="10"/>
        <v>0.28500203678162001</v>
      </c>
      <c r="X39">
        <f t="shared" si="11"/>
        <v>289.57981829222126</v>
      </c>
      <c r="Y39">
        <f t="shared" si="12"/>
        <v>32.734057045704965</v>
      </c>
      <c r="Z39">
        <f t="shared" si="13"/>
        <v>31.972999999999999</v>
      </c>
      <c r="AA39">
        <f t="shared" si="14"/>
        <v>4.7677907244573738</v>
      </c>
      <c r="AB39">
        <f t="shared" si="15"/>
        <v>70.518531687658211</v>
      </c>
      <c r="AC39">
        <f t="shared" si="16"/>
        <v>3.4855774877788002</v>
      </c>
      <c r="AD39">
        <f t="shared" si="17"/>
        <v>4.9427822791563143</v>
      </c>
      <c r="AE39">
        <f t="shared" si="18"/>
        <v>1.2822132366785737</v>
      </c>
      <c r="AF39">
        <f t="shared" si="19"/>
        <v>-268.81805901145742</v>
      </c>
      <c r="AG39">
        <f t="shared" si="20"/>
        <v>100.00033423601761</v>
      </c>
      <c r="AH39">
        <f t="shared" si="21"/>
        <v>7.8252932995911042</v>
      </c>
      <c r="AI39">
        <f t="shared" si="22"/>
        <v>128.58738681637257</v>
      </c>
      <c r="AJ39">
        <v>0</v>
      </c>
      <c r="AK39">
        <v>0</v>
      </c>
      <c r="AL39">
        <f t="shared" si="23"/>
        <v>1</v>
      </c>
      <c r="AM39">
        <f t="shared" si="24"/>
        <v>0</v>
      </c>
      <c r="AN39">
        <f t="shared" si="25"/>
        <v>51226.963012910208</v>
      </c>
      <c r="AO39" t="s">
        <v>379</v>
      </c>
      <c r="AP39">
        <v>10238.9</v>
      </c>
      <c r="AQ39">
        <v>302.21199999999999</v>
      </c>
      <c r="AR39">
        <v>4052.3</v>
      </c>
      <c r="AS39">
        <f t="shared" si="26"/>
        <v>0.92542210596451402</v>
      </c>
      <c r="AT39">
        <v>-0.32343011824092421</v>
      </c>
      <c r="AU39" t="s">
        <v>496</v>
      </c>
      <c r="AV39">
        <v>10317.700000000001</v>
      </c>
      <c r="AW39">
        <v>883.41200000000003</v>
      </c>
      <c r="AX39">
        <v>1071.7</v>
      </c>
      <c r="AY39">
        <f t="shared" si="27"/>
        <v>0.17569095829056636</v>
      </c>
      <c r="AZ39">
        <v>0.5</v>
      </c>
      <c r="BA39">
        <f t="shared" si="28"/>
        <v>1513.2522001514101</v>
      </c>
      <c r="BB39">
        <f t="shared" si="29"/>
        <v>-1.355174232476567</v>
      </c>
      <c r="BC39">
        <f t="shared" si="30"/>
        <v>132.93236458995457</v>
      </c>
      <c r="BD39">
        <f t="shared" si="31"/>
        <v>-6.8180579161385689E-4</v>
      </c>
      <c r="BE39">
        <f t="shared" si="32"/>
        <v>2.781188765512737</v>
      </c>
      <c r="BF39">
        <f t="shared" si="33"/>
        <v>250.29666657991061</v>
      </c>
      <c r="BG39" t="s">
        <v>497</v>
      </c>
      <c r="BH39">
        <v>662.63</v>
      </c>
      <c r="BI39">
        <f t="shared" si="34"/>
        <v>662.63</v>
      </c>
      <c r="BJ39">
        <f t="shared" si="35"/>
        <v>0.38170196883456198</v>
      </c>
      <c r="BK39">
        <f t="shared" si="36"/>
        <v>0.46028308113525801</v>
      </c>
      <c r="BL39">
        <f t="shared" si="37"/>
        <v>0.87931863573740221</v>
      </c>
      <c r="BM39">
        <f t="shared" si="38"/>
        <v>0.24469257480298587</v>
      </c>
      <c r="BN39">
        <f t="shared" si="39"/>
        <v>0.79480801517191069</v>
      </c>
      <c r="BO39">
        <f t="shared" si="40"/>
        <v>0.34524930389518821</v>
      </c>
      <c r="BP39">
        <f t="shared" si="41"/>
        <v>0.65475069610481174</v>
      </c>
      <c r="BQ39">
        <f t="shared" si="42"/>
        <v>1800.08</v>
      </c>
      <c r="BR39">
        <f t="shared" si="43"/>
        <v>1513.2522001514101</v>
      </c>
      <c r="BS39">
        <f t="shared" si="44"/>
        <v>0.84065830415948739</v>
      </c>
      <c r="BT39">
        <f t="shared" si="45"/>
        <v>0.16087052702781057</v>
      </c>
      <c r="BU39">
        <v>6</v>
      </c>
      <c r="BV39">
        <v>0.5</v>
      </c>
      <c r="BW39" t="s">
        <v>382</v>
      </c>
      <c r="BX39">
        <v>1658418047</v>
      </c>
      <c r="BY39">
        <v>51.264899999999997</v>
      </c>
      <c r="BZ39">
        <v>50.014499999999998</v>
      </c>
      <c r="CA39">
        <v>35.252600000000001</v>
      </c>
      <c r="CB39">
        <v>28.200299999999999</v>
      </c>
      <c r="CC39">
        <v>52.759</v>
      </c>
      <c r="CD39">
        <v>34.832299999999996</v>
      </c>
      <c r="CE39">
        <v>500.327</v>
      </c>
      <c r="CF39">
        <v>98.774100000000004</v>
      </c>
      <c r="CG39">
        <v>0.10023799999999999</v>
      </c>
      <c r="CH39">
        <v>32.611199999999997</v>
      </c>
      <c r="CI39">
        <v>31.972999999999999</v>
      </c>
      <c r="CJ39">
        <v>999.9</v>
      </c>
      <c r="CK39">
        <v>0</v>
      </c>
      <c r="CL39">
        <v>0</v>
      </c>
      <c r="CM39">
        <v>9991.25</v>
      </c>
      <c r="CN39">
        <v>0</v>
      </c>
      <c r="CO39">
        <v>1.91117E-3</v>
      </c>
      <c r="CP39">
        <v>1.2504200000000001</v>
      </c>
      <c r="CQ39">
        <v>53.138100000000001</v>
      </c>
      <c r="CR39">
        <v>51.465800000000002</v>
      </c>
      <c r="CS39">
        <v>7.0523300000000004</v>
      </c>
      <c r="CT39">
        <v>50.014499999999998</v>
      </c>
      <c r="CU39">
        <v>28.200299999999999</v>
      </c>
      <c r="CV39">
        <v>3.48204</v>
      </c>
      <c r="CW39">
        <v>2.78545</v>
      </c>
      <c r="CX39">
        <v>26.532399999999999</v>
      </c>
      <c r="CY39">
        <v>22.798100000000002</v>
      </c>
      <c r="CZ39">
        <v>1800.08</v>
      </c>
      <c r="DA39">
        <v>0.97799700000000001</v>
      </c>
      <c r="DB39">
        <v>2.2002799999999999E-2</v>
      </c>
      <c r="DC39">
        <v>0</v>
      </c>
      <c r="DD39">
        <v>884.05499999999995</v>
      </c>
      <c r="DE39">
        <v>4.9997699999999998</v>
      </c>
      <c r="DF39">
        <v>18202</v>
      </c>
      <c r="DG39">
        <v>15785.2</v>
      </c>
      <c r="DH39">
        <v>44.5</v>
      </c>
      <c r="DI39">
        <v>45.936999999999998</v>
      </c>
      <c r="DJ39">
        <v>44.186999999999998</v>
      </c>
      <c r="DK39">
        <v>44.625</v>
      </c>
      <c r="DL39">
        <v>45.5</v>
      </c>
      <c r="DM39">
        <v>1755.58</v>
      </c>
      <c r="DN39">
        <v>39.5</v>
      </c>
      <c r="DO39">
        <v>0</v>
      </c>
      <c r="DP39">
        <v>119.6000001430511</v>
      </c>
      <c r="DQ39">
        <v>0</v>
      </c>
      <c r="DR39">
        <v>883.41200000000003</v>
      </c>
      <c r="DS39">
        <v>4.2389743677777947</v>
      </c>
      <c r="DT39">
        <v>56.023931651887501</v>
      </c>
      <c r="DU39">
        <v>18196.526923076919</v>
      </c>
      <c r="DV39">
        <v>15</v>
      </c>
      <c r="DW39">
        <v>1658418007.5</v>
      </c>
      <c r="DX39" t="s">
        <v>498</v>
      </c>
      <c r="DY39">
        <v>1658417996.5</v>
      </c>
      <c r="DZ39">
        <v>1658418007.5</v>
      </c>
      <c r="EA39">
        <v>24</v>
      </c>
      <c r="EB39">
        <v>3.4000000000000002E-2</v>
      </c>
      <c r="EC39">
        <v>-6.0000000000000001E-3</v>
      </c>
      <c r="ED39">
        <v>-1.496</v>
      </c>
      <c r="EE39">
        <v>0.42</v>
      </c>
      <c r="EF39">
        <v>50</v>
      </c>
      <c r="EG39">
        <v>28</v>
      </c>
      <c r="EH39">
        <v>0.46</v>
      </c>
      <c r="EI39">
        <v>0.01</v>
      </c>
      <c r="EJ39">
        <v>-1.343562475235917</v>
      </c>
      <c r="EK39">
        <v>-0.37614929558310728</v>
      </c>
      <c r="EL39">
        <v>8.8579797540889807E-2</v>
      </c>
      <c r="EM39">
        <v>1</v>
      </c>
      <c r="EN39">
        <v>0.48444757885442707</v>
      </c>
      <c r="EO39">
        <v>9.1134210130528692E-2</v>
      </c>
      <c r="EP39">
        <v>1.945361683552178E-2</v>
      </c>
      <c r="EQ39">
        <v>1</v>
      </c>
      <c r="ER39">
        <v>2</v>
      </c>
      <c r="ES39">
        <v>2</v>
      </c>
      <c r="ET39" t="s">
        <v>384</v>
      </c>
      <c r="EU39">
        <v>2.9634299999999998</v>
      </c>
      <c r="EV39">
        <v>2.6993900000000002</v>
      </c>
      <c r="EW39">
        <v>1.50779E-2</v>
      </c>
      <c r="EX39">
        <v>1.42401E-2</v>
      </c>
      <c r="EY39">
        <v>0.14784900000000001</v>
      </c>
      <c r="EZ39">
        <v>0.12304</v>
      </c>
      <c r="FA39">
        <v>33514.6</v>
      </c>
      <c r="FB39">
        <v>21584.3</v>
      </c>
      <c r="FC39">
        <v>31945</v>
      </c>
      <c r="FD39">
        <v>25033.4</v>
      </c>
      <c r="FE39">
        <v>37630.699999999997</v>
      </c>
      <c r="FF39">
        <v>38080.300000000003</v>
      </c>
      <c r="FG39">
        <v>45863.199999999997</v>
      </c>
      <c r="FH39">
        <v>45441.9</v>
      </c>
      <c r="FI39">
        <v>1.9278999999999999</v>
      </c>
      <c r="FJ39">
        <v>1.7833000000000001</v>
      </c>
      <c r="FK39">
        <v>4.6789600000000001E-2</v>
      </c>
      <c r="FL39">
        <v>0</v>
      </c>
      <c r="FM39">
        <v>31.2135</v>
      </c>
      <c r="FN39">
        <v>999.9</v>
      </c>
      <c r="FO39">
        <v>48.7</v>
      </c>
      <c r="FP39">
        <v>42.3</v>
      </c>
      <c r="FQ39">
        <v>41.290100000000002</v>
      </c>
      <c r="FR39">
        <v>64.581500000000005</v>
      </c>
      <c r="FS39">
        <v>16.814900000000002</v>
      </c>
      <c r="FT39">
        <v>1</v>
      </c>
      <c r="FU39">
        <v>0.47145799999999999</v>
      </c>
      <c r="FV39">
        <v>1.2765599999999999</v>
      </c>
      <c r="FW39">
        <v>20.222999999999999</v>
      </c>
      <c r="FX39">
        <v>5.2352600000000002</v>
      </c>
      <c r="FY39">
        <v>11.950100000000001</v>
      </c>
      <c r="FZ39">
        <v>4.9857500000000003</v>
      </c>
      <c r="GA39">
        <v>3.2896999999999998</v>
      </c>
      <c r="GB39">
        <v>4299.7</v>
      </c>
      <c r="GC39">
        <v>9999</v>
      </c>
      <c r="GD39">
        <v>9999</v>
      </c>
      <c r="GE39">
        <v>62</v>
      </c>
      <c r="GF39">
        <v>1.86707</v>
      </c>
      <c r="GG39">
        <v>1.8693500000000001</v>
      </c>
      <c r="GH39">
        <v>1.8670800000000001</v>
      </c>
      <c r="GI39">
        <v>1.86747</v>
      </c>
      <c r="GJ39">
        <v>1.8626400000000001</v>
      </c>
      <c r="GK39">
        <v>1.8653500000000001</v>
      </c>
      <c r="GL39">
        <v>1.8687100000000001</v>
      </c>
      <c r="GM39">
        <v>1.8690500000000001</v>
      </c>
      <c r="GN39">
        <v>5</v>
      </c>
      <c r="GO39">
        <v>0</v>
      </c>
      <c r="GP39">
        <v>0</v>
      </c>
      <c r="GQ39">
        <v>0</v>
      </c>
      <c r="GR39" t="s">
        <v>385</v>
      </c>
      <c r="GS39" t="s">
        <v>386</v>
      </c>
      <c r="GT39" t="s">
        <v>387</v>
      </c>
      <c r="GU39" t="s">
        <v>387</v>
      </c>
      <c r="GV39" t="s">
        <v>387</v>
      </c>
      <c r="GW39" t="s">
        <v>387</v>
      </c>
      <c r="GX39">
        <v>0</v>
      </c>
      <c r="GY39">
        <v>100</v>
      </c>
      <c r="GZ39">
        <v>100</v>
      </c>
      <c r="HA39">
        <v>-1.494</v>
      </c>
      <c r="HB39">
        <v>0.42030000000000001</v>
      </c>
      <c r="HC39">
        <v>-1.5754878935171761</v>
      </c>
      <c r="HD39">
        <v>1.6145137170229321E-3</v>
      </c>
      <c r="HE39">
        <v>-1.407043735234338E-6</v>
      </c>
      <c r="HF39">
        <v>4.3622850327847239E-10</v>
      </c>
      <c r="HG39">
        <v>0.42024499999999781</v>
      </c>
      <c r="HH39">
        <v>0</v>
      </c>
      <c r="HI39">
        <v>0</v>
      </c>
      <c r="HJ39">
        <v>0</v>
      </c>
      <c r="HK39">
        <v>2</v>
      </c>
      <c r="HL39">
        <v>2094</v>
      </c>
      <c r="HM39">
        <v>1</v>
      </c>
      <c r="HN39">
        <v>26</v>
      </c>
      <c r="HO39">
        <v>0.8</v>
      </c>
      <c r="HP39">
        <v>0.7</v>
      </c>
      <c r="HQ39">
        <v>0.26855499999999999</v>
      </c>
      <c r="HR39">
        <v>2.65137</v>
      </c>
      <c r="HS39">
        <v>1.4978</v>
      </c>
      <c r="HT39">
        <v>2.3034699999999999</v>
      </c>
      <c r="HU39">
        <v>1.49902</v>
      </c>
      <c r="HV39">
        <v>2.2936999999999999</v>
      </c>
      <c r="HW39">
        <v>46.0657</v>
      </c>
      <c r="HX39">
        <v>23.702200000000001</v>
      </c>
      <c r="HY39">
        <v>18</v>
      </c>
      <c r="HZ39">
        <v>507.02300000000002</v>
      </c>
      <c r="IA39">
        <v>451.34899999999999</v>
      </c>
      <c r="IB39">
        <v>29.097999999999999</v>
      </c>
      <c r="IC39">
        <v>33.383400000000002</v>
      </c>
      <c r="ID39">
        <v>30.0001</v>
      </c>
      <c r="IE39">
        <v>33.2776</v>
      </c>
      <c r="IF39">
        <v>33.205199999999998</v>
      </c>
      <c r="IG39">
        <v>5.3784299999999998</v>
      </c>
      <c r="IH39">
        <v>41.556899999999999</v>
      </c>
      <c r="II39">
        <v>0</v>
      </c>
      <c r="IJ39">
        <v>29.221</v>
      </c>
      <c r="IK39">
        <v>50</v>
      </c>
      <c r="IL39">
        <v>28.148499999999999</v>
      </c>
      <c r="IM39">
        <v>99.685500000000005</v>
      </c>
      <c r="IN39">
        <v>100.60899999999999</v>
      </c>
    </row>
    <row r="40" spans="1:248" x14ac:dyDescent="0.3">
      <c r="A40">
        <v>24</v>
      </c>
      <c r="B40">
        <v>1658418176.0999999</v>
      </c>
      <c r="C40">
        <v>3266.5</v>
      </c>
      <c r="D40" t="s">
        <v>499</v>
      </c>
      <c r="E40" t="s">
        <v>500</v>
      </c>
      <c r="F40" t="s">
        <v>374</v>
      </c>
      <c r="G40" t="s">
        <v>465</v>
      </c>
      <c r="H40" t="s">
        <v>376</v>
      </c>
      <c r="I40" t="s">
        <v>465</v>
      </c>
      <c r="J40" t="s">
        <v>378</v>
      </c>
      <c r="K40">
        <f t="shared" si="0"/>
        <v>-10.066139236378525</v>
      </c>
      <c r="L40">
        <v>1658418176.0999999</v>
      </c>
      <c r="M40">
        <f t="shared" si="1"/>
        <v>6.143773011022236E-3</v>
      </c>
      <c r="N40">
        <f t="shared" si="2"/>
        <v>6.1437730110222359</v>
      </c>
      <c r="O40">
        <f t="shared" si="3"/>
        <v>-3.4225512074513449</v>
      </c>
      <c r="P40">
        <f t="shared" si="4"/>
        <v>23.9375</v>
      </c>
      <c r="Q40">
        <f t="shared" si="5"/>
        <v>35.15553048398256</v>
      </c>
      <c r="R40">
        <f t="shared" si="6"/>
        <v>3.4762550573840727</v>
      </c>
      <c r="S40">
        <f t="shared" si="7"/>
        <v>2.3669918869250002</v>
      </c>
      <c r="T40">
        <f t="shared" si="8"/>
        <v>0.4997785355792444</v>
      </c>
      <c r="U40">
        <f>IF(LEFT(BW40,1)&lt;&gt;"0",IF(LEFT(BW40,1)="1",3,#REF!),$D$5+$E$5*(CM40*CF40/($K$5*1000))+$F$5*(CM40*CF40/($K$5*1000))*MAX(MIN(BU40,$J$5),$I$5)*MAX(MIN(BU40,$J$5),$I$5)+$G$5*MAX(MIN(BU40,$J$5),$I$5)*(CM40*CF40/($K$5*1000))+$H$5*(CM40*CF40/($K$5*1000))*(CM40*CF40/($K$5*1000)))</f>
        <v>2.9111557557852752</v>
      </c>
      <c r="V40">
        <f t="shared" si="9"/>
        <v>0.45654384193876346</v>
      </c>
      <c r="W40">
        <f t="shared" si="10"/>
        <v>0.28891204469139864</v>
      </c>
      <c r="X40">
        <f t="shared" si="11"/>
        <v>289.57822229222279</v>
      </c>
      <c r="Y40">
        <f t="shared" si="12"/>
        <v>32.778018143578741</v>
      </c>
      <c r="Z40">
        <f t="shared" si="13"/>
        <v>31.966799999999999</v>
      </c>
      <c r="AA40">
        <f t="shared" si="14"/>
        <v>4.7661175190545348</v>
      </c>
      <c r="AB40">
        <f t="shared" si="15"/>
        <v>70.403097971540404</v>
      </c>
      <c r="AC40">
        <f t="shared" si="16"/>
        <v>3.4910052624677195</v>
      </c>
      <c r="AD40">
        <f t="shared" si="17"/>
        <v>4.9585960888807987</v>
      </c>
      <c r="AE40">
        <f t="shared" si="18"/>
        <v>1.2751122565868154</v>
      </c>
      <c r="AF40">
        <f t="shared" si="19"/>
        <v>-270.94038978608063</v>
      </c>
      <c r="AG40">
        <f t="shared" si="20"/>
        <v>110.03500122614412</v>
      </c>
      <c r="AH40">
        <f t="shared" si="21"/>
        <v>8.5986771613455062</v>
      </c>
      <c r="AI40">
        <f t="shared" si="22"/>
        <v>137.27151089363178</v>
      </c>
      <c r="AJ40">
        <v>0</v>
      </c>
      <c r="AK40">
        <v>0</v>
      </c>
      <c r="AL40">
        <f t="shared" si="23"/>
        <v>1</v>
      </c>
      <c r="AM40">
        <f t="shared" si="24"/>
        <v>0</v>
      </c>
      <c r="AN40">
        <f t="shared" si="25"/>
        <v>51350.765830725213</v>
      </c>
      <c r="AO40" t="s">
        <v>379</v>
      </c>
      <c r="AP40">
        <v>10238.9</v>
      </c>
      <c r="AQ40">
        <v>302.21199999999999</v>
      </c>
      <c r="AR40">
        <v>4052.3</v>
      </c>
      <c r="AS40">
        <f t="shared" si="26"/>
        <v>0.92542210596451402</v>
      </c>
      <c r="AT40">
        <v>-0.32343011824092421</v>
      </c>
      <c r="AU40" t="s">
        <v>501</v>
      </c>
      <c r="AV40">
        <v>10317.5</v>
      </c>
      <c r="AW40">
        <v>905.30884000000003</v>
      </c>
      <c r="AX40">
        <v>1036.71</v>
      </c>
      <c r="AY40">
        <f t="shared" si="27"/>
        <v>0.12674823238899979</v>
      </c>
      <c r="AZ40">
        <v>0.5</v>
      </c>
      <c r="BA40">
        <f t="shared" si="28"/>
        <v>1513.2438001514106</v>
      </c>
      <c r="BB40">
        <f t="shared" si="29"/>
        <v>-3.4225512074513449</v>
      </c>
      <c r="BC40">
        <f t="shared" si="30"/>
        <v>95.900488421402073</v>
      </c>
      <c r="BD40">
        <f t="shared" si="31"/>
        <v>-2.0479985372484802E-3</v>
      </c>
      <c r="BE40">
        <f t="shared" si="32"/>
        <v>2.9088076704189216</v>
      </c>
      <c r="BF40">
        <f t="shared" si="33"/>
        <v>248.33911318996701</v>
      </c>
      <c r="BG40" t="s">
        <v>502</v>
      </c>
      <c r="BH40">
        <v>701.16</v>
      </c>
      <c r="BI40">
        <f t="shared" si="34"/>
        <v>701.16</v>
      </c>
      <c r="BJ40">
        <f t="shared" si="35"/>
        <v>0.32366814248922071</v>
      </c>
      <c r="BK40">
        <f t="shared" si="36"/>
        <v>0.39159934436000587</v>
      </c>
      <c r="BL40">
        <f t="shared" si="37"/>
        <v>0.89986989502079884</v>
      </c>
      <c r="BM40">
        <f t="shared" si="38"/>
        <v>0.17889927542348652</v>
      </c>
      <c r="BN40">
        <f t="shared" si="39"/>
        <v>0.80413846288407098</v>
      </c>
      <c r="BO40">
        <f t="shared" si="40"/>
        <v>0.30329295833614273</v>
      </c>
      <c r="BP40">
        <f t="shared" si="41"/>
        <v>0.69670704166385722</v>
      </c>
      <c r="BQ40">
        <f t="shared" si="42"/>
        <v>1800.07</v>
      </c>
      <c r="BR40">
        <f t="shared" si="43"/>
        <v>1513.2438001514106</v>
      </c>
      <c r="BS40">
        <f t="shared" si="44"/>
        <v>0.84065830781659079</v>
      </c>
      <c r="BT40">
        <f t="shared" si="45"/>
        <v>0.16087053408602042</v>
      </c>
      <c r="BU40">
        <v>6</v>
      </c>
      <c r="BV40">
        <v>0.5</v>
      </c>
      <c r="BW40" t="s">
        <v>382</v>
      </c>
      <c r="BX40">
        <v>1658418176.0999999</v>
      </c>
      <c r="BY40">
        <v>23.9375</v>
      </c>
      <c r="BZ40">
        <v>20.008600000000001</v>
      </c>
      <c r="CA40">
        <v>35.304699999999997</v>
      </c>
      <c r="CB40">
        <v>28.195499999999999</v>
      </c>
      <c r="CC40">
        <v>25.449100000000001</v>
      </c>
      <c r="CD40">
        <v>34.906300000000002</v>
      </c>
      <c r="CE40">
        <v>500.214</v>
      </c>
      <c r="CF40">
        <v>98.782300000000006</v>
      </c>
      <c r="CG40">
        <v>9.9867600000000001E-2</v>
      </c>
      <c r="CH40">
        <v>32.667900000000003</v>
      </c>
      <c r="CI40">
        <v>31.966799999999999</v>
      </c>
      <c r="CJ40">
        <v>999.9</v>
      </c>
      <c r="CK40">
        <v>0</v>
      </c>
      <c r="CL40">
        <v>0</v>
      </c>
      <c r="CM40">
        <v>10017.5</v>
      </c>
      <c r="CN40">
        <v>0</v>
      </c>
      <c r="CO40">
        <v>1.91117E-3</v>
      </c>
      <c r="CP40">
        <v>3.9288500000000002</v>
      </c>
      <c r="CQ40">
        <v>24.813500000000001</v>
      </c>
      <c r="CR40">
        <v>20.589200000000002</v>
      </c>
      <c r="CS40">
        <v>7.1092700000000004</v>
      </c>
      <c r="CT40">
        <v>20.008600000000001</v>
      </c>
      <c r="CU40">
        <v>28.195499999999999</v>
      </c>
      <c r="CV40">
        <v>3.4874800000000001</v>
      </c>
      <c r="CW40">
        <v>2.7852100000000002</v>
      </c>
      <c r="CX40">
        <v>26.558900000000001</v>
      </c>
      <c r="CY40">
        <v>22.796700000000001</v>
      </c>
      <c r="CZ40">
        <v>1800.07</v>
      </c>
      <c r="DA40">
        <v>0.97799700000000001</v>
      </c>
      <c r="DB40">
        <v>2.2002799999999999E-2</v>
      </c>
      <c r="DC40">
        <v>0</v>
      </c>
      <c r="DD40">
        <v>906.33600000000001</v>
      </c>
      <c r="DE40">
        <v>4.9997699999999998</v>
      </c>
      <c r="DF40">
        <v>18602</v>
      </c>
      <c r="DG40">
        <v>15785.1</v>
      </c>
      <c r="DH40">
        <v>44.5</v>
      </c>
      <c r="DI40">
        <v>45.875</v>
      </c>
      <c r="DJ40">
        <v>44.186999999999998</v>
      </c>
      <c r="DK40">
        <v>44.625</v>
      </c>
      <c r="DL40">
        <v>45.5</v>
      </c>
      <c r="DM40">
        <v>1755.57</v>
      </c>
      <c r="DN40">
        <v>39.5</v>
      </c>
      <c r="DO40">
        <v>0</v>
      </c>
      <c r="DP40">
        <v>128.5999999046326</v>
      </c>
      <c r="DQ40">
        <v>0</v>
      </c>
      <c r="DR40">
        <v>905.30884000000003</v>
      </c>
      <c r="DS40">
        <v>7.5370769270051499</v>
      </c>
      <c r="DT40">
        <v>138.95384613907959</v>
      </c>
      <c r="DU40">
        <v>18586.851999999999</v>
      </c>
      <c r="DV40">
        <v>15</v>
      </c>
      <c r="DW40">
        <v>1658418135.5999999</v>
      </c>
      <c r="DX40" t="s">
        <v>503</v>
      </c>
      <c r="DY40">
        <v>1658418134.0999999</v>
      </c>
      <c r="DZ40">
        <v>1658418135.5999999</v>
      </c>
      <c r="EA40">
        <v>25</v>
      </c>
      <c r="EB40">
        <v>2.4E-2</v>
      </c>
      <c r="EC40">
        <v>-2.1999999999999999E-2</v>
      </c>
      <c r="ED40">
        <v>-1.518</v>
      </c>
      <c r="EE40">
        <v>0.39800000000000002</v>
      </c>
      <c r="EF40">
        <v>20</v>
      </c>
      <c r="EG40">
        <v>28</v>
      </c>
      <c r="EH40">
        <v>0.56000000000000005</v>
      </c>
      <c r="EI40">
        <v>0.01</v>
      </c>
      <c r="EJ40">
        <v>-3.4967765819902792</v>
      </c>
      <c r="EK40">
        <v>0.20715755014188139</v>
      </c>
      <c r="EL40">
        <v>3.7641383618626727E-2</v>
      </c>
      <c r="EM40">
        <v>1</v>
      </c>
      <c r="EN40">
        <v>0.49341536576793482</v>
      </c>
      <c r="EO40">
        <v>4.5988971531260497E-2</v>
      </c>
      <c r="EP40">
        <v>1.417497727222038E-2</v>
      </c>
      <c r="EQ40">
        <v>1</v>
      </c>
      <c r="ER40">
        <v>2</v>
      </c>
      <c r="ES40">
        <v>2</v>
      </c>
      <c r="ET40" t="s">
        <v>384</v>
      </c>
      <c r="EU40">
        <v>2.96312</v>
      </c>
      <c r="EV40">
        <v>2.6992500000000001</v>
      </c>
      <c r="EW40">
        <v>7.2891299999999996E-3</v>
      </c>
      <c r="EX40">
        <v>5.7092000000000002E-3</v>
      </c>
      <c r="EY40">
        <v>0.148063</v>
      </c>
      <c r="EZ40">
        <v>0.123028</v>
      </c>
      <c r="FA40">
        <v>33776.699999999997</v>
      </c>
      <c r="FB40">
        <v>21770.799999999999</v>
      </c>
      <c r="FC40">
        <v>31942.5</v>
      </c>
      <c r="FD40">
        <v>25033.3</v>
      </c>
      <c r="FE40">
        <v>37618.5</v>
      </c>
      <c r="FF40">
        <v>38080.1</v>
      </c>
      <c r="FG40">
        <v>45860</v>
      </c>
      <c r="FH40">
        <v>45441.1</v>
      </c>
      <c r="FI40">
        <v>1.9279200000000001</v>
      </c>
      <c r="FJ40">
        <v>1.7818799999999999</v>
      </c>
      <c r="FK40">
        <v>5.4165699999999997E-2</v>
      </c>
      <c r="FL40">
        <v>0</v>
      </c>
      <c r="FM40">
        <v>31.087499999999999</v>
      </c>
      <c r="FN40">
        <v>999.9</v>
      </c>
      <c r="FO40">
        <v>47.9</v>
      </c>
      <c r="FP40">
        <v>42.5</v>
      </c>
      <c r="FQ40">
        <v>41.038200000000003</v>
      </c>
      <c r="FR40">
        <v>64.608800000000002</v>
      </c>
      <c r="FS40">
        <v>17.804500000000001</v>
      </c>
      <c r="FT40">
        <v>1</v>
      </c>
      <c r="FU40">
        <v>0.47195599999999999</v>
      </c>
      <c r="FV40">
        <v>1.25587</v>
      </c>
      <c r="FW40">
        <v>20.223400000000002</v>
      </c>
      <c r="FX40">
        <v>5.2351099999999997</v>
      </c>
      <c r="FY40">
        <v>11.950100000000001</v>
      </c>
      <c r="FZ40">
        <v>4.9851999999999999</v>
      </c>
      <c r="GA40">
        <v>3.28993</v>
      </c>
      <c r="GB40">
        <v>4302.2</v>
      </c>
      <c r="GC40">
        <v>9999</v>
      </c>
      <c r="GD40">
        <v>9999</v>
      </c>
      <c r="GE40">
        <v>62</v>
      </c>
      <c r="GF40">
        <v>1.86707</v>
      </c>
      <c r="GG40">
        <v>1.8693599999999999</v>
      </c>
      <c r="GH40">
        <v>1.86707</v>
      </c>
      <c r="GI40">
        <v>1.86751</v>
      </c>
      <c r="GJ40">
        <v>1.8626400000000001</v>
      </c>
      <c r="GK40">
        <v>1.8653900000000001</v>
      </c>
      <c r="GL40">
        <v>1.86873</v>
      </c>
      <c r="GM40">
        <v>1.86907</v>
      </c>
      <c r="GN40">
        <v>5</v>
      </c>
      <c r="GO40">
        <v>0</v>
      </c>
      <c r="GP40">
        <v>0</v>
      </c>
      <c r="GQ40">
        <v>0</v>
      </c>
      <c r="GR40" t="s">
        <v>385</v>
      </c>
      <c r="GS40" t="s">
        <v>386</v>
      </c>
      <c r="GT40" t="s">
        <v>387</v>
      </c>
      <c r="GU40" t="s">
        <v>387</v>
      </c>
      <c r="GV40" t="s">
        <v>387</v>
      </c>
      <c r="GW40" t="s">
        <v>387</v>
      </c>
      <c r="GX40">
        <v>0</v>
      </c>
      <c r="GY40">
        <v>100</v>
      </c>
      <c r="GZ40">
        <v>100</v>
      </c>
      <c r="HA40">
        <v>-1.512</v>
      </c>
      <c r="HB40">
        <v>0.39839999999999998</v>
      </c>
      <c r="HC40">
        <v>-1.5517987062184611</v>
      </c>
      <c r="HD40">
        <v>1.6145137170229321E-3</v>
      </c>
      <c r="HE40">
        <v>-1.407043735234338E-6</v>
      </c>
      <c r="HF40">
        <v>4.3622850327847239E-10</v>
      </c>
      <c r="HG40">
        <v>0.39838499999999749</v>
      </c>
      <c r="HH40">
        <v>0</v>
      </c>
      <c r="HI40">
        <v>0</v>
      </c>
      <c r="HJ40">
        <v>0</v>
      </c>
      <c r="HK40">
        <v>2</v>
      </c>
      <c r="HL40">
        <v>2094</v>
      </c>
      <c r="HM40">
        <v>1</v>
      </c>
      <c r="HN40">
        <v>26</v>
      </c>
      <c r="HO40">
        <v>0.7</v>
      </c>
      <c r="HP40">
        <v>0.7</v>
      </c>
      <c r="HQ40">
        <v>0.20019500000000001</v>
      </c>
      <c r="HR40">
        <v>2.65991</v>
      </c>
      <c r="HS40">
        <v>1.4978</v>
      </c>
      <c r="HT40">
        <v>2.3034699999999999</v>
      </c>
      <c r="HU40">
        <v>1.49902</v>
      </c>
      <c r="HV40">
        <v>2.4328599999999998</v>
      </c>
      <c r="HW40">
        <v>46.152700000000003</v>
      </c>
      <c r="HX40">
        <v>23.710999999999999</v>
      </c>
      <c r="HY40">
        <v>18</v>
      </c>
      <c r="HZ40">
        <v>507.23500000000001</v>
      </c>
      <c r="IA40">
        <v>450.61799999999999</v>
      </c>
      <c r="IB40">
        <v>29.4695</v>
      </c>
      <c r="IC40">
        <v>33.395000000000003</v>
      </c>
      <c r="ID40">
        <v>29.999600000000001</v>
      </c>
      <c r="IE40">
        <v>33.3033</v>
      </c>
      <c r="IF40">
        <v>33.232599999999998</v>
      </c>
      <c r="IG40">
        <v>4.0120399999999998</v>
      </c>
      <c r="IH40">
        <v>40.669600000000003</v>
      </c>
      <c r="II40">
        <v>0</v>
      </c>
      <c r="IJ40">
        <v>29.5154</v>
      </c>
      <c r="IK40">
        <v>20</v>
      </c>
      <c r="IL40">
        <v>28.077500000000001</v>
      </c>
      <c r="IM40">
        <v>99.677999999999997</v>
      </c>
      <c r="IN40">
        <v>100.607</v>
      </c>
    </row>
    <row r="41" spans="1:248" x14ac:dyDescent="0.3">
      <c r="A41">
        <v>25</v>
      </c>
      <c r="B41">
        <v>1658418342.0999999</v>
      </c>
      <c r="C41">
        <v>3432.5</v>
      </c>
      <c r="D41" t="s">
        <v>504</v>
      </c>
      <c r="E41" t="s">
        <v>505</v>
      </c>
      <c r="F41" t="s">
        <v>374</v>
      </c>
      <c r="G41" t="s">
        <v>465</v>
      </c>
      <c r="H41" t="s">
        <v>376</v>
      </c>
      <c r="I41" t="s">
        <v>465</v>
      </c>
      <c r="J41" t="s">
        <v>378</v>
      </c>
      <c r="K41">
        <f t="shared" si="0"/>
        <v>5.1960715681911713</v>
      </c>
      <c r="L41">
        <v>1658418342.0999999</v>
      </c>
      <c r="M41">
        <f t="shared" si="1"/>
        <v>6.4971667994429064E-3</v>
      </c>
      <c r="N41">
        <f t="shared" si="2"/>
        <v>6.4971667994429065</v>
      </c>
      <c r="O41">
        <f t="shared" si="3"/>
        <v>27.095979223909545</v>
      </c>
      <c r="P41">
        <f t="shared" si="4"/>
        <v>364.702</v>
      </c>
      <c r="Q41">
        <f t="shared" si="5"/>
        <v>268.63656135290569</v>
      </c>
      <c r="R41">
        <f t="shared" si="6"/>
        <v>26.563595221172974</v>
      </c>
      <c r="S41">
        <f t="shared" si="7"/>
        <v>36.062836181205604</v>
      </c>
      <c r="T41">
        <f t="shared" si="8"/>
        <v>0.52705002041189708</v>
      </c>
      <c r="U41">
        <f>IF(LEFT(BW41,1)&lt;&gt;"0",IF(LEFT(BW41,1)="1",3,#REF!),$D$5+$E$5*(CM41*CF41/($K$5*1000))+$F$5*(CM41*CF41/($K$5*1000))*MAX(MIN(BU41,$J$5),$I$5)*MAX(MIN(BU41,$J$5),$I$5)+$G$5*MAX(MIN(BU41,$J$5),$I$5)*(CM41*CF41/($K$5*1000))+$H$5*(CM41*CF41/($K$5*1000))*(CM41*CF41/($K$5*1000)))</f>
        <v>2.9152070825836121</v>
      </c>
      <c r="V41">
        <f t="shared" si="9"/>
        <v>0.47926983585883493</v>
      </c>
      <c r="W41">
        <f t="shared" si="10"/>
        <v>0.30347472276498955</v>
      </c>
      <c r="X41">
        <f t="shared" si="11"/>
        <v>289.57981829222126</v>
      </c>
      <c r="Y41">
        <f t="shared" si="12"/>
        <v>32.824023456152304</v>
      </c>
      <c r="Z41">
        <f t="shared" si="13"/>
        <v>32.015900000000002</v>
      </c>
      <c r="AA41">
        <f t="shared" si="14"/>
        <v>4.7793822435409092</v>
      </c>
      <c r="AB41">
        <f t="shared" si="15"/>
        <v>69.937228597750376</v>
      </c>
      <c r="AC41">
        <f t="shared" si="16"/>
        <v>3.4949709993545999</v>
      </c>
      <c r="AD41">
        <f t="shared" si="17"/>
        <v>4.9972969610451798</v>
      </c>
      <c r="AE41">
        <f t="shared" si="18"/>
        <v>1.2844112441863094</v>
      </c>
      <c r="AF41">
        <f t="shared" si="19"/>
        <v>-286.52505585543219</v>
      </c>
      <c r="AG41">
        <f t="shared" si="20"/>
        <v>124.17578541105858</v>
      </c>
      <c r="AH41">
        <f t="shared" si="21"/>
        <v>9.6991405185731523</v>
      </c>
      <c r="AI41">
        <f t="shared" si="22"/>
        <v>136.92968836642081</v>
      </c>
      <c r="AJ41">
        <v>0</v>
      </c>
      <c r="AK41">
        <v>0</v>
      </c>
      <c r="AL41">
        <f t="shared" si="23"/>
        <v>1</v>
      </c>
      <c r="AM41">
        <f t="shared" si="24"/>
        <v>0</v>
      </c>
      <c r="AN41">
        <f t="shared" si="25"/>
        <v>51441.686975111246</v>
      </c>
      <c r="AO41" t="s">
        <v>379</v>
      </c>
      <c r="AP41">
        <v>10238.9</v>
      </c>
      <c r="AQ41">
        <v>302.21199999999999</v>
      </c>
      <c r="AR41">
        <v>4052.3</v>
      </c>
      <c r="AS41">
        <f t="shared" si="26"/>
        <v>0.92542210596451402</v>
      </c>
      <c r="AT41">
        <v>-0.32343011824092421</v>
      </c>
      <c r="AU41" t="s">
        <v>506</v>
      </c>
      <c r="AV41">
        <v>10319</v>
      </c>
      <c r="AW41">
        <v>933.26887999999997</v>
      </c>
      <c r="AX41">
        <v>1408.57</v>
      </c>
      <c r="AY41">
        <f t="shared" si="27"/>
        <v>0.33743521443733715</v>
      </c>
      <c r="AZ41">
        <v>0.5</v>
      </c>
      <c r="BA41">
        <f t="shared" si="28"/>
        <v>1513.2522001514101</v>
      </c>
      <c r="BB41">
        <f t="shared" si="29"/>
        <v>27.095979223909545</v>
      </c>
      <c r="BC41">
        <f t="shared" si="30"/>
        <v>255.31229032793163</v>
      </c>
      <c r="BD41">
        <f t="shared" si="31"/>
        <v>1.8119523856900382E-2</v>
      </c>
      <c r="BE41">
        <f t="shared" si="32"/>
        <v>1.8768893274739633</v>
      </c>
      <c r="BF41">
        <f t="shared" si="33"/>
        <v>265.10418641730564</v>
      </c>
      <c r="BG41" t="s">
        <v>507</v>
      </c>
      <c r="BH41">
        <v>659.09</v>
      </c>
      <c r="BI41">
        <f t="shared" si="34"/>
        <v>659.09</v>
      </c>
      <c r="BJ41">
        <f t="shared" si="35"/>
        <v>0.5320857323384709</v>
      </c>
      <c r="BK41">
        <f t="shared" si="36"/>
        <v>0.63417452100122751</v>
      </c>
      <c r="BL41">
        <f t="shared" si="37"/>
        <v>0.77912360272426417</v>
      </c>
      <c r="BM41">
        <f t="shared" si="38"/>
        <v>0.42960878847533979</v>
      </c>
      <c r="BN41">
        <f t="shared" si="39"/>
        <v>0.70497812318004283</v>
      </c>
      <c r="BO41">
        <f t="shared" si="40"/>
        <v>0.44786459079906216</v>
      </c>
      <c r="BP41">
        <f t="shared" si="41"/>
        <v>0.55213540920093784</v>
      </c>
      <c r="BQ41">
        <f t="shared" si="42"/>
        <v>1800.08</v>
      </c>
      <c r="BR41">
        <f t="shared" si="43"/>
        <v>1513.2522001514101</v>
      </c>
      <c r="BS41">
        <f t="shared" si="44"/>
        <v>0.84065830415948739</v>
      </c>
      <c r="BT41">
        <f t="shared" si="45"/>
        <v>0.16087052702781057</v>
      </c>
      <c r="BU41">
        <v>6</v>
      </c>
      <c r="BV41">
        <v>0.5</v>
      </c>
      <c r="BW41" t="s">
        <v>382</v>
      </c>
      <c r="BX41">
        <v>1658418342.0999999</v>
      </c>
      <c r="BY41">
        <v>364.702</v>
      </c>
      <c r="BZ41">
        <v>400.04399999999998</v>
      </c>
      <c r="CA41">
        <v>35.344499999999996</v>
      </c>
      <c r="CB41">
        <v>27.827000000000002</v>
      </c>
      <c r="CC41">
        <v>366.36700000000002</v>
      </c>
      <c r="CD41">
        <v>34.937199999999997</v>
      </c>
      <c r="CE41">
        <v>500.23500000000001</v>
      </c>
      <c r="CF41">
        <v>98.783600000000007</v>
      </c>
      <c r="CG41">
        <v>9.9422800000000006E-2</v>
      </c>
      <c r="CH41">
        <v>32.805999999999997</v>
      </c>
      <c r="CI41">
        <v>32.015900000000002</v>
      </c>
      <c r="CJ41">
        <v>999.9</v>
      </c>
      <c r="CK41">
        <v>0</v>
      </c>
      <c r="CL41">
        <v>0</v>
      </c>
      <c r="CM41">
        <v>10040.6</v>
      </c>
      <c r="CN41">
        <v>0</v>
      </c>
      <c r="CO41">
        <v>1.91117E-3</v>
      </c>
      <c r="CP41">
        <v>-35.341999999999999</v>
      </c>
      <c r="CQ41">
        <v>378.06400000000002</v>
      </c>
      <c r="CR41">
        <v>411.495</v>
      </c>
      <c r="CS41">
        <v>7.5174799999999999</v>
      </c>
      <c r="CT41">
        <v>400.04399999999998</v>
      </c>
      <c r="CU41">
        <v>27.827000000000002</v>
      </c>
      <c r="CV41">
        <v>3.4914499999999999</v>
      </c>
      <c r="CW41">
        <v>2.74885</v>
      </c>
      <c r="CX41">
        <v>26.578199999999999</v>
      </c>
      <c r="CY41">
        <v>22.580100000000002</v>
      </c>
      <c r="CZ41">
        <v>1800.08</v>
      </c>
      <c r="DA41">
        <v>0.97799400000000003</v>
      </c>
      <c r="DB41">
        <v>2.2006399999999999E-2</v>
      </c>
      <c r="DC41">
        <v>0</v>
      </c>
      <c r="DD41">
        <v>935.67200000000003</v>
      </c>
      <c r="DE41">
        <v>4.9997699999999998</v>
      </c>
      <c r="DF41">
        <v>19169</v>
      </c>
      <c r="DG41">
        <v>15785.1</v>
      </c>
      <c r="DH41">
        <v>44.5</v>
      </c>
      <c r="DI41">
        <v>45.875</v>
      </c>
      <c r="DJ41">
        <v>44.125</v>
      </c>
      <c r="DK41">
        <v>44.625</v>
      </c>
      <c r="DL41">
        <v>45.5</v>
      </c>
      <c r="DM41">
        <v>1755.58</v>
      </c>
      <c r="DN41">
        <v>39.5</v>
      </c>
      <c r="DO41">
        <v>0</v>
      </c>
      <c r="DP41">
        <v>165.9000000953674</v>
      </c>
      <c r="DQ41">
        <v>0</v>
      </c>
      <c r="DR41">
        <v>933.26887999999997</v>
      </c>
      <c r="DS41">
        <v>22.272999986839789</v>
      </c>
      <c r="DT41">
        <v>393.26923086404668</v>
      </c>
      <c r="DU41">
        <v>19120.828000000001</v>
      </c>
      <c r="DV41">
        <v>15</v>
      </c>
      <c r="DW41">
        <v>1658418258.0999999</v>
      </c>
      <c r="DX41" t="s">
        <v>508</v>
      </c>
      <c r="DY41">
        <v>1658418254.0999999</v>
      </c>
      <c r="DZ41">
        <v>1658418258.0999999</v>
      </c>
      <c r="EA41">
        <v>26</v>
      </c>
      <c r="EB41">
        <v>-0.53700000000000003</v>
      </c>
      <c r="EC41">
        <v>8.9999999999999993E-3</v>
      </c>
      <c r="ED41">
        <v>-1.639</v>
      </c>
      <c r="EE41">
        <v>0.40699999999999997</v>
      </c>
      <c r="EF41">
        <v>400</v>
      </c>
      <c r="EG41">
        <v>28</v>
      </c>
      <c r="EH41">
        <v>0.13</v>
      </c>
      <c r="EI41">
        <v>0.01</v>
      </c>
      <c r="EJ41">
        <v>26.851266546497811</v>
      </c>
      <c r="EK41">
        <v>0.97980546472697805</v>
      </c>
      <c r="EL41">
        <v>0.15043174487054631</v>
      </c>
      <c r="EM41">
        <v>1</v>
      </c>
      <c r="EN41">
        <v>0.52304653443316107</v>
      </c>
      <c r="EO41">
        <v>1.323801223853362E-2</v>
      </c>
      <c r="EP41">
        <v>2.5047802756389299E-3</v>
      </c>
      <c r="EQ41">
        <v>1</v>
      </c>
      <c r="ER41">
        <v>2</v>
      </c>
      <c r="ES41">
        <v>2</v>
      </c>
      <c r="ET41" t="s">
        <v>384</v>
      </c>
      <c r="EU41">
        <v>2.96312</v>
      </c>
      <c r="EV41">
        <v>2.6990099999999999</v>
      </c>
      <c r="EW41">
        <v>8.97226E-2</v>
      </c>
      <c r="EX41">
        <v>9.5323000000000005E-2</v>
      </c>
      <c r="EY41">
        <v>0.14813999999999999</v>
      </c>
      <c r="EZ41">
        <v>0.121918</v>
      </c>
      <c r="FA41">
        <v>30969.3</v>
      </c>
      <c r="FB41">
        <v>19806.400000000001</v>
      </c>
      <c r="FC41">
        <v>31939.5</v>
      </c>
      <c r="FD41">
        <v>25030.5</v>
      </c>
      <c r="FE41">
        <v>37612.699999999997</v>
      </c>
      <c r="FF41">
        <v>38125</v>
      </c>
      <c r="FG41">
        <v>45856</v>
      </c>
      <c r="FH41">
        <v>45436.6</v>
      </c>
      <c r="FI41">
        <v>1.9280299999999999</v>
      </c>
      <c r="FJ41">
        <v>1.78148</v>
      </c>
      <c r="FK41">
        <v>4.7355899999999999E-2</v>
      </c>
      <c r="FL41">
        <v>0</v>
      </c>
      <c r="FM41">
        <v>31.247299999999999</v>
      </c>
      <c r="FN41">
        <v>999.9</v>
      </c>
      <c r="FO41">
        <v>47</v>
      </c>
      <c r="FP41">
        <v>42.8</v>
      </c>
      <c r="FQ41">
        <v>40.902099999999997</v>
      </c>
      <c r="FR41">
        <v>64.268799999999999</v>
      </c>
      <c r="FS41">
        <v>16.806899999999999</v>
      </c>
      <c r="FT41">
        <v>1</v>
      </c>
      <c r="FU41">
        <v>0.47604400000000002</v>
      </c>
      <c r="FV41">
        <v>1.36043</v>
      </c>
      <c r="FW41">
        <v>20.2226</v>
      </c>
      <c r="FX41">
        <v>5.2343599999999997</v>
      </c>
      <c r="FY41">
        <v>11.950100000000001</v>
      </c>
      <c r="FZ41">
        <v>4.9856999999999996</v>
      </c>
      <c r="GA41">
        <v>3.2898000000000001</v>
      </c>
      <c r="GB41">
        <v>4305.5</v>
      </c>
      <c r="GC41">
        <v>9999</v>
      </c>
      <c r="GD41">
        <v>9999</v>
      </c>
      <c r="GE41">
        <v>62.1</v>
      </c>
      <c r="GF41">
        <v>1.86707</v>
      </c>
      <c r="GG41">
        <v>1.8693500000000001</v>
      </c>
      <c r="GH41">
        <v>1.86707</v>
      </c>
      <c r="GI41">
        <v>1.8674599999999999</v>
      </c>
      <c r="GJ41">
        <v>1.8626400000000001</v>
      </c>
      <c r="GK41">
        <v>1.8653299999999999</v>
      </c>
      <c r="GL41">
        <v>1.8687100000000001</v>
      </c>
      <c r="GM41">
        <v>1.8690599999999999</v>
      </c>
      <c r="GN41">
        <v>5</v>
      </c>
      <c r="GO41">
        <v>0</v>
      </c>
      <c r="GP41">
        <v>0</v>
      </c>
      <c r="GQ41">
        <v>0</v>
      </c>
      <c r="GR41" t="s">
        <v>385</v>
      </c>
      <c r="GS41" t="s">
        <v>386</v>
      </c>
      <c r="GT41" t="s">
        <v>387</v>
      </c>
      <c r="GU41" t="s">
        <v>387</v>
      </c>
      <c r="GV41" t="s">
        <v>387</v>
      </c>
      <c r="GW41" t="s">
        <v>387</v>
      </c>
      <c r="GX41">
        <v>0</v>
      </c>
      <c r="GY41">
        <v>100</v>
      </c>
      <c r="GZ41">
        <v>100</v>
      </c>
      <c r="HA41">
        <v>-1.665</v>
      </c>
      <c r="HB41">
        <v>0.4073</v>
      </c>
      <c r="HC41">
        <v>-2.0888342125963071</v>
      </c>
      <c r="HD41">
        <v>1.6145137170229321E-3</v>
      </c>
      <c r="HE41">
        <v>-1.407043735234338E-6</v>
      </c>
      <c r="HF41">
        <v>4.3622850327847239E-10</v>
      </c>
      <c r="HG41">
        <v>0.40730000000000288</v>
      </c>
      <c r="HH41">
        <v>0</v>
      </c>
      <c r="HI41">
        <v>0</v>
      </c>
      <c r="HJ41">
        <v>0</v>
      </c>
      <c r="HK41">
        <v>2</v>
      </c>
      <c r="HL41">
        <v>2094</v>
      </c>
      <c r="HM41">
        <v>1</v>
      </c>
      <c r="HN41">
        <v>26</v>
      </c>
      <c r="HO41">
        <v>1.5</v>
      </c>
      <c r="HP41">
        <v>1.4</v>
      </c>
      <c r="HQ41">
        <v>1.0620099999999999</v>
      </c>
      <c r="HR41">
        <v>2.6269499999999999</v>
      </c>
      <c r="HS41">
        <v>1.4978</v>
      </c>
      <c r="HT41">
        <v>2.3046899999999999</v>
      </c>
      <c r="HU41">
        <v>1.49902</v>
      </c>
      <c r="HV41">
        <v>2.2814899999999998</v>
      </c>
      <c r="HW41">
        <v>46.210799999999999</v>
      </c>
      <c r="HX41">
        <v>23.737300000000001</v>
      </c>
      <c r="HY41">
        <v>18</v>
      </c>
      <c r="HZ41">
        <v>507.62799999999999</v>
      </c>
      <c r="IA41">
        <v>450.68599999999998</v>
      </c>
      <c r="IB41">
        <v>29.672699999999999</v>
      </c>
      <c r="IC41">
        <v>33.441099999999999</v>
      </c>
      <c r="ID41">
        <v>30.0002</v>
      </c>
      <c r="IE41">
        <v>33.3459</v>
      </c>
      <c r="IF41">
        <v>33.279800000000002</v>
      </c>
      <c r="IG41">
        <v>21.2637</v>
      </c>
      <c r="IH41">
        <v>40.992899999999999</v>
      </c>
      <c r="II41">
        <v>0</v>
      </c>
      <c r="IJ41">
        <v>29.661999999999999</v>
      </c>
      <c r="IK41">
        <v>400</v>
      </c>
      <c r="IL41">
        <v>27.8537</v>
      </c>
      <c r="IM41">
        <v>99.6691</v>
      </c>
      <c r="IN41">
        <v>100.59699999999999</v>
      </c>
    </row>
    <row r="42" spans="1:248" x14ac:dyDescent="0.3">
      <c r="A42">
        <v>26</v>
      </c>
      <c r="B42">
        <v>1658418455.5999999</v>
      </c>
      <c r="C42">
        <v>3546</v>
      </c>
      <c r="D42" t="s">
        <v>509</v>
      </c>
      <c r="E42" t="s">
        <v>510</v>
      </c>
      <c r="F42" t="s">
        <v>374</v>
      </c>
      <c r="G42" t="s">
        <v>465</v>
      </c>
      <c r="H42" t="s">
        <v>376</v>
      </c>
      <c r="I42" t="s">
        <v>465</v>
      </c>
      <c r="J42" t="s">
        <v>378</v>
      </c>
      <c r="K42">
        <f t="shared" si="0"/>
        <v>5.4194113498946894</v>
      </c>
      <c r="L42">
        <v>1658418455.5999999</v>
      </c>
      <c r="M42">
        <f t="shared" si="1"/>
        <v>6.5121157046724555E-3</v>
      </c>
      <c r="N42">
        <f t="shared" si="2"/>
        <v>6.5121157046724552</v>
      </c>
      <c r="O42">
        <f t="shared" si="3"/>
        <v>27.953686652657044</v>
      </c>
      <c r="P42">
        <f t="shared" si="4"/>
        <v>363.62700000000001</v>
      </c>
      <c r="Q42">
        <f t="shared" si="5"/>
        <v>266.77155249843969</v>
      </c>
      <c r="R42">
        <f t="shared" si="6"/>
        <v>26.379744984541084</v>
      </c>
      <c r="S42">
        <f t="shared" si="7"/>
        <v>35.957310439049998</v>
      </c>
      <c r="T42">
        <f t="shared" si="8"/>
        <v>0.53916473977067669</v>
      </c>
      <c r="U42">
        <f>IF(LEFT(BW42,1)&lt;&gt;"0",IF(LEFT(BW42,1)="1",3,#REF!),$D$5+$E$5*(CM42*CF42/($K$5*1000))+$F$5*(CM42*CF42/($K$5*1000))*MAX(MIN(BU42,$J$5),$I$5)*MAX(MIN(BU42,$J$5),$I$5)+$G$5*MAX(MIN(BU42,$J$5),$I$5)*(CM42*CF42/($K$5*1000))+$H$5*(CM42*CF42/($K$5*1000))*(CM42*CF42/($K$5*1000)))</f>
        <v>2.9048659377846286</v>
      </c>
      <c r="V42">
        <f t="shared" si="9"/>
        <v>0.48911397647297916</v>
      </c>
      <c r="W42">
        <f t="shared" si="10"/>
        <v>0.30980498860570121</v>
      </c>
      <c r="X42">
        <f t="shared" si="11"/>
        <v>289.58939429221147</v>
      </c>
      <c r="Y42">
        <f t="shared" si="12"/>
        <v>32.781337550597669</v>
      </c>
      <c r="Z42">
        <f t="shared" si="13"/>
        <v>32.005600000000001</v>
      </c>
      <c r="AA42">
        <f t="shared" si="14"/>
        <v>4.7765969624880489</v>
      </c>
      <c r="AB42">
        <f t="shared" si="15"/>
        <v>70.496758277886869</v>
      </c>
      <c r="AC42">
        <f t="shared" si="16"/>
        <v>3.5152286432900004</v>
      </c>
      <c r="AD42">
        <f t="shared" si="17"/>
        <v>4.9863692021603825</v>
      </c>
      <c r="AE42">
        <f t="shared" si="18"/>
        <v>1.2613683191980485</v>
      </c>
      <c r="AF42">
        <f t="shared" si="19"/>
        <v>-287.1843025760553</v>
      </c>
      <c r="AG42">
        <f t="shared" si="20"/>
        <v>119.25633135141859</v>
      </c>
      <c r="AH42">
        <f t="shared" si="21"/>
        <v>9.3457917129713319</v>
      </c>
      <c r="AI42">
        <f t="shared" si="22"/>
        <v>131.00721478054609</v>
      </c>
      <c r="AJ42">
        <v>0</v>
      </c>
      <c r="AK42">
        <v>0</v>
      </c>
      <c r="AL42">
        <f t="shared" si="23"/>
        <v>1</v>
      </c>
      <c r="AM42">
        <f t="shared" si="24"/>
        <v>0</v>
      </c>
      <c r="AN42">
        <f t="shared" si="25"/>
        <v>51157.21621262726</v>
      </c>
      <c r="AO42" t="s">
        <v>379</v>
      </c>
      <c r="AP42">
        <v>10238.9</v>
      </c>
      <c r="AQ42">
        <v>302.21199999999999</v>
      </c>
      <c r="AR42">
        <v>4052.3</v>
      </c>
      <c r="AS42">
        <f t="shared" si="26"/>
        <v>0.92542210596451402</v>
      </c>
      <c r="AT42">
        <v>-0.32343011824092421</v>
      </c>
      <c r="AU42" t="s">
        <v>511</v>
      </c>
      <c r="AV42">
        <v>10319.299999999999</v>
      </c>
      <c r="AW42">
        <v>972.65457692307677</v>
      </c>
      <c r="AX42">
        <v>1506.58</v>
      </c>
      <c r="AY42">
        <f t="shared" si="27"/>
        <v>0.35439566639469733</v>
      </c>
      <c r="AZ42">
        <v>0.5</v>
      </c>
      <c r="BA42">
        <f t="shared" si="28"/>
        <v>1513.3026001514049</v>
      </c>
      <c r="BB42">
        <f t="shared" si="29"/>
        <v>27.953686652657044</v>
      </c>
      <c r="BC42">
        <f t="shared" si="30"/>
        <v>268.15394171874266</v>
      </c>
      <c r="BD42">
        <f t="shared" si="31"/>
        <v>1.8685698926354095E-2</v>
      </c>
      <c r="BE42">
        <f t="shared" si="32"/>
        <v>1.6897343652510988</v>
      </c>
      <c r="BF42">
        <f t="shared" si="33"/>
        <v>268.39030450544664</v>
      </c>
      <c r="BG42" t="s">
        <v>512</v>
      </c>
      <c r="BH42">
        <v>671.13</v>
      </c>
      <c r="BI42">
        <f t="shared" si="34"/>
        <v>671.13</v>
      </c>
      <c r="BJ42">
        <f t="shared" si="35"/>
        <v>0.55453411036918054</v>
      </c>
      <c r="BK42">
        <f t="shared" si="36"/>
        <v>0.63908722613791757</v>
      </c>
      <c r="BL42">
        <f t="shared" si="37"/>
        <v>0.75291097460346568</v>
      </c>
      <c r="BM42">
        <f t="shared" si="38"/>
        <v>0.44332415264846226</v>
      </c>
      <c r="BN42">
        <f t="shared" si="39"/>
        <v>0.67884273649045035</v>
      </c>
      <c r="BO42">
        <f t="shared" si="40"/>
        <v>0.44096909658798777</v>
      </c>
      <c r="BP42">
        <f t="shared" si="41"/>
        <v>0.55903090341201223</v>
      </c>
      <c r="BQ42">
        <f t="shared" si="42"/>
        <v>1800.14</v>
      </c>
      <c r="BR42">
        <f t="shared" si="43"/>
        <v>1513.3026001514049</v>
      </c>
      <c r="BS42">
        <f t="shared" si="44"/>
        <v>0.8406582822177191</v>
      </c>
      <c r="BT42">
        <f t="shared" si="45"/>
        <v>0.16087048468019791</v>
      </c>
      <c r="BU42">
        <v>6</v>
      </c>
      <c r="BV42">
        <v>0.5</v>
      </c>
      <c r="BW42" t="s">
        <v>382</v>
      </c>
      <c r="BX42">
        <v>1658418455.5999999</v>
      </c>
      <c r="BY42">
        <v>363.62700000000001</v>
      </c>
      <c r="BZ42">
        <v>399.99299999999999</v>
      </c>
      <c r="CA42">
        <v>35.5486</v>
      </c>
      <c r="CB42">
        <v>28.015999999999998</v>
      </c>
      <c r="CC42">
        <v>365.28500000000003</v>
      </c>
      <c r="CD42">
        <v>35.142000000000003</v>
      </c>
      <c r="CE42">
        <v>500.27499999999998</v>
      </c>
      <c r="CF42">
        <v>98.784800000000004</v>
      </c>
      <c r="CG42">
        <v>0.10034999999999999</v>
      </c>
      <c r="CH42">
        <v>32.767099999999999</v>
      </c>
      <c r="CI42">
        <v>32.005600000000001</v>
      </c>
      <c r="CJ42">
        <v>999.9</v>
      </c>
      <c r="CK42">
        <v>0</v>
      </c>
      <c r="CL42">
        <v>0</v>
      </c>
      <c r="CM42">
        <v>9981.25</v>
      </c>
      <c r="CN42">
        <v>0</v>
      </c>
      <c r="CO42">
        <v>1.91117E-3</v>
      </c>
      <c r="CP42">
        <v>-36.366300000000003</v>
      </c>
      <c r="CQ42">
        <v>377.03</v>
      </c>
      <c r="CR42">
        <v>411.52300000000002</v>
      </c>
      <c r="CS42">
        <v>7.5325699999999998</v>
      </c>
      <c r="CT42">
        <v>399.99299999999999</v>
      </c>
      <c r="CU42">
        <v>28.015999999999998</v>
      </c>
      <c r="CV42">
        <v>3.51166</v>
      </c>
      <c r="CW42">
        <v>2.76755</v>
      </c>
      <c r="CX42">
        <v>26.676200000000001</v>
      </c>
      <c r="CY42">
        <v>22.691800000000001</v>
      </c>
      <c r="CZ42">
        <v>1800.14</v>
      </c>
      <c r="DA42">
        <v>0.97799700000000001</v>
      </c>
      <c r="DB42">
        <v>2.2002799999999999E-2</v>
      </c>
      <c r="DC42">
        <v>0</v>
      </c>
      <c r="DD42">
        <v>974.904</v>
      </c>
      <c r="DE42">
        <v>4.9997699999999998</v>
      </c>
      <c r="DF42">
        <v>19889</v>
      </c>
      <c r="DG42">
        <v>15785.7</v>
      </c>
      <c r="DH42">
        <v>44.561999999999998</v>
      </c>
      <c r="DI42">
        <v>45.936999999999998</v>
      </c>
      <c r="DJ42">
        <v>44.25</v>
      </c>
      <c r="DK42">
        <v>44.686999999999998</v>
      </c>
      <c r="DL42">
        <v>45.561999999999998</v>
      </c>
      <c r="DM42">
        <v>1755.64</v>
      </c>
      <c r="DN42">
        <v>39.5</v>
      </c>
      <c r="DO42">
        <v>0</v>
      </c>
      <c r="DP42">
        <v>113.19999980926509</v>
      </c>
      <c r="DQ42">
        <v>0</v>
      </c>
      <c r="DR42">
        <v>972.65457692307677</v>
      </c>
      <c r="DS42">
        <v>18.273538464094269</v>
      </c>
      <c r="DT42">
        <v>399.16581248326202</v>
      </c>
      <c r="DU42">
        <v>19844.153846153851</v>
      </c>
      <c r="DV42">
        <v>15</v>
      </c>
      <c r="DW42">
        <v>1658418413.5999999</v>
      </c>
      <c r="DX42" t="s">
        <v>513</v>
      </c>
      <c r="DY42">
        <v>1658418403.5999999</v>
      </c>
      <c r="DZ42">
        <v>1658418413.5999999</v>
      </c>
      <c r="EA42">
        <v>27</v>
      </c>
      <c r="EB42">
        <v>8.0000000000000002E-3</v>
      </c>
      <c r="EC42">
        <v>-1E-3</v>
      </c>
      <c r="ED42">
        <v>-1.631</v>
      </c>
      <c r="EE42">
        <v>0.40699999999999997</v>
      </c>
      <c r="EF42">
        <v>400</v>
      </c>
      <c r="EG42">
        <v>28</v>
      </c>
      <c r="EH42">
        <v>0.06</v>
      </c>
      <c r="EI42">
        <v>0.01</v>
      </c>
      <c r="EJ42">
        <v>27.860553346273559</v>
      </c>
      <c r="EK42">
        <v>-3.5747550552889272E-2</v>
      </c>
      <c r="EL42">
        <v>9.3390403539020964E-2</v>
      </c>
      <c r="EM42">
        <v>1</v>
      </c>
      <c r="EN42">
        <v>0.53629056730701963</v>
      </c>
      <c r="EO42">
        <v>4.5921692583319122E-2</v>
      </c>
      <c r="EP42">
        <v>1.5612670856661371E-2</v>
      </c>
      <c r="EQ42">
        <v>1</v>
      </c>
      <c r="ER42">
        <v>2</v>
      </c>
      <c r="ES42">
        <v>2</v>
      </c>
      <c r="ET42" t="s">
        <v>384</v>
      </c>
      <c r="EU42">
        <v>2.96312</v>
      </c>
      <c r="EV42">
        <v>2.6994199999999999</v>
      </c>
      <c r="EW42">
        <v>8.9499999999999996E-2</v>
      </c>
      <c r="EX42">
        <v>9.5300700000000002E-2</v>
      </c>
      <c r="EY42">
        <v>0.148701</v>
      </c>
      <c r="EZ42">
        <v>0.12246600000000001</v>
      </c>
      <c r="FA42">
        <v>30969.5</v>
      </c>
      <c r="FB42">
        <v>19803.5</v>
      </c>
      <c r="FC42">
        <v>31932.2</v>
      </c>
      <c r="FD42">
        <v>25026.799999999999</v>
      </c>
      <c r="FE42">
        <v>37579.9</v>
      </c>
      <c r="FF42">
        <v>38096.1</v>
      </c>
      <c r="FG42">
        <v>45845.9</v>
      </c>
      <c r="FH42">
        <v>45430.6</v>
      </c>
      <c r="FI42">
        <v>1.92703</v>
      </c>
      <c r="FJ42">
        <v>1.7801</v>
      </c>
      <c r="FK42">
        <v>3.6329E-2</v>
      </c>
      <c r="FL42">
        <v>0</v>
      </c>
      <c r="FM42">
        <v>31.416</v>
      </c>
      <c r="FN42">
        <v>999.9</v>
      </c>
      <c r="FO42">
        <v>46.4</v>
      </c>
      <c r="FP42">
        <v>42.9</v>
      </c>
      <c r="FQ42">
        <v>40.595700000000001</v>
      </c>
      <c r="FR42">
        <v>63.918799999999997</v>
      </c>
      <c r="FS42">
        <v>17.039300000000001</v>
      </c>
      <c r="FT42">
        <v>1</v>
      </c>
      <c r="FU42">
        <v>0.48555900000000002</v>
      </c>
      <c r="FV42">
        <v>1.8891800000000001</v>
      </c>
      <c r="FW42">
        <v>20.217600000000001</v>
      </c>
      <c r="FX42">
        <v>5.2348100000000004</v>
      </c>
      <c r="FY42">
        <v>11.950200000000001</v>
      </c>
      <c r="FZ42">
        <v>4.9852999999999996</v>
      </c>
      <c r="GA42">
        <v>3.2898999999999998</v>
      </c>
      <c r="GB42">
        <v>4307.8</v>
      </c>
      <c r="GC42">
        <v>9999</v>
      </c>
      <c r="GD42">
        <v>9999</v>
      </c>
      <c r="GE42">
        <v>62.1</v>
      </c>
      <c r="GF42">
        <v>1.8669899999999999</v>
      </c>
      <c r="GG42">
        <v>1.8693299999999999</v>
      </c>
      <c r="GH42">
        <v>1.86703</v>
      </c>
      <c r="GI42">
        <v>1.86737</v>
      </c>
      <c r="GJ42">
        <v>1.8625799999999999</v>
      </c>
      <c r="GK42">
        <v>1.8652299999999999</v>
      </c>
      <c r="GL42">
        <v>1.86859</v>
      </c>
      <c r="GM42">
        <v>1.8690199999999999</v>
      </c>
      <c r="GN42">
        <v>5</v>
      </c>
      <c r="GO42">
        <v>0</v>
      </c>
      <c r="GP42">
        <v>0</v>
      </c>
      <c r="GQ42">
        <v>0</v>
      </c>
      <c r="GR42" t="s">
        <v>385</v>
      </c>
      <c r="GS42" t="s">
        <v>386</v>
      </c>
      <c r="GT42" t="s">
        <v>387</v>
      </c>
      <c r="GU42" t="s">
        <v>387</v>
      </c>
      <c r="GV42" t="s">
        <v>387</v>
      </c>
      <c r="GW42" t="s">
        <v>387</v>
      </c>
      <c r="GX42">
        <v>0</v>
      </c>
      <c r="GY42">
        <v>100</v>
      </c>
      <c r="GZ42">
        <v>100</v>
      </c>
      <c r="HA42">
        <v>-1.6579999999999999</v>
      </c>
      <c r="HB42">
        <v>0.40660000000000002</v>
      </c>
      <c r="HC42">
        <v>-2.0812830783654319</v>
      </c>
      <c r="HD42">
        <v>1.6145137170229321E-3</v>
      </c>
      <c r="HE42">
        <v>-1.407043735234338E-6</v>
      </c>
      <c r="HF42">
        <v>4.3622850327847239E-10</v>
      </c>
      <c r="HG42">
        <v>0.40654500000000132</v>
      </c>
      <c r="HH42">
        <v>0</v>
      </c>
      <c r="HI42">
        <v>0</v>
      </c>
      <c r="HJ42">
        <v>0</v>
      </c>
      <c r="HK42">
        <v>2</v>
      </c>
      <c r="HL42">
        <v>2094</v>
      </c>
      <c r="HM42">
        <v>1</v>
      </c>
      <c r="HN42">
        <v>26</v>
      </c>
      <c r="HO42">
        <v>0.9</v>
      </c>
      <c r="HP42">
        <v>0.7</v>
      </c>
      <c r="HQ42">
        <v>1.0632299999999999</v>
      </c>
      <c r="HR42">
        <v>2.6220699999999999</v>
      </c>
      <c r="HS42">
        <v>1.4978</v>
      </c>
      <c r="HT42">
        <v>2.3022499999999999</v>
      </c>
      <c r="HU42">
        <v>1.49902</v>
      </c>
      <c r="HV42">
        <v>2.3730500000000001</v>
      </c>
      <c r="HW42">
        <v>46.210799999999999</v>
      </c>
      <c r="HX42">
        <v>23.772300000000001</v>
      </c>
      <c r="HY42">
        <v>18</v>
      </c>
      <c r="HZ42">
        <v>507.52</v>
      </c>
      <c r="IA42">
        <v>450.25700000000001</v>
      </c>
      <c r="IB42">
        <v>28.9711</v>
      </c>
      <c r="IC42">
        <v>33.521799999999999</v>
      </c>
      <c r="ID42">
        <v>30.000299999999999</v>
      </c>
      <c r="IE42">
        <v>33.417499999999997</v>
      </c>
      <c r="IF42">
        <v>33.346200000000003</v>
      </c>
      <c r="IG42">
        <v>21.269400000000001</v>
      </c>
      <c r="IH42">
        <v>39.834200000000003</v>
      </c>
      <c r="II42">
        <v>0</v>
      </c>
      <c r="IJ42">
        <v>28.979099999999999</v>
      </c>
      <c r="IK42">
        <v>400</v>
      </c>
      <c r="IL42">
        <v>28.015599999999999</v>
      </c>
      <c r="IM42">
        <v>99.646900000000002</v>
      </c>
      <c r="IN42">
        <v>100.583</v>
      </c>
    </row>
    <row r="43" spans="1:248" x14ac:dyDescent="0.3">
      <c r="A43">
        <v>27</v>
      </c>
      <c r="B43">
        <v>1658418618.5999999</v>
      </c>
      <c r="C43">
        <v>3709</v>
      </c>
      <c r="D43" t="s">
        <v>514</v>
      </c>
      <c r="E43" t="s">
        <v>515</v>
      </c>
      <c r="F43" t="s">
        <v>374</v>
      </c>
      <c r="G43" t="s">
        <v>465</v>
      </c>
      <c r="H43" t="s">
        <v>376</v>
      </c>
      <c r="I43" t="s">
        <v>465</v>
      </c>
      <c r="J43" t="s">
        <v>378</v>
      </c>
      <c r="K43">
        <f t="shared" si="0"/>
        <v>5.3818510147340026</v>
      </c>
      <c r="L43">
        <v>1658418618.5999999</v>
      </c>
      <c r="M43">
        <f t="shared" si="1"/>
        <v>6.6362605637151966E-3</v>
      </c>
      <c r="N43">
        <f t="shared" si="2"/>
        <v>6.6362605637151963</v>
      </c>
      <c r="O43">
        <f t="shared" si="3"/>
        <v>41.708624593425263</v>
      </c>
      <c r="P43">
        <f t="shared" si="4"/>
        <v>545.60900000000004</v>
      </c>
      <c r="Q43">
        <f t="shared" si="5"/>
        <v>404.43560032784563</v>
      </c>
      <c r="R43">
        <f t="shared" si="6"/>
        <v>39.992665661296698</v>
      </c>
      <c r="S43">
        <f t="shared" si="7"/>
        <v>53.952615202782106</v>
      </c>
      <c r="T43">
        <f t="shared" si="8"/>
        <v>0.55422913298874499</v>
      </c>
      <c r="U43">
        <f>IF(LEFT(BW43,1)&lt;&gt;"0",IF(LEFT(BW43,1)="1",3,#REF!),$D$5+$E$5*(CM43*CF43/($K$5*1000))+$F$5*(CM43*CF43/($K$5*1000))*MAX(MIN(BU43,$J$5),$I$5)*MAX(MIN(BU43,$J$5),$I$5)+$G$5*MAX(MIN(BU43,$J$5),$I$5)*(CM43*CF43/($K$5*1000))+$H$5*(CM43*CF43/($K$5*1000))*(CM43*CF43/($K$5*1000)))</f>
        <v>2.907385754274018</v>
      </c>
      <c r="V43">
        <f t="shared" si="9"/>
        <v>0.50152975722393278</v>
      </c>
      <c r="W43">
        <f t="shared" si="10"/>
        <v>0.31777230310432902</v>
      </c>
      <c r="X43">
        <f t="shared" si="11"/>
        <v>289.53179729204629</v>
      </c>
      <c r="Y43">
        <f t="shared" si="12"/>
        <v>32.773502397453434</v>
      </c>
      <c r="Z43">
        <f t="shared" si="13"/>
        <v>31.977799999999998</v>
      </c>
      <c r="AA43">
        <f t="shared" si="14"/>
        <v>4.7690864604635061</v>
      </c>
      <c r="AB43">
        <f t="shared" si="15"/>
        <v>70.402377899579122</v>
      </c>
      <c r="AC43">
        <f t="shared" si="16"/>
        <v>3.5154453693965202</v>
      </c>
      <c r="AD43">
        <f t="shared" si="17"/>
        <v>4.9933616935650917</v>
      </c>
      <c r="AE43">
        <f t="shared" si="18"/>
        <v>1.253641091066986</v>
      </c>
      <c r="AF43">
        <f t="shared" si="19"/>
        <v>-292.65909085984015</v>
      </c>
      <c r="AG43">
        <f t="shared" si="20"/>
        <v>127.62013495467596</v>
      </c>
      <c r="AH43">
        <f t="shared" si="21"/>
        <v>9.9924319340143484</v>
      </c>
      <c r="AI43">
        <f t="shared" si="22"/>
        <v>134.48527332089645</v>
      </c>
      <c r="AJ43">
        <v>0</v>
      </c>
      <c r="AK43">
        <v>0</v>
      </c>
      <c r="AL43">
        <f t="shared" si="23"/>
        <v>1</v>
      </c>
      <c r="AM43">
        <f t="shared" si="24"/>
        <v>0</v>
      </c>
      <c r="AN43">
        <f t="shared" si="25"/>
        <v>51223.911412319852</v>
      </c>
      <c r="AO43" t="s">
        <v>379</v>
      </c>
      <c r="AP43">
        <v>10238.9</v>
      </c>
      <c r="AQ43">
        <v>302.21199999999999</v>
      </c>
      <c r="AR43">
        <v>4052.3</v>
      </c>
      <c r="AS43">
        <f t="shared" si="26"/>
        <v>0.92542210596451402</v>
      </c>
      <c r="AT43">
        <v>-0.32343011824092421</v>
      </c>
      <c r="AU43" t="s">
        <v>516</v>
      </c>
      <c r="AV43">
        <v>10321.700000000001</v>
      </c>
      <c r="AW43">
        <v>1120.2346153846149</v>
      </c>
      <c r="AX43">
        <v>1822.1</v>
      </c>
      <c r="AY43">
        <f t="shared" si="27"/>
        <v>0.38519586445057075</v>
      </c>
      <c r="AZ43">
        <v>0.5</v>
      </c>
      <c r="BA43">
        <f t="shared" si="28"/>
        <v>1513.0077001513191</v>
      </c>
      <c r="BB43">
        <f t="shared" si="29"/>
        <v>41.708624593425263</v>
      </c>
      <c r="BC43">
        <f t="shared" si="30"/>
        <v>291.40215449007866</v>
      </c>
      <c r="BD43">
        <f t="shared" si="31"/>
        <v>2.7780463184333078E-2</v>
      </c>
      <c r="BE43">
        <f t="shared" si="32"/>
        <v>1.2239723396081446</v>
      </c>
      <c r="BF43">
        <f t="shared" si="33"/>
        <v>276.93318458969128</v>
      </c>
      <c r="BG43" t="s">
        <v>517</v>
      </c>
      <c r="BH43">
        <v>727.81</v>
      </c>
      <c r="BI43">
        <f t="shared" si="34"/>
        <v>727.81</v>
      </c>
      <c r="BJ43">
        <f t="shared" si="35"/>
        <v>0.60056528181768298</v>
      </c>
      <c r="BK43">
        <f t="shared" si="36"/>
        <v>0.64138883167659855</v>
      </c>
      <c r="BL43">
        <f t="shared" si="37"/>
        <v>0.67083973782444828</v>
      </c>
      <c r="BM43">
        <f t="shared" si="38"/>
        <v>0.46178756896257162</v>
      </c>
      <c r="BN43">
        <f t="shared" si="39"/>
        <v>0.59470604423149542</v>
      </c>
      <c r="BO43">
        <f t="shared" si="40"/>
        <v>0.41670664267259189</v>
      </c>
      <c r="BP43">
        <f t="shared" si="41"/>
        <v>0.58329335732740817</v>
      </c>
      <c r="BQ43">
        <f t="shared" si="42"/>
        <v>1799.79</v>
      </c>
      <c r="BR43">
        <f t="shared" si="43"/>
        <v>1513.0077001513191</v>
      </c>
      <c r="BS43">
        <f t="shared" si="44"/>
        <v>0.84065791017358649</v>
      </c>
      <c r="BT43">
        <f t="shared" si="45"/>
        <v>0.16086976663502203</v>
      </c>
      <c r="BU43">
        <v>6</v>
      </c>
      <c r="BV43">
        <v>0.5</v>
      </c>
      <c r="BW43" t="s">
        <v>382</v>
      </c>
      <c r="BX43">
        <v>1658418618.5999999</v>
      </c>
      <c r="BY43">
        <v>545.60900000000004</v>
      </c>
      <c r="BZ43">
        <v>599.98800000000006</v>
      </c>
      <c r="CA43">
        <v>35.550800000000002</v>
      </c>
      <c r="CB43">
        <v>27.872699999999998</v>
      </c>
      <c r="CC43">
        <v>547.38900000000001</v>
      </c>
      <c r="CD43">
        <v>35.165300000000002</v>
      </c>
      <c r="CE43">
        <v>500.15</v>
      </c>
      <c r="CF43">
        <v>98.785200000000003</v>
      </c>
      <c r="CG43">
        <v>9.9926899999999999E-2</v>
      </c>
      <c r="CH43">
        <v>32.792000000000002</v>
      </c>
      <c r="CI43">
        <v>31.977799999999998</v>
      </c>
      <c r="CJ43">
        <v>999.9</v>
      </c>
      <c r="CK43">
        <v>0</v>
      </c>
      <c r="CL43">
        <v>0</v>
      </c>
      <c r="CM43">
        <v>9995.6200000000008</v>
      </c>
      <c r="CN43">
        <v>0</v>
      </c>
      <c r="CO43">
        <v>1.91117E-3</v>
      </c>
      <c r="CP43">
        <v>-54.379199999999997</v>
      </c>
      <c r="CQ43">
        <v>565.721</v>
      </c>
      <c r="CR43">
        <v>617.19100000000003</v>
      </c>
      <c r="CS43">
        <v>7.6780900000000001</v>
      </c>
      <c r="CT43">
        <v>599.98800000000006</v>
      </c>
      <c r="CU43">
        <v>27.872699999999998</v>
      </c>
      <c r="CV43">
        <v>3.5118900000000002</v>
      </c>
      <c r="CW43">
        <v>2.7534100000000001</v>
      </c>
      <c r="CX43">
        <v>26.677299999999999</v>
      </c>
      <c r="CY43">
        <v>22.607399999999998</v>
      </c>
      <c r="CZ43">
        <v>1799.79</v>
      </c>
      <c r="DA43">
        <v>0.97800600000000004</v>
      </c>
      <c r="DB43">
        <v>2.1994199999999998E-2</v>
      </c>
      <c r="DC43">
        <v>0</v>
      </c>
      <c r="DD43">
        <v>1121.92</v>
      </c>
      <c r="DE43">
        <v>4.9997699999999998</v>
      </c>
      <c r="DF43">
        <v>22564.7</v>
      </c>
      <c r="DG43">
        <v>15782.6</v>
      </c>
      <c r="DH43">
        <v>44.625</v>
      </c>
      <c r="DI43">
        <v>46</v>
      </c>
      <c r="DJ43">
        <v>44.25</v>
      </c>
      <c r="DK43">
        <v>44.686999999999998</v>
      </c>
      <c r="DL43">
        <v>45.561999999999998</v>
      </c>
      <c r="DM43">
        <v>1755.32</v>
      </c>
      <c r="DN43">
        <v>39.47</v>
      </c>
      <c r="DO43">
        <v>0</v>
      </c>
      <c r="DP43">
        <v>162.5</v>
      </c>
      <c r="DQ43">
        <v>0</v>
      </c>
      <c r="DR43">
        <v>1120.2346153846149</v>
      </c>
      <c r="DS43">
        <v>15.21914530962853</v>
      </c>
      <c r="DT43">
        <v>400.63589823786339</v>
      </c>
      <c r="DU43">
        <v>22531.438461538459</v>
      </c>
      <c r="DV43">
        <v>15</v>
      </c>
      <c r="DW43">
        <v>1658418576.0999999</v>
      </c>
      <c r="DX43" t="s">
        <v>518</v>
      </c>
      <c r="DY43">
        <v>1658418574.5999999</v>
      </c>
      <c r="DZ43">
        <v>1658418576.0999999</v>
      </c>
      <c r="EA43">
        <v>28</v>
      </c>
      <c r="EB43">
        <v>-0.23200000000000001</v>
      </c>
      <c r="EC43">
        <v>-2.1000000000000001E-2</v>
      </c>
      <c r="ED43">
        <v>-1.756</v>
      </c>
      <c r="EE43">
        <v>0.38600000000000001</v>
      </c>
      <c r="EF43">
        <v>600</v>
      </c>
      <c r="EG43">
        <v>27</v>
      </c>
      <c r="EH43">
        <v>0.08</v>
      </c>
      <c r="EI43">
        <v>0.01</v>
      </c>
      <c r="EJ43">
        <v>41.79328295129357</v>
      </c>
      <c r="EK43">
        <v>-0.80374451005158865</v>
      </c>
      <c r="EL43">
        <v>0.1624365230667339</v>
      </c>
      <c r="EM43">
        <v>1</v>
      </c>
      <c r="EN43">
        <v>0.55067124763271791</v>
      </c>
      <c r="EO43">
        <v>6.7818511338968102E-2</v>
      </c>
      <c r="EP43">
        <v>1.560188426872349E-2</v>
      </c>
      <c r="EQ43">
        <v>1</v>
      </c>
      <c r="ER43">
        <v>2</v>
      </c>
      <c r="ES43">
        <v>2</v>
      </c>
      <c r="ET43" t="s">
        <v>384</v>
      </c>
      <c r="EU43">
        <v>2.96271</v>
      </c>
      <c r="EV43">
        <v>2.6991200000000002</v>
      </c>
      <c r="EW43">
        <v>0.121388</v>
      </c>
      <c r="EX43">
        <v>0.12845300000000001</v>
      </c>
      <c r="EY43">
        <v>0.14874100000000001</v>
      </c>
      <c r="EZ43">
        <v>0.122018</v>
      </c>
      <c r="FA43">
        <v>29877.4</v>
      </c>
      <c r="FB43">
        <v>19073.5</v>
      </c>
      <c r="FC43">
        <v>31925.8</v>
      </c>
      <c r="FD43">
        <v>25022.799999999999</v>
      </c>
      <c r="FE43">
        <v>37571.599999999999</v>
      </c>
      <c r="FF43">
        <v>38111.1</v>
      </c>
      <c r="FG43">
        <v>45837.4</v>
      </c>
      <c r="FH43">
        <v>45425.1</v>
      </c>
      <c r="FI43">
        <v>1.92635</v>
      </c>
      <c r="FJ43">
        <v>1.77885</v>
      </c>
      <c r="FK43">
        <v>3.5464799999999998E-2</v>
      </c>
      <c r="FL43">
        <v>0</v>
      </c>
      <c r="FM43">
        <v>31.4023</v>
      </c>
      <c r="FN43">
        <v>999.9</v>
      </c>
      <c r="FO43">
        <v>45.5</v>
      </c>
      <c r="FP43">
        <v>43.1</v>
      </c>
      <c r="FQ43">
        <v>40.227800000000002</v>
      </c>
      <c r="FR43">
        <v>64.268799999999999</v>
      </c>
      <c r="FS43">
        <v>17.287700000000001</v>
      </c>
      <c r="FT43">
        <v>1</v>
      </c>
      <c r="FU43">
        <v>0.49137199999999998</v>
      </c>
      <c r="FV43">
        <v>1.4739199999999999</v>
      </c>
      <c r="FW43">
        <v>20.221699999999998</v>
      </c>
      <c r="FX43">
        <v>5.2303199999999999</v>
      </c>
      <c r="FY43">
        <v>11.950900000000001</v>
      </c>
      <c r="FZ43">
        <v>4.9852499999999997</v>
      </c>
      <c r="GA43">
        <v>3.2899500000000002</v>
      </c>
      <c r="GB43">
        <v>4310.8999999999996</v>
      </c>
      <c r="GC43">
        <v>9999</v>
      </c>
      <c r="GD43">
        <v>9999</v>
      </c>
      <c r="GE43">
        <v>62.1</v>
      </c>
      <c r="GF43">
        <v>1.8669100000000001</v>
      </c>
      <c r="GG43">
        <v>1.8692</v>
      </c>
      <c r="GH43">
        <v>1.8669100000000001</v>
      </c>
      <c r="GI43">
        <v>1.8673500000000001</v>
      </c>
      <c r="GJ43">
        <v>1.86249</v>
      </c>
      <c r="GK43">
        <v>1.86521</v>
      </c>
      <c r="GL43">
        <v>1.86853</v>
      </c>
      <c r="GM43">
        <v>1.8689</v>
      </c>
      <c r="GN43">
        <v>5</v>
      </c>
      <c r="GO43">
        <v>0</v>
      </c>
      <c r="GP43">
        <v>0</v>
      </c>
      <c r="GQ43">
        <v>0</v>
      </c>
      <c r="GR43" t="s">
        <v>385</v>
      </c>
      <c r="GS43" t="s">
        <v>386</v>
      </c>
      <c r="GT43" t="s">
        <v>387</v>
      </c>
      <c r="GU43" t="s">
        <v>387</v>
      </c>
      <c r="GV43" t="s">
        <v>387</v>
      </c>
      <c r="GW43" t="s">
        <v>387</v>
      </c>
      <c r="GX43">
        <v>0</v>
      </c>
      <c r="GY43">
        <v>100</v>
      </c>
      <c r="GZ43">
        <v>100</v>
      </c>
      <c r="HA43">
        <v>-1.78</v>
      </c>
      <c r="HB43">
        <v>0.38550000000000001</v>
      </c>
      <c r="HC43">
        <v>-2.3131989859756179</v>
      </c>
      <c r="HD43">
        <v>1.6145137170229321E-3</v>
      </c>
      <c r="HE43">
        <v>-1.407043735234338E-6</v>
      </c>
      <c r="HF43">
        <v>4.3622850327847239E-10</v>
      </c>
      <c r="HG43">
        <v>0.38550499999999838</v>
      </c>
      <c r="HH43">
        <v>0</v>
      </c>
      <c r="HI43">
        <v>0</v>
      </c>
      <c r="HJ43">
        <v>0</v>
      </c>
      <c r="HK43">
        <v>2</v>
      </c>
      <c r="HL43">
        <v>2094</v>
      </c>
      <c r="HM43">
        <v>1</v>
      </c>
      <c r="HN43">
        <v>26</v>
      </c>
      <c r="HO43">
        <v>0.7</v>
      </c>
      <c r="HP43">
        <v>0.7</v>
      </c>
      <c r="HQ43">
        <v>1.47095</v>
      </c>
      <c r="HR43">
        <v>2.6159699999999999</v>
      </c>
      <c r="HS43">
        <v>1.4978</v>
      </c>
      <c r="HT43">
        <v>2.3022499999999999</v>
      </c>
      <c r="HU43">
        <v>1.49902</v>
      </c>
      <c r="HV43">
        <v>2.2412100000000001</v>
      </c>
      <c r="HW43">
        <v>46.181800000000003</v>
      </c>
      <c r="HX43">
        <v>23.7986</v>
      </c>
      <c r="HY43">
        <v>18</v>
      </c>
      <c r="HZ43">
        <v>507.67099999999999</v>
      </c>
      <c r="IA43">
        <v>449.96100000000001</v>
      </c>
      <c r="IB43">
        <v>29.3813</v>
      </c>
      <c r="IC43">
        <v>33.6053</v>
      </c>
      <c r="ID43">
        <v>30.000299999999999</v>
      </c>
      <c r="IE43">
        <v>33.495199999999997</v>
      </c>
      <c r="IF43">
        <v>33.420499999999997</v>
      </c>
      <c r="IG43">
        <v>29.460799999999999</v>
      </c>
      <c r="IH43">
        <v>39.379600000000003</v>
      </c>
      <c r="II43">
        <v>0</v>
      </c>
      <c r="IJ43">
        <v>29.386800000000001</v>
      </c>
      <c r="IK43">
        <v>600</v>
      </c>
      <c r="IL43">
        <v>27.865100000000002</v>
      </c>
      <c r="IM43">
        <v>99.627600000000001</v>
      </c>
      <c r="IN43">
        <v>100.569</v>
      </c>
    </row>
    <row r="44" spans="1:248" x14ac:dyDescent="0.3">
      <c r="A44">
        <v>28</v>
      </c>
      <c r="B44">
        <v>1658418759.5999999</v>
      </c>
      <c r="C44">
        <v>3850</v>
      </c>
      <c r="D44" t="s">
        <v>519</v>
      </c>
      <c r="E44" t="s">
        <v>520</v>
      </c>
      <c r="F44" t="s">
        <v>374</v>
      </c>
      <c r="G44" t="s">
        <v>465</v>
      </c>
      <c r="H44" t="s">
        <v>376</v>
      </c>
      <c r="I44" t="s">
        <v>465</v>
      </c>
      <c r="J44" t="s">
        <v>378</v>
      </c>
      <c r="K44">
        <f t="shared" si="0"/>
        <v>4.8076499648164042</v>
      </c>
      <c r="L44">
        <v>1658418759.5999999</v>
      </c>
      <c r="M44">
        <f t="shared" si="1"/>
        <v>6.614979957254079E-3</v>
      </c>
      <c r="N44">
        <f t="shared" si="2"/>
        <v>6.6149799572540786</v>
      </c>
      <c r="O44">
        <f t="shared" si="3"/>
        <v>50.24137564049672</v>
      </c>
      <c r="P44">
        <f t="shared" si="4"/>
        <v>733.87300000000005</v>
      </c>
      <c r="Q44">
        <f t="shared" si="5"/>
        <v>561.22602148332214</v>
      </c>
      <c r="R44">
        <f t="shared" si="6"/>
        <v>55.496160540700487</v>
      </c>
      <c r="S44">
        <f t="shared" si="7"/>
        <v>72.568149489654004</v>
      </c>
      <c r="T44">
        <f t="shared" si="8"/>
        <v>0.55047818597357301</v>
      </c>
      <c r="U44">
        <f>IF(LEFT(BW44,1)&lt;&gt;"0",IF(LEFT(BW44,1)="1",3,#REF!),$D$5+$E$5*(CM44*CF44/($K$5*1000))+$F$5*(CM44*CF44/($K$5*1000))*MAX(MIN(BU44,$J$5),$I$5)*MAX(MIN(BU44,$J$5),$I$5)+$G$5*MAX(MIN(BU44,$J$5),$I$5)*(CM44*CF44/($K$5*1000))+$H$5*(CM44*CF44/($K$5*1000))*(CM44*CF44/($K$5*1000)))</f>
        <v>2.9096617605800441</v>
      </c>
      <c r="V44">
        <f t="shared" si="9"/>
        <v>0.49849051392248467</v>
      </c>
      <c r="W44">
        <f t="shared" si="10"/>
        <v>0.31581730038858091</v>
      </c>
      <c r="X44">
        <f t="shared" si="11"/>
        <v>289.56429629208782</v>
      </c>
      <c r="Y44">
        <f t="shared" si="12"/>
        <v>32.858155570758072</v>
      </c>
      <c r="Z44">
        <f t="shared" si="13"/>
        <v>32.015599999999999</v>
      </c>
      <c r="AA44">
        <f t="shared" si="14"/>
        <v>4.7793010988638116</v>
      </c>
      <c r="AB44">
        <f t="shared" si="15"/>
        <v>70.225077590945261</v>
      </c>
      <c r="AC44">
        <f t="shared" si="16"/>
        <v>3.5221914428610002</v>
      </c>
      <c r="AD44">
        <f t="shared" si="17"/>
        <v>5.0155750106499664</v>
      </c>
      <c r="AE44">
        <f t="shared" si="18"/>
        <v>1.2571096560028114</v>
      </c>
      <c r="AF44">
        <f t="shared" si="19"/>
        <v>-291.72061611490489</v>
      </c>
      <c r="AG44">
        <f t="shared" si="20"/>
        <v>134.16722024056548</v>
      </c>
      <c r="AH44">
        <f t="shared" si="21"/>
        <v>10.502859861894859</v>
      </c>
      <c r="AI44">
        <f t="shared" si="22"/>
        <v>142.51376027964329</v>
      </c>
      <c r="AJ44">
        <v>0</v>
      </c>
      <c r="AK44">
        <v>0</v>
      </c>
      <c r="AL44">
        <f t="shared" si="23"/>
        <v>1</v>
      </c>
      <c r="AM44">
        <f t="shared" si="24"/>
        <v>0</v>
      </c>
      <c r="AN44">
        <f t="shared" si="25"/>
        <v>51274.67951254455</v>
      </c>
      <c r="AO44" t="s">
        <v>379</v>
      </c>
      <c r="AP44">
        <v>10238.9</v>
      </c>
      <c r="AQ44">
        <v>302.21199999999999</v>
      </c>
      <c r="AR44">
        <v>4052.3</v>
      </c>
      <c r="AS44">
        <f t="shared" si="26"/>
        <v>0.92542210596451402</v>
      </c>
      <c r="AT44">
        <v>-0.32343011824092421</v>
      </c>
      <c r="AU44" t="s">
        <v>521</v>
      </c>
      <c r="AV44">
        <v>10323.299999999999</v>
      </c>
      <c r="AW44">
        <v>1182.0068000000001</v>
      </c>
      <c r="AX44">
        <v>1975.19</v>
      </c>
      <c r="AY44">
        <f t="shared" si="27"/>
        <v>0.40157311448518873</v>
      </c>
      <c r="AZ44">
        <v>0.5</v>
      </c>
      <c r="BA44">
        <f t="shared" si="28"/>
        <v>1513.176000151341</v>
      </c>
      <c r="BB44">
        <f t="shared" si="29"/>
        <v>50.24137564049672</v>
      </c>
      <c r="BC44">
        <f t="shared" si="30"/>
        <v>303.82539957250719</v>
      </c>
      <c r="BD44">
        <f t="shared" si="31"/>
        <v>3.3416341359947803E-2</v>
      </c>
      <c r="BE44">
        <f t="shared" si="32"/>
        <v>1.0516000992309602</v>
      </c>
      <c r="BF44">
        <f t="shared" si="33"/>
        <v>280.23431014888354</v>
      </c>
      <c r="BG44" t="s">
        <v>522</v>
      </c>
      <c r="BH44">
        <v>746.63</v>
      </c>
      <c r="BI44">
        <f t="shared" si="34"/>
        <v>746.63</v>
      </c>
      <c r="BJ44">
        <f t="shared" si="35"/>
        <v>0.62199585862625884</v>
      </c>
      <c r="BK44">
        <f t="shared" si="36"/>
        <v>0.64562023832779836</v>
      </c>
      <c r="BL44">
        <f t="shared" si="37"/>
        <v>0.62834765720716224</v>
      </c>
      <c r="BM44">
        <f t="shared" si="38"/>
        <v>0.47411454304838435</v>
      </c>
      <c r="BN44">
        <f t="shared" si="39"/>
        <v>0.55388300221221476</v>
      </c>
      <c r="BO44">
        <f t="shared" si="40"/>
        <v>0.40781443773646991</v>
      </c>
      <c r="BP44">
        <f t="shared" si="41"/>
        <v>0.59218556226353014</v>
      </c>
      <c r="BQ44">
        <f t="shared" si="42"/>
        <v>1799.99</v>
      </c>
      <c r="BR44">
        <f t="shared" si="43"/>
        <v>1513.176000151341</v>
      </c>
      <c r="BS44">
        <f t="shared" si="44"/>
        <v>0.8406580037396546</v>
      </c>
      <c r="BT44">
        <f t="shared" si="45"/>
        <v>0.16086994721753334</v>
      </c>
      <c r="BU44">
        <v>6</v>
      </c>
      <c r="BV44">
        <v>0.5</v>
      </c>
      <c r="BW44" t="s">
        <v>382</v>
      </c>
      <c r="BX44">
        <v>1658418759.5999999</v>
      </c>
      <c r="BY44">
        <v>733.87300000000005</v>
      </c>
      <c r="BZ44">
        <v>799.94899999999996</v>
      </c>
      <c r="CA44">
        <v>35.619500000000002</v>
      </c>
      <c r="CB44">
        <v>27.968800000000002</v>
      </c>
      <c r="CC44">
        <v>735.65800000000002</v>
      </c>
      <c r="CD44">
        <v>35.232999999999997</v>
      </c>
      <c r="CE44">
        <v>500.29599999999999</v>
      </c>
      <c r="CF44">
        <v>98.783699999999996</v>
      </c>
      <c r="CG44">
        <v>0.10009800000000001</v>
      </c>
      <c r="CH44">
        <v>32.870899999999999</v>
      </c>
      <c r="CI44">
        <v>32.015599999999999</v>
      </c>
      <c r="CJ44">
        <v>999.9</v>
      </c>
      <c r="CK44">
        <v>0</v>
      </c>
      <c r="CL44">
        <v>0</v>
      </c>
      <c r="CM44">
        <v>10008.799999999999</v>
      </c>
      <c r="CN44">
        <v>0</v>
      </c>
      <c r="CO44">
        <v>1.91117E-3</v>
      </c>
      <c r="CP44">
        <v>-66.076499999999996</v>
      </c>
      <c r="CQ44">
        <v>760.97799999999995</v>
      </c>
      <c r="CR44">
        <v>822.96699999999998</v>
      </c>
      <c r="CS44">
        <v>7.65062</v>
      </c>
      <c r="CT44">
        <v>799.94899999999996</v>
      </c>
      <c r="CU44">
        <v>27.968800000000002</v>
      </c>
      <c r="CV44">
        <v>3.5186199999999999</v>
      </c>
      <c r="CW44">
        <v>2.7628599999999999</v>
      </c>
      <c r="CX44">
        <v>26.709900000000001</v>
      </c>
      <c r="CY44">
        <v>22.663900000000002</v>
      </c>
      <c r="CZ44">
        <v>1799.99</v>
      </c>
      <c r="DA44">
        <v>0.97800600000000004</v>
      </c>
      <c r="DB44">
        <v>2.1994199999999998E-2</v>
      </c>
      <c r="DC44">
        <v>0</v>
      </c>
      <c r="DD44">
        <v>1183.53</v>
      </c>
      <c r="DE44">
        <v>4.9997699999999998</v>
      </c>
      <c r="DF44">
        <v>23692.2</v>
      </c>
      <c r="DG44">
        <v>15784.4</v>
      </c>
      <c r="DH44">
        <v>44.5</v>
      </c>
      <c r="DI44">
        <v>45.75</v>
      </c>
      <c r="DJ44">
        <v>44.125</v>
      </c>
      <c r="DK44">
        <v>44.561999999999998</v>
      </c>
      <c r="DL44">
        <v>45.5</v>
      </c>
      <c r="DM44">
        <v>1755.51</v>
      </c>
      <c r="DN44">
        <v>39.479999999999997</v>
      </c>
      <c r="DO44">
        <v>0</v>
      </c>
      <c r="DP44">
        <v>140.60000014305109</v>
      </c>
      <c r="DQ44">
        <v>0</v>
      </c>
      <c r="DR44">
        <v>1182.0068000000001</v>
      </c>
      <c r="DS44">
        <v>13.615384602316441</v>
      </c>
      <c r="DT44">
        <v>266.88461512215929</v>
      </c>
      <c r="DU44">
        <v>23650.98</v>
      </c>
      <c r="DV44">
        <v>15</v>
      </c>
      <c r="DW44">
        <v>1658418717.0999999</v>
      </c>
      <c r="DX44" t="s">
        <v>523</v>
      </c>
      <c r="DY44">
        <v>1658418716.5999999</v>
      </c>
      <c r="DZ44">
        <v>1658418717.0999999</v>
      </c>
      <c r="EA44">
        <v>29</v>
      </c>
      <c r="EB44">
        <v>-7.0999999999999994E-2</v>
      </c>
      <c r="EC44">
        <v>1E-3</v>
      </c>
      <c r="ED44">
        <v>-1.77</v>
      </c>
      <c r="EE44">
        <v>0.38600000000000001</v>
      </c>
      <c r="EF44">
        <v>800</v>
      </c>
      <c r="EG44">
        <v>27</v>
      </c>
      <c r="EH44">
        <v>0.1</v>
      </c>
      <c r="EI44">
        <v>0.01</v>
      </c>
      <c r="EJ44">
        <v>50.334700966793918</v>
      </c>
      <c r="EK44">
        <v>-0.51852840482443419</v>
      </c>
      <c r="EL44">
        <v>0.12939882326619259</v>
      </c>
      <c r="EM44">
        <v>1</v>
      </c>
      <c r="EN44">
        <v>0.55233495643981023</v>
      </c>
      <c r="EO44">
        <v>2.6557336516405079E-2</v>
      </c>
      <c r="EP44">
        <v>1.0457356842495919E-2</v>
      </c>
      <c r="EQ44">
        <v>1</v>
      </c>
      <c r="ER44">
        <v>2</v>
      </c>
      <c r="ES44">
        <v>2</v>
      </c>
      <c r="ET44" t="s">
        <v>384</v>
      </c>
      <c r="EU44">
        <v>2.9630700000000001</v>
      </c>
      <c r="EV44">
        <v>2.6994099999999999</v>
      </c>
      <c r="EW44">
        <v>0.14929400000000001</v>
      </c>
      <c r="EX44">
        <v>0.15648200000000001</v>
      </c>
      <c r="EY44">
        <v>0.148921</v>
      </c>
      <c r="EZ44">
        <v>0.122295</v>
      </c>
      <c r="FA44">
        <v>28925.3</v>
      </c>
      <c r="FB44">
        <v>18458</v>
      </c>
      <c r="FC44">
        <v>31924</v>
      </c>
      <c r="FD44">
        <v>25021.5</v>
      </c>
      <c r="FE44">
        <v>37562</v>
      </c>
      <c r="FF44">
        <v>38097.1</v>
      </c>
      <c r="FG44">
        <v>45835</v>
      </c>
      <c r="FH44">
        <v>45422.5</v>
      </c>
      <c r="FI44">
        <v>1.9262999999999999</v>
      </c>
      <c r="FJ44">
        <v>1.7794300000000001</v>
      </c>
      <c r="FK44">
        <v>3.6321600000000002E-2</v>
      </c>
      <c r="FL44">
        <v>0</v>
      </c>
      <c r="FM44">
        <v>31.426200000000001</v>
      </c>
      <c r="FN44">
        <v>999.9</v>
      </c>
      <c r="FO44">
        <v>44.5</v>
      </c>
      <c r="FP44">
        <v>43.2</v>
      </c>
      <c r="FQ44">
        <v>39.546900000000001</v>
      </c>
      <c r="FR44">
        <v>64.118799999999993</v>
      </c>
      <c r="FS44">
        <v>16.967099999999999</v>
      </c>
      <c r="FT44">
        <v>1</v>
      </c>
      <c r="FU44">
        <v>0.49342999999999998</v>
      </c>
      <c r="FV44">
        <v>1.64238</v>
      </c>
      <c r="FW44">
        <v>20.219799999999999</v>
      </c>
      <c r="FX44">
        <v>5.2330100000000002</v>
      </c>
      <c r="FY44">
        <v>11.9503</v>
      </c>
      <c r="FZ44">
        <v>4.9855999999999998</v>
      </c>
      <c r="GA44">
        <v>3.2898800000000001</v>
      </c>
      <c r="GB44">
        <v>4313.8</v>
      </c>
      <c r="GC44">
        <v>9999</v>
      </c>
      <c r="GD44">
        <v>9999</v>
      </c>
      <c r="GE44">
        <v>62.2</v>
      </c>
      <c r="GF44">
        <v>1.86687</v>
      </c>
      <c r="GG44">
        <v>1.86917</v>
      </c>
      <c r="GH44">
        <v>1.8668499999999999</v>
      </c>
      <c r="GI44">
        <v>1.8672299999999999</v>
      </c>
      <c r="GJ44">
        <v>1.86239</v>
      </c>
      <c r="GK44">
        <v>1.86511</v>
      </c>
      <c r="GL44">
        <v>1.86846</v>
      </c>
      <c r="GM44">
        <v>1.8688499999999999</v>
      </c>
      <c r="GN44">
        <v>5</v>
      </c>
      <c r="GO44">
        <v>0</v>
      </c>
      <c r="GP44">
        <v>0</v>
      </c>
      <c r="GQ44">
        <v>0</v>
      </c>
      <c r="GR44" t="s">
        <v>385</v>
      </c>
      <c r="GS44" t="s">
        <v>386</v>
      </c>
      <c r="GT44" t="s">
        <v>387</v>
      </c>
      <c r="GU44" t="s">
        <v>387</v>
      </c>
      <c r="GV44" t="s">
        <v>387</v>
      </c>
      <c r="GW44" t="s">
        <v>387</v>
      </c>
      <c r="GX44">
        <v>0</v>
      </c>
      <c r="GY44">
        <v>100</v>
      </c>
      <c r="GZ44">
        <v>100</v>
      </c>
      <c r="HA44">
        <v>-1.7849999999999999</v>
      </c>
      <c r="HB44">
        <v>0.38650000000000001</v>
      </c>
      <c r="HC44">
        <v>-2.384781812215941</v>
      </c>
      <c r="HD44">
        <v>1.6145137170229321E-3</v>
      </c>
      <c r="HE44">
        <v>-1.407043735234338E-6</v>
      </c>
      <c r="HF44">
        <v>4.3622850327847239E-10</v>
      </c>
      <c r="HG44">
        <v>0.38650000000000001</v>
      </c>
      <c r="HH44">
        <v>0</v>
      </c>
      <c r="HI44">
        <v>0</v>
      </c>
      <c r="HJ44">
        <v>0</v>
      </c>
      <c r="HK44">
        <v>2</v>
      </c>
      <c r="HL44">
        <v>2094</v>
      </c>
      <c r="HM44">
        <v>1</v>
      </c>
      <c r="HN44">
        <v>26</v>
      </c>
      <c r="HO44">
        <v>0.7</v>
      </c>
      <c r="HP44">
        <v>0.7</v>
      </c>
      <c r="HQ44">
        <v>1.8591299999999999</v>
      </c>
      <c r="HR44">
        <v>2.6000999999999999</v>
      </c>
      <c r="HS44">
        <v>1.4978</v>
      </c>
      <c r="HT44">
        <v>2.3034699999999999</v>
      </c>
      <c r="HU44">
        <v>1.49902</v>
      </c>
      <c r="HV44">
        <v>2.3962400000000001</v>
      </c>
      <c r="HW44">
        <v>46.036700000000003</v>
      </c>
      <c r="HX44">
        <v>23.833600000000001</v>
      </c>
      <c r="HY44">
        <v>18</v>
      </c>
      <c r="HZ44">
        <v>507.86700000000002</v>
      </c>
      <c r="IA44">
        <v>450.55599999999998</v>
      </c>
      <c r="IB44">
        <v>29.463699999999999</v>
      </c>
      <c r="IC44">
        <v>33.626300000000001</v>
      </c>
      <c r="ID44">
        <v>30.0001</v>
      </c>
      <c r="IE44">
        <v>33.524999999999999</v>
      </c>
      <c r="IF44">
        <v>33.453200000000002</v>
      </c>
      <c r="IG44">
        <v>37.209600000000002</v>
      </c>
      <c r="IH44">
        <v>38.039099999999998</v>
      </c>
      <c r="II44">
        <v>0</v>
      </c>
      <c r="IJ44">
        <v>29.4452</v>
      </c>
      <c r="IK44">
        <v>800</v>
      </c>
      <c r="IL44">
        <v>27.917000000000002</v>
      </c>
      <c r="IM44">
        <v>99.622299999999996</v>
      </c>
      <c r="IN44">
        <v>100.56399999999999</v>
      </c>
    </row>
    <row r="45" spans="1:248" x14ac:dyDescent="0.3">
      <c r="A45">
        <v>29</v>
      </c>
      <c r="B45">
        <v>1658418904.5999999</v>
      </c>
      <c r="C45">
        <v>3995</v>
      </c>
      <c r="D45" t="s">
        <v>524</v>
      </c>
      <c r="E45" t="s">
        <v>525</v>
      </c>
      <c r="F45" t="s">
        <v>374</v>
      </c>
      <c r="G45" t="s">
        <v>465</v>
      </c>
      <c r="H45" t="s">
        <v>376</v>
      </c>
      <c r="I45" t="s">
        <v>465</v>
      </c>
      <c r="J45" t="s">
        <v>378</v>
      </c>
      <c r="K45">
        <f t="shared" si="0"/>
        <v>4.1564251718996488</v>
      </c>
      <c r="L45">
        <v>1658418904.5999999</v>
      </c>
      <c r="M45">
        <f t="shared" si="1"/>
        <v>6.5439402430174038E-3</v>
      </c>
      <c r="N45">
        <f t="shared" si="2"/>
        <v>6.5439402430174036</v>
      </c>
      <c r="O45">
        <f t="shared" si="3"/>
        <v>55.039114023621124</v>
      </c>
      <c r="P45">
        <f t="shared" si="4"/>
        <v>926.87</v>
      </c>
      <c r="Q45">
        <f t="shared" si="5"/>
        <v>730.72079048905516</v>
      </c>
      <c r="R45">
        <f t="shared" si="6"/>
        <v>72.255919460709322</v>
      </c>
      <c r="S45">
        <f t="shared" si="7"/>
        <v>91.65175665212</v>
      </c>
      <c r="T45">
        <f t="shared" si="8"/>
        <v>0.5362375949591347</v>
      </c>
      <c r="U45">
        <f>IF(LEFT(BW45,1)&lt;&gt;"0",IF(LEFT(BW45,1)="1",3,#REF!),$D$5+$E$5*(CM45*CF45/($K$5*1000))+$F$5*(CM45*CF45/($K$5*1000))*MAX(MIN(BU45,$J$5),$I$5)*MAX(MIN(BU45,$J$5),$I$5)+$G$5*MAX(MIN(BU45,$J$5),$I$5)*(CM45*CF45/($K$5*1000))+$H$5*(CM45*CF45/($K$5*1000))*(CM45*CF45/($K$5*1000)))</f>
        <v>2.903843704252866</v>
      </c>
      <c r="V45">
        <f t="shared" si="9"/>
        <v>0.48668640038644284</v>
      </c>
      <c r="W45">
        <f t="shared" si="10"/>
        <v>0.30824850997126024</v>
      </c>
      <c r="X45">
        <f t="shared" si="11"/>
        <v>289.57387229207808</v>
      </c>
      <c r="Y45">
        <f t="shared" si="12"/>
        <v>32.87303900056618</v>
      </c>
      <c r="Z45">
        <f t="shared" si="13"/>
        <v>32.031999999999996</v>
      </c>
      <c r="AA45">
        <f t="shared" si="14"/>
        <v>4.7837387675749588</v>
      </c>
      <c r="AB45">
        <f t="shared" si="15"/>
        <v>69.995054742801017</v>
      </c>
      <c r="AC45">
        <f t="shared" si="16"/>
        <v>3.5099240007732</v>
      </c>
      <c r="AD45">
        <f t="shared" si="17"/>
        <v>5.0145314032120183</v>
      </c>
      <c r="AE45">
        <f t="shared" si="18"/>
        <v>1.2738147668017588</v>
      </c>
      <c r="AF45">
        <f t="shared" si="19"/>
        <v>-288.5877647170675</v>
      </c>
      <c r="AG45">
        <f t="shared" si="20"/>
        <v>130.75224859373003</v>
      </c>
      <c r="AH45">
        <f t="shared" si="21"/>
        <v>10.25667586026759</v>
      </c>
      <c r="AI45">
        <f t="shared" si="22"/>
        <v>141.9950320290082</v>
      </c>
      <c r="AJ45">
        <v>0</v>
      </c>
      <c r="AK45">
        <v>0</v>
      </c>
      <c r="AL45">
        <f t="shared" si="23"/>
        <v>1</v>
      </c>
      <c r="AM45">
        <f t="shared" si="24"/>
        <v>0</v>
      </c>
      <c r="AN45">
        <f t="shared" si="25"/>
        <v>51111.705146412118</v>
      </c>
      <c r="AO45" t="s">
        <v>379</v>
      </c>
      <c r="AP45">
        <v>10238.9</v>
      </c>
      <c r="AQ45">
        <v>302.21199999999999</v>
      </c>
      <c r="AR45">
        <v>4052.3</v>
      </c>
      <c r="AS45">
        <f t="shared" si="26"/>
        <v>0.92542210596451402</v>
      </c>
      <c r="AT45">
        <v>-0.32343011824092421</v>
      </c>
      <c r="AU45" t="s">
        <v>526</v>
      </c>
      <c r="AV45">
        <v>10323.9</v>
      </c>
      <c r="AW45">
        <v>1192.71</v>
      </c>
      <c r="AX45">
        <v>2014.68</v>
      </c>
      <c r="AY45">
        <f t="shared" si="27"/>
        <v>0.40799035082494495</v>
      </c>
      <c r="AZ45">
        <v>0.5</v>
      </c>
      <c r="BA45">
        <f t="shared" si="28"/>
        <v>1513.2264001513356</v>
      </c>
      <c r="BB45">
        <f t="shared" si="29"/>
        <v>55.039114023621124</v>
      </c>
      <c r="BC45">
        <f t="shared" si="30"/>
        <v>308.69088493765599</v>
      </c>
      <c r="BD45">
        <f t="shared" si="31"/>
        <v>3.6585764123812085E-2</v>
      </c>
      <c r="BE45">
        <f t="shared" si="32"/>
        <v>1.011386423650406</v>
      </c>
      <c r="BF45">
        <f t="shared" si="33"/>
        <v>281.01580159362669</v>
      </c>
      <c r="BG45" t="s">
        <v>527</v>
      </c>
      <c r="BH45">
        <v>751.57</v>
      </c>
      <c r="BI45">
        <f t="shared" si="34"/>
        <v>751.57</v>
      </c>
      <c r="BJ45">
        <f t="shared" si="35"/>
        <v>0.62695316377787047</v>
      </c>
      <c r="BK45">
        <f t="shared" si="36"/>
        <v>0.65075092430587989</v>
      </c>
      <c r="BL45">
        <f t="shared" si="37"/>
        <v>0.61732404649880479</v>
      </c>
      <c r="BM45">
        <f t="shared" si="38"/>
        <v>0.47999145093514156</v>
      </c>
      <c r="BN45">
        <f t="shared" si="39"/>
        <v>0.54335258265939357</v>
      </c>
      <c r="BO45">
        <f t="shared" si="40"/>
        <v>0.41006185257151373</v>
      </c>
      <c r="BP45">
        <f t="shared" si="41"/>
        <v>0.58993814742848627</v>
      </c>
      <c r="BQ45">
        <f t="shared" si="42"/>
        <v>1800.05</v>
      </c>
      <c r="BR45">
        <f t="shared" si="43"/>
        <v>1513.2264001513356</v>
      </c>
      <c r="BS45">
        <f t="shared" si="44"/>
        <v>0.84065798180680296</v>
      </c>
      <c r="BT45">
        <f t="shared" si="45"/>
        <v>0.16086990488712985</v>
      </c>
      <c r="BU45">
        <v>6</v>
      </c>
      <c r="BV45">
        <v>0.5</v>
      </c>
      <c r="BW45" t="s">
        <v>382</v>
      </c>
      <c r="BX45">
        <v>1658418904.5999999</v>
      </c>
      <c r="BY45">
        <v>926.87</v>
      </c>
      <c r="BZ45">
        <v>1000.18</v>
      </c>
      <c r="CA45">
        <v>35.495699999999999</v>
      </c>
      <c r="CB45">
        <v>27.923300000000001</v>
      </c>
      <c r="CC45">
        <v>928.83299999999997</v>
      </c>
      <c r="CD45">
        <v>35.0959</v>
      </c>
      <c r="CE45">
        <v>500.10500000000002</v>
      </c>
      <c r="CF45">
        <v>98.782700000000006</v>
      </c>
      <c r="CG45">
        <v>0.10037600000000001</v>
      </c>
      <c r="CH45">
        <v>32.867199999999997</v>
      </c>
      <c r="CI45">
        <v>32.031999999999996</v>
      </c>
      <c r="CJ45">
        <v>999.9</v>
      </c>
      <c r="CK45">
        <v>0</v>
      </c>
      <c r="CL45">
        <v>0</v>
      </c>
      <c r="CM45">
        <v>9975.6200000000008</v>
      </c>
      <c r="CN45">
        <v>0</v>
      </c>
      <c r="CO45">
        <v>1.91117E-3</v>
      </c>
      <c r="CP45">
        <v>-73.309200000000004</v>
      </c>
      <c r="CQ45">
        <v>960.98099999999999</v>
      </c>
      <c r="CR45">
        <v>1028.9100000000001</v>
      </c>
      <c r="CS45">
        <v>7.5724099999999996</v>
      </c>
      <c r="CT45">
        <v>1000.18</v>
      </c>
      <c r="CU45">
        <v>27.923300000000001</v>
      </c>
      <c r="CV45">
        <v>3.5063599999999999</v>
      </c>
      <c r="CW45">
        <v>2.7583299999999999</v>
      </c>
      <c r="CX45">
        <v>26.650600000000001</v>
      </c>
      <c r="CY45">
        <v>22.636800000000001</v>
      </c>
      <c r="CZ45">
        <v>1800.05</v>
      </c>
      <c r="DA45">
        <v>0.97800600000000004</v>
      </c>
      <c r="DB45">
        <v>2.1994199999999998E-2</v>
      </c>
      <c r="DC45">
        <v>0</v>
      </c>
      <c r="DD45">
        <v>1193.29</v>
      </c>
      <c r="DE45">
        <v>4.9997699999999998</v>
      </c>
      <c r="DF45">
        <v>23846.9</v>
      </c>
      <c r="DG45">
        <v>15785</v>
      </c>
      <c r="DH45">
        <v>44.436999999999998</v>
      </c>
      <c r="DI45">
        <v>45.75</v>
      </c>
      <c r="DJ45">
        <v>44.125</v>
      </c>
      <c r="DK45">
        <v>44.561999999999998</v>
      </c>
      <c r="DL45">
        <v>45.436999999999998</v>
      </c>
      <c r="DM45">
        <v>1755.57</v>
      </c>
      <c r="DN45">
        <v>39.479999999999997</v>
      </c>
      <c r="DO45">
        <v>0</v>
      </c>
      <c r="DP45">
        <v>144.79999995231631</v>
      </c>
      <c r="DQ45">
        <v>0</v>
      </c>
      <c r="DR45">
        <v>1192.71</v>
      </c>
      <c r="DS45">
        <v>8.1230769218866143</v>
      </c>
      <c r="DT45">
        <v>45.059828845345827</v>
      </c>
      <c r="DU45">
        <v>23837.830769230772</v>
      </c>
      <c r="DV45">
        <v>15</v>
      </c>
      <c r="DW45">
        <v>1658418862.0999999</v>
      </c>
      <c r="DX45" t="s">
        <v>528</v>
      </c>
      <c r="DY45">
        <v>1658418862.0999999</v>
      </c>
      <c r="DZ45">
        <v>1658418861.0999999</v>
      </c>
      <c r="EA45">
        <v>30</v>
      </c>
      <c r="EB45">
        <v>-0.21199999999999999</v>
      </c>
      <c r="EC45">
        <v>1.2999999999999999E-2</v>
      </c>
      <c r="ED45">
        <v>-1.954</v>
      </c>
      <c r="EE45">
        <v>0.4</v>
      </c>
      <c r="EF45">
        <v>1000</v>
      </c>
      <c r="EG45">
        <v>28</v>
      </c>
      <c r="EH45">
        <v>0.08</v>
      </c>
      <c r="EI45">
        <v>0.01</v>
      </c>
      <c r="EJ45">
        <v>54.835177227727819</v>
      </c>
      <c r="EK45">
        <v>-0.55148590545775167</v>
      </c>
      <c r="EL45">
        <v>0.17699797294975481</v>
      </c>
      <c r="EM45">
        <v>1</v>
      </c>
      <c r="EN45">
        <v>0.54851213055352499</v>
      </c>
      <c r="EO45">
        <v>-1.188162163438136E-2</v>
      </c>
      <c r="EP45">
        <v>8.3410702453737325E-3</v>
      </c>
      <c r="EQ45">
        <v>1</v>
      </c>
      <c r="ER45">
        <v>2</v>
      </c>
      <c r="ES45">
        <v>2</v>
      </c>
      <c r="ET45" t="s">
        <v>384</v>
      </c>
      <c r="EU45">
        <v>2.96252</v>
      </c>
      <c r="EV45">
        <v>2.6993999999999998</v>
      </c>
      <c r="EW45">
        <v>0.17438999999999999</v>
      </c>
      <c r="EX45">
        <v>0.18116599999999999</v>
      </c>
      <c r="EY45">
        <v>0.14851700000000001</v>
      </c>
      <c r="EZ45">
        <v>0.122146</v>
      </c>
      <c r="FA45">
        <v>28065.7</v>
      </c>
      <c r="FB45">
        <v>17915</v>
      </c>
      <c r="FC45">
        <v>31919.200000000001</v>
      </c>
      <c r="FD45">
        <v>25019.5</v>
      </c>
      <c r="FE45">
        <v>37575.1</v>
      </c>
      <c r="FF45">
        <v>38100.800000000003</v>
      </c>
      <c r="FG45">
        <v>45828.800000000003</v>
      </c>
      <c r="FH45">
        <v>45419.1</v>
      </c>
      <c r="FI45">
        <v>1.9258200000000001</v>
      </c>
      <c r="FJ45">
        <v>1.7799499999999999</v>
      </c>
      <c r="FK45">
        <v>3.4831500000000001E-2</v>
      </c>
      <c r="FL45">
        <v>0</v>
      </c>
      <c r="FM45">
        <v>31.466799999999999</v>
      </c>
      <c r="FN45">
        <v>999.9</v>
      </c>
      <c r="FO45">
        <v>43.7</v>
      </c>
      <c r="FP45">
        <v>43.3</v>
      </c>
      <c r="FQ45">
        <v>39.043300000000002</v>
      </c>
      <c r="FR45">
        <v>64.198700000000002</v>
      </c>
      <c r="FS45">
        <v>17.728400000000001</v>
      </c>
      <c r="FT45">
        <v>1</v>
      </c>
      <c r="FU45">
        <v>0.49752999999999997</v>
      </c>
      <c r="FV45">
        <v>1.79179</v>
      </c>
      <c r="FW45">
        <v>20.218599999999999</v>
      </c>
      <c r="FX45">
        <v>5.2331599999999998</v>
      </c>
      <c r="FY45">
        <v>11.952299999999999</v>
      </c>
      <c r="FZ45">
        <v>4.9858000000000002</v>
      </c>
      <c r="GA45">
        <v>3.28993</v>
      </c>
      <c r="GB45">
        <v>4316.7</v>
      </c>
      <c r="GC45">
        <v>9999</v>
      </c>
      <c r="GD45">
        <v>9999</v>
      </c>
      <c r="GE45">
        <v>62.2</v>
      </c>
      <c r="GF45">
        <v>1.8668100000000001</v>
      </c>
      <c r="GG45">
        <v>1.86913</v>
      </c>
      <c r="GH45">
        <v>1.8668</v>
      </c>
      <c r="GI45">
        <v>1.8672200000000001</v>
      </c>
      <c r="GJ45">
        <v>1.86236</v>
      </c>
      <c r="GK45">
        <v>1.8650800000000001</v>
      </c>
      <c r="GL45">
        <v>1.86843</v>
      </c>
      <c r="GM45">
        <v>1.8688400000000001</v>
      </c>
      <c r="GN45">
        <v>5</v>
      </c>
      <c r="GO45">
        <v>0</v>
      </c>
      <c r="GP45">
        <v>0</v>
      </c>
      <c r="GQ45">
        <v>0</v>
      </c>
      <c r="GR45" t="s">
        <v>385</v>
      </c>
      <c r="GS45" t="s">
        <v>386</v>
      </c>
      <c r="GT45" t="s">
        <v>387</v>
      </c>
      <c r="GU45" t="s">
        <v>387</v>
      </c>
      <c r="GV45" t="s">
        <v>387</v>
      </c>
      <c r="GW45" t="s">
        <v>387</v>
      </c>
      <c r="GX45">
        <v>0</v>
      </c>
      <c r="GY45">
        <v>100</v>
      </c>
      <c r="GZ45">
        <v>100</v>
      </c>
      <c r="HA45">
        <v>-1.9630000000000001</v>
      </c>
      <c r="HB45">
        <v>0.39979999999999999</v>
      </c>
      <c r="HC45">
        <v>-2.5977608822195561</v>
      </c>
      <c r="HD45">
        <v>1.6145137170229321E-3</v>
      </c>
      <c r="HE45">
        <v>-1.407043735234338E-6</v>
      </c>
      <c r="HF45">
        <v>4.3622850327847239E-10</v>
      </c>
      <c r="HG45">
        <v>0.39975000000000799</v>
      </c>
      <c r="HH45">
        <v>0</v>
      </c>
      <c r="HI45">
        <v>0</v>
      </c>
      <c r="HJ45">
        <v>0</v>
      </c>
      <c r="HK45">
        <v>2</v>
      </c>
      <c r="HL45">
        <v>2094</v>
      </c>
      <c r="HM45">
        <v>1</v>
      </c>
      <c r="HN45">
        <v>26</v>
      </c>
      <c r="HO45">
        <v>0.7</v>
      </c>
      <c r="HP45">
        <v>0.7</v>
      </c>
      <c r="HQ45">
        <v>2.2302200000000001</v>
      </c>
      <c r="HR45">
        <v>2.5854499999999998</v>
      </c>
      <c r="HS45">
        <v>1.4978</v>
      </c>
      <c r="HT45">
        <v>2.3046899999999999</v>
      </c>
      <c r="HU45">
        <v>1.49902</v>
      </c>
      <c r="HV45">
        <v>2.4145500000000002</v>
      </c>
      <c r="HW45">
        <v>45.9499</v>
      </c>
      <c r="HX45">
        <v>23.8598</v>
      </c>
      <c r="HY45">
        <v>18</v>
      </c>
      <c r="HZ45">
        <v>507.875</v>
      </c>
      <c r="IA45">
        <v>451.173</v>
      </c>
      <c r="IB45">
        <v>29.305499999999999</v>
      </c>
      <c r="IC45">
        <v>33.668700000000001</v>
      </c>
      <c r="ID45">
        <v>30.000399999999999</v>
      </c>
      <c r="IE45">
        <v>33.567100000000003</v>
      </c>
      <c r="IF45">
        <v>33.493400000000001</v>
      </c>
      <c r="IG45">
        <v>44.630499999999998</v>
      </c>
      <c r="IH45">
        <v>37.183500000000002</v>
      </c>
      <c r="II45">
        <v>0</v>
      </c>
      <c r="IJ45">
        <v>29.282399999999999</v>
      </c>
      <c r="IK45">
        <v>1000</v>
      </c>
      <c r="IL45">
        <v>28.0091</v>
      </c>
      <c r="IM45">
        <v>99.608199999999997</v>
      </c>
      <c r="IN45">
        <v>100.556</v>
      </c>
    </row>
    <row r="46" spans="1:248" x14ac:dyDescent="0.3">
      <c r="A46">
        <v>30</v>
      </c>
      <c r="B46">
        <v>1658419023.5999999</v>
      </c>
      <c r="C46">
        <v>4114</v>
      </c>
      <c r="D46" t="s">
        <v>529</v>
      </c>
      <c r="E46" t="s">
        <v>530</v>
      </c>
      <c r="F46" t="s">
        <v>374</v>
      </c>
      <c r="G46" t="s">
        <v>465</v>
      </c>
      <c r="H46" t="s">
        <v>376</v>
      </c>
      <c r="I46" t="s">
        <v>465</v>
      </c>
      <c r="J46" t="s">
        <v>378</v>
      </c>
      <c r="K46">
        <f t="shared" si="0"/>
        <v>3.5433806524107396</v>
      </c>
      <c r="L46">
        <v>1658419023.5999999</v>
      </c>
      <c r="M46">
        <f t="shared" si="1"/>
        <v>6.2661163986661586E-3</v>
      </c>
      <c r="N46">
        <f t="shared" si="2"/>
        <v>6.266116398666159</v>
      </c>
      <c r="O46">
        <f t="shared" si="3"/>
        <v>56.863132265886563</v>
      </c>
      <c r="P46">
        <f t="shared" si="4"/>
        <v>1123.33</v>
      </c>
      <c r="Q46">
        <f t="shared" si="5"/>
        <v>907.12711075553761</v>
      </c>
      <c r="R46">
        <f t="shared" si="6"/>
        <v>89.69807125963149</v>
      </c>
      <c r="S46">
        <f t="shared" si="7"/>
        <v>111.0765329284</v>
      </c>
      <c r="T46">
        <f t="shared" si="8"/>
        <v>0.50635322125513027</v>
      </c>
      <c r="U46">
        <f>IF(LEFT(BW46,1)&lt;&gt;"0",IF(LEFT(BW46,1)="1",3,#REF!),$D$5+$E$5*(CM46*CF46/($K$5*1000))+$F$5*(CM46*CF46/($K$5*1000))*MAX(MIN(BU46,$J$5),$I$5)*MAX(MIN(BU46,$J$5),$I$5)+$G$5*MAX(MIN(BU46,$J$5),$I$5)*(CM46*CF46/($K$5*1000))+$H$5*(CM46*CF46/($K$5*1000))*(CM46*CF46/($K$5*1000)))</f>
        <v>2.9120122791826608</v>
      </c>
      <c r="V46">
        <f t="shared" si="9"/>
        <v>0.46203931483406607</v>
      </c>
      <c r="W46">
        <f t="shared" si="10"/>
        <v>0.29243213532472601</v>
      </c>
      <c r="X46">
        <f t="shared" si="11"/>
        <v>289.56589229208623</v>
      </c>
      <c r="Y46">
        <f t="shared" si="12"/>
        <v>32.905237717742793</v>
      </c>
      <c r="Z46">
        <f t="shared" si="13"/>
        <v>32.044199999999996</v>
      </c>
      <c r="AA46">
        <f t="shared" si="14"/>
        <v>4.7870422864407418</v>
      </c>
      <c r="AB46">
        <f t="shared" si="15"/>
        <v>69.999411387692348</v>
      </c>
      <c r="AC46">
        <f t="shared" si="16"/>
        <v>3.5022336993800005</v>
      </c>
      <c r="AD46">
        <f t="shared" si="17"/>
        <v>5.0032330700366163</v>
      </c>
      <c r="AE46">
        <f t="shared" si="18"/>
        <v>1.2848085870607413</v>
      </c>
      <c r="AF46">
        <f t="shared" si="19"/>
        <v>-276.3357331811776</v>
      </c>
      <c r="AG46">
        <f t="shared" si="20"/>
        <v>122.90935465371774</v>
      </c>
      <c r="AH46">
        <f t="shared" si="21"/>
        <v>9.6130861697309662</v>
      </c>
      <c r="AI46">
        <f t="shared" si="22"/>
        <v>145.75259993435736</v>
      </c>
      <c r="AJ46">
        <v>0</v>
      </c>
      <c r="AK46">
        <v>0</v>
      </c>
      <c r="AL46">
        <f t="shared" si="23"/>
        <v>1</v>
      </c>
      <c r="AM46">
        <f t="shared" si="24"/>
        <v>0</v>
      </c>
      <c r="AN46">
        <f t="shared" si="25"/>
        <v>51348.124638380134</v>
      </c>
      <c r="AO46" t="s">
        <v>379</v>
      </c>
      <c r="AP46">
        <v>10238.9</v>
      </c>
      <c r="AQ46">
        <v>302.21199999999999</v>
      </c>
      <c r="AR46">
        <v>4052.3</v>
      </c>
      <c r="AS46">
        <f t="shared" si="26"/>
        <v>0.92542210596451402</v>
      </c>
      <c r="AT46">
        <v>-0.32343011824092421</v>
      </c>
      <c r="AU46" t="s">
        <v>531</v>
      </c>
      <c r="AV46">
        <v>10323.700000000001</v>
      </c>
      <c r="AW46">
        <v>1174.8244</v>
      </c>
      <c r="AX46">
        <v>1989.95</v>
      </c>
      <c r="AY46">
        <f t="shared" si="27"/>
        <v>0.40962114625995627</v>
      </c>
      <c r="AZ46">
        <v>0.5</v>
      </c>
      <c r="BA46">
        <f t="shared" si="28"/>
        <v>1513.18440015134</v>
      </c>
      <c r="BB46">
        <f t="shared" si="29"/>
        <v>56.863132265886563</v>
      </c>
      <c r="BC46">
        <f t="shared" si="30"/>
        <v>309.9161642463381</v>
      </c>
      <c r="BD46">
        <f t="shared" si="31"/>
        <v>3.7792196627461937E-2</v>
      </c>
      <c r="BE46">
        <f t="shared" si="32"/>
        <v>1.0363828236890376</v>
      </c>
      <c r="BF46">
        <f t="shared" si="33"/>
        <v>280.52952295617956</v>
      </c>
      <c r="BG46" t="s">
        <v>532</v>
      </c>
      <c r="BH46">
        <v>741.17</v>
      </c>
      <c r="BI46">
        <f t="shared" si="34"/>
        <v>741.17</v>
      </c>
      <c r="BJ46">
        <f t="shared" si="35"/>
        <v>0.62754340561320632</v>
      </c>
      <c r="BK46">
        <f t="shared" si="36"/>
        <v>0.65273755185060611</v>
      </c>
      <c r="BL46">
        <f t="shared" si="37"/>
        <v>0.62285382935734934</v>
      </c>
      <c r="BM46">
        <f t="shared" si="38"/>
        <v>0.48296927603692047</v>
      </c>
      <c r="BN46">
        <f t="shared" si="39"/>
        <v>0.54994709457484736</v>
      </c>
      <c r="BO46">
        <f t="shared" si="40"/>
        <v>0.4117972790700582</v>
      </c>
      <c r="BP46">
        <f t="shared" si="41"/>
        <v>0.58820272092994186</v>
      </c>
      <c r="BQ46">
        <f t="shared" si="42"/>
        <v>1800</v>
      </c>
      <c r="BR46">
        <f t="shared" si="43"/>
        <v>1513.18440015134</v>
      </c>
      <c r="BS46">
        <f t="shared" si="44"/>
        <v>0.84065800008407776</v>
      </c>
      <c r="BT46">
        <f t="shared" si="45"/>
        <v>0.16086994016227013</v>
      </c>
      <c r="BU46">
        <v>6</v>
      </c>
      <c r="BV46">
        <v>0.5</v>
      </c>
      <c r="BW46" t="s">
        <v>382</v>
      </c>
      <c r="BX46">
        <v>1658419023.5999999</v>
      </c>
      <c r="BY46">
        <v>1123.33</v>
      </c>
      <c r="BZ46">
        <v>1199.97</v>
      </c>
      <c r="CA46">
        <v>35.418500000000002</v>
      </c>
      <c r="CB46">
        <v>28.169499999999999</v>
      </c>
      <c r="CC46">
        <v>1125.6600000000001</v>
      </c>
      <c r="CD46">
        <v>35.012599999999999</v>
      </c>
      <c r="CE46">
        <v>500.27699999999999</v>
      </c>
      <c r="CF46">
        <v>98.781400000000005</v>
      </c>
      <c r="CG46">
        <v>0.10008</v>
      </c>
      <c r="CH46">
        <v>32.827100000000002</v>
      </c>
      <c r="CI46">
        <v>32.044199999999996</v>
      </c>
      <c r="CJ46">
        <v>999.9</v>
      </c>
      <c r="CK46">
        <v>0</v>
      </c>
      <c r="CL46">
        <v>0</v>
      </c>
      <c r="CM46">
        <v>10022.5</v>
      </c>
      <c r="CN46">
        <v>0</v>
      </c>
      <c r="CO46">
        <v>1.91117E-3</v>
      </c>
      <c r="CP46">
        <v>-76.636399999999995</v>
      </c>
      <c r="CQ46">
        <v>1164.58</v>
      </c>
      <c r="CR46">
        <v>1234.75</v>
      </c>
      <c r="CS46">
        <v>7.2490100000000002</v>
      </c>
      <c r="CT46">
        <v>1199.97</v>
      </c>
      <c r="CU46">
        <v>28.169499999999999</v>
      </c>
      <c r="CV46">
        <v>3.4986899999999999</v>
      </c>
      <c r="CW46">
        <v>2.7826200000000001</v>
      </c>
      <c r="CX46">
        <v>26.613399999999999</v>
      </c>
      <c r="CY46">
        <v>22.781400000000001</v>
      </c>
      <c r="CZ46">
        <v>1800</v>
      </c>
      <c r="DA46">
        <v>0.97800600000000004</v>
      </c>
      <c r="DB46">
        <v>2.1994199999999998E-2</v>
      </c>
      <c r="DC46">
        <v>0</v>
      </c>
      <c r="DD46">
        <v>1175.1500000000001</v>
      </c>
      <c r="DE46">
        <v>4.9997699999999998</v>
      </c>
      <c r="DF46">
        <v>23533.200000000001</v>
      </c>
      <c r="DG46">
        <v>15784.5</v>
      </c>
      <c r="DH46">
        <v>44.5</v>
      </c>
      <c r="DI46">
        <v>45.811999999999998</v>
      </c>
      <c r="DJ46">
        <v>44.125</v>
      </c>
      <c r="DK46">
        <v>44.625</v>
      </c>
      <c r="DL46">
        <v>45.5</v>
      </c>
      <c r="DM46">
        <v>1755.52</v>
      </c>
      <c r="DN46">
        <v>39.479999999999997</v>
      </c>
      <c r="DO46">
        <v>0</v>
      </c>
      <c r="DP46">
        <v>118.6000001430511</v>
      </c>
      <c r="DQ46">
        <v>0</v>
      </c>
      <c r="DR46">
        <v>1174.8244</v>
      </c>
      <c r="DS46">
        <v>6.6415384502863066</v>
      </c>
      <c r="DT46">
        <v>85.700000321936201</v>
      </c>
      <c r="DU46">
        <v>23526.808000000001</v>
      </c>
      <c r="DV46">
        <v>15</v>
      </c>
      <c r="DW46">
        <v>1658418981.0999999</v>
      </c>
      <c r="DX46" t="s">
        <v>533</v>
      </c>
      <c r="DY46">
        <v>1658418981.0999999</v>
      </c>
      <c r="DZ46">
        <v>1658418977.0999999</v>
      </c>
      <c r="EA46">
        <v>31</v>
      </c>
      <c r="EB46">
        <v>-0.38500000000000001</v>
      </c>
      <c r="EC46">
        <v>6.0000000000000001E-3</v>
      </c>
      <c r="ED46">
        <v>-2.3180000000000001</v>
      </c>
      <c r="EE46">
        <v>0.40600000000000003</v>
      </c>
      <c r="EF46">
        <v>1201</v>
      </c>
      <c r="EG46">
        <v>28</v>
      </c>
      <c r="EH46">
        <v>0.04</v>
      </c>
      <c r="EI46">
        <v>0.02</v>
      </c>
      <c r="EJ46">
        <v>56.568554738617109</v>
      </c>
      <c r="EK46">
        <v>0.7697856702592889</v>
      </c>
      <c r="EL46">
        <v>0.17291761404529651</v>
      </c>
      <c r="EM46">
        <v>1</v>
      </c>
      <c r="EN46">
        <v>0.51857644042972506</v>
      </c>
      <c r="EO46">
        <v>-1.929036737169652E-2</v>
      </c>
      <c r="EP46">
        <v>7.6389793923084138E-3</v>
      </c>
      <c r="EQ46">
        <v>1</v>
      </c>
      <c r="ER46">
        <v>2</v>
      </c>
      <c r="ES46">
        <v>2</v>
      </c>
      <c r="ET46" t="s">
        <v>384</v>
      </c>
      <c r="EU46">
        <v>2.9628899999999998</v>
      </c>
      <c r="EV46">
        <v>2.6995200000000001</v>
      </c>
      <c r="EW46">
        <v>0.19733400000000001</v>
      </c>
      <c r="EX46">
        <v>0.20335800000000001</v>
      </c>
      <c r="EY46">
        <v>0.148256</v>
      </c>
      <c r="EZ46">
        <v>0.122859</v>
      </c>
      <c r="FA46">
        <v>27277.9</v>
      </c>
      <c r="FB46">
        <v>17424.3</v>
      </c>
      <c r="FC46">
        <v>31913.1</v>
      </c>
      <c r="FD46">
        <v>25014.799999999999</v>
      </c>
      <c r="FE46">
        <v>37580.5</v>
      </c>
      <c r="FF46">
        <v>38063.1</v>
      </c>
      <c r="FG46">
        <v>45820.5</v>
      </c>
      <c r="FH46">
        <v>45411</v>
      </c>
      <c r="FI46">
        <v>1.9248499999999999</v>
      </c>
      <c r="FJ46">
        <v>1.7799</v>
      </c>
      <c r="FK46">
        <v>3.4645200000000001E-2</v>
      </c>
      <c r="FL46">
        <v>0</v>
      </c>
      <c r="FM46">
        <v>31.481999999999999</v>
      </c>
      <c r="FN46">
        <v>999.9</v>
      </c>
      <c r="FO46">
        <v>43.1</v>
      </c>
      <c r="FP46">
        <v>43.4</v>
      </c>
      <c r="FQ46">
        <v>38.704500000000003</v>
      </c>
      <c r="FR46">
        <v>64.508700000000005</v>
      </c>
      <c r="FS46">
        <v>16.686699999999998</v>
      </c>
      <c r="FT46">
        <v>1</v>
      </c>
      <c r="FU46">
        <v>0.50654500000000002</v>
      </c>
      <c r="FV46">
        <v>2.0114000000000001</v>
      </c>
      <c r="FW46">
        <v>20.216200000000001</v>
      </c>
      <c r="FX46">
        <v>5.23346</v>
      </c>
      <c r="FY46">
        <v>11.9511</v>
      </c>
      <c r="FZ46">
        <v>4.9855499999999999</v>
      </c>
      <c r="GA46">
        <v>3.2898000000000001</v>
      </c>
      <c r="GB46">
        <v>4318.8999999999996</v>
      </c>
      <c r="GC46">
        <v>9999</v>
      </c>
      <c r="GD46">
        <v>9999</v>
      </c>
      <c r="GE46">
        <v>62.3</v>
      </c>
      <c r="GF46">
        <v>1.8667800000000001</v>
      </c>
      <c r="GG46">
        <v>1.86907</v>
      </c>
      <c r="GH46">
        <v>1.8667899999999999</v>
      </c>
      <c r="GI46">
        <v>1.8672200000000001</v>
      </c>
      <c r="GJ46">
        <v>1.8623499999999999</v>
      </c>
      <c r="GK46">
        <v>1.8650800000000001</v>
      </c>
      <c r="GL46">
        <v>1.8684400000000001</v>
      </c>
      <c r="GM46">
        <v>1.86876</v>
      </c>
      <c r="GN46">
        <v>5</v>
      </c>
      <c r="GO46">
        <v>0</v>
      </c>
      <c r="GP46">
        <v>0</v>
      </c>
      <c r="GQ46">
        <v>0</v>
      </c>
      <c r="GR46" t="s">
        <v>385</v>
      </c>
      <c r="GS46" t="s">
        <v>386</v>
      </c>
      <c r="GT46" t="s">
        <v>387</v>
      </c>
      <c r="GU46" t="s">
        <v>387</v>
      </c>
      <c r="GV46" t="s">
        <v>387</v>
      </c>
      <c r="GW46" t="s">
        <v>387</v>
      </c>
      <c r="GX46">
        <v>0</v>
      </c>
      <c r="GY46">
        <v>100</v>
      </c>
      <c r="GZ46">
        <v>100</v>
      </c>
      <c r="HA46">
        <v>-2.33</v>
      </c>
      <c r="HB46">
        <v>0.40589999999999998</v>
      </c>
      <c r="HC46">
        <v>-2.9829261334799808</v>
      </c>
      <c r="HD46">
        <v>1.6145137170229321E-3</v>
      </c>
      <c r="HE46">
        <v>-1.407043735234338E-6</v>
      </c>
      <c r="HF46">
        <v>4.3622850327847239E-10</v>
      </c>
      <c r="HG46">
        <v>0.4059150000000038</v>
      </c>
      <c r="HH46">
        <v>0</v>
      </c>
      <c r="HI46">
        <v>0</v>
      </c>
      <c r="HJ46">
        <v>0</v>
      </c>
      <c r="HK46">
        <v>2</v>
      </c>
      <c r="HL46">
        <v>2094</v>
      </c>
      <c r="HM46">
        <v>1</v>
      </c>
      <c r="HN46">
        <v>26</v>
      </c>
      <c r="HO46">
        <v>0.7</v>
      </c>
      <c r="HP46">
        <v>0.8</v>
      </c>
      <c r="HQ46">
        <v>2.5903299999999998</v>
      </c>
      <c r="HR46">
        <v>2.5927699999999998</v>
      </c>
      <c r="HS46">
        <v>1.4978</v>
      </c>
      <c r="HT46">
        <v>2.3034699999999999</v>
      </c>
      <c r="HU46">
        <v>1.49902</v>
      </c>
      <c r="HV46">
        <v>2.31934</v>
      </c>
      <c r="HW46">
        <v>45.920999999999999</v>
      </c>
      <c r="HX46">
        <v>23.842300000000002</v>
      </c>
      <c r="HY46">
        <v>18</v>
      </c>
      <c r="HZ46">
        <v>507.779</v>
      </c>
      <c r="IA46">
        <v>451.63900000000001</v>
      </c>
      <c r="IB46">
        <v>29.078700000000001</v>
      </c>
      <c r="IC46">
        <v>33.751199999999997</v>
      </c>
      <c r="ID46">
        <v>30.000800000000002</v>
      </c>
      <c r="IE46">
        <v>33.638500000000001</v>
      </c>
      <c r="IF46">
        <v>33.566000000000003</v>
      </c>
      <c r="IG46">
        <v>51.819899999999997</v>
      </c>
      <c r="IH46">
        <v>35.8005</v>
      </c>
      <c r="II46">
        <v>0</v>
      </c>
      <c r="IJ46">
        <v>29.065000000000001</v>
      </c>
      <c r="IK46">
        <v>1200</v>
      </c>
      <c r="IL46">
        <v>28.22</v>
      </c>
      <c r="IM46">
        <v>99.589799999999997</v>
      </c>
      <c r="IN46">
        <v>100.538</v>
      </c>
    </row>
    <row r="47" spans="1:248" x14ac:dyDescent="0.3">
      <c r="A47">
        <v>31</v>
      </c>
      <c r="B47">
        <v>1658419161.5999999</v>
      </c>
      <c r="C47">
        <v>4252</v>
      </c>
      <c r="D47" t="s">
        <v>534</v>
      </c>
      <c r="E47" t="s">
        <v>535</v>
      </c>
      <c r="F47" t="s">
        <v>374</v>
      </c>
      <c r="G47" t="s">
        <v>465</v>
      </c>
      <c r="H47" t="s">
        <v>376</v>
      </c>
      <c r="I47" t="s">
        <v>465</v>
      </c>
      <c r="J47" t="s">
        <v>378</v>
      </c>
      <c r="K47">
        <f t="shared" si="0"/>
        <v>2.8641066720909998</v>
      </c>
      <c r="L47">
        <v>1658419161.5999999</v>
      </c>
      <c r="M47">
        <f t="shared" si="1"/>
        <v>5.6321554963898466E-3</v>
      </c>
      <c r="N47">
        <f t="shared" si="2"/>
        <v>5.6321554963898466</v>
      </c>
      <c r="O47">
        <f t="shared" si="3"/>
        <v>57.960732041399595</v>
      </c>
      <c r="P47">
        <f t="shared" si="4"/>
        <v>1420.86</v>
      </c>
      <c r="Q47">
        <f t="shared" si="5"/>
        <v>1170.8305478100672</v>
      </c>
      <c r="R47">
        <f t="shared" si="6"/>
        <v>115.76702368280999</v>
      </c>
      <c r="S47">
        <f t="shared" si="7"/>
        <v>140.48893204709998</v>
      </c>
      <c r="T47">
        <f t="shared" si="8"/>
        <v>0.44802419586928849</v>
      </c>
      <c r="U47">
        <f>IF(LEFT(BW47,1)&lt;&gt;"0",IF(LEFT(BW47,1)="1",3,#REF!),$D$5+$E$5*(CM47*CF47/($K$5*1000))+$F$5*(CM47*CF47/($K$5*1000))*MAX(MIN(BU47,$J$5),$I$5)*MAX(MIN(BU47,$J$5),$I$5)+$G$5*MAX(MIN(BU47,$J$5),$I$5)*(CM47*CF47/($K$5*1000))+$H$5*(CM47*CF47/($K$5*1000))*(CM47*CF47/($K$5*1000)))</f>
        <v>2.910063242403464</v>
      </c>
      <c r="V47">
        <f t="shared" si="9"/>
        <v>0.41293168495116872</v>
      </c>
      <c r="W47">
        <f t="shared" si="10"/>
        <v>0.26100578772504401</v>
      </c>
      <c r="X47">
        <f t="shared" si="11"/>
        <v>289.60114529227405</v>
      </c>
      <c r="Y47">
        <f t="shared" si="12"/>
        <v>32.951236777555557</v>
      </c>
      <c r="Z47">
        <f t="shared" si="13"/>
        <v>32.023699999999998</v>
      </c>
      <c r="AA47">
        <f t="shared" si="14"/>
        <v>4.7814924261608027</v>
      </c>
      <c r="AB47">
        <f t="shared" si="15"/>
        <v>70.211235482679911</v>
      </c>
      <c r="AC47">
        <f t="shared" si="16"/>
        <v>3.4892840726574996</v>
      </c>
      <c r="AD47">
        <f t="shared" si="17"/>
        <v>4.9696947342825997</v>
      </c>
      <c r="AE47">
        <f t="shared" si="18"/>
        <v>1.2922083535033031</v>
      </c>
      <c r="AF47">
        <f t="shared" si="19"/>
        <v>-248.37805739079224</v>
      </c>
      <c r="AG47">
        <f t="shared" si="20"/>
        <v>107.29524466177536</v>
      </c>
      <c r="AH47">
        <f t="shared" si="21"/>
        <v>8.3917076791708052</v>
      </c>
      <c r="AI47">
        <f t="shared" si="22"/>
        <v>156.91004024242795</v>
      </c>
      <c r="AJ47">
        <v>0</v>
      </c>
      <c r="AK47">
        <v>0</v>
      </c>
      <c r="AL47">
        <f t="shared" si="23"/>
        <v>1</v>
      </c>
      <c r="AM47">
        <f t="shared" si="24"/>
        <v>0</v>
      </c>
      <c r="AN47">
        <f t="shared" si="25"/>
        <v>51313.201103629784</v>
      </c>
      <c r="AO47" t="s">
        <v>379</v>
      </c>
      <c r="AP47">
        <v>10238.9</v>
      </c>
      <c r="AQ47">
        <v>302.21199999999999</v>
      </c>
      <c r="AR47">
        <v>4052.3</v>
      </c>
      <c r="AS47">
        <f t="shared" si="26"/>
        <v>0.92542210596451402</v>
      </c>
      <c r="AT47">
        <v>-0.32343011824092421</v>
      </c>
      <c r="AU47" t="s">
        <v>536</v>
      </c>
      <c r="AV47">
        <v>10322.9</v>
      </c>
      <c r="AW47">
        <v>1136.7334615384621</v>
      </c>
      <c r="AX47">
        <v>1918.6</v>
      </c>
      <c r="AY47">
        <f t="shared" si="27"/>
        <v>0.40751930494190447</v>
      </c>
      <c r="AZ47">
        <v>0.5</v>
      </c>
      <c r="BA47">
        <f t="shared" si="28"/>
        <v>1513.3617001514372</v>
      </c>
      <c r="BB47">
        <f t="shared" si="29"/>
        <v>57.960732041399595</v>
      </c>
      <c r="BC47">
        <f t="shared" si="30"/>
        <v>308.36205408570623</v>
      </c>
      <c r="BD47">
        <f t="shared" si="31"/>
        <v>3.8513041630304383E-2</v>
      </c>
      <c r="BE47">
        <f t="shared" si="32"/>
        <v>1.1121129990618162</v>
      </c>
      <c r="BF47">
        <f t="shared" si="33"/>
        <v>279.06649158495134</v>
      </c>
      <c r="BG47" t="s">
        <v>537</v>
      </c>
      <c r="BH47">
        <v>726.25</v>
      </c>
      <c r="BI47">
        <f t="shared" si="34"/>
        <v>726.25</v>
      </c>
      <c r="BJ47">
        <f t="shared" si="35"/>
        <v>0.62146877931825295</v>
      </c>
      <c r="BK47">
        <f t="shared" si="36"/>
        <v>0.65573576421481772</v>
      </c>
      <c r="BL47">
        <f t="shared" si="37"/>
        <v>0.64151170307121064</v>
      </c>
      <c r="BM47">
        <f t="shared" si="38"/>
        <v>0.48371216469160738</v>
      </c>
      <c r="BN47">
        <f t="shared" si="39"/>
        <v>0.56897331475954704</v>
      </c>
      <c r="BO47">
        <f t="shared" si="40"/>
        <v>0.41894438307154375</v>
      </c>
      <c r="BP47">
        <f t="shared" si="41"/>
        <v>0.5810556169284562</v>
      </c>
      <c r="BQ47">
        <f t="shared" si="42"/>
        <v>1800.21</v>
      </c>
      <c r="BR47">
        <f t="shared" si="43"/>
        <v>1513.3617001514372</v>
      </c>
      <c r="BS47">
        <f t="shared" si="44"/>
        <v>0.84065842326808382</v>
      </c>
      <c r="BT47">
        <f t="shared" si="45"/>
        <v>0.16087075690740194</v>
      </c>
      <c r="BU47">
        <v>6</v>
      </c>
      <c r="BV47">
        <v>0.5</v>
      </c>
      <c r="BW47" t="s">
        <v>382</v>
      </c>
      <c r="BX47">
        <v>1658419161.5999999</v>
      </c>
      <c r="BY47">
        <v>1420.86</v>
      </c>
      <c r="BZ47">
        <v>1499.97</v>
      </c>
      <c r="CA47">
        <v>35.289499999999997</v>
      </c>
      <c r="CB47">
        <v>28.773199999999999</v>
      </c>
      <c r="CC47">
        <v>1423.13</v>
      </c>
      <c r="CD47">
        <v>34.875999999999998</v>
      </c>
      <c r="CE47">
        <v>500.29</v>
      </c>
      <c r="CF47">
        <v>98.775800000000004</v>
      </c>
      <c r="CG47">
        <v>0.100185</v>
      </c>
      <c r="CH47">
        <v>32.707599999999999</v>
      </c>
      <c r="CI47">
        <v>32.023699999999998</v>
      </c>
      <c r="CJ47">
        <v>999.9</v>
      </c>
      <c r="CK47">
        <v>0</v>
      </c>
      <c r="CL47">
        <v>0</v>
      </c>
      <c r="CM47">
        <v>10011.9</v>
      </c>
      <c r="CN47">
        <v>0</v>
      </c>
      <c r="CO47">
        <v>1.91117E-3</v>
      </c>
      <c r="CP47">
        <v>-79.112499999999997</v>
      </c>
      <c r="CQ47">
        <v>1472.83</v>
      </c>
      <c r="CR47">
        <v>1544.41</v>
      </c>
      <c r="CS47">
        <v>6.5162899999999997</v>
      </c>
      <c r="CT47">
        <v>1499.97</v>
      </c>
      <c r="CU47">
        <v>28.773199999999999</v>
      </c>
      <c r="CV47">
        <v>3.4857499999999999</v>
      </c>
      <c r="CW47">
        <v>2.8420999999999998</v>
      </c>
      <c r="CX47">
        <v>26.5505</v>
      </c>
      <c r="CY47">
        <v>23.130700000000001</v>
      </c>
      <c r="CZ47">
        <v>1800.21</v>
      </c>
      <c r="DA47">
        <v>0.97799100000000005</v>
      </c>
      <c r="DB47">
        <v>2.2009500000000001E-2</v>
      </c>
      <c r="DC47">
        <v>0</v>
      </c>
      <c r="DD47">
        <v>1136.1099999999999</v>
      </c>
      <c r="DE47">
        <v>4.9997699999999998</v>
      </c>
      <c r="DF47">
        <v>22828.2</v>
      </c>
      <c r="DG47">
        <v>15786.3</v>
      </c>
      <c r="DH47">
        <v>44.686999999999998</v>
      </c>
      <c r="DI47">
        <v>46.061999999999998</v>
      </c>
      <c r="DJ47">
        <v>44.375</v>
      </c>
      <c r="DK47">
        <v>44.811999999999998</v>
      </c>
      <c r="DL47">
        <v>45.625</v>
      </c>
      <c r="DM47">
        <v>1755.7</v>
      </c>
      <c r="DN47">
        <v>39.51</v>
      </c>
      <c r="DO47">
        <v>0</v>
      </c>
      <c r="DP47">
        <v>137.60000014305109</v>
      </c>
      <c r="DQ47">
        <v>0</v>
      </c>
      <c r="DR47">
        <v>1136.7334615384621</v>
      </c>
      <c r="DS47">
        <v>-5.4341880563387974</v>
      </c>
      <c r="DT47">
        <v>-125.186324627419</v>
      </c>
      <c r="DU47">
        <v>22839.880769230771</v>
      </c>
      <c r="DV47">
        <v>15</v>
      </c>
      <c r="DW47">
        <v>1658419119.5999999</v>
      </c>
      <c r="DX47" t="s">
        <v>538</v>
      </c>
      <c r="DY47">
        <v>1658418981.0999999</v>
      </c>
      <c r="DZ47">
        <v>1658419112.5999999</v>
      </c>
      <c r="EA47">
        <v>32</v>
      </c>
      <c r="EB47">
        <v>-0.38500000000000001</v>
      </c>
      <c r="EC47">
        <v>8.0000000000000002E-3</v>
      </c>
      <c r="ED47">
        <v>-2.3180000000000001</v>
      </c>
      <c r="EE47">
        <v>0.41399999999999998</v>
      </c>
      <c r="EF47">
        <v>1201</v>
      </c>
      <c r="EG47">
        <v>28</v>
      </c>
      <c r="EH47">
        <v>0.04</v>
      </c>
      <c r="EI47">
        <v>0.02</v>
      </c>
      <c r="EJ47">
        <v>57.975024585334943</v>
      </c>
      <c r="EK47">
        <v>-0.86352737204098551</v>
      </c>
      <c r="EL47">
        <v>0.19364036331453041</v>
      </c>
      <c r="EM47">
        <v>1</v>
      </c>
      <c r="EN47">
        <v>0.45233564201192822</v>
      </c>
      <c r="EO47">
        <v>9.8067685670052852E-3</v>
      </c>
      <c r="EP47">
        <v>3.5343980445014939E-3</v>
      </c>
      <c r="EQ47">
        <v>1</v>
      </c>
      <c r="ER47">
        <v>2</v>
      </c>
      <c r="ES47">
        <v>2</v>
      </c>
      <c r="ET47" t="s">
        <v>384</v>
      </c>
      <c r="EU47">
        <v>2.96278</v>
      </c>
      <c r="EV47">
        <v>2.6995200000000001</v>
      </c>
      <c r="EW47">
        <v>0.2283</v>
      </c>
      <c r="EX47">
        <v>0.23323099999999999</v>
      </c>
      <c r="EY47">
        <v>0.14782300000000001</v>
      </c>
      <c r="EZ47">
        <v>0.124609</v>
      </c>
      <c r="FA47">
        <v>26214</v>
      </c>
      <c r="FB47">
        <v>16763.5</v>
      </c>
      <c r="FC47">
        <v>31904.3</v>
      </c>
      <c r="FD47">
        <v>25008.400000000001</v>
      </c>
      <c r="FE47">
        <v>37590.699999999997</v>
      </c>
      <c r="FF47">
        <v>37979.199999999997</v>
      </c>
      <c r="FG47">
        <v>45808.800000000003</v>
      </c>
      <c r="FH47">
        <v>45401.3</v>
      </c>
      <c r="FI47">
        <v>1.9227000000000001</v>
      </c>
      <c r="FJ47">
        <v>1.7799700000000001</v>
      </c>
      <c r="FK47">
        <v>2.6635800000000001E-2</v>
      </c>
      <c r="FL47">
        <v>0</v>
      </c>
      <c r="FM47">
        <v>31.5915</v>
      </c>
      <c r="FN47">
        <v>999.9</v>
      </c>
      <c r="FO47">
        <v>42.7</v>
      </c>
      <c r="FP47">
        <v>43.5</v>
      </c>
      <c r="FQ47">
        <v>38.5486</v>
      </c>
      <c r="FR47">
        <v>64.358699999999999</v>
      </c>
      <c r="FS47">
        <v>16.614599999999999</v>
      </c>
      <c r="FT47">
        <v>1</v>
      </c>
      <c r="FU47">
        <v>0.52025699999999997</v>
      </c>
      <c r="FV47">
        <v>2.54644</v>
      </c>
      <c r="FW47">
        <v>20.209499999999998</v>
      </c>
      <c r="FX47">
        <v>5.2346599999999999</v>
      </c>
      <c r="FY47">
        <v>11.9541</v>
      </c>
      <c r="FZ47">
        <v>4.9855499999999999</v>
      </c>
      <c r="GA47">
        <v>3.2898000000000001</v>
      </c>
      <c r="GB47">
        <v>4321.6000000000004</v>
      </c>
      <c r="GC47">
        <v>9999</v>
      </c>
      <c r="GD47">
        <v>9999</v>
      </c>
      <c r="GE47">
        <v>62.3</v>
      </c>
      <c r="GF47">
        <v>1.8668899999999999</v>
      </c>
      <c r="GG47">
        <v>1.8691599999999999</v>
      </c>
      <c r="GH47">
        <v>1.8669100000000001</v>
      </c>
      <c r="GI47">
        <v>1.8672299999999999</v>
      </c>
      <c r="GJ47">
        <v>1.86246</v>
      </c>
      <c r="GK47">
        <v>1.8651199999999999</v>
      </c>
      <c r="GL47">
        <v>1.8684700000000001</v>
      </c>
      <c r="GM47">
        <v>1.8688800000000001</v>
      </c>
      <c r="GN47">
        <v>5</v>
      </c>
      <c r="GO47">
        <v>0</v>
      </c>
      <c r="GP47">
        <v>0</v>
      </c>
      <c r="GQ47">
        <v>0</v>
      </c>
      <c r="GR47" t="s">
        <v>385</v>
      </c>
      <c r="GS47" t="s">
        <v>386</v>
      </c>
      <c r="GT47" t="s">
        <v>387</v>
      </c>
      <c r="GU47" t="s">
        <v>387</v>
      </c>
      <c r="GV47" t="s">
        <v>387</v>
      </c>
      <c r="GW47" t="s">
        <v>387</v>
      </c>
      <c r="GX47">
        <v>0</v>
      </c>
      <c r="GY47">
        <v>100</v>
      </c>
      <c r="GZ47">
        <v>100</v>
      </c>
      <c r="HA47">
        <v>-2.27</v>
      </c>
      <c r="HB47">
        <v>0.41349999999999998</v>
      </c>
      <c r="HC47">
        <v>-2.9829261334799808</v>
      </c>
      <c r="HD47">
        <v>1.6145137170229321E-3</v>
      </c>
      <c r="HE47">
        <v>-1.407043735234338E-6</v>
      </c>
      <c r="HF47">
        <v>4.3622850327847239E-10</v>
      </c>
      <c r="HG47">
        <v>0.41353809523809559</v>
      </c>
      <c r="HH47">
        <v>0</v>
      </c>
      <c r="HI47">
        <v>0</v>
      </c>
      <c r="HJ47">
        <v>0</v>
      </c>
      <c r="HK47">
        <v>2</v>
      </c>
      <c r="HL47">
        <v>2094</v>
      </c>
      <c r="HM47">
        <v>1</v>
      </c>
      <c r="HN47">
        <v>26</v>
      </c>
      <c r="HO47">
        <v>3</v>
      </c>
      <c r="HP47">
        <v>0.8</v>
      </c>
      <c r="HQ47">
        <v>3.10547</v>
      </c>
      <c r="HR47">
        <v>2.5866699999999998</v>
      </c>
      <c r="HS47">
        <v>1.4978</v>
      </c>
      <c r="HT47">
        <v>2.3034699999999999</v>
      </c>
      <c r="HU47">
        <v>1.49902</v>
      </c>
      <c r="HV47">
        <v>2.36084</v>
      </c>
      <c r="HW47">
        <v>46.036700000000003</v>
      </c>
      <c r="HX47">
        <v>23.877400000000002</v>
      </c>
      <c r="HY47">
        <v>18</v>
      </c>
      <c r="HZ47">
        <v>507.21100000000001</v>
      </c>
      <c r="IA47">
        <v>452.416</v>
      </c>
      <c r="IB47">
        <v>28.183199999999999</v>
      </c>
      <c r="IC47">
        <v>33.880600000000001</v>
      </c>
      <c r="ID47">
        <v>30.000499999999999</v>
      </c>
      <c r="IE47">
        <v>33.749400000000001</v>
      </c>
      <c r="IF47">
        <v>33.671799999999998</v>
      </c>
      <c r="IG47">
        <v>62.153599999999997</v>
      </c>
      <c r="IH47">
        <v>33.804900000000004</v>
      </c>
      <c r="II47">
        <v>0</v>
      </c>
      <c r="IJ47">
        <v>28.180900000000001</v>
      </c>
      <c r="IK47">
        <v>1500</v>
      </c>
      <c r="IL47">
        <v>28.792999999999999</v>
      </c>
      <c r="IM47">
        <v>99.563500000000005</v>
      </c>
      <c r="IN47">
        <v>100.515</v>
      </c>
    </row>
    <row r="48" spans="1:248" x14ac:dyDescent="0.3">
      <c r="A48">
        <v>32</v>
      </c>
      <c r="B48">
        <v>1658419300.5999999</v>
      </c>
      <c r="C48">
        <v>4391</v>
      </c>
      <c r="D48" t="s">
        <v>539</v>
      </c>
      <c r="E48" t="s">
        <v>540</v>
      </c>
      <c r="F48" t="s">
        <v>374</v>
      </c>
      <c r="G48" t="s">
        <v>465</v>
      </c>
      <c r="H48" t="s">
        <v>376</v>
      </c>
      <c r="I48" t="s">
        <v>465</v>
      </c>
      <c r="J48" t="s">
        <v>378</v>
      </c>
      <c r="K48">
        <f t="shared" si="0"/>
        <v>2.3929034339303237</v>
      </c>
      <c r="L48">
        <v>1658419300.5999999</v>
      </c>
      <c r="M48">
        <f t="shared" si="1"/>
        <v>4.9902681714388917E-3</v>
      </c>
      <c r="N48">
        <f t="shared" si="2"/>
        <v>4.9902681714388919</v>
      </c>
      <c r="O48">
        <f t="shared" si="3"/>
        <v>58.729834286103177</v>
      </c>
      <c r="P48">
        <f t="shared" si="4"/>
        <v>1719.35</v>
      </c>
      <c r="Q48">
        <f t="shared" si="5"/>
        <v>1423.8978420164897</v>
      </c>
      <c r="R48">
        <f t="shared" si="6"/>
        <v>140.79572202412447</v>
      </c>
      <c r="S48">
        <f t="shared" si="7"/>
        <v>170.01017735889999</v>
      </c>
      <c r="T48">
        <f t="shared" si="8"/>
        <v>0.38297515876493976</v>
      </c>
      <c r="U48">
        <f>IF(LEFT(BW48,1)&lt;&gt;"0",IF(LEFT(BW48,1)="1",3,#REF!),$D$5+$E$5*(CM48*CF48/($K$5*1000))+$F$5*(CM48*CF48/($K$5*1000))*MAX(MIN(BU48,$J$5),$I$5)*MAX(MIN(BU48,$J$5),$I$5)+$G$5*MAX(MIN(BU48,$J$5),$I$5)*(CM48*CF48/($K$5*1000))+$H$5*(CM48*CF48/($K$5*1000))*(CM48*CF48/($K$5*1000)))</f>
        <v>2.9108863960830291</v>
      </c>
      <c r="V48">
        <f t="shared" si="9"/>
        <v>0.35702357408099761</v>
      </c>
      <c r="W48">
        <f t="shared" si="10"/>
        <v>0.22532466701528783</v>
      </c>
      <c r="X48">
        <f t="shared" si="11"/>
        <v>289.58039729229517</v>
      </c>
      <c r="Y48">
        <f t="shared" si="12"/>
        <v>32.98084818517961</v>
      </c>
      <c r="Z48">
        <f t="shared" si="13"/>
        <v>32.015000000000001</v>
      </c>
      <c r="AA48">
        <f t="shared" si="14"/>
        <v>4.7791388131076014</v>
      </c>
      <c r="AB48">
        <f t="shared" si="15"/>
        <v>70.053637459379388</v>
      </c>
      <c r="AC48">
        <f t="shared" si="16"/>
        <v>3.4545878188779997</v>
      </c>
      <c r="AD48">
        <f t="shared" si="17"/>
        <v>4.9313468139054786</v>
      </c>
      <c r="AE48">
        <f t="shared" si="18"/>
        <v>1.3245509942296017</v>
      </c>
      <c r="AF48">
        <f t="shared" si="19"/>
        <v>-220.07082636045513</v>
      </c>
      <c r="AG48">
        <f t="shared" si="20"/>
        <v>87.112790769761617</v>
      </c>
      <c r="AH48">
        <f t="shared" si="21"/>
        <v>6.8063904161226603</v>
      </c>
      <c r="AI48">
        <f t="shared" si="22"/>
        <v>163.42875211772434</v>
      </c>
      <c r="AJ48">
        <v>0</v>
      </c>
      <c r="AK48">
        <v>0</v>
      </c>
      <c r="AL48">
        <f t="shared" si="23"/>
        <v>1</v>
      </c>
      <c r="AM48">
        <f t="shared" si="24"/>
        <v>0</v>
      </c>
      <c r="AN48">
        <f t="shared" si="25"/>
        <v>51359.56224803962</v>
      </c>
      <c r="AO48" t="s">
        <v>379</v>
      </c>
      <c r="AP48">
        <v>10238.9</v>
      </c>
      <c r="AQ48">
        <v>302.21199999999999</v>
      </c>
      <c r="AR48">
        <v>4052.3</v>
      </c>
      <c r="AS48">
        <f t="shared" si="26"/>
        <v>0.92542210596451402</v>
      </c>
      <c r="AT48">
        <v>-0.32343011824092421</v>
      </c>
      <c r="AU48" t="s">
        <v>541</v>
      </c>
      <c r="AV48">
        <v>10321.700000000001</v>
      </c>
      <c r="AW48">
        <v>1103.168461538462</v>
      </c>
      <c r="AX48">
        <v>1858.16</v>
      </c>
      <c r="AY48">
        <f t="shared" si="27"/>
        <v>0.40631137171262866</v>
      </c>
      <c r="AZ48">
        <v>0.5</v>
      </c>
      <c r="BA48">
        <f t="shared" si="28"/>
        <v>1513.252500151448</v>
      </c>
      <c r="BB48">
        <f t="shared" si="29"/>
        <v>58.729834286103177</v>
      </c>
      <c r="BC48">
        <f t="shared" si="30"/>
        <v>307.42584954204983</v>
      </c>
      <c r="BD48">
        <f t="shared" si="31"/>
        <v>3.902406531522927E-2</v>
      </c>
      <c r="BE48">
        <f t="shared" si="32"/>
        <v>1.1808132776510096</v>
      </c>
      <c r="BF48">
        <f t="shared" si="33"/>
        <v>277.75240967566253</v>
      </c>
      <c r="BG48" t="s">
        <v>542</v>
      </c>
      <c r="BH48">
        <v>718.02</v>
      </c>
      <c r="BI48">
        <f t="shared" si="34"/>
        <v>718.02</v>
      </c>
      <c r="BJ48">
        <f t="shared" si="35"/>
        <v>0.61358548241270938</v>
      </c>
      <c r="BK48">
        <f t="shared" si="36"/>
        <v>0.66219195753288018</v>
      </c>
      <c r="BL48">
        <f t="shared" si="37"/>
        <v>0.65805511234809322</v>
      </c>
      <c r="BM48">
        <f t="shared" si="38"/>
        <v>0.48522928687947031</v>
      </c>
      <c r="BN48">
        <f t="shared" si="39"/>
        <v>0.58509026988166679</v>
      </c>
      <c r="BO48">
        <f t="shared" si="40"/>
        <v>0.43100132565853039</v>
      </c>
      <c r="BP48">
        <f t="shared" si="41"/>
        <v>0.56899867434146967</v>
      </c>
      <c r="BQ48">
        <f t="shared" si="42"/>
        <v>1800.08</v>
      </c>
      <c r="BR48">
        <f t="shared" si="43"/>
        <v>1513.252500151448</v>
      </c>
      <c r="BS48">
        <f t="shared" si="44"/>
        <v>0.8406584708187681</v>
      </c>
      <c r="BT48">
        <f t="shared" si="45"/>
        <v>0.16087084868022264</v>
      </c>
      <c r="BU48">
        <v>6</v>
      </c>
      <c r="BV48">
        <v>0.5</v>
      </c>
      <c r="BW48" t="s">
        <v>382</v>
      </c>
      <c r="BX48">
        <v>1658419300.5999999</v>
      </c>
      <c r="BY48">
        <v>1719.35</v>
      </c>
      <c r="BZ48">
        <v>1800.07</v>
      </c>
      <c r="CA48">
        <v>34.936999999999998</v>
      </c>
      <c r="CB48">
        <v>29.1616</v>
      </c>
      <c r="CC48">
        <v>1721.93</v>
      </c>
      <c r="CD48">
        <v>34.524700000000003</v>
      </c>
      <c r="CE48">
        <v>500.32100000000003</v>
      </c>
      <c r="CF48">
        <v>98.779899999999998</v>
      </c>
      <c r="CG48">
        <v>0.100594</v>
      </c>
      <c r="CH48">
        <v>32.570099999999996</v>
      </c>
      <c r="CI48">
        <v>32.015000000000001</v>
      </c>
      <c r="CJ48">
        <v>999.9</v>
      </c>
      <c r="CK48">
        <v>0</v>
      </c>
      <c r="CL48">
        <v>0</v>
      </c>
      <c r="CM48">
        <v>10016.200000000001</v>
      </c>
      <c r="CN48">
        <v>0</v>
      </c>
      <c r="CO48">
        <v>1.91117E-3</v>
      </c>
      <c r="CP48">
        <v>-80.718000000000004</v>
      </c>
      <c r="CQ48">
        <v>1781.59</v>
      </c>
      <c r="CR48">
        <v>1854.13</v>
      </c>
      <c r="CS48">
        <v>5.7754500000000002</v>
      </c>
      <c r="CT48">
        <v>1800.07</v>
      </c>
      <c r="CU48">
        <v>29.1616</v>
      </c>
      <c r="CV48">
        <v>3.4510700000000001</v>
      </c>
      <c r="CW48">
        <v>2.8805800000000001</v>
      </c>
      <c r="CX48">
        <v>26.3809</v>
      </c>
      <c r="CY48">
        <v>23.353200000000001</v>
      </c>
      <c r="CZ48">
        <v>1800.08</v>
      </c>
      <c r="DA48">
        <v>0.97799000000000003</v>
      </c>
      <c r="DB48">
        <v>2.20098E-2</v>
      </c>
      <c r="DC48">
        <v>0</v>
      </c>
      <c r="DD48">
        <v>1102.6300000000001</v>
      </c>
      <c r="DE48">
        <v>4.9997699999999998</v>
      </c>
      <c r="DF48">
        <v>22279.5</v>
      </c>
      <c r="DG48">
        <v>15785.2</v>
      </c>
      <c r="DH48">
        <v>44.75</v>
      </c>
      <c r="DI48">
        <v>46.186999999999998</v>
      </c>
      <c r="DJ48">
        <v>44.436999999999998</v>
      </c>
      <c r="DK48">
        <v>44.936999999999998</v>
      </c>
      <c r="DL48">
        <v>45.686999999999998</v>
      </c>
      <c r="DM48">
        <v>1755.57</v>
      </c>
      <c r="DN48">
        <v>39.51</v>
      </c>
      <c r="DO48">
        <v>0</v>
      </c>
      <c r="DP48">
        <v>138.79999995231631</v>
      </c>
      <c r="DQ48">
        <v>0</v>
      </c>
      <c r="DR48">
        <v>1103.168461538462</v>
      </c>
      <c r="DS48">
        <v>-3.370256423807787</v>
      </c>
      <c r="DT48">
        <v>15.035897654790251</v>
      </c>
      <c r="DU48">
        <v>22305.538461538461</v>
      </c>
      <c r="DV48">
        <v>15</v>
      </c>
      <c r="DW48">
        <v>1658419257.5999999</v>
      </c>
      <c r="DX48" t="s">
        <v>543</v>
      </c>
      <c r="DY48">
        <v>1658419257.5999999</v>
      </c>
      <c r="DZ48">
        <v>1658419243.5999999</v>
      </c>
      <c r="EA48">
        <v>33</v>
      </c>
      <c r="EB48">
        <v>-0.43099999999999999</v>
      </c>
      <c r="EC48">
        <v>-1E-3</v>
      </c>
      <c r="ED48">
        <v>-2.52</v>
      </c>
      <c r="EE48">
        <v>0.41199999999999998</v>
      </c>
      <c r="EF48">
        <v>1801</v>
      </c>
      <c r="EG48">
        <v>28</v>
      </c>
      <c r="EH48">
        <v>0.05</v>
      </c>
      <c r="EI48">
        <v>0.02</v>
      </c>
      <c r="EJ48">
        <v>58.716837536636227</v>
      </c>
      <c r="EK48">
        <v>-0.35156915795308552</v>
      </c>
      <c r="EL48">
        <v>0.15659568933878601</v>
      </c>
      <c r="EM48">
        <v>1</v>
      </c>
      <c r="EN48">
        <v>0.38622995861420661</v>
      </c>
      <c r="EO48">
        <v>2.0658481613579929E-2</v>
      </c>
      <c r="EP48">
        <v>5.3008188420635019E-3</v>
      </c>
      <c r="EQ48">
        <v>1</v>
      </c>
      <c r="ER48">
        <v>2</v>
      </c>
      <c r="ES48">
        <v>2</v>
      </c>
      <c r="ET48" t="s">
        <v>384</v>
      </c>
      <c r="EU48">
        <v>2.9627300000000001</v>
      </c>
      <c r="EV48">
        <v>2.69997</v>
      </c>
      <c r="EW48">
        <v>0.25593100000000002</v>
      </c>
      <c r="EX48">
        <v>0.25983499999999998</v>
      </c>
      <c r="EY48">
        <v>0.14679400000000001</v>
      </c>
      <c r="EZ48">
        <v>0.12572800000000001</v>
      </c>
      <c r="FA48">
        <v>25264.7</v>
      </c>
      <c r="FB48">
        <v>16175.3</v>
      </c>
      <c r="FC48">
        <v>31896.7</v>
      </c>
      <c r="FD48">
        <v>25003.1</v>
      </c>
      <c r="FE48">
        <v>37628.300000000003</v>
      </c>
      <c r="FF48">
        <v>37923.5</v>
      </c>
      <c r="FG48">
        <v>45798.400000000001</v>
      </c>
      <c r="FH48">
        <v>45392.6</v>
      </c>
      <c r="FI48">
        <v>1.9212499999999999</v>
      </c>
      <c r="FJ48">
        <v>1.77912</v>
      </c>
      <c r="FK48">
        <v>2.8275000000000002E-2</v>
      </c>
      <c r="FL48">
        <v>0</v>
      </c>
      <c r="FM48">
        <v>31.5562</v>
      </c>
      <c r="FN48">
        <v>999.9</v>
      </c>
      <c r="FO48">
        <v>42.3</v>
      </c>
      <c r="FP48">
        <v>43.7</v>
      </c>
      <c r="FQ48">
        <v>38.5867</v>
      </c>
      <c r="FR48">
        <v>64.318700000000007</v>
      </c>
      <c r="FS48">
        <v>17.171500000000002</v>
      </c>
      <c r="FT48">
        <v>1</v>
      </c>
      <c r="FU48">
        <v>0.52965200000000001</v>
      </c>
      <c r="FV48">
        <v>2.5659399999999999</v>
      </c>
      <c r="FW48">
        <v>20.209099999999999</v>
      </c>
      <c r="FX48">
        <v>5.2349600000000001</v>
      </c>
      <c r="FY48">
        <v>11.9535</v>
      </c>
      <c r="FZ48">
        <v>4.9856999999999996</v>
      </c>
      <c r="GA48">
        <v>3.2899500000000002</v>
      </c>
      <c r="GB48">
        <v>4324.2</v>
      </c>
      <c r="GC48">
        <v>9999</v>
      </c>
      <c r="GD48">
        <v>9999</v>
      </c>
      <c r="GE48">
        <v>62.3</v>
      </c>
      <c r="GF48">
        <v>1.8668499999999999</v>
      </c>
      <c r="GG48">
        <v>1.8690800000000001</v>
      </c>
      <c r="GH48">
        <v>1.8668400000000001</v>
      </c>
      <c r="GI48">
        <v>1.8672200000000001</v>
      </c>
      <c r="GJ48">
        <v>1.8623499999999999</v>
      </c>
      <c r="GK48">
        <v>1.8650800000000001</v>
      </c>
      <c r="GL48">
        <v>1.8684400000000001</v>
      </c>
      <c r="GM48">
        <v>1.86877</v>
      </c>
      <c r="GN48">
        <v>5</v>
      </c>
      <c r="GO48">
        <v>0</v>
      </c>
      <c r="GP48">
        <v>0</v>
      </c>
      <c r="GQ48">
        <v>0</v>
      </c>
      <c r="GR48" t="s">
        <v>385</v>
      </c>
      <c r="GS48" t="s">
        <v>386</v>
      </c>
      <c r="GT48" t="s">
        <v>387</v>
      </c>
      <c r="GU48" t="s">
        <v>387</v>
      </c>
      <c r="GV48" t="s">
        <v>387</v>
      </c>
      <c r="GW48" t="s">
        <v>387</v>
      </c>
      <c r="GX48">
        <v>0</v>
      </c>
      <c r="GY48">
        <v>100</v>
      </c>
      <c r="GZ48">
        <v>100</v>
      </c>
      <c r="HA48">
        <v>-2.58</v>
      </c>
      <c r="HB48">
        <v>0.4123</v>
      </c>
      <c r="HC48">
        <v>-3.4134594075051079</v>
      </c>
      <c r="HD48">
        <v>1.6145137170229321E-3</v>
      </c>
      <c r="HE48">
        <v>-1.407043735234338E-6</v>
      </c>
      <c r="HF48">
        <v>4.3622850327847239E-10</v>
      </c>
      <c r="HG48">
        <v>0.41226190476190888</v>
      </c>
      <c r="HH48">
        <v>0</v>
      </c>
      <c r="HI48">
        <v>0</v>
      </c>
      <c r="HJ48">
        <v>0</v>
      </c>
      <c r="HK48">
        <v>2</v>
      </c>
      <c r="HL48">
        <v>2094</v>
      </c>
      <c r="HM48">
        <v>1</v>
      </c>
      <c r="HN48">
        <v>26</v>
      </c>
      <c r="HO48">
        <v>0.7</v>
      </c>
      <c r="HP48">
        <v>0.9</v>
      </c>
      <c r="HQ48">
        <v>3.59375</v>
      </c>
      <c r="HR48">
        <v>2.5781200000000002</v>
      </c>
      <c r="HS48">
        <v>1.4978</v>
      </c>
      <c r="HT48">
        <v>2.3034699999999999</v>
      </c>
      <c r="HU48">
        <v>1.49902</v>
      </c>
      <c r="HV48">
        <v>2.2363300000000002</v>
      </c>
      <c r="HW48">
        <v>46.094700000000003</v>
      </c>
      <c r="HX48">
        <v>23.886099999999999</v>
      </c>
      <c r="HY48">
        <v>18</v>
      </c>
      <c r="HZ48">
        <v>507.03</v>
      </c>
      <c r="IA48">
        <v>452.54399999999998</v>
      </c>
      <c r="IB48">
        <v>28.0503</v>
      </c>
      <c r="IC48">
        <v>33.988399999999999</v>
      </c>
      <c r="ID48">
        <v>30.000299999999999</v>
      </c>
      <c r="IE48">
        <v>33.850900000000003</v>
      </c>
      <c r="IF48">
        <v>33.770499999999998</v>
      </c>
      <c r="IG48">
        <v>71.915599999999998</v>
      </c>
      <c r="IH48">
        <v>32.213900000000002</v>
      </c>
      <c r="II48">
        <v>0</v>
      </c>
      <c r="IJ48">
        <v>28.050799999999999</v>
      </c>
      <c r="IK48">
        <v>1800</v>
      </c>
      <c r="IL48">
        <v>29.2912</v>
      </c>
      <c r="IM48">
        <v>99.540400000000005</v>
      </c>
      <c r="IN48">
        <v>100.495</v>
      </c>
    </row>
    <row r="49" spans="1:248" x14ac:dyDescent="0.3">
      <c r="A49">
        <v>33</v>
      </c>
      <c r="B49">
        <v>1658420140.5</v>
      </c>
      <c r="C49">
        <v>5230.9000000953674</v>
      </c>
      <c r="D49" t="s">
        <v>544</v>
      </c>
      <c r="E49" t="s">
        <v>545</v>
      </c>
      <c r="F49" t="s">
        <v>374</v>
      </c>
      <c r="G49" t="s">
        <v>546</v>
      </c>
      <c r="H49" t="s">
        <v>376</v>
      </c>
      <c r="I49" t="s">
        <v>465</v>
      </c>
      <c r="J49" t="s">
        <v>378</v>
      </c>
      <c r="K49">
        <f t="shared" si="0"/>
        <v>4.705941823976028</v>
      </c>
      <c r="L49">
        <v>1658420140.5</v>
      </c>
      <c r="M49">
        <f t="shared" si="1"/>
        <v>6.3678473511231022E-3</v>
      </c>
      <c r="N49">
        <f t="shared" si="2"/>
        <v>6.3678473511231024</v>
      </c>
      <c r="O49">
        <f t="shared" si="3"/>
        <v>24.642300226213209</v>
      </c>
      <c r="P49">
        <f t="shared" si="4"/>
        <v>367.70800000000003</v>
      </c>
      <c r="Q49">
        <f t="shared" si="5"/>
        <v>269.94090667717467</v>
      </c>
      <c r="R49">
        <f t="shared" si="6"/>
        <v>26.692317303549473</v>
      </c>
      <c r="S49">
        <f t="shared" si="7"/>
        <v>36.3597304753496</v>
      </c>
      <c r="T49">
        <f t="shared" si="8"/>
        <v>0.46984311188465183</v>
      </c>
      <c r="U49">
        <f>IF(LEFT(BW49,1)&lt;&gt;"0",IF(LEFT(BW49,1)="1",3,#REF!),$D$5+$E$5*(CM49*CF49/($K$5*1000))+$F$5*(CM49*CF49/($K$5*1000))*MAX(MIN(BU49,$J$5),$I$5)*MAX(MIN(BU49,$J$5),$I$5)+$G$5*MAX(MIN(BU49,$J$5),$I$5)*(CM49*CF49/($K$5*1000))+$H$5*(CM49*CF49/($K$5*1000))*(CM49*CF49/($K$5*1000)))</f>
        <v>2.9096352212623282</v>
      </c>
      <c r="V49">
        <f t="shared" si="9"/>
        <v>0.43140117856837012</v>
      </c>
      <c r="W49">
        <f t="shared" si="10"/>
        <v>0.27281700591022323</v>
      </c>
      <c r="X49">
        <f t="shared" si="11"/>
        <v>289.54674029210571</v>
      </c>
      <c r="Y49">
        <f t="shared" si="12"/>
        <v>35.007288331018167</v>
      </c>
      <c r="Z49">
        <f t="shared" si="13"/>
        <v>34.015300000000003</v>
      </c>
      <c r="AA49">
        <f t="shared" si="14"/>
        <v>5.347571676983021</v>
      </c>
      <c r="AB49">
        <f t="shared" si="15"/>
        <v>70.22122286984613</v>
      </c>
      <c r="AC49">
        <f t="shared" si="16"/>
        <v>3.95665750885918</v>
      </c>
      <c r="AD49">
        <f t="shared" si="17"/>
        <v>5.6345608167388068</v>
      </c>
      <c r="AE49">
        <f t="shared" si="18"/>
        <v>1.3909141681238411</v>
      </c>
      <c r="AF49">
        <f t="shared" si="19"/>
        <v>-280.8220681845288</v>
      </c>
      <c r="AG49">
        <f t="shared" si="20"/>
        <v>147.53083093279733</v>
      </c>
      <c r="AH49">
        <f t="shared" si="21"/>
        <v>11.782314223474568</v>
      </c>
      <c r="AI49">
        <f t="shared" si="22"/>
        <v>168.03781726384878</v>
      </c>
      <c r="AJ49">
        <v>0</v>
      </c>
      <c r="AK49">
        <v>0</v>
      </c>
      <c r="AL49">
        <f t="shared" si="23"/>
        <v>1</v>
      </c>
      <c r="AM49">
        <f t="shared" si="24"/>
        <v>0</v>
      </c>
      <c r="AN49">
        <f t="shared" si="25"/>
        <v>50926.770080748312</v>
      </c>
      <c r="AO49" t="s">
        <v>379</v>
      </c>
      <c r="AP49">
        <v>10238.9</v>
      </c>
      <c r="AQ49">
        <v>302.21199999999999</v>
      </c>
      <c r="AR49">
        <v>4052.3</v>
      </c>
      <c r="AS49">
        <f t="shared" si="26"/>
        <v>0.92542210596451402</v>
      </c>
      <c r="AT49">
        <v>-0.32343011824092421</v>
      </c>
      <c r="AU49" t="s">
        <v>547</v>
      </c>
      <c r="AV49">
        <v>10337.200000000001</v>
      </c>
      <c r="AW49">
        <v>1015.9004</v>
      </c>
      <c r="AX49">
        <v>1647.4</v>
      </c>
      <c r="AY49">
        <f t="shared" si="27"/>
        <v>0.38333106713609333</v>
      </c>
      <c r="AZ49">
        <v>0.5</v>
      </c>
      <c r="BA49">
        <f t="shared" si="28"/>
        <v>1513.0836001513501</v>
      </c>
      <c r="BB49">
        <f t="shared" si="29"/>
        <v>24.642300226213209</v>
      </c>
      <c r="BC49">
        <f t="shared" si="30"/>
        <v>290.00597555606947</v>
      </c>
      <c r="BD49">
        <f t="shared" si="31"/>
        <v>1.6499901487238955E-2</v>
      </c>
      <c r="BE49">
        <f t="shared" si="32"/>
        <v>1.4598154667961636</v>
      </c>
      <c r="BF49">
        <f t="shared" si="33"/>
        <v>272.54052326341457</v>
      </c>
      <c r="BG49" t="s">
        <v>548</v>
      </c>
      <c r="BH49">
        <v>708.08</v>
      </c>
      <c r="BI49">
        <f t="shared" si="34"/>
        <v>708.08</v>
      </c>
      <c r="BJ49">
        <f t="shared" si="35"/>
        <v>0.57018331916960063</v>
      </c>
      <c r="BK49">
        <f t="shared" si="36"/>
        <v>0.67229442575480136</v>
      </c>
      <c r="BL49">
        <f t="shared" si="37"/>
        <v>0.71912134967197128</v>
      </c>
      <c r="BM49">
        <f t="shared" si="38"/>
        <v>0.46945081282318907</v>
      </c>
      <c r="BN49">
        <f t="shared" si="39"/>
        <v>0.64129161769003817</v>
      </c>
      <c r="BO49">
        <f t="shared" si="40"/>
        <v>0.46858750817349792</v>
      </c>
      <c r="BP49">
        <f t="shared" si="41"/>
        <v>0.53141249182650208</v>
      </c>
      <c r="BQ49">
        <f t="shared" si="42"/>
        <v>1799.88</v>
      </c>
      <c r="BR49">
        <f t="shared" si="43"/>
        <v>1513.0836001513501</v>
      </c>
      <c r="BS49">
        <f t="shared" si="44"/>
        <v>0.84065804395368027</v>
      </c>
      <c r="BT49">
        <f t="shared" si="45"/>
        <v>0.16087002483060298</v>
      </c>
      <c r="BU49">
        <v>6</v>
      </c>
      <c r="BV49">
        <v>0.5</v>
      </c>
      <c r="BW49" t="s">
        <v>382</v>
      </c>
      <c r="BX49">
        <v>1658420140.5</v>
      </c>
      <c r="BY49">
        <v>367.70800000000003</v>
      </c>
      <c r="BZ49">
        <v>400.072</v>
      </c>
      <c r="CA49">
        <v>40.0139</v>
      </c>
      <c r="CB49">
        <v>32.682000000000002</v>
      </c>
      <c r="CC49">
        <v>369.27800000000002</v>
      </c>
      <c r="CD49">
        <v>39.515999999999998</v>
      </c>
      <c r="CE49">
        <v>500.25599999999997</v>
      </c>
      <c r="CF49">
        <v>98.782200000000003</v>
      </c>
      <c r="CG49">
        <v>9.9876199999999998E-2</v>
      </c>
      <c r="CH49">
        <v>34.955800000000004</v>
      </c>
      <c r="CI49">
        <v>34.015300000000003</v>
      </c>
      <c r="CJ49">
        <v>999.9</v>
      </c>
      <c r="CK49">
        <v>0</v>
      </c>
      <c r="CL49">
        <v>0</v>
      </c>
      <c r="CM49">
        <v>10008.799999999999</v>
      </c>
      <c r="CN49">
        <v>0</v>
      </c>
      <c r="CO49">
        <v>1.91117E-3</v>
      </c>
      <c r="CP49">
        <v>-32.3645</v>
      </c>
      <c r="CQ49">
        <v>383.03500000000003</v>
      </c>
      <c r="CR49">
        <v>413.589</v>
      </c>
      <c r="CS49">
        <v>7.3319200000000002</v>
      </c>
      <c r="CT49">
        <v>400.072</v>
      </c>
      <c r="CU49">
        <v>32.682000000000002</v>
      </c>
      <c r="CV49">
        <v>3.9526699999999999</v>
      </c>
      <c r="CW49">
        <v>3.2284000000000002</v>
      </c>
      <c r="CX49">
        <v>28.700800000000001</v>
      </c>
      <c r="CY49">
        <v>25.255299999999998</v>
      </c>
      <c r="CZ49">
        <v>1799.88</v>
      </c>
      <c r="DA49">
        <v>0.97800500000000001</v>
      </c>
      <c r="DB49">
        <v>2.1995199999999999E-2</v>
      </c>
      <c r="DC49">
        <v>0</v>
      </c>
      <c r="DD49">
        <v>1013.85</v>
      </c>
      <c r="DE49">
        <v>4.9997699999999998</v>
      </c>
      <c r="DF49">
        <v>20654.900000000001</v>
      </c>
      <c r="DG49">
        <v>15783.4</v>
      </c>
      <c r="DH49">
        <v>45</v>
      </c>
      <c r="DI49">
        <v>46</v>
      </c>
      <c r="DJ49">
        <v>44.75</v>
      </c>
      <c r="DK49">
        <v>44.875</v>
      </c>
      <c r="DL49">
        <v>46.061999999999998</v>
      </c>
      <c r="DM49">
        <v>1755.4</v>
      </c>
      <c r="DN49">
        <v>39.479999999999997</v>
      </c>
      <c r="DO49">
        <v>0</v>
      </c>
      <c r="DP49">
        <v>839.79999995231628</v>
      </c>
      <c r="DQ49">
        <v>0</v>
      </c>
      <c r="DR49">
        <v>1015.9004</v>
      </c>
      <c r="DS49">
        <v>-16.41615384144697</v>
      </c>
      <c r="DT49">
        <v>-226.1923078481897</v>
      </c>
      <c r="DU49">
        <v>20675.243999999999</v>
      </c>
      <c r="DV49">
        <v>15</v>
      </c>
      <c r="DW49">
        <v>1658420096</v>
      </c>
      <c r="DX49" t="s">
        <v>549</v>
      </c>
      <c r="DY49">
        <v>1658420092</v>
      </c>
      <c r="DZ49">
        <v>1658420096</v>
      </c>
      <c r="EA49">
        <v>35</v>
      </c>
      <c r="EB49">
        <v>0.372</v>
      </c>
      <c r="EC49">
        <v>6.9000000000000006E-2</v>
      </c>
      <c r="ED49">
        <v>-1.5469999999999999</v>
      </c>
      <c r="EE49">
        <v>0.498</v>
      </c>
      <c r="EF49">
        <v>400</v>
      </c>
      <c r="EG49">
        <v>32</v>
      </c>
      <c r="EH49">
        <v>0.06</v>
      </c>
      <c r="EI49">
        <v>0.01</v>
      </c>
      <c r="EJ49">
        <v>24.71252179040604</v>
      </c>
      <c r="EK49">
        <v>-0.97896030646888077</v>
      </c>
      <c r="EL49">
        <v>0.1645709286094568</v>
      </c>
      <c r="EM49">
        <v>1</v>
      </c>
      <c r="EN49">
        <v>0.48726648210624879</v>
      </c>
      <c r="EO49">
        <v>-6.6649438304427322E-2</v>
      </c>
      <c r="EP49">
        <v>1.108672211185872E-2</v>
      </c>
      <c r="EQ49">
        <v>1</v>
      </c>
      <c r="ER49">
        <v>2</v>
      </c>
      <c r="ES49">
        <v>2</v>
      </c>
      <c r="ET49" t="s">
        <v>384</v>
      </c>
      <c r="EU49">
        <v>2.96204</v>
      </c>
      <c r="EV49">
        <v>2.6991800000000001</v>
      </c>
      <c r="EW49">
        <v>9.0106199999999997E-2</v>
      </c>
      <c r="EX49">
        <v>9.5158599999999996E-2</v>
      </c>
      <c r="EY49">
        <v>0.16050900000000001</v>
      </c>
      <c r="EZ49">
        <v>0.13567499999999999</v>
      </c>
      <c r="FA49">
        <v>30874.7</v>
      </c>
      <c r="FB49">
        <v>19766.7</v>
      </c>
      <c r="FC49">
        <v>31860</v>
      </c>
      <c r="FD49">
        <v>24982.9</v>
      </c>
      <c r="FE49">
        <v>36983.300000000003</v>
      </c>
      <c r="FF49">
        <v>37463.4</v>
      </c>
      <c r="FG49">
        <v>45748.800000000003</v>
      </c>
      <c r="FH49">
        <v>45359.3</v>
      </c>
      <c r="FI49">
        <v>1.9136299999999999</v>
      </c>
      <c r="FJ49">
        <v>1.7806500000000001</v>
      </c>
      <c r="FK49">
        <v>8.1036200000000003E-2</v>
      </c>
      <c r="FL49">
        <v>0</v>
      </c>
      <c r="FM49">
        <v>32.703800000000001</v>
      </c>
      <c r="FN49">
        <v>999.9</v>
      </c>
      <c r="FO49">
        <v>40.5</v>
      </c>
      <c r="FP49">
        <v>44.2</v>
      </c>
      <c r="FQ49">
        <v>37.915199999999999</v>
      </c>
      <c r="FR49">
        <v>63.988700000000001</v>
      </c>
      <c r="FS49">
        <v>16.538499999999999</v>
      </c>
      <c r="FT49">
        <v>1</v>
      </c>
      <c r="FU49">
        <v>0.56309200000000004</v>
      </c>
      <c r="FV49">
        <v>0.48150100000000001</v>
      </c>
      <c r="FW49">
        <v>20.2255</v>
      </c>
      <c r="FX49">
        <v>5.2292699999999996</v>
      </c>
      <c r="FY49">
        <v>11.951700000000001</v>
      </c>
      <c r="FZ49">
        <v>4.9844999999999997</v>
      </c>
      <c r="GA49">
        <v>3.2891499999999998</v>
      </c>
      <c r="GB49">
        <v>4341.5</v>
      </c>
      <c r="GC49">
        <v>9999</v>
      </c>
      <c r="GD49">
        <v>9999</v>
      </c>
      <c r="GE49">
        <v>62.6</v>
      </c>
      <c r="GF49">
        <v>1.86676</v>
      </c>
      <c r="GG49">
        <v>1.8690500000000001</v>
      </c>
      <c r="GH49">
        <v>1.86676</v>
      </c>
      <c r="GI49">
        <v>1.8671800000000001</v>
      </c>
      <c r="GJ49">
        <v>1.8623400000000001</v>
      </c>
      <c r="GK49">
        <v>1.8650599999999999</v>
      </c>
      <c r="GL49">
        <v>1.86839</v>
      </c>
      <c r="GM49">
        <v>1.8687400000000001</v>
      </c>
      <c r="GN49">
        <v>5</v>
      </c>
      <c r="GO49">
        <v>0</v>
      </c>
      <c r="GP49">
        <v>0</v>
      </c>
      <c r="GQ49">
        <v>0</v>
      </c>
      <c r="GR49" t="s">
        <v>385</v>
      </c>
      <c r="GS49" t="s">
        <v>386</v>
      </c>
      <c r="GT49" t="s">
        <v>387</v>
      </c>
      <c r="GU49" t="s">
        <v>387</v>
      </c>
      <c r="GV49" t="s">
        <v>387</v>
      </c>
      <c r="GW49" t="s">
        <v>387</v>
      </c>
      <c r="GX49">
        <v>0</v>
      </c>
      <c r="GY49">
        <v>100</v>
      </c>
      <c r="GZ49">
        <v>100</v>
      </c>
      <c r="HA49">
        <v>-1.57</v>
      </c>
      <c r="HB49">
        <v>0.49790000000000001</v>
      </c>
      <c r="HC49">
        <v>-1.996658117239295</v>
      </c>
      <c r="HD49">
        <v>1.6145137170229321E-3</v>
      </c>
      <c r="HE49">
        <v>-1.407043735234338E-6</v>
      </c>
      <c r="HF49">
        <v>4.3622850327847239E-10</v>
      </c>
      <c r="HG49">
        <v>0.49791000000000102</v>
      </c>
      <c r="HH49">
        <v>0</v>
      </c>
      <c r="HI49">
        <v>0</v>
      </c>
      <c r="HJ49">
        <v>0</v>
      </c>
      <c r="HK49">
        <v>2</v>
      </c>
      <c r="HL49">
        <v>2094</v>
      </c>
      <c r="HM49">
        <v>1</v>
      </c>
      <c r="HN49">
        <v>26</v>
      </c>
      <c r="HO49">
        <v>0.8</v>
      </c>
      <c r="HP49">
        <v>0.7</v>
      </c>
      <c r="HQ49">
        <v>1.07422</v>
      </c>
      <c r="HR49">
        <v>2.5988799999999999</v>
      </c>
      <c r="HS49">
        <v>1.4978</v>
      </c>
      <c r="HT49">
        <v>2.2973599999999998</v>
      </c>
      <c r="HU49">
        <v>1.49902</v>
      </c>
      <c r="HV49">
        <v>2.34741</v>
      </c>
      <c r="HW49">
        <v>46.269100000000002</v>
      </c>
      <c r="HX49">
        <v>23.8949</v>
      </c>
      <c r="HY49">
        <v>18</v>
      </c>
      <c r="HZ49">
        <v>505.11099999999999</v>
      </c>
      <c r="IA49">
        <v>456.24799999999999</v>
      </c>
      <c r="IB49">
        <v>33.134399999999999</v>
      </c>
      <c r="IC49">
        <v>34.423000000000002</v>
      </c>
      <c r="ID49">
        <v>30.000299999999999</v>
      </c>
      <c r="IE49">
        <v>34.2607</v>
      </c>
      <c r="IF49">
        <v>34.164299999999997</v>
      </c>
      <c r="IG49">
        <v>21.511099999999999</v>
      </c>
      <c r="IH49">
        <v>21.113499999999998</v>
      </c>
      <c r="II49">
        <v>18.417300000000001</v>
      </c>
      <c r="IJ49">
        <v>33.137300000000003</v>
      </c>
      <c r="IK49">
        <v>400</v>
      </c>
      <c r="IL49">
        <v>32.621400000000001</v>
      </c>
      <c r="IM49">
        <v>99.429900000000004</v>
      </c>
      <c r="IN49">
        <v>100.419</v>
      </c>
    </row>
    <row r="50" spans="1:248" x14ac:dyDescent="0.3">
      <c r="A50">
        <v>34</v>
      </c>
      <c r="B50">
        <v>1658420266.5</v>
      </c>
      <c r="C50">
        <v>5356.9000000953674</v>
      </c>
      <c r="D50" t="s">
        <v>550</v>
      </c>
      <c r="E50" t="s">
        <v>551</v>
      </c>
      <c r="F50" t="s">
        <v>374</v>
      </c>
      <c r="G50" t="s">
        <v>546</v>
      </c>
      <c r="H50" t="s">
        <v>376</v>
      </c>
      <c r="I50" t="s">
        <v>465</v>
      </c>
      <c r="J50" t="s">
        <v>378</v>
      </c>
      <c r="K50">
        <f t="shared" si="0"/>
        <v>3.9877780585588618</v>
      </c>
      <c r="L50">
        <v>1658420266.5</v>
      </c>
      <c r="M50">
        <f t="shared" si="1"/>
        <v>5.4650097137031893E-3</v>
      </c>
      <c r="N50">
        <f t="shared" si="2"/>
        <v>5.4650097137031892</v>
      </c>
      <c r="O50">
        <f t="shared" si="3"/>
        <v>15.898574362627354</v>
      </c>
      <c r="P50">
        <f t="shared" si="4"/>
        <v>279.06</v>
      </c>
      <c r="Q50">
        <f t="shared" si="5"/>
        <v>203.25556092445231</v>
      </c>
      <c r="R50">
        <f t="shared" si="6"/>
        <v>20.097536280488864</v>
      </c>
      <c r="S50">
        <f t="shared" si="7"/>
        <v>27.59293988772</v>
      </c>
      <c r="T50">
        <f t="shared" si="8"/>
        <v>0.38623550200121454</v>
      </c>
      <c r="U50">
        <f>IF(LEFT(BW50,1)&lt;&gt;"0",IF(LEFT(BW50,1)="1",3,#REF!),$D$5+$E$5*(CM50*CF50/($K$5*1000))+$F$5*(CM50*CF50/($K$5*1000))*MAX(MIN(BU50,$J$5),$I$5)*MAX(MIN(BU50,$J$5),$I$5)+$G$5*MAX(MIN(BU50,$J$5),$I$5)*(CM50*CF50/($K$5*1000))+$H$5*(CM50*CF50/($K$5*1000))*(CM50*CF50/($K$5*1000)))</f>
        <v>2.9081251051313699</v>
      </c>
      <c r="V50">
        <f t="shared" si="9"/>
        <v>0.35983327890424754</v>
      </c>
      <c r="W50">
        <f t="shared" si="10"/>
        <v>0.22711735863160115</v>
      </c>
      <c r="X50">
        <f t="shared" si="11"/>
        <v>289.55747429224391</v>
      </c>
      <c r="Y50">
        <f t="shared" si="12"/>
        <v>35.090688471729692</v>
      </c>
      <c r="Z50">
        <f t="shared" si="13"/>
        <v>33.997799999999998</v>
      </c>
      <c r="AA50">
        <f t="shared" si="14"/>
        <v>5.3423544220127086</v>
      </c>
      <c r="AB50">
        <f t="shared" si="15"/>
        <v>69.995542973799886</v>
      </c>
      <c r="AC50">
        <f t="shared" si="16"/>
        <v>3.9108982781374002</v>
      </c>
      <c r="AD50">
        <f t="shared" si="17"/>
        <v>5.5873532970539186</v>
      </c>
      <c r="AE50">
        <f t="shared" si="18"/>
        <v>1.4314561438753084</v>
      </c>
      <c r="AF50">
        <f t="shared" si="19"/>
        <v>-241.00692837431066</v>
      </c>
      <c r="AG50">
        <f t="shared" si="20"/>
        <v>126.3983261464152</v>
      </c>
      <c r="AH50">
        <f t="shared" si="21"/>
        <v>10.091497009059635</v>
      </c>
      <c r="AI50">
        <f t="shared" si="22"/>
        <v>185.0403690734081</v>
      </c>
      <c r="AJ50">
        <v>0</v>
      </c>
      <c r="AK50">
        <v>0</v>
      </c>
      <c r="AL50">
        <f t="shared" si="23"/>
        <v>1</v>
      </c>
      <c r="AM50">
        <f t="shared" si="24"/>
        <v>0</v>
      </c>
      <c r="AN50">
        <f t="shared" si="25"/>
        <v>50909.584368563665</v>
      </c>
      <c r="AO50" t="s">
        <v>379</v>
      </c>
      <c r="AP50">
        <v>10238.9</v>
      </c>
      <c r="AQ50">
        <v>302.21199999999999</v>
      </c>
      <c r="AR50">
        <v>4052.3</v>
      </c>
      <c r="AS50">
        <f t="shared" si="26"/>
        <v>0.92542210596451402</v>
      </c>
      <c r="AT50">
        <v>-0.32343011824092421</v>
      </c>
      <c r="AU50" t="s">
        <v>552</v>
      </c>
      <c r="AV50">
        <v>10335.1</v>
      </c>
      <c r="AW50">
        <v>936.94723999999985</v>
      </c>
      <c r="AX50">
        <v>1431.62</v>
      </c>
      <c r="AY50">
        <f t="shared" si="27"/>
        <v>0.34553356337575614</v>
      </c>
      <c r="AZ50">
        <v>0.5</v>
      </c>
      <c r="BA50">
        <f t="shared" si="28"/>
        <v>1513.1346001514219</v>
      </c>
      <c r="BB50">
        <f t="shared" si="29"/>
        <v>15.898574362627354</v>
      </c>
      <c r="BC50">
        <f t="shared" si="30"/>
        <v>261.41939512873535</v>
      </c>
      <c r="BD50">
        <f t="shared" si="31"/>
        <v>1.0720794091447593E-2</v>
      </c>
      <c r="BE50">
        <f t="shared" si="32"/>
        <v>1.8305695645492523</v>
      </c>
      <c r="BF50">
        <f t="shared" si="33"/>
        <v>265.90996540451027</v>
      </c>
      <c r="BG50" t="s">
        <v>553</v>
      </c>
      <c r="BH50">
        <v>683.33</v>
      </c>
      <c r="BI50">
        <f t="shared" si="34"/>
        <v>683.33</v>
      </c>
      <c r="BJ50">
        <f t="shared" si="35"/>
        <v>0.52268758469426235</v>
      </c>
      <c r="BK50">
        <f t="shared" si="36"/>
        <v>0.66107092170147952</v>
      </c>
      <c r="BL50">
        <f t="shared" si="37"/>
        <v>0.77788760362959597</v>
      </c>
      <c r="BM50">
        <f t="shared" si="38"/>
        <v>0.43799296622655415</v>
      </c>
      <c r="BN50">
        <f t="shared" si="39"/>
        <v>0.69883160075176909</v>
      </c>
      <c r="BO50">
        <f t="shared" si="40"/>
        <v>0.48212916762129754</v>
      </c>
      <c r="BP50">
        <f t="shared" si="41"/>
        <v>0.51787083237870246</v>
      </c>
      <c r="BQ50">
        <f t="shared" si="42"/>
        <v>1799.94</v>
      </c>
      <c r="BR50">
        <f t="shared" si="43"/>
        <v>1513.1346001514219</v>
      </c>
      <c r="BS50">
        <f t="shared" si="44"/>
        <v>0.84065835536263533</v>
      </c>
      <c r="BT50">
        <f t="shared" si="45"/>
        <v>0.16087062584988607</v>
      </c>
      <c r="BU50">
        <v>6</v>
      </c>
      <c r="BV50">
        <v>0.5</v>
      </c>
      <c r="BW50" t="s">
        <v>382</v>
      </c>
      <c r="BX50">
        <v>1658420266.5</v>
      </c>
      <c r="BY50">
        <v>279.06</v>
      </c>
      <c r="BZ50">
        <v>299.95699999999999</v>
      </c>
      <c r="CA50">
        <v>39.552700000000002</v>
      </c>
      <c r="CB50">
        <v>33.2575</v>
      </c>
      <c r="CC50">
        <v>280.66699999999997</v>
      </c>
      <c r="CD50">
        <v>39.037100000000002</v>
      </c>
      <c r="CE50">
        <v>500.27199999999999</v>
      </c>
      <c r="CF50">
        <v>98.777799999999999</v>
      </c>
      <c r="CG50">
        <v>0.10036200000000001</v>
      </c>
      <c r="CH50">
        <v>34.804000000000002</v>
      </c>
      <c r="CI50">
        <v>33.997799999999998</v>
      </c>
      <c r="CJ50">
        <v>999.9</v>
      </c>
      <c r="CK50">
        <v>0</v>
      </c>
      <c r="CL50">
        <v>0</v>
      </c>
      <c r="CM50">
        <v>10000.6</v>
      </c>
      <c r="CN50">
        <v>0</v>
      </c>
      <c r="CO50">
        <v>1.91117E-3</v>
      </c>
      <c r="CP50">
        <v>-20.896599999999999</v>
      </c>
      <c r="CQ50">
        <v>290.553</v>
      </c>
      <c r="CR50">
        <v>310.27600000000001</v>
      </c>
      <c r="CS50">
        <v>6.29528</v>
      </c>
      <c r="CT50">
        <v>299.95699999999999</v>
      </c>
      <c r="CU50">
        <v>33.2575</v>
      </c>
      <c r="CV50">
        <v>3.90693</v>
      </c>
      <c r="CW50">
        <v>3.2850999999999999</v>
      </c>
      <c r="CX50">
        <v>28.500299999999999</v>
      </c>
      <c r="CY50">
        <v>25.548200000000001</v>
      </c>
      <c r="CZ50">
        <v>1799.94</v>
      </c>
      <c r="DA50">
        <v>0.977993</v>
      </c>
      <c r="DB50">
        <v>2.20074E-2</v>
      </c>
      <c r="DC50">
        <v>0</v>
      </c>
      <c r="DD50">
        <v>936.42499999999995</v>
      </c>
      <c r="DE50">
        <v>4.9997699999999998</v>
      </c>
      <c r="DF50">
        <v>19268.2</v>
      </c>
      <c r="DG50">
        <v>15783.9</v>
      </c>
      <c r="DH50">
        <v>45.061999999999998</v>
      </c>
      <c r="DI50">
        <v>46</v>
      </c>
      <c r="DJ50">
        <v>44.811999999999998</v>
      </c>
      <c r="DK50">
        <v>44.875</v>
      </c>
      <c r="DL50">
        <v>46.125</v>
      </c>
      <c r="DM50">
        <v>1755.44</v>
      </c>
      <c r="DN50">
        <v>39.5</v>
      </c>
      <c r="DO50">
        <v>0</v>
      </c>
      <c r="DP50">
        <v>125.7999999523163</v>
      </c>
      <c r="DQ50">
        <v>0</v>
      </c>
      <c r="DR50">
        <v>936.94723999999985</v>
      </c>
      <c r="DS50">
        <v>-5.9956153696331898</v>
      </c>
      <c r="DT50">
        <v>74.846153332665239</v>
      </c>
      <c r="DU50">
        <v>19254.752</v>
      </c>
      <c r="DV50">
        <v>15</v>
      </c>
      <c r="DW50">
        <v>1658420227</v>
      </c>
      <c r="DX50" t="s">
        <v>554</v>
      </c>
      <c r="DY50">
        <v>1658420217</v>
      </c>
      <c r="DZ50">
        <v>1658420227</v>
      </c>
      <c r="EA50">
        <v>36</v>
      </c>
      <c r="EB50">
        <v>3.7999999999999999E-2</v>
      </c>
      <c r="EC50">
        <v>1.7999999999999999E-2</v>
      </c>
      <c r="ED50">
        <v>-1.5880000000000001</v>
      </c>
      <c r="EE50">
        <v>0.51600000000000001</v>
      </c>
      <c r="EF50">
        <v>300</v>
      </c>
      <c r="EG50">
        <v>33</v>
      </c>
      <c r="EH50">
        <v>0.09</v>
      </c>
      <c r="EI50">
        <v>0.02</v>
      </c>
      <c r="EJ50">
        <v>16.098341022187661</v>
      </c>
      <c r="EK50">
        <v>-0.99730562087834085</v>
      </c>
      <c r="EL50">
        <v>0.17261166709590081</v>
      </c>
      <c r="EM50">
        <v>1</v>
      </c>
      <c r="EN50">
        <v>0.39862350574924599</v>
      </c>
      <c r="EO50">
        <v>-7.178072055313847E-3</v>
      </c>
      <c r="EP50">
        <v>1.808267683438031E-2</v>
      </c>
      <c r="EQ50">
        <v>1</v>
      </c>
      <c r="ER50">
        <v>2</v>
      </c>
      <c r="ES50">
        <v>2</v>
      </c>
      <c r="ET50" t="s">
        <v>384</v>
      </c>
      <c r="EU50">
        <v>2.96197</v>
      </c>
      <c r="EV50">
        <v>2.6996000000000002</v>
      </c>
      <c r="EW50">
        <v>7.2093599999999994E-2</v>
      </c>
      <c r="EX50">
        <v>7.5643000000000002E-2</v>
      </c>
      <c r="EY50">
        <v>0.15917200000000001</v>
      </c>
      <c r="EZ50">
        <v>0.137237</v>
      </c>
      <c r="FA50">
        <v>31478</v>
      </c>
      <c r="FB50">
        <v>20187.5</v>
      </c>
      <c r="FC50">
        <v>31852.3</v>
      </c>
      <c r="FD50">
        <v>24976.5</v>
      </c>
      <c r="FE50">
        <v>37034.400000000001</v>
      </c>
      <c r="FF50">
        <v>37386.800000000003</v>
      </c>
      <c r="FG50">
        <v>45738.6</v>
      </c>
      <c r="FH50">
        <v>45348.800000000003</v>
      </c>
      <c r="FI50">
        <v>1.9116</v>
      </c>
      <c r="FJ50">
        <v>1.7807200000000001</v>
      </c>
      <c r="FK50">
        <v>7.4964000000000003E-2</v>
      </c>
      <c r="FL50">
        <v>0</v>
      </c>
      <c r="FM50">
        <v>32.784599999999998</v>
      </c>
      <c r="FN50">
        <v>999.9</v>
      </c>
      <c r="FO50">
        <v>40.9</v>
      </c>
      <c r="FP50">
        <v>44.2</v>
      </c>
      <c r="FQ50">
        <v>38.295699999999997</v>
      </c>
      <c r="FR50">
        <v>64.078699999999998</v>
      </c>
      <c r="FS50">
        <v>17.183499999999999</v>
      </c>
      <c r="FT50">
        <v>1</v>
      </c>
      <c r="FU50">
        <v>0.57314500000000002</v>
      </c>
      <c r="FV50">
        <v>0.44629400000000002</v>
      </c>
      <c r="FW50">
        <v>20.2258</v>
      </c>
      <c r="FX50">
        <v>5.2328599999999996</v>
      </c>
      <c r="FY50">
        <v>11.952999999999999</v>
      </c>
      <c r="FZ50">
        <v>4.9854500000000002</v>
      </c>
      <c r="GA50">
        <v>3.2898800000000001</v>
      </c>
      <c r="GB50">
        <v>4344</v>
      </c>
      <c r="GC50">
        <v>9999</v>
      </c>
      <c r="GD50">
        <v>9999</v>
      </c>
      <c r="GE50">
        <v>62.6</v>
      </c>
      <c r="GF50">
        <v>1.86687</v>
      </c>
      <c r="GG50">
        <v>1.8691800000000001</v>
      </c>
      <c r="GH50">
        <v>1.8668800000000001</v>
      </c>
      <c r="GI50">
        <v>1.8672299999999999</v>
      </c>
      <c r="GJ50">
        <v>1.8624400000000001</v>
      </c>
      <c r="GK50">
        <v>1.8650899999999999</v>
      </c>
      <c r="GL50">
        <v>1.8684400000000001</v>
      </c>
      <c r="GM50">
        <v>1.8688499999999999</v>
      </c>
      <c r="GN50">
        <v>5</v>
      </c>
      <c r="GO50">
        <v>0</v>
      </c>
      <c r="GP50">
        <v>0</v>
      </c>
      <c r="GQ50">
        <v>0</v>
      </c>
      <c r="GR50" t="s">
        <v>385</v>
      </c>
      <c r="GS50" t="s">
        <v>386</v>
      </c>
      <c r="GT50" t="s">
        <v>387</v>
      </c>
      <c r="GU50" t="s">
        <v>387</v>
      </c>
      <c r="GV50" t="s">
        <v>387</v>
      </c>
      <c r="GW50" t="s">
        <v>387</v>
      </c>
      <c r="GX50">
        <v>0</v>
      </c>
      <c r="GY50">
        <v>100</v>
      </c>
      <c r="GZ50">
        <v>100</v>
      </c>
      <c r="HA50">
        <v>-1.607</v>
      </c>
      <c r="HB50">
        <v>0.51559999999999995</v>
      </c>
      <c r="HC50">
        <v>-1.959068437983033</v>
      </c>
      <c r="HD50">
        <v>1.6145137170229321E-3</v>
      </c>
      <c r="HE50">
        <v>-1.407043735234338E-6</v>
      </c>
      <c r="HF50">
        <v>4.3622850327847239E-10</v>
      </c>
      <c r="HG50">
        <v>0.51565500000000242</v>
      </c>
      <c r="HH50">
        <v>0</v>
      </c>
      <c r="HI50">
        <v>0</v>
      </c>
      <c r="HJ50">
        <v>0</v>
      </c>
      <c r="HK50">
        <v>2</v>
      </c>
      <c r="HL50">
        <v>2094</v>
      </c>
      <c r="HM50">
        <v>1</v>
      </c>
      <c r="HN50">
        <v>26</v>
      </c>
      <c r="HO50">
        <v>0.8</v>
      </c>
      <c r="HP50">
        <v>0.7</v>
      </c>
      <c r="HQ50">
        <v>0.85571299999999995</v>
      </c>
      <c r="HR50">
        <v>2.5939899999999998</v>
      </c>
      <c r="HS50">
        <v>1.4978</v>
      </c>
      <c r="HT50">
        <v>2.2973599999999998</v>
      </c>
      <c r="HU50">
        <v>1.49902</v>
      </c>
      <c r="HV50">
        <v>2.4389599999999998</v>
      </c>
      <c r="HW50">
        <v>46.767400000000002</v>
      </c>
      <c r="HX50">
        <v>23.903600000000001</v>
      </c>
      <c r="HY50">
        <v>18</v>
      </c>
      <c r="HZ50">
        <v>504.553</v>
      </c>
      <c r="IA50">
        <v>456.995</v>
      </c>
      <c r="IB50">
        <v>32.980200000000004</v>
      </c>
      <c r="IC50">
        <v>34.534100000000002</v>
      </c>
      <c r="ID50">
        <v>30.000499999999999</v>
      </c>
      <c r="IE50">
        <v>34.363700000000001</v>
      </c>
      <c r="IF50">
        <v>34.265700000000002</v>
      </c>
      <c r="IG50">
        <v>17.155000000000001</v>
      </c>
      <c r="IH50">
        <v>21.935300000000002</v>
      </c>
      <c r="II50">
        <v>23.674700000000001</v>
      </c>
      <c r="IJ50">
        <v>32.977800000000002</v>
      </c>
      <c r="IK50">
        <v>300</v>
      </c>
      <c r="IL50">
        <v>33.196100000000001</v>
      </c>
      <c r="IM50">
        <v>99.406899999999993</v>
      </c>
      <c r="IN50">
        <v>100.39400000000001</v>
      </c>
    </row>
    <row r="51" spans="1:248" x14ac:dyDescent="0.3">
      <c r="A51">
        <v>35</v>
      </c>
      <c r="B51">
        <v>1658420390.5</v>
      </c>
      <c r="C51">
        <v>5480.9000000953674</v>
      </c>
      <c r="D51" t="s">
        <v>555</v>
      </c>
      <c r="E51" t="s">
        <v>556</v>
      </c>
      <c r="F51" t="s">
        <v>374</v>
      </c>
      <c r="G51" t="s">
        <v>546</v>
      </c>
      <c r="H51" t="s">
        <v>376</v>
      </c>
      <c r="I51" t="s">
        <v>465</v>
      </c>
      <c r="J51" t="s">
        <v>378</v>
      </c>
      <c r="K51">
        <f t="shared" si="0"/>
        <v>2.9526520147973363</v>
      </c>
      <c r="L51">
        <v>1658420390.5</v>
      </c>
      <c r="M51">
        <f t="shared" si="1"/>
        <v>4.880405569776064E-3</v>
      </c>
      <c r="N51">
        <f t="shared" si="2"/>
        <v>4.8804055697760642</v>
      </c>
      <c r="O51">
        <f t="shared" si="3"/>
        <v>7.992118140235819</v>
      </c>
      <c r="P51">
        <f t="shared" si="4"/>
        <v>189.30099999999999</v>
      </c>
      <c r="Q51">
        <f t="shared" si="5"/>
        <v>145.17675098750897</v>
      </c>
      <c r="R51">
        <f t="shared" si="6"/>
        <v>14.354462314104454</v>
      </c>
      <c r="S51">
        <f t="shared" si="7"/>
        <v>18.717281190264998</v>
      </c>
      <c r="T51">
        <f t="shared" si="8"/>
        <v>0.33692509052308034</v>
      </c>
      <c r="U51">
        <f>IF(LEFT(BW51,1)&lt;&gt;"0",IF(LEFT(BW51,1)="1",3,#REF!),$D$5+$E$5*(CM51*CF51/($K$5*1000))+$F$5*(CM51*CF51/($K$5*1000))*MAX(MIN(BU51,$J$5),$I$5)*MAX(MIN(BU51,$J$5),$I$5)+$G$5*MAX(MIN(BU51,$J$5),$I$5)*(CM51*CF51/($K$5*1000))+$H$5*(CM51*CF51/($K$5*1000))*(CM51*CF51/($K$5*1000)))</f>
        <v>2.9087517843837531</v>
      </c>
      <c r="V51">
        <f t="shared" si="9"/>
        <v>0.31664827381080812</v>
      </c>
      <c r="W51">
        <f t="shared" si="10"/>
        <v>0.19962519197063505</v>
      </c>
      <c r="X51">
        <f t="shared" si="11"/>
        <v>289.55210729217481</v>
      </c>
      <c r="Y51">
        <f t="shared" si="12"/>
        <v>35.19502013136497</v>
      </c>
      <c r="Z51">
        <f t="shared" si="13"/>
        <v>34.023200000000003</v>
      </c>
      <c r="AA51">
        <f t="shared" si="14"/>
        <v>5.3499283460905076</v>
      </c>
      <c r="AB51">
        <f t="shared" si="15"/>
        <v>69.936400994775354</v>
      </c>
      <c r="AC51">
        <f t="shared" si="16"/>
        <v>3.8972476029340002</v>
      </c>
      <c r="AD51">
        <f t="shared" si="17"/>
        <v>5.5725595648325497</v>
      </c>
      <c r="AE51">
        <f t="shared" si="18"/>
        <v>1.4526807431565074</v>
      </c>
      <c r="AF51">
        <f t="shared" si="19"/>
        <v>-215.22588562712443</v>
      </c>
      <c r="AG51">
        <f t="shared" si="20"/>
        <v>114.94658700437736</v>
      </c>
      <c r="AH51">
        <f t="shared" si="21"/>
        <v>9.1742205503502561</v>
      </c>
      <c r="AI51">
        <f t="shared" si="22"/>
        <v>198.44702921977799</v>
      </c>
      <c r="AJ51">
        <v>0</v>
      </c>
      <c r="AK51">
        <v>0</v>
      </c>
      <c r="AL51">
        <f t="shared" si="23"/>
        <v>1</v>
      </c>
      <c r="AM51">
        <f t="shared" si="24"/>
        <v>0</v>
      </c>
      <c r="AN51">
        <f t="shared" si="25"/>
        <v>50934.964031432966</v>
      </c>
      <c r="AO51" t="s">
        <v>379</v>
      </c>
      <c r="AP51">
        <v>10238.9</v>
      </c>
      <c r="AQ51">
        <v>302.21199999999999</v>
      </c>
      <c r="AR51">
        <v>4052.3</v>
      </c>
      <c r="AS51">
        <f t="shared" si="26"/>
        <v>0.92542210596451402</v>
      </c>
      <c r="AT51">
        <v>-0.32343011824092421</v>
      </c>
      <c r="AU51" t="s">
        <v>557</v>
      </c>
      <c r="AV51">
        <v>10333</v>
      </c>
      <c r="AW51">
        <v>904.77247999999997</v>
      </c>
      <c r="AX51">
        <v>1290.8499999999999</v>
      </c>
      <c r="AY51">
        <f t="shared" si="27"/>
        <v>0.29908782585118332</v>
      </c>
      <c r="AZ51">
        <v>0.5</v>
      </c>
      <c r="BA51">
        <f t="shared" si="28"/>
        <v>1513.109100151386</v>
      </c>
      <c r="BB51">
        <f t="shared" si="29"/>
        <v>7.992118140235819</v>
      </c>
      <c r="BC51">
        <f t="shared" si="30"/>
        <v>226.27625551995922</v>
      </c>
      <c r="BD51">
        <f t="shared" si="31"/>
        <v>5.4956699802048486E-3</v>
      </c>
      <c r="BE51">
        <f t="shared" si="32"/>
        <v>2.1392493318356127</v>
      </c>
      <c r="BF51">
        <f t="shared" si="33"/>
        <v>260.63078027150766</v>
      </c>
      <c r="BG51" t="s">
        <v>558</v>
      </c>
      <c r="BH51">
        <v>675.11</v>
      </c>
      <c r="BI51">
        <f t="shared" si="34"/>
        <v>675.11</v>
      </c>
      <c r="BJ51">
        <f t="shared" si="35"/>
        <v>0.47700352480923414</v>
      </c>
      <c r="BK51">
        <f t="shared" si="36"/>
        <v>0.6270138694903693</v>
      </c>
      <c r="BL51">
        <f t="shared" si="37"/>
        <v>0.81767682600031388</v>
      </c>
      <c r="BM51">
        <f t="shared" si="38"/>
        <v>0.39051454627477394</v>
      </c>
      <c r="BN51">
        <f t="shared" si="39"/>
        <v>0.73636938653172945</v>
      </c>
      <c r="BO51">
        <f t="shared" si="40"/>
        <v>0.46785611055681453</v>
      </c>
      <c r="BP51">
        <f t="shared" si="41"/>
        <v>0.53214388944318547</v>
      </c>
      <c r="BQ51">
        <f t="shared" si="42"/>
        <v>1799.91</v>
      </c>
      <c r="BR51">
        <f t="shared" si="43"/>
        <v>1513.109100151386</v>
      </c>
      <c r="BS51">
        <f t="shared" si="44"/>
        <v>0.84065819966075295</v>
      </c>
      <c r="BT51">
        <f t="shared" si="45"/>
        <v>0.16087032534525325</v>
      </c>
      <c r="BU51">
        <v>6</v>
      </c>
      <c r="BV51">
        <v>0.5</v>
      </c>
      <c r="BW51" t="s">
        <v>382</v>
      </c>
      <c r="BX51">
        <v>1658420390.5</v>
      </c>
      <c r="BY51">
        <v>189.30099999999999</v>
      </c>
      <c r="BZ51">
        <v>199.994</v>
      </c>
      <c r="CA51">
        <v>39.415599999999998</v>
      </c>
      <c r="CB51">
        <v>33.793199999999999</v>
      </c>
      <c r="CC51">
        <v>190.66900000000001</v>
      </c>
      <c r="CD51">
        <v>38.879199999999997</v>
      </c>
      <c r="CE51">
        <v>500.28899999999999</v>
      </c>
      <c r="CF51">
        <v>98.775700000000001</v>
      </c>
      <c r="CG51">
        <v>0.100065</v>
      </c>
      <c r="CH51">
        <v>34.7562</v>
      </c>
      <c r="CI51">
        <v>34.023200000000003</v>
      </c>
      <c r="CJ51">
        <v>999.9</v>
      </c>
      <c r="CK51">
        <v>0</v>
      </c>
      <c r="CL51">
        <v>0</v>
      </c>
      <c r="CM51">
        <v>10004.4</v>
      </c>
      <c r="CN51">
        <v>0</v>
      </c>
      <c r="CO51">
        <v>1.91117E-3</v>
      </c>
      <c r="CP51">
        <v>-10.693099999999999</v>
      </c>
      <c r="CQ51">
        <v>197.06800000000001</v>
      </c>
      <c r="CR51">
        <v>206.989</v>
      </c>
      <c r="CS51">
        <v>5.6223299999999998</v>
      </c>
      <c r="CT51">
        <v>199.994</v>
      </c>
      <c r="CU51">
        <v>33.793199999999999</v>
      </c>
      <c r="CV51">
        <v>3.8933</v>
      </c>
      <c r="CW51">
        <v>3.3379500000000002</v>
      </c>
      <c r="CX51">
        <v>28.440100000000001</v>
      </c>
      <c r="CY51">
        <v>25.817299999999999</v>
      </c>
      <c r="CZ51">
        <v>1799.91</v>
      </c>
      <c r="DA51">
        <v>0.97799599999999998</v>
      </c>
      <c r="DB51">
        <v>2.20038E-2</v>
      </c>
      <c r="DC51">
        <v>0</v>
      </c>
      <c r="DD51">
        <v>904.78499999999997</v>
      </c>
      <c r="DE51">
        <v>4.9997699999999998</v>
      </c>
      <c r="DF51">
        <v>18703.5</v>
      </c>
      <c r="DG51">
        <v>15783.7</v>
      </c>
      <c r="DH51">
        <v>45.25</v>
      </c>
      <c r="DI51">
        <v>46.186999999999998</v>
      </c>
      <c r="DJ51">
        <v>44.936999999999998</v>
      </c>
      <c r="DK51">
        <v>45.125</v>
      </c>
      <c r="DL51">
        <v>46.25</v>
      </c>
      <c r="DM51">
        <v>1755.42</v>
      </c>
      <c r="DN51">
        <v>39.49</v>
      </c>
      <c r="DO51">
        <v>0</v>
      </c>
      <c r="DP51">
        <v>123.3999998569489</v>
      </c>
      <c r="DQ51">
        <v>0</v>
      </c>
      <c r="DR51">
        <v>904.77247999999997</v>
      </c>
      <c r="DS51">
        <v>-1.465846149322964</v>
      </c>
      <c r="DT51">
        <v>98.384615755051911</v>
      </c>
      <c r="DU51">
        <v>18694.452000000001</v>
      </c>
      <c r="DV51">
        <v>15</v>
      </c>
      <c r="DW51">
        <v>1658420350</v>
      </c>
      <c r="DX51" t="s">
        <v>559</v>
      </c>
      <c r="DY51">
        <v>1658420341</v>
      </c>
      <c r="DZ51">
        <v>1658420350</v>
      </c>
      <c r="EA51">
        <v>37</v>
      </c>
      <c r="EB51">
        <v>0.33200000000000002</v>
      </c>
      <c r="EC51">
        <v>2.1000000000000001E-2</v>
      </c>
      <c r="ED51">
        <v>-1.3560000000000001</v>
      </c>
      <c r="EE51">
        <v>0.53600000000000003</v>
      </c>
      <c r="EF51">
        <v>200</v>
      </c>
      <c r="EG51">
        <v>34</v>
      </c>
      <c r="EH51">
        <v>0.25</v>
      </c>
      <c r="EI51">
        <v>0.02</v>
      </c>
      <c r="EJ51">
        <v>8.1003372956491795</v>
      </c>
      <c r="EK51">
        <v>-0.56256226148465993</v>
      </c>
      <c r="EL51">
        <v>0.10469971542506989</v>
      </c>
      <c r="EM51">
        <v>1</v>
      </c>
      <c r="EN51">
        <v>0.35107607947142228</v>
      </c>
      <c r="EO51">
        <v>1.5801886475111451E-2</v>
      </c>
      <c r="EP51">
        <v>1.7633495150331809E-2</v>
      </c>
      <c r="EQ51">
        <v>1</v>
      </c>
      <c r="ER51">
        <v>2</v>
      </c>
      <c r="ES51">
        <v>2</v>
      </c>
      <c r="ET51" t="s">
        <v>384</v>
      </c>
      <c r="EU51">
        <v>2.9619</v>
      </c>
      <c r="EV51">
        <v>2.6993399999999999</v>
      </c>
      <c r="EW51">
        <v>5.1515999999999999E-2</v>
      </c>
      <c r="EX51">
        <v>5.3441000000000002E-2</v>
      </c>
      <c r="EY51">
        <v>0.15870100000000001</v>
      </c>
      <c r="EZ51">
        <v>0.13867699999999999</v>
      </c>
      <c r="FA51">
        <v>32166.400000000001</v>
      </c>
      <c r="FB51">
        <v>20666.7</v>
      </c>
      <c r="FC51">
        <v>31843.200000000001</v>
      </c>
      <c r="FD51">
        <v>24970.6</v>
      </c>
      <c r="FE51">
        <v>37045.800000000003</v>
      </c>
      <c r="FF51">
        <v>37316.400000000001</v>
      </c>
      <c r="FG51">
        <v>45726.6</v>
      </c>
      <c r="FH51">
        <v>45339.3</v>
      </c>
      <c r="FI51">
        <v>1.91025</v>
      </c>
      <c r="FJ51">
        <v>1.7799700000000001</v>
      </c>
      <c r="FK51">
        <v>6.7114800000000002E-2</v>
      </c>
      <c r="FL51">
        <v>0</v>
      </c>
      <c r="FM51">
        <v>32.937100000000001</v>
      </c>
      <c r="FN51">
        <v>999.9</v>
      </c>
      <c r="FO51">
        <v>41.8</v>
      </c>
      <c r="FP51">
        <v>44.4</v>
      </c>
      <c r="FQ51">
        <v>39.544400000000003</v>
      </c>
      <c r="FR51">
        <v>64.248599999999996</v>
      </c>
      <c r="FS51">
        <v>16.254000000000001</v>
      </c>
      <c r="FT51">
        <v>1</v>
      </c>
      <c r="FU51">
        <v>0.58469000000000004</v>
      </c>
      <c r="FV51">
        <v>0.75665000000000004</v>
      </c>
      <c r="FW51">
        <v>20.224299999999999</v>
      </c>
      <c r="FX51">
        <v>5.23346</v>
      </c>
      <c r="FY51">
        <v>11.9542</v>
      </c>
      <c r="FZ51">
        <v>4.9856999999999996</v>
      </c>
      <c r="GA51">
        <v>3.28993</v>
      </c>
      <c r="GB51">
        <v>4346.5</v>
      </c>
      <c r="GC51">
        <v>9999</v>
      </c>
      <c r="GD51">
        <v>9999</v>
      </c>
      <c r="GE51">
        <v>62.6</v>
      </c>
      <c r="GF51">
        <v>1.86687</v>
      </c>
      <c r="GG51">
        <v>1.8691800000000001</v>
      </c>
      <c r="GH51">
        <v>1.86683</v>
      </c>
      <c r="GI51">
        <v>1.8672200000000001</v>
      </c>
      <c r="GJ51">
        <v>1.8623700000000001</v>
      </c>
      <c r="GK51">
        <v>1.8650800000000001</v>
      </c>
      <c r="GL51">
        <v>1.8684400000000001</v>
      </c>
      <c r="GM51">
        <v>1.86877</v>
      </c>
      <c r="GN51">
        <v>5</v>
      </c>
      <c r="GO51">
        <v>0</v>
      </c>
      <c r="GP51">
        <v>0</v>
      </c>
      <c r="GQ51">
        <v>0</v>
      </c>
      <c r="GR51" t="s">
        <v>385</v>
      </c>
      <c r="GS51" t="s">
        <v>386</v>
      </c>
      <c r="GT51" t="s">
        <v>387</v>
      </c>
      <c r="GU51" t="s">
        <v>387</v>
      </c>
      <c r="GV51" t="s">
        <v>387</v>
      </c>
      <c r="GW51" t="s">
        <v>387</v>
      </c>
      <c r="GX51">
        <v>0</v>
      </c>
      <c r="GY51">
        <v>100</v>
      </c>
      <c r="GZ51">
        <v>100</v>
      </c>
      <c r="HA51">
        <v>-1.3680000000000001</v>
      </c>
      <c r="HB51">
        <v>0.53639999999999999</v>
      </c>
      <c r="HC51">
        <v>-1.6276467725881789</v>
      </c>
      <c r="HD51">
        <v>1.6145137170229321E-3</v>
      </c>
      <c r="HE51">
        <v>-1.407043735234338E-6</v>
      </c>
      <c r="HF51">
        <v>4.3622850327847239E-10</v>
      </c>
      <c r="HG51">
        <v>0.53639999999999333</v>
      </c>
      <c r="HH51">
        <v>0</v>
      </c>
      <c r="HI51">
        <v>0</v>
      </c>
      <c r="HJ51">
        <v>0</v>
      </c>
      <c r="HK51">
        <v>2</v>
      </c>
      <c r="HL51">
        <v>2094</v>
      </c>
      <c r="HM51">
        <v>1</v>
      </c>
      <c r="HN51">
        <v>26</v>
      </c>
      <c r="HO51">
        <v>0.8</v>
      </c>
      <c r="HP51">
        <v>0.7</v>
      </c>
      <c r="HQ51">
        <v>0.62744100000000003</v>
      </c>
      <c r="HR51">
        <v>2.6159699999999999</v>
      </c>
      <c r="HS51">
        <v>1.4978</v>
      </c>
      <c r="HT51">
        <v>2.2973599999999998</v>
      </c>
      <c r="HU51">
        <v>1.49902</v>
      </c>
      <c r="HV51">
        <v>2.3974600000000001</v>
      </c>
      <c r="HW51">
        <v>47.271999999999998</v>
      </c>
      <c r="HX51">
        <v>23.903600000000001</v>
      </c>
      <c r="HY51">
        <v>18</v>
      </c>
      <c r="HZ51">
        <v>504.53899999999999</v>
      </c>
      <c r="IA51">
        <v>457.30700000000002</v>
      </c>
      <c r="IB51">
        <v>32.453200000000002</v>
      </c>
      <c r="IC51">
        <v>34.655900000000003</v>
      </c>
      <c r="ID51">
        <v>30.001000000000001</v>
      </c>
      <c r="IE51">
        <v>34.480400000000003</v>
      </c>
      <c r="IF51">
        <v>34.382399999999997</v>
      </c>
      <c r="IG51">
        <v>12.576000000000001</v>
      </c>
      <c r="IH51">
        <v>23.9636</v>
      </c>
      <c r="II51">
        <v>27.706</v>
      </c>
      <c r="IJ51">
        <v>32.421900000000001</v>
      </c>
      <c r="IK51">
        <v>200</v>
      </c>
      <c r="IL51">
        <v>33.829500000000003</v>
      </c>
      <c r="IM51">
        <v>99.379900000000006</v>
      </c>
      <c r="IN51">
        <v>100.372</v>
      </c>
    </row>
    <row r="52" spans="1:248" x14ac:dyDescent="0.3">
      <c r="A52">
        <v>36</v>
      </c>
      <c r="B52">
        <v>1658420512.5</v>
      </c>
      <c r="C52">
        <v>5602.9000000953674</v>
      </c>
      <c r="D52" t="s">
        <v>560</v>
      </c>
      <c r="E52" t="s">
        <v>561</v>
      </c>
      <c r="F52" t="s">
        <v>374</v>
      </c>
      <c r="G52" t="s">
        <v>546</v>
      </c>
      <c r="H52" t="s">
        <v>376</v>
      </c>
      <c r="I52" t="s">
        <v>465</v>
      </c>
      <c r="J52" t="s">
        <v>378</v>
      </c>
      <c r="K52">
        <f t="shared" si="0"/>
        <v>2.392584973381227</v>
      </c>
      <c r="L52">
        <v>1658420512.5</v>
      </c>
      <c r="M52">
        <f t="shared" si="1"/>
        <v>4.6202332394925591E-3</v>
      </c>
      <c r="N52">
        <f t="shared" si="2"/>
        <v>4.6202332394925589</v>
      </c>
      <c r="O52">
        <f t="shared" si="3"/>
        <v>4.9033564210516918</v>
      </c>
      <c r="P52">
        <f t="shared" si="4"/>
        <v>143.346</v>
      </c>
      <c r="Q52">
        <f t="shared" si="5"/>
        <v>114.26075165997619</v>
      </c>
      <c r="R52">
        <f t="shared" si="6"/>
        <v>11.297824213643644</v>
      </c>
      <c r="S52">
        <f t="shared" si="7"/>
        <v>14.173702572414001</v>
      </c>
      <c r="T52">
        <f t="shared" si="8"/>
        <v>0.31816288990653452</v>
      </c>
      <c r="U52">
        <f>IF(LEFT(BW52,1)&lt;&gt;"0",IF(LEFT(BW52,1)="1",3,#REF!),$D$5+$E$5*(CM52*CF52/($K$5*1000))+$F$5*(CM52*CF52/($K$5*1000))*MAX(MIN(BU52,$J$5),$I$5)*MAX(MIN(BU52,$J$5),$I$5)+$G$5*MAX(MIN(BU52,$J$5),$I$5)*(CM52*CF52/($K$5*1000))+$H$5*(CM52*CF52/($K$5*1000))*(CM52*CF52/($K$5*1000)))</f>
        <v>2.9062601002975601</v>
      </c>
      <c r="V52">
        <f t="shared" si="9"/>
        <v>0.30000161232780304</v>
      </c>
      <c r="W52">
        <f t="shared" si="10"/>
        <v>0.18904628198941315</v>
      </c>
      <c r="X52">
        <f t="shared" si="11"/>
        <v>289.57183829222936</v>
      </c>
      <c r="Y52">
        <f t="shared" si="12"/>
        <v>35.173311634228845</v>
      </c>
      <c r="Z52">
        <f t="shared" si="13"/>
        <v>33.957000000000001</v>
      </c>
      <c r="AA52">
        <f t="shared" si="14"/>
        <v>5.3302079513181955</v>
      </c>
      <c r="AB52">
        <f t="shared" si="15"/>
        <v>69.94545289871958</v>
      </c>
      <c r="AC52">
        <f t="shared" si="16"/>
        <v>3.8783338231924001</v>
      </c>
      <c r="AD52">
        <f t="shared" si="17"/>
        <v>5.5447976422544496</v>
      </c>
      <c r="AE52">
        <f t="shared" si="18"/>
        <v>1.4518741281257954</v>
      </c>
      <c r="AF52">
        <f t="shared" si="19"/>
        <v>-203.75228586162186</v>
      </c>
      <c r="AG52">
        <f t="shared" si="20"/>
        <v>111.11908327872051</v>
      </c>
      <c r="AH52">
        <f t="shared" si="21"/>
        <v>8.8695751466434452</v>
      </c>
      <c r="AI52">
        <f t="shared" si="22"/>
        <v>205.80821085597148</v>
      </c>
      <c r="AJ52">
        <v>0</v>
      </c>
      <c r="AK52">
        <v>0</v>
      </c>
      <c r="AL52">
        <f t="shared" si="23"/>
        <v>1</v>
      </c>
      <c r="AM52">
        <f t="shared" si="24"/>
        <v>0</v>
      </c>
      <c r="AN52">
        <f t="shared" si="25"/>
        <v>50880.239784716236</v>
      </c>
      <c r="AO52" t="s">
        <v>379</v>
      </c>
      <c r="AP52">
        <v>10238.9</v>
      </c>
      <c r="AQ52">
        <v>302.21199999999999</v>
      </c>
      <c r="AR52">
        <v>4052.3</v>
      </c>
      <c r="AS52">
        <f t="shared" si="26"/>
        <v>0.92542210596451402</v>
      </c>
      <c r="AT52">
        <v>-0.32343011824092421</v>
      </c>
      <c r="AU52" t="s">
        <v>562</v>
      </c>
      <c r="AV52">
        <v>10333.1</v>
      </c>
      <c r="AW52">
        <v>900.57820000000004</v>
      </c>
      <c r="AX52">
        <v>1234.3399999999999</v>
      </c>
      <c r="AY52">
        <f t="shared" si="27"/>
        <v>0.27039697328126766</v>
      </c>
      <c r="AZ52">
        <v>0.5</v>
      </c>
      <c r="BA52">
        <f t="shared" si="28"/>
        <v>1513.2102001514143</v>
      </c>
      <c r="BB52">
        <f t="shared" si="29"/>
        <v>4.9033564210516918</v>
      </c>
      <c r="BC52">
        <f t="shared" si="30"/>
        <v>204.58372902964183</v>
      </c>
      <c r="BD52">
        <f t="shared" si="31"/>
        <v>3.4541047494720924E-3</v>
      </c>
      <c r="BE52">
        <f t="shared" si="32"/>
        <v>2.2829690360840611</v>
      </c>
      <c r="BF52">
        <f t="shared" si="33"/>
        <v>258.24368289131837</v>
      </c>
      <c r="BG52" t="s">
        <v>563</v>
      </c>
      <c r="BH52">
        <v>674.93</v>
      </c>
      <c r="BI52">
        <f t="shared" si="34"/>
        <v>674.93</v>
      </c>
      <c r="BJ52">
        <f t="shared" si="35"/>
        <v>0.45320576178362526</v>
      </c>
      <c r="BK52">
        <f t="shared" si="36"/>
        <v>0.59663180851253983</v>
      </c>
      <c r="BL52">
        <f t="shared" si="37"/>
        <v>0.83436520132529146</v>
      </c>
      <c r="BM52">
        <f t="shared" si="38"/>
        <v>0.35806434309451052</v>
      </c>
      <c r="BN52">
        <f t="shared" si="39"/>
        <v>0.75143836624633875</v>
      </c>
      <c r="BO52">
        <f t="shared" si="40"/>
        <v>0.44714018895790336</v>
      </c>
      <c r="BP52">
        <f t="shared" si="41"/>
        <v>0.55285981104209658</v>
      </c>
      <c r="BQ52">
        <f t="shared" si="42"/>
        <v>1800.03</v>
      </c>
      <c r="BR52">
        <f t="shared" si="43"/>
        <v>1513.2102001514143</v>
      </c>
      <c r="BS52">
        <f t="shared" si="44"/>
        <v>0.84065832244541161</v>
      </c>
      <c r="BT52">
        <f t="shared" si="45"/>
        <v>0.16087056231964431</v>
      </c>
      <c r="BU52">
        <v>6</v>
      </c>
      <c r="BV52">
        <v>0.5</v>
      </c>
      <c r="BW52" t="s">
        <v>382</v>
      </c>
      <c r="BX52">
        <v>1658420512.5</v>
      </c>
      <c r="BY52">
        <v>143.346</v>
      </c>
      <c r="BZ52">
        <v>150.02099999999999</v>
      </c>
      <c r="CA52">
        <v>39.223599999999998</v>
      </c>
      <c r="CB52">
        <v>33.899799999999999</v>
      </c>
      <c r="CC52">
        <v>144.67500000000001</v>
      </c>
      <c r="CD52">
        <v>38.690300000000001</v>
      </c>
      <c r="CE52">
        <v>500.28300000000002</v>
      </c>
      <c r="CF52">
        <v>98.777100000000004</v>
      </c>
      <c r="CG52">
        <v>0.10045900000000001</v>
      </c>
      <c r="CH52">
        <v>34.666200000000003</v>
      </c>
      <c r="CI52">
        <v>33.957000000000001</v>
      </c>
      <c r="CJ52">
        <v>999.9</v>
      </c>
      <c r="CK52">
        <v>0</v>
      </c>
      <c r="CL52">
        <v>0</v>
      </c>
      <c r="CM52">
        <v>9990</v>
      </c>
      <c r="CN52">
        <v>0</v>
      </c>
      <c r="CO52">
        <v>1.91117E-3</v>
      </c>
      <c r="CP52">
        <v>-6.6751699999999996</v>
      </c>
      <c r="CQ52">
        <v>149.19800000000001</v>
      </c>
      <c r="CR52">
        <v>155.285</v>
      </c>
      <c r="CS52">
        <v>5.3238099999999999</v>
      </c>
      <c r="CT52">
        <v>150.02099999999999</v>
      </c>
      <c r="CU52">
        <v>33.899799999999999</v>
      </c>
      <c r="CV52">
        <v>3.8744000000000001</v>
      </c>
      <c r="CW52">
        <v>3.3485200000000002</v>
      </c>
      <c r="CX52">
        <v>28.356400000000001</v>
      </c>
      <c r="CY52">
        <v>25.870699999999999</v>
      </c>
      <c r="CZ52">
        <v>1800.03</v>
      </c>
      <c r="DA52">
        <v>0.97799599999999998</v>
      </c>
      <c r="DB52">
        <v>2.20038E-2</v>
      </c>
      <c r="DC52">
        <v>0</v>
      </c>
      <c r="DD52">
        <v>900.57899999999995</v>
      </c>
      <c r="DE52">
        <v>4.9997699999999998</v>
      </c>
      <c r="DF52">
        <v>18590.599999999999</v>
      </c>
      <c r="DG52">
        <v>15784.7</v>
      </c>
      <c r="DH52">
        <v>45.186999999999998</v>
      </c>
      <c r="DI52">
        <v>46.125</v>
      </c>
      <c r="DJ52">
        <v>44.936999999999998</v>
      </c>
      <c r="DK52">
        <v>44.936999999999998</v>
      </c>
      <c r="DL52">
        <v>46.186999999999998</v>
      </c>
      <c r="DM52">
        <v>1755.53</v>
      </c>
      <c r="DN52">
        <v>39.5</v>
      </c>
      <c r="DO52">
        <v>0</v>
      </c>
      <c r="DP52">
        <v>121.5</v>
      </c>
      <c r="DQ52">
        <v>0</v>
      </c>
      <c r="DR52">
        <v>900.57820000000004</v>
      </c>
      <c r="DS52">
        <v>0.91546155215817349</v>
      </c>
      <c r="DT52">
        <v>145.49230850325219</v>
      </c>
      <c r="DU52">
        <v>18583.616000000002</v>
      </c>
      <c r="DV52">
        <v>15</v>
      </c>
      <c r="DW52">
        <v>1658420473</v>
      </c>
      <c r="DX52" t="s">
        <v>564</v>
      </c>
      <c r="DY52">
        <v>1658420473</v>
      </c>
      <c r="DZ52">
        <v>1658420472</v>
      </c>
      <c r="EA52">
        <v>38</v>
      </c>
      <c r="EB52">
        <v>9.2999999999999999E-2</v>
      </c>
      <c r="EC52">
        <v>-3.0000000000000001E-3</v>
      </c>
      <c r="ED52">
        <v>-1.321</v>
      </c>
      <c r="EE52">
        <v>0.53300000000000003</v>
      </c>
      <c r="EF52">
        <v>150</v>
      </c>
      <c r="EG52">
        <v>34</v>
      </c>
      <c r="EH52">
        <v>0.63</v>
      </c>
      <c r="EI52">
        <v>0.02</v>
      </c>
      <c r="EJ52">
        <v>4.5264996615522124</v>
      </c>
      <c r="EK52">
        <v>-0.57829077023378106</v>
      </c>
      <c r="EL52">
        <v>0.1972727697115314</v>
      </c>
      <c r="EM52">
        <v>1</v>
      </c>
      <c r="EN52">
        <v>0.32703394985563389</v>
      </c>
      <c r="EO52">
        <v>7.0551252775249542E-3</v>
      </c>
      <c r="EP52">
        <v>1.850534253782821E-2</v>
      </c>
      <c r="EQ52">
        <v>1</v>
      </c>
      <c r="ER52">
        <v>2</v>
      </c>
      <c r="ES52">
        <v>2</v>
      </c>
      <c r="ET52" t="s">
        <v>384</v>
      </c>
      <c r="EU52">
        <v>2.9617900000000001</v>
      </c>
      <c r="EV52">
        <v>2.6996000000000002</v>
      </c>
      <c r="EW52">
        <v>3.9981900000000001E-2</v>
      </c>
      <c r="EX52">
        <v>4.11341E-2</v>
      </c>
      <c r="EY52">
        <v>0.15815899999999999</v>
      </c>
      <c r="EZ52">
        <v>0.13894400000000001</v>
      </c>
      <c r="FA52">
        <v>32548.9</v>
      </c>
      <c r="FB52">
        <v>20931.400000000001</v>
      </c>
      <c r="FC52">
        <v>31835.3</v>
      </c>
      <c r="FD52">
        <v>24966.400000000001</v>
      </c>
      <c r="FE52">
        <v>37061.699999999997</v>
      </c>
      <c r="FF52">
        <v>37298.699999999997</v>
      </c>
      <c r="FG52">
        <v>45716.3</v>
      </c>
      <c r="FH52">
        <v>45332</v>
      </c>
      <c r="FI52">
        <v>1.9092499999999999</v>
      </c>
      <c r="FJ52">
        <v>1.7787999999999999</v>
      </c>
      <c r="FK52">
        <v>7.4140700000000004E-2</v>
      </c>
      <c r="FL52">
        <v>0</v>
      </c>
      <c r="FM52">
        <v>32.757100000000001</v>
      </c>
      <c r="FN52">
        <v>999.9</v>
      </c>
      <c r="FO52">
        <v>42</v>
      </c>
      <c r="FP52">
        <v>44.5</v>
      </c>
      <c r="FQ52">
        <v>39.936900000000001</v>
      </c>
      <c r="FR52">
        <v>64.1387</v>
      </c>
      <c r="FS52">
        <v>17.147400000000001</v>
      </c>
      <c r="FT52">
        <v>1</v>
      </c>
      <c r="FU52">
        <v>0.59073200000000003</v>
      </c>
      <c r="FV52">
        <v>-6.5822399999999996E-3</v>
      </c>
      <c r="FW52">
        <v>20.226299999999998</v>
      </c>
      <c r="FX52">
        <v>5.2336099999999997</v>
      </c>
      <c r="FY52">
        <v>11.952999999999999</v>
      </c>
      <c r="FZ52">
        <v>4.9856999999999996</v>
      </c>
      <c r="GA52">
        <v>3.2898200000000002</v>
      </c>
      <c r="GB52">
        <v>4349</v>
      </c>
      <c r="GC52">
        <v>9999</v>
      </c>
      <c r="GD52">
        <v>9999</v>
      </c>
      <c r="GE52">
        <v>62.7</v>
      </c>
      <c r="GF52">
        <v>1.8668899999999999</v>
      </c>
      <c r="GG52">
        <v>1.8691800000000001</v>
      </c>
      <c r="GH52">
        <v>1.8668800000000001</v>
      </c>
      <c r="GI52">
        <v>1.8672200000000001</v>
      </c>
      <c r="GJ52">
        <v>1.8624400000000001</v>
      </c>
      <c r="GK52">
        <v>1.8651</v>
      </c>
      <c r="GL52">
        <v>1.86846</v>
      </c>
      <c r="GM52">
        <v>1.8688400000000001</v>
      </c>
      <c r="GN52">
        <v>5</v>
      </c>
      <c r="GO52">
        <v>0</v>
      </c>
      <c r="GP52">
        <v>0</v>
      </c>
      <c r="GQ52">
        <v>0</v>
      </c>
      <c r="GR52" t="s">
        <v>385</v>
      </c>
      <c r="GS52" t="s">
        <v>386</v>
      </c>
      <c r="GT52" t="s">
        <v>387</v>
      </c>
      <c r="GU52" t="s">
        <v>387</v>
      </c>
      <c r="GV52" t="s">
        <v>387</v>
      </c>
      <c r="GW52" t="s">
        <v>387</v>
      </c>
      <c r="GX52">
        <v>0</v>
      </c>
      <c r="GY52">
        <v>100</v>
      </c>
      <c r="GZ52">
        <v>100</v>
      </c>
      <c r="HA52">
        <v>-1.329</v>
      </c>
      <c r="HB52">
        <v>0.5333</v>
      </c>
      <c r="HC52">
        <v>-1.5346718021536569</v>
      </c>
      <c r="HD52">
        <v>1.6145137170229321E-3</v>
      </c>
      <c r="HE52">
        <v>-1.407043735234338E-6</v>
      </c>
      <c r="HF52">
        <v>4.3622850327847239E-10</v>
      </c>
      <c r="HG52">
        <v>0.53329500000000252</v>
      </c>
      <c r="HH52">
        <v>0</v>
      </c>
      <c r="HI52">
        <v>0</v>
      </c>
      <c r="HJ52">
        <v>0</v>
      </c>
      <c r="HK52">
        <v>2</v>
      </c>
      <c r="HL52">
        <v>2094</v>
      </c>
      <c r="HM52">
        <v>1</v>
      </c>
      <c r="HN52">
        <v>26</v>
      </c>
      <c r="HO52">
        <v>0.7</v>
      </c>
      <c r="HP52">
        <v>0.7</v>
      </c>
      <c r="HQ52">
        <v>0.50903299999999996</v>
      </c>
      <c r="HR52">
        <v>2.6159699999999999</v>
      </c>
      <c r="HS52">
        <v>1.4978</v>
      </c>
      <c r="HT52">
        <v>2.2973599999999998</v>
      </c>
      <c r="HU52">
        <v>1.49902</v>
      </c>
      <c r="HV52">
        <v>2.4279799999999998</v>
      </c>
      <c r="HW52">
        <v>47.662199999999999</v>
      </c>
      <c r="HX52">
        <v>23.903600000000001</v>
      </c>
      <c r="HY52">
        <v>18</v>
      </c>
      <c r="HZ52">
        <v>504.57</v>
      </c>
      <c r="IA52">
        <v>457.149</v>
      </c>
      <c r="IB52">
        <v>33.181699999999999</v>
      </c>
      <c r="IC52">
        <v>34.738900000000001</v>
      </c>
      <c r="ID52">
        <v>30.000299999999999</v>
      </c>
      <c r="IE52">
        <v>34.572699999999998</v>
      </c>
      <c r="IF52">
        <v>34.471699999999998</v>
      </c>
      <c r="IG52">
        <v>10.2026</v>
      </c>
      <c r="IH52">
        <v>24.151800000000001</v>
      </c>
      <c r="II52">
        <v>30.376999999999999</v>
      </c>
      <c r="IJ52">
        <v>33.194099999999999</v>
      </c>
      <c r="IK52">
        <v>150</v>
      </c>
      <c r="IL52">
        <v>33.942700000000002</v>
      </c>
      <c r="IM52">
        <v>99.356700000000004</v>
      </c>
      <c r="IN52">
        <v>100.35599999999999</v>
      </c>
    </row>
    <row r="53" spans="1:248" x14ac:dyDescent="0.3">
      <c r="A53">
        <v>37</v>
      </c>
      <c r="B53">
        <v>1658420634.5</v>
      </c>
      <c r="C53">
        <v>5724.9000000953674</v>
      </c>
      <c r="D53" t="s">
        <v>565</v>
      </c>
      <c r="E53" t="s">
        <v>566</v>
      </c>
      <c r="F53" t="s">
        <v>374</v>
      </c>
      <c r="G53" t="s">
        <v>546</v>
      </c>
      <c r="H53" t="s">
        <v>376</v>
      </c>
      <c r="I53" t="s">
        <v>465</v>
      </c>
      <c r="J53" t="s">
        <v>378</v>
      </c>
      <c r="K53">
        <f t="shared" si="0"/>
        <v>1.0166200520608517</v>
      </c>
      <c r="L53">
        <v>1658420634.5</v>
      </c>
      <c r="M53">
        <f t="shared" si="1"/>
        <v>4.6826705116157869E-3</v>
      </c>
      <c r="N53">
        <f t="shared" si="2"/>
        <v>4.682670511615787</v>
      </c>
      <c r="O53">
        <f t="shared" si="3"/>
        <v>1.4151996725394602</v>
      </c>
      <c r="P53">
        <f t="shared" si="4"/>
        <v>97.771699999999996</v>
      </c>
      <c r="Q53">
        <f t="shared" si="5"/>
        <v>88.220579294843432</v>
      </c>
      <c r="R53">
        <f t="shared" si="6"/>
        <v>8.7232221207652696</v>
      </c>
      <c r="S53">
        <f t="shared" si="7"/>
        <v>9.6676338224257989</v>
      </c>
      <c r="T53">
        <f t="shared" si="8"/>
        <v>0.32651228245771635</v>
      </c>
      <c r="U53">
        <f>IF(LEFT(BW53,1)&lt;&gt;"0",IF(LEFT(BW53,1)="1",3,#REF!),$D$5+$E$5*(CM53*CF53/($K$5*1000))+$F$5*(CM53*CF53/($K$5*1000))*MAX(MIN(BU53,$J$5),$I$5)*MAX(MIN(BU53,$J$5),$I$5)+$G$5*MAX(MIN(BU53,$J$5),$I$5)*(CM53*CF53/($K$5*1000))+$H$5*(CM53*CF53/($K$5*1000))*(CM53*CF53/($K$5*1000)))</f>
        <v>2.9083769890562232</v>
      </c>
      <c r="V53">
        <f t="shared" si="9"/>
        <v>0.30742903403726518</v>
      </c>
      <c r="W53">
        <f t="shared" si="10"/>
        <v>0.19376469112796282</v>
      </c>
      <c r="X53">
        <f t="shared" si="11"/>
        <v>289.55268629224884</v>
      </c>
      <c r="Y53">
        <f t="shared" si="12"/>
        <v>35.146500871720804</v>
      </c>
      <c r="Z53">
        <f t="shared" si="13"/>
        <v>33.9499</v>
      </c>
      <c r="AA53">
        <f t="shared" si="14"/>
        <v>5.3280966823559224</v>
      </c>
      <c r="AB53">
        <f t="shared" si="15"/>
        <v>70.23508602550676</v>
      </c>
      <c r="AC53">
        <f t="shared" si="16"/>
        <v>3.8922104956294006</v>
      </c>
      <c r="AD53">
        <f t="shared" si="17"/>
        <v>5.5416896538232976</v>
      </c>
      <c r="AE53">
        <f t="shared" si="18"/>
        <v>1.4358861867265218</v>
      </c>
      <c r="AF53">
        <f t="shared" si="19"/>
        <v>-206.50576956225621</v>
      </c>
      <c r="AG53">
        <f t="shared" si="20"/>
        <v>110.72963196925059</v>
      </c>
      <c r="AH53">
        <f t="shared" si="21"/>
        <v>8.8313142300474734</v>
      </c>
      <c r="AI53">
        <f t="shared" si="22"/>
        <v>202.60786292929072</v>
      </c>
      <c r="AJ53">
        <v>0</v>
      </c>
      <c r="AK53">
        <v>0</v>
      </c>
      <c r="AL53">
        <f t="shared" si="23"/>
        <v>1</v>
      </c>
      <c r="AM53">
        <f t="shared" si="24"/>
        <v>0</v>
      </c>
      <c r="AN53">
        <f t="shared" si="25"/>
        <v>50941.130397526991</v>
      </c>
      <c r="AO53" t="s">
        <v>379</v>
      </c>
      <c r="AP53">
        <v>10238.9</v>
      </c>
      <c r="AQ53">
        <v>302.21199999999999</v>
      </c>
      <c r="AR53">
        <v>4052.3</v>
      </c>
      <c r="AS53">
        <f t="shared" si="26"/>
        <v>0.92542210596451402</v>
      </c>
      <c r="AT53">
        <v>-0.32343011824092421</v>
      </c>
      <c r="AU53" t="s">
        <v>567</v>
      </c>
      <c r="AV53">
        <v>10333.6</v>
      </c>
      <c r="AW53">
        <v>904.08924000000002</v>
      </c>
      <c r="AX53">
        <v>1193.28</v>
      </c>
      <c r="AY53">
        <f t="shared" si="27"/>
        <v>0.24234945695897026</v>
      </c>
      <c r="AZ53">
        <v>0.5</v>
      </c>
      <c r="BA53">
        <f t="shared" si="28"/>
        <v>1513.1094001514241</v>
      </c>
      <c r="BB53">
        <f t="shared" si="29"/>
        <v>1.4151996725394602</v>
      </c>
      <c r="BC53">
        <f t="shared" si="30"/>
        <v>183.35062072310544</v>
      </c>
      <c r="BD53">
        <f t="shared" si="31"/>
        <v>1.1490443391643668E-3</v>
      </c>
      <c r="BE53">
        <f t="shared" si="32"/>
        <v>2.3959338964869943</v>
      </c>
      <c r="BF53">
        <f t="shared" si="33"/>
        <v>256.39787748889825</v>
      </c>
      <c r="BG53" t="s">
        <v>568</v>
      </c>
      <c r="BH53">
        <v>671.38</v>
      </c>
      <c r="BI53">
        <f t="shared" si="34"/>
        <v>671.38</v>
      </c>
      <c r="BJ53">
        <f t="shared" si="35"/>
        <v>0.4373659157951193</v>
      </c>
      <c r="BK53">
        <f t="shared" si="36"/>
        <v>0.55411143897298332</v>
      </c>
      <c r="BL53">
        <f t="shared" si="37"/>
        <v>0.84563373283011734</v>
      </c>
      <c r="BM53">
        <f t="shared" si="38"/>
        <v>0.32454398541974344</v>
      </c>
      <c r="BN53">
        <f t="shared" si="39"/>
        <v>0.76238744264134606</v>
      </c>
      <c r="BO53">
        <f t="shared" si="40"/>
        <v>0.41148519575089898</v>
      </c>
      <c r="BP53">
        <f t="shared" si="41"/>
        <v>0.58851480424910108</v>
      </c>
      <c r="BQ53">
        <f t="shared" si="42"/>
        <v>1799.91</v>
      </c>
      <c r="BR53">
        <f t="shared" si="43"/>
        <v>1513.1094001514241</v>
      </c>
      <c r="BS53">
        <f t="shared" si="44"/>
        <v>0.84065836633577462</v>
      </c>
      <c r="BT53">
        <f t="shared" si="45"/>
        <v>0.16087064702804518</v>
      </c>
      <c r="BU53">
        <v>6</v>
      </c>
      <c r="BV53">
        <v>0.5</v>
      </c>
      <c r="BW53" t="s">
        <v>382</v>
      </c>
      <c r="BX53">
        <v>1658420634.5</v>
      </c>
      <c r="BY53">
        <v>97.771699999999996</v>
      </c>
      <c r="BZ53">
        <v>100.018</v>
      </c>
      <c r="CA53">
        <v>39.363100000000003</v>
      </c>
      <c r="CB53">
        <v>33.968299999999999</v>
      </c>
      <c r="CC53">
        <v>99.127799999999993</v>
      </c>
      <c r="CD53">
        <v>38.823599999999999</v>
      </c>
      <c r="CE53">
        <v>500.298</v>
      </c>
      <c r="CF53">
        <v>98.779200000000003</v>
      </c>
      <c r="CG53">
        <v>0.10047399999999999</v>
      </c>
      <c r="CH53">
        <v>34.656100000000002</v>
      </c>
      <c r="CI53">
        <v>33.9499</v>
      </c>
      <c r="CJ53">
        <v>999.9</v>
      </c>
      <c r="CK53">
        <v>0</v>
      </c>
      <c r="CL53">
        <v>0</v>
      </c>
      <c r="CM53">
        <v>10001.9</v>
      </c>
      <c r="CN53">
        <v>0</v>
      </c>
      <c r="CO53">
        <v>1.91117E-3</v>
      </c>
      <c r="CP53">
        <v>-2.2464200000000001</v>
      </c>
      <c r="CQ53">
        <v>101.77800000000001</v>
      </c>
      <c r="CR53">
        <v>103.535</v>
      </c>
      <c r="CS53">
        <v>5.3948900000000002</v>
      </c>
      <c r="CT53">
        <v>100.018</v>
      </c>
      <c r="CU53">
        <v>33.968299999999999</v>
      </c>
      <c r="CV53">
        <v>3.8882599999999998</v>
      </c>
      <c r="CW53">
        <v>3.3553600000000001</v>
      </c>
      <c r="CX53">
        <v>28.4178</v>
      </c>
      <c r="CY53">
        <v>25.905100000000001</v>
      </c>
      <c r="CZ53">
        <v>1799.91</v>
      </c>
      <c r="DA53">
        <v>0.977993</v>
      </c>
      <c r="DB53">
        <v>2.20074E-2</v>
      </c>
      <c r="DC53">
        <v>0</v>
      </c>
      <c r="DD53">
        <v>904.24400000000003</v>
      </c>
      <c r="DE53">
        <v>4.9997699999999998</v>
      </c>
      <c r="DF53">
        <v>18647.400000000001</v>
      </c>
      <c r="DG53">
        <v>15783.6</v>
      </c>
      <c r="DH53">
        <v>45</v>
      </c>
      <c r="DI53">
        <v>46</v>
      </c>
      <c r="DJ53">
        <v>44.811999999999998</v>
      </c>
      <c r="DK53">
        <v>44.561999999999998</v>
      </c>
      <c r="DL53">
        <v>46.061999999999998</v>
      </c>
      <c r="DM53">
        <v>1755.41</v>
      </c>
      <c r="DN53">
        <v>39.5</v>
      </c>
      <c r="DO53">
        <v>0</v>
      </c>
      <c r="DP53">
        <v>121.4000000953674</v>
      </c>
      <c r="DQ53">
        <v>0</v>
      </c>
      <c r="DR53">
        <v>904.08924000000002</v>
      </c>
      <c r="DS53">
        <v>2.3489230835106421</v>
      </c>
      <c r="DT53">
        <v>209.6307693445419</v>
      </c>
      <c r="DU53">
        <v>18614.132000000001</v>
      </c>
      <c r="DV53">
        <v>15</v>
      </c>
      <c r="DW53">
        <v>1658420595</v>
      </c>
      <c r="DX53" t="s">
        <v>569</v>
      </c>
      <c r="DY53">
        <v>1658420585.5</v>
      </c>
      <c r="DZ53">
        <v>1658420595</v>
      </c>
      <c r="EA53">
        <v>39</v>
      </c>
      <c r="EB53">
        <v>3.2000000000000001E-2</v>
      </c>
      <c r="EC53">
        <v>6.0000000000000001E-3</v>
      </c>
      <c r="ED53">
        <v>-1.353</v>
      </c>
      <c r="EE53">
        <v>0.54</v>
      </c>
      <c r="EF53">
        <v>100</v>
      </c>
      <c r="EG53">
        <v>34</v>
      </c>
      <c r="EH53">
        <v>3.78</v>
      </c>
      <c r="EI53">
        <v>0.02</v>
      </c>
      <c r="EJ53">
        <v>1.313158233115429</v>
      </c>
      <c r="EK53">
        <v>8.5015334106342613E-2</v>
      </c>
      <c r="EL53">
        <v>0.1935702145677759</v>
      </c>
      <c r="EM53">
        <v>1</v>
      </c>
      <c r="EN53">
        <v>0.32592931273920911</v>
      </c>
      <c r="EO53">
        <v>4.7400740859062283E-2</v>
      </c>
      <c r="EP53">
        <v>1.653776375280739E-2</v>
      </c>
      <c r="EQ53">
        <v>1</v>
      </c>
      <c r="ER53">
        <v>2</v>
      </c>
      <c r="ES53">
        <v>2</v>
      </c>
      <c r="ET53" t="s">
        <v>384</v>
      </c>
      <c r="EU53">
        <v>2.9618199999999999</v>
      </c>
      <c r="EV53">
        <v>2.6997200000000001</v>
      </c>
      <c r="EW53">
        <v>2.7892500000000001E-2</v>
      </c>
      <c r="EX53">
        <v>2.8001999999999999E-2</v>
      </c>
      <c r="EY53">
        <v>0.15851000000000001</v>
      </c>
      <c r="EZ53">
        <v>0.13912099999999999</v>
      </c>
      <c r="FA53">
        <v>32956</v>
      </c>
      <c r="FB53">
        <v>21217.7</v>
      </c>
      <c r="FC53">
        <v>31832.9</v>
      </c>
      <c r="FD53">
        <v>24966.3</v>
      </c>
      <c r="FE53">
        <v>37043.5</v>
      </c>
      <c r="FF53">
        <v>37291.599999999999</v>
      </c>
      <c r="FG53">
        <v>45713</v>
      </c>
      <c r="FH53">
        <v>45332.800000000003</v>
      </c>
      <c r="FI53">
        <v>1.9092499999999999</v>
      </c>
      <c r="FJ53">
        <v>1.7786500000000001</v>
      </c>
      <c r="FK53">
        <v>7.9564800000000005E-2</v>
      </c>
      <c r="FL53">
        <v>0</v>
      </c>
      <c r="FM53">
        <v>32.661999999999999</v>
      </c>
      <c r="FN53">
        <v>999.9</v>
      </c>
      <c r="FO53">
        <v>42</v>
      </c>
      <c r="FP53">
        <v>44.6</v>
      </c>
      <c r="FQ53">
        <v>40.143799999999999</v>
      </c>
      <c r="FR53">
        <v>63.968600000000002</v>
      </c>
      <c r="FS53">
        <v>17.007200000000001</v>
      </c>
      <c r="FT53">
        <v>1</v>
      </c>
      <c r="FU53">
        <v>0.59254799999999996</v>
      </c>
      <c r="FV53">
        <v>-0.168965</v>
      </c>
      <c r="FW53">
        <v>20.225999999999999</v>
      </c>
      <c r="FX53">
        <v>5.2292699999999996</v>
      </c>
      <c r="FY53">
        <v>11.954700000000001</v>
      </c>
      <c r="FZ53">
        <v>4.9858000000000002</v>
      </c>
      <c r="GA53">
        <v>3.28993</v>
      </c>
      <c r="GB53">
        <v>4351.3</v>
      </c>
      <c r="GC53">
        <v>9999</v>
      </c>
      <c r="GD53">
        <v>9999</v>
      </c>
      <c r="GE53">
        <v>62.7</v>
      </c>
      <c r="GF53">
        <v>1.8668800000000001</v>
      </c>
      <c r="GG53">
        <v>1.8691199999999999</v>
      </c>
      <c r="GH53">
        <v>1.86687</v>
      </c>
      <c r="GI53">
        <v>1.8672200000000001</v>
      </c>
      <c r="GJ53">
        <v>1.86243</v>
      </c>
      <c r="GK53">
        <v>1.8650899999999999</v>
      </c>
      <c r="GL53">
        <v>1.8684499999999999</v>
      </c>
      <c r="GM53">
        <v>1.8687800000000001</v>
      </c>
      <c r="GN53">
        <v>5</v>
      </c>
      <c r="GO53">
        <v>0</v>
      </c>
      <c r="GP53">
        <v>0</v>
      </c>
      <c r="GQ53">
        <v>0</v>
      </c>
      <c r="GR53" t="s">
        <v>385</v>
      </c>
      <c r="GS53" t="s">
        <v>386</v>
      </c>
      <c r="GT53" t="s">
        <v>387</v>
      </c>
      <c r="GU53" t="s">
        <v>387</v>
      </c>
      <c r="GV53" t="s">
        <v>387</v>
      </c>
      <c r="GW53" t="s">
        <v>387</v>
      </c>
      <c r="GX53">
        <v>0</v>
      </c>
      <c r="GY53">
        <v>100</v>
      </c>
      <c r="GZ53">
        <v>100</v>
      </c>
      <c r="HA53">
        <v>-1.3560000000000001</v>
      </c>
      <c r="HB53">
        <v>0.53949999999999998</v>
      </c>
      <c r="HC53">
        <v>-1.502731095744068</v>
      </c>
      <c r="HD53">
        <v>1.6145137170229321E-3</v>
      </c>
      <c r="HE53">
        <v>-1.407043735234338E-6</v>
      </c>
      <c r="HF53">
        <v>4.3622850327847239E-10</v>
      </c>
      <c r="HG53">
        <v>0.53952499999999759</v>
      </c>
      <c r="HH53">
        <v>0</v>
      </c>
      <c r="HI53">
        <v>0</v>
      </c>
      <c r="HJ53">
        <v>0</v>
      </c>
      <c r="HK53">
        <v>2</v>
      </c>
      <c r="HL53">
        <v>2094</v>
      </c>
      <c r="HM53">
        <v>1</v>
      </c>
      <c r="HN53">
        <v>26</v>
      </c>
      <c r="HO53">
        <v>0.8</v>
      </c>
      <c r="HP53">
        <v>0.7</v>
      </c>
      <c r="HQ53">
        <v>0.390625</v>
      </c>
      <c r="HR53">
        <v>2.65015</v>
      </c>
      <c r="HS53">
        <v>1.4978</v>
      </c>
      <c r="HT53">
        <v>2.2973599999999998</v>
      </c>
      <c r="HU53">
        <v>1.49902</v>
      </c>
      <c r="HV53">
        <v>2.2656200000000002</v>
      </c>
      <c r="HW53">
        <v>47.904299999999999</v>
      </c>
      <c r="HX53">
        <v>23.8949</v>
      </c>
      <c r="HY53">
        <v>18</v>
      </c>
      <c r="HZ53">
        <v>504.87400000000002</v>
      </c>
      <c r="IA53">
        <v>457.36200000000002</v>
      </c>
      <c r="IB53">
        <v>33.442999999999998</v>
      </c>
      <c r="IC53">
        <v>34.7485</v>
      </c>
      <c r="ID53">
        <v>30.0002</v>
      </c>
      <c r="IE53">
        <v>34.613399999999999</v>
      </c>
      <c r="IF53">
        <v>34.517099999999999</v>
      </c>
      <c r="IG53">
        <v>7.8104699999999996</v>
      </c>
      <c r="IH53">
        <v>24.036799999999999</v>
      </c>
      <c r="II53">
        <v>32.844799999999999</v>
      </c>
      <c r="IJ53">
        <v>33.458100000000002</v>
      </c>
      <c r="IK53">
        <v>100</v>
      </c>
      <c r="IL53">
        <v>34.107900000000001</v>
      </c>
      <c r="IM53">
        <v>99.349299999999999</v>
      </c>
      <c r="IN53">
        <v>100.357</v>
      </c>
    </row>
    <row r="54" spans="1:248" x14ac:dyDescent="0.3">
      <c r="A54">
        <v>38</v>
      </c>
      <c r="B54">
        <v>1658420765.5</v>
      </c>
      <c r="C54">
        <v>5855.9000000953674</v>
      </c>
      <c r="D54" t="s">
        <v>570</v>
      </c>
      <c r="E54" t="s">
        <v>571</v>
      </c>
      <c r="F54" t="s">
        <v>374</v>
      </c>
      <c r="G54" t="s">
        <v>546</v>
      </c>
      <c r="H54" t="s">
        <v>376</v>
      </c>
      <c r="I54" t="s">
        <v>465</v>
      </c>
      <c r="J54" t="s">
        <v>378</v>
      </c>
      <c r="K54">
        <f t="shared" si="0"/>
        <v>-0.48885916356318365</v>
      </c>
      <c r="L54">
        <v>1658420765.5</v>
      </c>
      <c r="M54">
        <f t="shared" si="1"/>
        <v>4.7484641462457134E-3</v>
      </c>
      <c r="N54">
        <f t="shared" si="2"/>
        <v>4.7484641462457136</v>
      </c>
      <c r="O54">
        <f t="shared" si="3"/>
        <v>-0.5261250530249707</v>
      </c>
      <c r="P54">
        <f t="shared" si="4"/>
        <v>75.149500000000003</v>
      </c>
      <c r="Q54">
        <f t="shared" si="5"/>
        <v>76.020614653786936</v>
      </c>
      <c r="R54">
        <f t="shared" si="6"/>
        <v>7.5170853942568474</v>
      </c>
      <c r="S54">
        <f t="shared" si="7"/>
        <v>7.4309476634515006</v>
      </c>
      <c r="T54">
        <f t="shared" si="8"/>
        <v>0.32326790995217192</v>
      </c>
      <c r="U54">
        <f>IF(LEFT(BW54,1)&lt;&gt;"0",IF(LEFT(BW54,1)="1",3,#REF!),$D$5+$E$5*(CM54*CF54/($K$5*1000))+$F$5*(CM54*CF54/($K$5*1000))*MAX(MIN(BU54,$J$5),$I$5)*MAX(MIN(BU54,$J$5),$I$5)+$G$5*MAX(MIN(BU54,$J$5),$I$5)*(CM54*CF54/($K$5*1000))+$H$5*(CM54*CF54/($K$5*1000))*(CM54*CF54/($K$5*1000)))</f>
        <v>2.9134374264900789</v>
      </c>
      <c r="V54">
        <f t="shared" si="9"/>
        <v>0.30458084382162043</v>
      </c>
      <c r="W54">
        <f t="shared" si="10"/>
        <v>0.19195190620360394</v>
      </c>
      <c r="X54">
        <f t="shared" si="11"/>
        <v>289.5622622922391</v>
      </c>
      <c r="Y54">
        <f t="shared" si="12"/>
        <v>35.289107711318813</v>
      </c>
      <c r="Z54">
        <f t="shared" si="13"/>
        <v>34.101900000000001</v>
      </c>
      <c r="AA54">
        <f t="shared" si="14"/>
        <v>5.3734549013469683</v>
      </c>
      <c r="AB54">
        <f t="shared" si="15"/>
        <v>69.826596359492981</v>
      </c>
      <c r="AC54">
        <f t="shared" si="16"/>
        <v>3.9041855605903999</v>
      </c>
      <c r="AD54">
        <f t="shared" si="17"/>
        <v>5.5912585807422408</v>
      </c>
      <c r="AE54">
        <f t="shared" si="18"/>
        <v>1.4692693407565685</v>
      </c>
      <c r="AF54">
        <f t="shared" si="19"/>
        <v>-209.40726884943595</v>
      </c>
      <c r="AG54">
        <f t="shared" si="20"/>
        <v>112.25738478234621</v>
      </c>
      <c r="AH54">
        <f t="shared" si="21"/>
        <v>8.9512504857782353</v>
      </c>
      <c r="AI54">
        <f t="shared" si="22"/>
        <v>201.3636287109276</v>
      </c>
      <c r="AJ54">
        <v>0</v>
      </c>
      <c r="AK54">
        <v>0</v>
      </c>
      <c r="AL54">
        <f t="shared" si="23"/>
        <v>1</v>
      </c>
      <c r="AM54">
        <f t="shared" si="24"/>
        <v>0</v>
      </c>
      <c r="AN54">
        <f t="shared" si="25"/>
        <v>51056.128161491783</v>
      </c>
      <c r="AO54" t="s">
        <v>379</v>
      </c>
      <c r="AP54">
        <v>10238.9</v>
      </c>
      <c r="AQ54">
        <v>302.21199999999999</v>
      </c>
      <c r="AR54">
        <v>4052.3</v>
      </c>
      <c r="AS54">
        <f t="shared" si="26"/>
        <v>0.92542210596451402</v>
      </c>
      <c r="AT54">
        <v>-0.32343011824092421</v>
      </c>
      <c r="AU54" t="s">
        <v>572</v>
      </c>
      <c r="AV54">
        <v>10332.799999999999</v>
      </c>
      <c r="AW54">
        <v>908.80319999999995</v>
      </c>
      <c r="AX54">
        <v>1166.1600000000001</v>
      </c>
      <c r="AY54">
        <f t="shared" si="27"/>
        <v>0.22068738423543954</v>
      </c>
      <c r="AZ54">
        <v>0.5</v>
      </c>
      <c r="BA54">
        <f t="shared" si="28"/>
        <v>1513.1598001514192</v>
      </c>
      <c r="BB54">
        <f t="shared" si="29"/>
        <v>-0.5261250530249707</v>
      </c>
      <c r="BC54">
        <f t="shared" si="30"/>
        <v>166.96763911281857</v>
      </c>
      <c r="BD54">
        <f t="shared" si="31"/>
        <v>-1.3395474474259966E-4</v>
      </c>
      <c r="BE54">
        <f t="shared" si="32"/>
        <v>2.4749091033820405</v>
      </c>
      <c r="BF54">
        <f t="shared" si="33"/>
        <v>255.12304448794529</v>
      </c>
      <c r="BG54" t="s">
        <v>573</v>
      </c>
      <c r="BH54">
        <v>680.47</v>
      </c>
      <c r="BI54">
        <f t="shared" si="34"/>
        <v>680.47</v>
      </c>
      <c r="BJ54">
        <f t="shared" si="35"/>
        <v>0.41648658846127462</v>
      </c>
      <c r="BK54">
        <f t="shared" si="36"/>
        <v>0.52987872923057944</v>
      </c>
      <c r="BL54">
        <f t="shared" si="37"/>
        <v>0.85595655771495016</v>
      </c>
      <c r="BM54">
        <f t="shared" si="38"/>
        <v>0.29788459490617503</v>
      </c>
      <c r="BN54">
        <f t="shared" si="39"/>
        <v>0.76961927293439514</v>
      </c>
      <c r="BO54">
        <f t="shared" si="40"/>
        <v>0.39674879982765515</v>
      </c>
      <c r="BP54">
        <f t="shared" si="41"/>
        <v>0.6032512001723449</v>
      </c>
      <c r="BQ54">
        <f t="shared" si="42"/>
        <v>1799.97</v>
      </c>
      <c r="BR54">
        <f t="shared" si="43"/>
        <v>1513.1598001514192</v>
      </c>
      <c r="BS54">
        <f t="shared" si="44"/>
        <v>0.84065834438986164</v>
      </c>
      <c r="BT54">
        <f t="shared" si="45"/>
        <v>0.16087060467243292</v>
      </c>
      <c r="BU54">
        <v>6</v>
      </c>
      <c r="BV54">
        <v>0.5</v>
      </c>
      <c r="BW54" t="s">
        <v>382</v>
      </c>
      <c r="BX54">
        <v>1658420765.5</v>
      </c>
      <c r="BY54">
        <v>75.149500000000003</v>
      </c>
      <c r="BZ54">
        <v>74.9465</v>
      </c>
      <c r="CA54">
        <v>39.483199999999997</v>
      </c>
      <c r="CB54">
        <v>34.0137</v>
      </c>
      <c r="CC54">
        <v>76.287499999999994</v>
      </c>
      <c r="CD54">
        <v>38.9512</v>
      </c>
      <c r="CE54">
        <v>500.33600000000001</v>
      </c>
      <c r="CF54">
        <v>98.7821</v>
      </c>
      <c r="CG54">
        <v>0.10009700000000001</v>
      </c>
      <c r="CH54">
        <v>34.816600000000001</v>
      </c>
      <c r="CI54">
        <v>34.101900000000001</v>
      </c>
      <c r="CJ54">
        <v>999.9</v>
      </c>
      <c r="CK54">
        <v>0</v>
      </c>
      <c r="CL54">
        <v>0</v>
      </c>
      <c r="CM54">
        <v>10030.6</v>
      </c>
      <c r="CN54">
        <v>0</v>
      </c>
      <c r="CO54">
        <v>1.91117E-3</v>
      </c>
      <c r="CP54">
        <v>0.20307900000000001</v>
      </c>
      <c r="CQ54">
        <v>78.238600000000005</v>
      </c>
      <c r="CR54">
        <v>77.585400000000007</v>
      </c>
      <c r="CS54">
        <v>5.4695200000000002</v>
      </c>
      <c r="CT54">
        <v>74.9465</v>
      </c>
      <c r="CU54">
        <v>34.0137</v>
      </c>
      <c r="CV54">
        <v>3.9002300000000001</v>
      </c>
      <c r="CW54">
        <v>3.3599399999999999</v>
      </c>
      <c r="CX54">
        <v>28.470700000000001</v>
      </c>
      <c r="CY54">
        <v>25.9282</v>
      </c>
      <c r="CZ54">
        <v>1799.97</v>
      </c>
      <c r="DA54">
        <v>0.97799599999999998</v>
      </c>
      <c r="DB54">
        <v>2.20038E-2</v>
      </c>
      <c r="DC54">
        <v>0</v>
      </c>
      <c r="DD54">
        <v>909.17</v>
      </c>
      <c r="DE54">
        <v>4.9997699999999998</v>
      </c>
      <c r="DF54">
        <v>18777.8</v>
      </c>
      <c r="DG54">
        <v>15784.2</v>
      </c>
      <c r="DH54">
        <v>45</v>
      </c>
      <c r="DI54">
        <v>45.875</v>
      </c>
      <c r="DJ54">
        <v>44.686999999999998</v>
      </c>
      <c r="DK54">
        <v>44.811999999999998</v>
      </c>
      <c r="DL54">
        <v>46</v>
      </c>
      <c r="DM54">
        <v>1755.47</v>
      </c>
      <c r="DN54">
        <v>39.5</v>
      </c>
      <c r="DO54">
        <v>0</v>
      </c>
      <c r="DP54">
        <v>130.60000014305109</v>
      </c>
      <c r="DQ54">
        <v>0</v>
      </c>
      <c r="DR54">
        <v>908.80319999999995</v>
      </c>
      <c r="DS54">
        <v>2.350153833719784</v>
      </c>
      <c r="DT54">
        <v>108.38461508273831</v>
      </c>
      <c r="DU54">
        <v>18761.812000000002</v>
      </c>
      <c r="DV54">
        <v>15</v>
      </c>
      <c r="DW54">
        <v>1658420714.5</v>
      </c>
      <c r="DX54" t="s">
        <v>574</v>
      </c>
      <c r="DY54">
        <v>1658420712.5</v>
      </c>
      <c r="DZ54">
        <v>1658420714.5</v>
      </c>
      <c r="EA54">
        <v>40</v>
      </c>
      <c r="EB54">
        <v>0.25</v>
      </c>
      <c r="EC54">
        <v>-8.0000000000000002E-3</v>
      </c>
      <c r="ED54">
        <v>-1.1379999999999999</v>
      </c>
      <c r="EE54">
        <v>0.53200000000000003</v>
      </c>
      <c r="EF54">
        <v>75</v>
      </c>
      <c r="EG54">
        <v>34</v>
      </c>
      <c r="EH54">
        <v>2.68</v>
      </c>
      <c r="EI54">
        <v>0.03</v>
      </c>
      <c r="EJ54">
        <v>-0.39438204218097761</v>
      </c>
      <c r="EK54">
        <v>-5.9076090039223039E-2</v>
      </c>
      <c r="EL54">
        <v>0.19037519326124169</v>
      </c>
      <c r="EM54">
        <v>1</v>
      </c>
      <c r="EN54">
        <v>0.33000332364512269</v>
      </c>
      <c r="EO54">
        <v>-3.6628304046687481E-2</v>
      </c>
      <c r="EP54">
        <v>5.4599241277683841E-3</v>
      </c>
      <c r="EQ54">
        <v>1</v>
      </c>
      <c r="ER54">
        <v>2</v>
      </c>
      <c r="ES54">
        <v>2</v>
      </c>
      <c r="ET54" t="s">
        <v>384</v>
      </c>
      <c r="EU54">
        <v>2.96191</v>
      </c>
      <c r="EV54">
        <v>2.6996000000000002</v>
      </c>
      <c r="EW54">
        <v>2.1607100000000001E-2</v>
      </c>
      <c r="EX54">
        <v>2.1140800000000001E-2</v>
      </c>
      <c r="EY54">
        <v>0.15884999999999999</v>
      </c>
      <c r="EZ54">
        <v>0.139237</v>
      </c>
      <c r="FA54">
        <v>33164.800000000003</v>
      </c>
      <c r="FB54">
        <v>21365.7</v>
      </c>
      <c r="FC54">
        <v>31829</v>
      </c>
      <c r="FD54">
        <v>24964.5</v>
      </c>
      <c r="FE54">
        <v>37024.800000000003</v>
      </c>
      <c r="FF54">
        <v>37283.800000000003</v>
      </c>
      <c r="FG54">
        <v>45708.3</v>
      </c>
      <c r="FH54">
        <v>45329.5</v>
      </c>
      <c r="FI54">
        <v>1.9095800000000001</v>
      </c>
      <c r="FJ54">
        <v>1.77895</v>
      </c>
      <c r="FK54">
        <v>7.8961299999999998E-2</v>
      </c>
      <c r="FL54">
        <v>0</v>
      </c>
      <c r="FM54">
        <v>32.824100000000001</v>
      </c>
      <c r="FN54">
        <v>999.9</v>
      </c>
      <c r="FO54">
        <v>41.6</v>
      </c>
      <c r="FP54">
        <v>44.7</v>
      </c>
      <c r="FQ54">
        <v>39.969499999999996</v>
      </c>
      <c r="FR54">
        <v>63.768700000000003</v>
      </c>
      <c r="FS54">
        <v>16.245999999999999</v>
      </c>
      <c r="FT54">
        <v>1</v>
      </c>
      <c r="FU54">
        <v>0.59693799999999997</v>
      </c>
      <c r="FV54">
        <v>0.99965700000000002</v>
      </c>
      <c r="FW54">
        <v>20.222200000000001</v>
      </c>
      <c r="FX54">
        <v>5.2348100000000004</v>
      </c>
      <c r="FY54">
        <v>11.9542</v>
      </c>
      <c r="FZ54">
        <v>4.9857500000000003</v>
      </c>
      <c r="GA54">
        <v>3.2898000000000001</v>
      </c>
      <c r="GB54">
        <v>4354</v>
      </c>
      <c r="GC54">
        <v>9999</v>
      </c>
      <c r="GD54">
        <v>9999</v>
      </c>
      <c r="GE54">
        <v>62.7</v>
      </c>
      <c r="GF54">
        <v>1.8669100000000001</v>
      </c>
      <c r="GG54">
        <v>1.86917</v>
      </c>
      <c r="GH54">
        <v>1.8669</v>
      </c>
      <c r="GI54">
        <v>1.8672200000000001</v>
      </c>
      <c r="GJ54">
        <v>1.8624700000000001</v>
      </c>
      <c r="GK54">
        <v>1.8650899999999999</v>
      </c>
      <c r="GL54">
        <v>1.8684400000000001</v>
      </c>
      <c r="GM54">
        <v>1.8688199999999999</v>
      </c>
      <c r="GN54">
        <v>5</v>
      </c>
      <c r="GO54">
        <v>0</v>
      </c>
      <c r="GP54">
        <v>0</v>
      </c>
      <c r="GQ54">
        <v>0</v>
      </c>
      <c r="GR54" t="s">
        <v>385</v>
      </c>
      <c r="GS54" t="s">
        <v>386</v>
      </c>
      <c r="GT54" t="s">
        <v>387</v>
      </c>
      <c r="GU54" t="s">
        <v>387</v>
      </c>
      <c r="GV54" t="s">
        <v>387</v>
      </c>
      <c r="GW54" t="s">
        <v>387</v>
      </c>
      <c r="GX54">
        <v>0</v>
      </c>
      <c r="GY54">
        <v>100</v>
      </c>
      <c r="GZ54">
        <v>100</v>
      </c>
      <c r="HA54">
        <v>-1.1379999999999999</v>
      </c>
      <c r="HB54">
        <v>0.53200000000000003</v>
      </c>
      <c r="HC54">
        <v>-1.253091574072571</v>
      </c>
      <c r="HD54">
        <v>1.6145137170229321E-3</v>
      </c>
      <c r="HE54">
        <v>-1.407043735234338E-6</v>
      </c>
      <c r="HF54">
        <v>4.3622850327847239E-10</v>
      </c>
      <c r="HG54">
        <v>0.53193499999998295</v>
      </c>
      <c r="HH54">
        <v>0</v>
      </c>
      <c r="HI54">
        <v>0</v>
      </c>
      <c r="HJ54">
        <v>0</v>
      </c>
      <c r="HK54">
        <v>2</v>
      </c>
      <c r="HL54">
        <v>2094</v>
      </c>
      <c r="HM54">
        <v>1</v>
      </c>
      <c r="HN54">
        <v>26</v>
      </c>
      <c r="HO54">
        <v>0.9</v>
      </c>
      <c r="HP54">
        <v>0.8</v>
      </c>
      <c r="HQ54">
        <v>0.33081100000000002</v>
      </c>
      <c r="HR54">
        <v>2.64771</v>
      </c>
      <c r="HS54">
        <v>1.4978</v>
      </c>
      <c r="HT54">
        <v>2.2973599999999998</v>
      </c>
      <c r="HU54">
        <v>1.49902</v>
      </c>
      <c r="HV54">
        <v>2.4340799999999998</v>
      </c>
      <c r="HW54">
        <v>48.117400000000004</v>
      </c>
      <c r="HX54">
        <v>23.903600000000001</v>
      </c>
      <c r="HY54">
        <v>18</v>
      </c>
      <c r="HZ54">
        <v>505.322</v>
      </c>
      <c r="IA54">
        <v>457.83800000000002</v>
      </c>
      <c r="IB54">
        <v>32.768500000000003</v>
      </c>
      <c r="IC54">
        <v>34.764299999999999</v>
      </c>
      <c r="ID54">
        <v>30.000399999999999</v>
      </c>
      <c r="IE54">
        <v>34.644799999999996</v>
      </c>
      <c r="IF54">
        <v>34.557699999999997</v>
      </c>
      <c r="IG54">
        <v>6.6219900000000003</v>
      </c>
      <c r="IH54">
        <v>23.462900000000001</v>
      </c>
      <c r="II54">
        <v>35.349600000000002</v>
      </c>
      <c r="IJ54">
        <v>32.708599999999997</v>
      </c>
      <c r="IK54">
        <v>75</v>
      </c>
      <c r="IL54">
        <v>34.115900000000003</v>
      </c>
      <c r="IM54">
        <v>99.338300000000004</v>
      </c>
      <c r="IN54">
        <v>100.35</v>
      </c>
    </row>
    <row r="55" spans="1:248" x14ac:dyDescent="0.3">
      <c r="A55">
        <v>39</v>
      </c>
      <c r="B55">
        <v>1658420955</v>
      </c>
      <c r="C55">
        <v>6045.4000000953674</v>
      </c>
      <c r="D55" t="s">
        <v>575</v>
      </c>
      <c r="E55" t="s">
        <v>576</v>
      </c>
      <c r="F55" t="s">
        <v>374</v>
      </c>
      <c r="G55" t="s">
        <v>546</v>
      </c>
      <c r="H55" t="s">
        <v>376</v>
      </c>
      <c r="I55" t="s">
        <v>465</v>
      </c>
      <c r="J55" t="s">
        <v>378</v>
      </c>
      <c r="K55">
        <f t="shared" si="0"/>
        <v>-3.3780141151989445</v>
      </c>
      <c r="L55">
        <v>1658420955</v>
      </c>
      <c r="M55">
        <f t="shared" si="1"/>
        <v>5.1423346063329536E-3</v>
      </c>
      <c r="N55">
        <f t="shared" si="2"/>
        <v>5.1423346063329536</v>
      </c>
      <c r="O55">
        <f t="shared" si="3"/>
        <v>-2.5474268151246289</v>
      </c>
      <c r="P55">
        <f t="shared" si="4"/>
        <v>52.729500000000002</v>
      </c>
      <c r="Q55">
        <f t="shared" si="5"/>
        <v>63.439929613507203</v>
      </c>
      <c r="R55">
        <f t="shared" si="6"/>
        <v>6.273346636372696</v>
      </c>
      <c r="S55">
        <f t="shared" si="7"/>
        <v>5.2142307451769998</v>
      </c>
      <c r="T55">
        <f t="shared" si="8"/>
        <v>0.35534437251500456</v>
      </c>
      <c r="U55">
        <f>IF(LEFT(BW55,1)&lt;&gt;"0",IF(LEFT(BW55,1)="1",3,#REF!),$D$5+$E$5*(CM55*CF55/($K$5*1000))+$F$5*(CM55*CF55/($K$5*1000))*MAX(MIN(BU55,$J$5),$I$5)*MAX(MIN(BU55,$J$5),$I$5)+$G$5*MAX(MIN(BU55,$J$5),$I$5)*(CM55*CF55/($K$5*1000))+$H$5*(CM55*CF55/($K$5*1000))*(CM55*CF55/($K$5*1000)))</f>
        <v>2.9122019192771074</v>
      </c>
      <c r="V55">
        <f t="shared" si="9"/>
        <v>0.33289409456993024</v>
      </c>
      <c r="W55">
        <f t="shared" si="10"/>
        <v>0.20995757007160007</v>
      </c>
      <c r="X55">
        <f t="shared" si="11"/>
        <v>289.59200729213421</v>
      </c>
      <c r="Y55">
        <f t="shared" si="12"/>
        <v>35.080863906762325</v>
      </c>
      <c r="Z55">
        <f t="shared" si="13"/>
        <v>33.999299999999998</v>
      </c>
      <c r="AA55">
        <f t="shared" si="14"/>
        <v>5.3428014417869578</v>
      </c>
      <c r="AB55">
        <f t="shared" si="15"/>
        <v>69.921928367024933</v>
      </c>
      <c r="AC55">
        <f t="shared" si="16"/>
        <v>3.8865521922991992</v>
      </c>
      <c r="AD55">
        <f t="shared" si="17"/>
        <v>5.5584167700559171</v>
      </c>
      <c r="AE55">
        <f t="shared" si="18"/>
        <v>1.4562492494877586</v>
      </c>
      <c r="AF55">
        <f t="shared" si="19"/>
        <v>-226.77695613928324</v>
      </c>
      <c r="AG55">
        <f t="shared" si="20"/>
        <v>111.64457010202743</v>
      </c>
      <c r="AH55">
        <f t="shared" si="21"/>
        <v>8.8970928475786746</v>
      </c>
      <c r="AI55">
        <f t="shared" si="22"/>
        <v>183.35671410245709</v>
      </c>
      <c r="AJ55">
        <v>0</v>
      </c>
      <c r="AK55">
        <v>0</v>
      </c>
      <c r="AL55">
        <f t="shared" si="23"/>
        <v>1</v>
      </c>
      <c r="AM55">
        <f t="shared" si="24"/>
        <v>0</v>
      </c>
      <c r="AN55">
        <f t="shared" si="25"/>
        <v>51039.263960106509</v>
      </c>
      <c r="AO55" t="s">
        <v>379</v>
      </c>
      <c r="AP55">
        <v>10238.9</v>
      </c>
      <c r="AQ55">
        <v>302.21199999999999</v>
      </c>
      <c r="AR55">
        <v>4052.3</v>
      </c>
      <c r="AS55">
        <f t="shared" si="26"/>
        <v>0.92542210596451402</v>
      </c>
      <c r="AT55">
        <v>-0.32343011824092421</v>
      </c>
      <c r="AU55" t="s">
        <v>577</v>
      </c>
      <c r="AV55">
        <v>10332</v>
      </c>
      <c r="AW55">
        <v>917.551923076923</v>
      </c>
      <c r="AX55">
        <v>1142.46</v>
      </c>
      <c r="AY55">
        <f t="shared" si="27"/>
        <v>0.19686297719226675</v>
      </c>
      <c r="AZ55">
        <v>0.5</v>
      </c>
      <c r="BA55">
        <f t="shared" si="28"/>
        <v>1513.3191001513649</v>
      </c>
      <c r="BB55">
        <f t="shared" si="29"/>
        <v>-2.5474268151246289</v>
      </c>
      <c r="BC55">
        <f t="shared" si="30"/>
        <v>148.95825174885988</v>
      </c>
      <c r="BD55">
        <f t="shared" si="31"/>
        <v>-1.4696151635575447E-3</v>
      </c>
      <c r="BE55">
        <f t="shared" si="32"/>
        <v>2.5469950807905746</v>
      </c>
      <c r="BF55">
        <f t="shared" si="33"/>
        <v>253.97043536121683</v>
      </c>
      <c r="BG55" t="s">
        <v>578</v>
      </c>
      <c r="BH55">
        <v>690.01</v>
      </c>
      <c r="BI55">
        <f t="shared" si="34"/>
        <v>690.01</v>
      </c>
      <c r="BJ55">
        <f t="shared" si="35"/>
        <v>0.39603137090138829</v>
      </c>
      <c r="BK55">
        <f t="shared" si="36"/>
        <v>0.49708935113952263</v>
      </c>
      <c r="BL55">
        <f t="shared" si="37"/>
        <v>0.86543397505866537</v>
      </c>
      <c r="BM55">
        <f t="shared" si="38"/>
        <v>0.26766868463010568</v>
      </c>
      <c r="BN55">
        <f t="shared" si="39"/>
        <v>0.77593912462854209</v>
      </c>
      <c r="BO55">
        <f t="shared" si="40"/>
        <v>0.37381712636989028</v>
      </c>
      <c r="BP55">
        <f t="shared" si="41"/>
        <v>0.62618287363010972</v>
      </c>
      <c r="BQ55">
        <f t="shared" si="42"/>
        <v>1800.16</v>
      </c>
      <c r="BR55">
        <f t="shared" si="43"/>
        <v>1513.3191001513649</v>
      </c>
      <c r="BS55">
        <f t="shared" si="44"/>
        <v>0.84065810825224685</v>
      </c>
      <c r="BT55">
        <f t="shared" si="45"/>
        <v>0.16087014892683663</v>
      </c>
      <c r="BU55">
        <v>6</v>
      </c>
      <c r="BV55">
        <v>0.5</v>
      </c>
      <c r="BW55" t="s">
        <v>382</v>
      </c>
      <c r="BX55">
        <v>1658420955</v>
      </c>
      <c r="BY55">
        <v>52.729500000000002</v>
      </c>
      <c r="BZ55">
        <v>49.9998</v>
      </c>
      <c r="CA55">
        <v>39.303199999999997</v>
      </c>
      <c r="CB55">
        <v>33.378900000000002</v>
      </c>
      <c r="CC55">
        <v>53.800199999999997</v>
      </c>
      <c r="CD55">
        <v>38.757800000000003</v>
      </c>
      <c r="CE55">
        <v>500.33499999999998</v>
      </c>
      <c r="CF55">
        <v>98.786199999999994</v>
      </c>
      <c r="CG55">
        <v>0.100206</v>
      </c>
      <c r="CH55">
        <v>34.7104</v>
      </c>
      <c r="CI55">
        <v>33.999299999999998</v>
      </c>
      <c r="CJ55">
        <v>999.9</v>
      </c>
      <c r="CK55">
        <v>0</v>
      </c>
      <c r="CL55">
        <v>0</v>
      </c>
      <c r="CM55">
        <v>10023.1</v>
      </c>
      <c r="CN55">
        <v>0</v>
      </c>
      <c r="CO55">
        <v>1.91117E-3</v>
      </c>
      <c r="CP55">
        <v>2.7297199999999999</v>
      </c>
      <c r="CQ55">
        <v>54.886699999999998</v>
      </c>
      <c r="CR55">
        <v>51.726300000000002</v>
      </c>
      <c r="CS55">
        <v>5.9243499999999996</v>
      </c>
      <c r="CT55">
        <v>49.9998</v>
      </c>
      <c r="CU55">
        <v>33.378900000000002</v>
      </c>
      <c r="CV55">
        <v>3.8826200000000002</v>
      </c>
      <c r="CW55">
        <v>3.2973699999999999</v>
      </c>
      <c r="CX55">
        <v>28.392800000000001</v>
      </c>
      <c r="CY55">
        <v>25.611000000000001</v>
      </c>
      <c r="CZ55">
        <v>1800.16</v>
      </c>
      <c r="DA55">
        <v>0.97799999999999998</v>
      </c>
      <c r="DB55">
        <v>2.2000100000000002E-2</v>
      </c>
      <c r="DC55">
        <v>0</v>
      </c>
      <c r="DD55">
        <v>917.697</v>
      </c>
      <c r="DE55">
        <v>4.9997699999999998</v>
      </c>
      <c r="DF55">
        <v>18934.5</v>
      </c>
      <c r="DG55">
        <v>15785.8</v>
      </c>
      <c r="DH55">
        <v>45.125</v>
      </c>
      <c r="DI55">
        <v>46</v>
      </c>
      <c r="DJ55">
        <v>44.811999999999998</v>
      </c>
      <c r="DK55">
        <v>45</v>
      </c>
      <c r="DL55">
        <v>46.125</v>
      </c>
      <c r="DM55">
        <v>1755.67</v>
      </c>
      <c r="DN55">
        <v>39.49</v>
      </c>
      <c r="DO55">
        <v>0</v>
      </c>
      <c r="DP55">
        <v>189.20000004768369</v>
      </c>
      <c r="DQ55">
        <v>0</v>
      </c>
      <c r="DR55">
        <v>917.551923076923</v>
      </c>
      <c r="DS55">
        <v>2.6085470017623971</v>
      </c>
      <c r="DT55">
        <v>15.26837614048099</v>
      </c>
      <c r="DU55">
        <v>18918.95384615385</v>
      </c>
      <c r="DV55">
        <v>15</v>
      </c>
      <c r="DW55">
        <v>1658420853</v>
      </c>
      <c r="DX55" t="s">
        <v>579</v>
      </c>
      <c r="DY55">
        <v>1658420853</v>
      </c>
      <c r="DZ55">
        <v>1658420851.5</v>
      </c>
      <c r="EA55">
        <v>41</v>
      </c>
      <c r="EB55">
        <v>9.9000000000000005E-2</v>
      </c>
      <c r="EC55">
        <v>1.2999999999999999E-2</v>
      </c>
      <c r="ED55">
        <v>-1.075</v>
      </c>
      <c r="EE55">
        <v>0.54500000000000004</v>
      </c>
      <c r="EF55">
        <v>50</v>
      </c>
      <c r="EG55">
        <v>34</v>
      </c>
      <c r="EH55">
        <v>3.8</v>
      </c>
      <c r="EI55">
        <v>0.05</v>
      </c>
      <c r="EJ55">
        <v>-2.029238514661738</v>
      </c>
      <c r="EK55">
        <v>-0.56494880827827521</v>
      </c>
      <c r="EL55">
        <v>0.2057129349735608</v>
      </c>
      <c r="EM55">
        <v>0</v>
      </c>
      <c r="EN55">
        <v>0.35450847722297552</v>
      </c>
      <c r="EO55">
        <v>-1.840672524752923E-3</v>
      </c>
      <c r="EP55">
        <v>5.1938746366678211E-4</v>
      </c>
      <c r="EQ55">
        <v>1</v>
      </c>
      <c r="ER55">
        <v>1</v>
      </c>
      <c r="ES55">
        <v>2</v>
      </c>
      <c r="ET55" t="s">
        <v>580</v>
      </c>
      <c r="EU55">
        <v>2.9618600000000002</v>
      </c>
      <c r="EV55">
        <v>2.6996500000000001</v>
      </c>
      <c r="EW55">
        <v>1.53049E-2</v>
      </c>
      <c r="EX55">
        <v>1.41736E-2</v>
      </c>
      <c r="EY55">
        <v>0.15831600000000001</v>
      </c>
      <c r="EZ55">
        <v>0.13748299999999999</v>
      </c>
      <c r="FA55">
        <v>33375.5</v>
      </c>
      <c r="FB55">
        <v>21517.3</v>
      </c>
      <c r="FC55">
        <v>31826.7</v>
      </c>
      <c r="FD55">
        <v>24964.5</v>
      </c>
      <c r="FE55">
        <v>37045.699999999997</v>
      </c>
      <c r="FF55">
        <v>37360.1</v>
      </c>
      <c r="FG55">
        <v>45704.800000000003</v>
      </c>
      <c r="FH55">
        <v>45329.9</v>
      </c>
      <c r="FI55">
        <v>1.9096500000000001</v>
      </c>
      <c r="FJ55">
        <v>1.7765200000000001</v>
      </c>
      <c r="FK55">
        <v>6.7390500000000006E-2</v>
      </c>
      <c r="FL55">
        <v>0</v>
      </c>
      <c r="FM55">
        <v>32.908799999999999</v>
      </c>
      <c r="FN55">
        <v>999.9</v>
      </c>
      <c r="FO55">
        <v>41.6</v>
      </c>
      <c r="FP55">
        <v>44.9</v>
      </c>
      <c r="FQ55">
        <v>40.377600000000001</v>
      </c>
      <c r="FR55">
        <v>63.848599999999998</v>
      </c>
      <c r="FS55">
        <v>17.275600000000001</v>
      </c>
      <c r="FT55">
        <v>1</v>
      </c>
      <c r="FU55">
        <v>0.59998700000000005</v>
      </c>
      <c r="FV55">
        <v>0.68252199999999996</v>
      </c>
      <c r="FW55">
        <v>20.2239</v>
      </c>
      <c r="FX55">
        <v>5.2340600000000004</v>
      </c>
      <c r="FY55">
        <v>11.9542</v>
      </c>
      <c r="FZ55">
        <v>4.9856999999999996</v>
      </c>
      <c r="GA55">
        <v>3.28993</v>
      </c>
      <c r="GB55">
        <v>4357.8</v>
      </c>
      <c r="GC55">
        <v>9999</v>
      </c>
      <c r="GD55">
        <v>9999</v>
      </c>
      <c r="GE55">
        <v>62.8</v>
      </c>
      <c r="GF55">
        <v>1.86693</v>
      </c>
      <c r="GG55">
        <v>1.8692</v>
      </c>
      <c r="GH55">
        <v>1.8669100000000001</v>
      </c>
      <c r="GI55">
        <v>1.8672500000000001</v>
      </c>
      <c r="GJ55">
        <v>1.86249</v>
      </c>
      <c r="GK55">
        <v>1.8651800000000001</v>
      </c>
      <c r="GL55">
        <v>1.86852</v>
      </c>
      <c r="GM55">
        <v>1.8688899999999999</v>
      </c>
      <c r="GN55">
        <v>5</v>
      </c>
      <c r="GO55">
        <v>0</v>
      </c>
      <c r="GP55">
        <v>0</v>
      </c>
      <c r="GQ55">
        <v>0</v>
      </c>
      <c r="GR55" t="s">
        <v>385</v>
      </c>
      <c r="GS55" t="s">
        <v>386</v>
      </c>
      <c r="GT55" t="s">
        <v>387</v>
      </c>
      <c r="GU55" t="s">
        <v>387</v>
      </c>
      <c r="GV55" t="s">
        <v>387</v>
      </c>
      <c r="GW55" t="s">
        <v>387</v>
      </c>
      <c r="GX55">
        <v>0</v>
      </c>
      <c r="GY55">
        <v>100</v>
      </c>
      <c r="GZ55">
        <v>100</v>
      </c>
      <c r="HA55">
        <v>-1.071</v>
      </c>
      <c r="HB55">
        <v>0.5454</v>
      </c>
      <c r="HC55">
        <v>-1.153585256467859</v>
      </c>
      <c r="HD55">
        <v>1.6145137170229321E-3</v>
      </c>
      <c r="HE55">
        <v>-1.407043735234338E-6</v>
      </c>
      <c r="HF55">
        <v>4.3622850327847239E-10</v>
      </c>
      <c r="HG55">
        <v>0.5453900000000047</v>
      </c>
      <c r="HH55">
        <v>0</v>
      </c>
      <c r="HI55">
        <v>0</v>
      </c>
      <c r="HJ55">
        <v>0</v>
      </c>
      <c r="HK55">
        <v>2</v>
      </c>
      <c r="HL55">
        <v>2094</v>
      </c>
      <c r="HM55">
        <v>1</v>
      </c>
      <c r="HN55">
        <v>26</v>
      </c>
      <c r="HO55">
        <v>1.7</v>
      </c>
      <c r="HP55">
        <v>1.7</v>
      </c>
      <c r="HQ55">
        <v>0.27099600000000001</v>
      </c>
      <c r="HR55">
        <v>2.66357</v>
      </c>
      <c r="HS55">
        <v>1.4978</v>
      </c>
      <c r="HT55">
        <v>2.2973599999999998</v>
      </c>
      <c r="HU55">
        <v>1.49902</v>
      </c>
      <c r="HV55">
        <v>2.2888199999999999</v>
      </c>
      <c r="HW55">
        <v>48.393000000000001</v>
      </c>
      <c r="HX55">
        <v>23.886099999999999</v>
      </c>
      <c r="HY55">
        <v>18</v>
      </c>
      <c r="HZ55">
        <v>505.72300000000001</v>
      </c>
      <c r="IA55">
        <v>456.56599999999997</v>
      </c>
      <c r="IB55">
        <v>32.5608</v>
      </c>
      <c r="IC55">
        <v>34.814999999999998</v>
      </c>
      <c r="ID55">
        <v>29.9999</v>
      </c>
      <c r="IE55">
        <v>34.692</v>
      </c>
      <c r="IF55">
        <v>34.604599999999998</v>
      </c>
      <c r="IG55">
        <v>5.4321599999999997</v>
      </c>
      <c r="IH55">
        <v>26.2727</v>
      </c>
      <c r="II55">
        <v>36.299900000000001</v>
      </c>
      <c r="IJ55">
        <v>32.588099999999997</v>
      </c>
      <c r="IK55">
        <v>50</v>
      </c>
      <c r="IL55">
        <v>33.377899999999997</v>
      </c>
      <c r="IM55">
        <v>99.330799999999996</v>
      </c>
      <c r="IN55">
        <v>100.35</v>
      </c>
    </row>
    <row r="56" spans="1:248" x14ac:dyDescent="0.3">
      <c r="A56">
        <v>40</v>
      </c>
      <c r="B56">
        <v>1658421106.5</v>
      </c>
      <c r="C56">
        <v>6196.9000000953674</v>
      </c>
      <c r="D56" t="s">
        <v>581</v>
      </c>
      <c r="E56" t="s">
        <v>582</v>
      </c>
      <c r="F56" t="s">
        <v>374</v>
      </c>
      <c r="G56" t="s">
        <v>546</v>
      </c>
      <c r="H56" t="s">
        <v>376</v>
      </c>
      <c r="I56" t="s">
        <v>465</v>
      </c>
      <c r="J56" t="s">
        <v>378</v>
      </c>
      <c r="K56">
        <f t="shared" si="0"/>
        <v>-11.855591278079858</v>
      </c>
      <c r="L56">
        <v>1658421106.5</v>
      </c>
      <c r="M56">
        <f t="shared" si="1"/>
        <v>5.4663234613973261E-3</v>
      </c>
      <c r="N56">
        <f t="shared" si="2"/>
        <v>5.4663234613973257</v>
      </c>
      <c r="O56">
        <f t="shared" si="3"/>
        <v>-4.2119500145714843</v>
      </c>
      <c r="P56">
        <f t="shared" si="4"/>
        <v>24.895</v>
      </c>
      <c r="Q56">
        <f t="shared" si="5"/>
        <v>42.60775359581114</v>
      </c>
      <c r="R56">
        <f t="shared" si="6"/>
        <v>4.2132692482009144</v>
      </c>
      <c r="S56">
        <f t="shared" si="7"/>
        <v>2.4617429712200001</v>
      </c>
      <c r="T56">
        <f t="shared" si="8"/>
        <v>0.38668349651319311</v>
      </c>
      <c r="U56">
        <f>IF(LEFT(BW56,1)&lt;&gt;"0",IF(LEFT(BW56,1)="1",3,#REF!),$D$5+$E$5*(CM56*CF56/($K$5*1000))+$F$5*(CM56*CF56/($K$5*1000))*MAX(MIN(BU56,$J$5),$I$5)*MAX(MIN(BU56,$J$5),$I$5)+$G$5*MAX(MIN(BU56,$J$5),$I$5)*(CM56*CF56/($K$5*1000))+$H$5*(CM56*CF56/($K$5*1000))*(CM56*CF56/($K$5*1000)))</f>
        <v>2.9104443798247921</v>
      </c>
      <c r="V56">
        <f t="shared" si="9"/>
        <v>0.36024177995801371</v>
      </c>
      <c r="W56">
        <f t="shared" si="10"/>
        <v>0.22737594411515322</v>
      </c>
      <c r="X56">
        <f t="shared" si="11"/>
        <v>289.57343429222772</v>
      </c>
      <c r="Y56">
        <f t="shared" si="12"/>
        <v>34.977752535880612</v>
      </c>
      <c r="Z56">
        <f t="shared" si="13"/>
        <v>33.927599999999998</v>
      </c>
      <c r="AA56">
        <f t="shared" si="14"/>
        <v>5.3214702420485072</v>
      </c>
      <c r="AB56">
        <f t="shared" si="15"/>
        <v>70.073230652483318</v>
      </c>
      <c r="AC56">
        <f t="shared" si="16"/>
        <v>3.8908789540099997</v>
      </c>
      <c r="AD56">
        <f t="shared" si="17"/>
        <v>5.5525896519687734</v>
      </c>
      <c r="AE56">
        <f t="shared" si="18"/>
        <v>1.4305912880385074</v>
      </c>
      <c r="AF56">
        <f t="shared" si="19"/>
        <v>-241.06486464762207</v>
      </c>
      <c r="AG56">
        <f t="shared" si="20"/>
        <v>119.86192754976666</v>
      </c>
      <c r="AH56">
        <f t="shared" si="21"/>
        <v>9.553488872438578</v>
      </c>
      <c r="AI56">
        <f t="shared" si="22"/>
        <v>177.92398606681093</v>
      </c>
      <c r="AJ56">
        <v>0</v>
      </c>
      <c r="AK56">
        <v>0</v>
      </c>
      <c r="AL56">
        <f t="shared" si="23"/>
        <v>1</v>
      </c>
      <c r="AM56">
        <f t="shared" si="24"/>
        <v>0</v>
      </c>
      <c r="AN56">
        <f t="shared" si="25"/>
        <v>50993.215545866253</v>
      </c>
      <c r="AO56" t="s">
        <v>379</v>
      </c>
      <c r="AP56">
        <v>10238.9</v>
      </c>
      <c r="AQ56">
        <v>302.21199999999999</v>
      </c>
      <c r="AR56">
        <v>4052.3</v>
      </c>
      <c r="AS56">
        <f t="shared" si="26"/>
        <v>0.92542210596451402</v>
      </c>
      <c r="AT56">
        <v>-0.32343011824092421</v>
      </c>
      <c r="AU56" t="s">
        <v>583</v>
      </c>
      <c r="AV56">
        <v>10332.700000000001</v>
      </c>
      <c r="AW56">
        <v>926.58072000000016</v>
      </c>
      <c r="AX56">
        <v>1123.56</v>
      </c>
      <c r="AY56">
        <f t="shared" si="27"/>
        <v>0.17531709922033523</v>
      </c>
      <c r="AZ56">
        <v>0.5</v>
      </c>
      <c r="BA56">
        <f t="shared" si="28"/>
        <v>1513.2186001514133</v>
      </c>
      <c r="BB56">
        <f t="shared" si="29"/>
        <v>-4.2119500145714843</v>
      </c>
      <c r="BC56">
        <f t="shared" si="30"/>
        <v>132.64654773240105</v>
      </c>
      <c r="BD56">
        <f t="shared" si="31"/>
        <v>-2.5697013610204589E-3</v>
      </c>
      <c r="BE56">
        <f t="shared" si="32"/>
        <v>2.6066609704866677</v>
      </c>
      <c r="BF56">
        <f t="shared" si="33"/>
        <v>253.02426385595689</v>
      </c>
      <c r="BG56" t="s">
        <v>584</v>
      </c>
      <c r="BH56">
        <v>695.07</v>
      </c>
      <c r="BI56">
        <f t="shared" si="34"/>
        <v>695.07</v>
      </c>
      <c r="BJ56">
        <f t="shared" si="35"/>
        <v>0.38136815123357892</v>
      </c>
      <c r="BK56">
        <f t="shared" si="36"/>
        <v>0.45970566407617408</v>
      </c>
      <c r="BL56">
        <f t="shared" si="37"/>
        <v>0.87236799385207453</v>
      </c>
      <c r="BM56">
        <f t="shared" si="38"/>
        <v>0.23982438625284264</v>
      </c>
      <c r="BN56">
        <f t="shared" si="39"/>
        <v>0.7809790063593175</v>
      </c>
      <c r="BO56">
        <f t="shared" si="40"/>
        <v>0.3448459578669264</v>
      </c>
      <c r="BP56">
        <f t="shared" si="41"/>
        <v>0.6551540421330736</v>
      </c>
      <c r="BQ56">
        <f t="shared" si="42"/>
        <v>1800.04</v>
      </c>
      <c r="BR56">
        <f t="shared" si="43"/>
        <v>1513.2186001514133</v>
      </c>
      <c r="BS56">
        <f t="shared" si="44"/>
        <v>0.84065831878814545</v>
      </c>
      <c r="BT56">
        <f t="shared" si="45"/>
        <v>0.16087055526112071</v>
      </c>
      <c r="BU56">
        <v>6</v>
      </c>
      <c r="BV56">
        <v>0.5</v>
      </c>
      <c r="BW56" t="s">
        <v>382</v>
      </c>
      <c r="BX56">
        <v>1658421106.5</v>
      </c>
      <c r="BY56">
        <v>24.895</v>
      </c>
      <c r="BZ56">
        <v>20.0062</v>
      </c>
      <c r="CA56">
        <v>39.347499999999997</v>
      </c>
      <c r="CB56">
        <v>33.048900000000003</v>
      </c>
      <c r="CC56">
        <v>26.0076</v>
      </c>
      <c r="CD56">
        <v>38.8352</v>
      </c>
      <c r="CE56">
        <v>500.22899999999998</v>
      </c>
      <c r="CF56">
        <v>98.785499999999999</v>
      </c>
      <c r="CG56">
        <v>9.9535999999999999E-2</v>
      </c>
      <c r="CH56">
        <v>34.691499999999998</v>
      </c>
      <c r="CI56">
        <v>33.927599999999998</v>
      </c>
      <c r="CJ56">
        <v>999.9</v>
      </c>
      <c r="CK56">
        <v>0</v>
      </c>
      <c r="CL56">
        <v>0</v>
      </c>
      <c r="CM56">
        <v>10013.1</v>
      </c>
      <c r="CN56">
        <v>0</v>
      </c>
      <c r="CO56">
        <v>1.91117E-3</v>
      </c>
      <c r="CP56">
        <v>4.8888499999999997</v>
      </c>
      <c r="CQ56">
        <v>25.9147</v>
      </c>
      <c r="CR56">
        <v>20.69</v>
      </c>
      <c r="CS56">
        <v>6.2986399999999998</v>
      </c>
      <c r="CT56">
        <v>20.0062</v>
      </c>
      <c r="CU56">
        <v>33.048900000000003</v>
      </c>
      <c r="CV56">
        <v>3.8869600000000002</v>
      </c>
      <c r="CW56">
        <v>3.2647499999999998</v>
      </c>
      <c r="CX56">
        <v>28.412099999999999</v>
      </c>
      <c r="CY56">
        <v>25.4436</v>
      </c>
      <c r="CZ56">
        <v>1800.04</v>
      </c>
      <c r="DA56">
        <v>0.97799599999999998</v>
      </c>
      <c r="DB56">
        <v>2.20038E-2</v>
      </c>
      <c r="DC56">
        <v>0</v>
      </c>
      <c r="DD56">
        <v>927.07799999999997</v>
      </c>
      <c r="DE56">
        <v>4.9997699999999998</v>
      </c>
      <c r="DF56">
        <v>19046.5</v>
      </c>
      <c r="DG56">
        <v>15784.8</v>
      </c>
      <c r="DH56">
        <v>45</v>
      </c>
      <c r="DI56">
        <v>45.936999999999998</v>
      </c>
      <c r="DJ56">
        <v>44.75</v>
      </c>
      <c r="DK56">
        <v>44.686999999999998</v>
      </c>
      <c r="DL56">
        <v>46.061999999999998</v>
      </c>
      <c r="DM56">
        <v>1755.54</v>
      </c>
      <c r="DN56">
        <v>39.5</v>
      </c>
      <c r="DO56">
        <v>0</v>
      </c>
      <c r="DP56">
        <v>151.10000014305109</v>
      </c>
      <c r="DQ56">
        <v>0</v>
      </c>
      <c r="DR56">
        <v>926.58072000000016</v>
      </c>
      <c r="DS56">
        <v>3.9345384521735518</v>
      </c>
      <c r="DT56">
        <v>85.446153139364824</v>
      </c>
      <c r="DU56">
        <v>19052.027999999998</v>
      </c>
      <c r="DV56">
        <v>15</v>
      </c>
      <c r="DW56">
        <v>1658421044</v>
      </c>
      <c r="DX56" t="s">
        <v>585</v>
      </c>
      <c r="DY56">
        <v>1658420853</v>
      </c>
      <c r="DZ56">
        <v>1658421028.5</v>
      </c>
      <c r="EA56">
        <v>42</v>
      </c>
      <c r="EB56">
        <v>9.9000000000000005E-2</v>
      </c>
      <c r="EC56">
        <v>-3.3000000000000002E-2</v>
      </c>
      <c r="ED56">
        <v>-1.075</v>
      </c>
      <c r="EE56">
        <v>0.51200000000000001</v>
      </c>
      <c r="EF56">
        <v>50</v>
      </c>
      <c r="EG56">
        <v>33</v>
      </c>
      <c r="EH56">
        <v>3.8</v>
      </c>
      <c r="EI56">
        <v>0.02</v>
      </c>
      <c r="EJ56">
        <v>-4.1057593534730961</v>
      </c>
      <c r="EK56">
        <v>9.0631801548987423E-2</v>
      </c>
      <c r="EL56">
        <v>0.17273648521083529</v>
      </c>
      <c r="EM56">
        <v>1</v>
      </c>
      <c r="EN56">
        <v>0.38609498639170708</v>
      </c>
      <c r="EO56">
        <v>1.5122203667970629E-4</v>
      </c>
      <c r="EP56">
        <v>4.1144405510864E-4</v>
      </c>
      <c r="EQ56">
        <v>1</v>
      </c>
      <c r="ER56">
        <v>2</v>
      </c>
      <c r="ES56">
        <v>2</v>
      </c>
      <c r="ET56" t="s">
        <v>384</v>
      </c>
      <c r="EU56">
        <v>2.9615999999999998</v>
      </c>
      <c r="EV56">
        <v>2.6988799999999999</v>
      </c>
      <c r="EW56">
        <v>7.4156999999999999E-3</v>
      </c>
      <c r="EX56">
        <v>5.6832699999999998E-3</v>
      </c>
      <c r="EY56">
        <v>0.158525</v>
      </c>
      <c r="EZ56">
        <v>0.13657</v>
      </c>
      <c r="FA56">
        <v>33643.800000000003</v>
      </c>
      <c r="FB56">
        <v>21703.1</v>
      </c>
      <c r="FC56">
        <v>31827.8</v>
      </c>
      <c r="FD56">
        <v>24965.3</v>
      </c>
      <c r="FE56">
        <v>37037.599999999999</v>
      </c>
      <c r="FF56">
        <v>37400.9</v>
      </c>
      <c r="FG56">
        <v>45706.400000000001</v>
      </c>
      <c r="FH56">
        <v>45331.6</v>
      </c>
      <c r="FI56">
        <v>1.90995</v>
      </c>
      <c r="FJ56">
        <v>1.77552</v>
      </c>
      <c r="FK56">
        <v>7.7001799999999995E-2</v>
      </c>
      <c r="FL56">
        <v>0</v>
      </c>
      <c r="FM56">
        <v>32.681199999999997</v>
      </c>
      <c r="FN56">
        <v>999.9</v>
      </c>
      <c r="FO56">
        <v>41.1</v>
      </c>
      <c r="FP56">
        <v>45.1</v>
      </c>
      <c r="FQ56">
        <v>40.309100000000001</v>
      </c>
      <c r="FR56">
        <v>63.988700000000001</v>
      </c>
      <c r="FS56">
        <v>16.310099999999998</v>
      </c>
      <c r="FT56">
        <v>1</v>
      </c>
      <c r="FU56">
        <v>0.59692100000000003</v>
      </c>
      <c r="FV56">
        <v>-0.50941700000000001</v>
      </c>
      <c r="FW56">
        <v>20.224799999999998</v>
      </c>
      <c r="FX56">
        <v>5.2340600000000004</v>
      </c>
      <c r="FY56">
        <v>11.953799999999999</v>
      </c>
      <c r="FZ56">
        <v>4.9856499999999997</v>
      </c>
      <c r="GA56">
        <v>3.2898999999999998</v>
      </c>
      <c r="GB56">
        <v>4360.7</v>
      </c>
      <c r="GC56">
        <v>9999</v>
      </c>
      <c r="GD56">
        <v>9999</v>
      </c>
      <c r="GE56">
        <v>62.8</v>
      </c>
      <c r="GF56">
        <v>1.8669199999999999</v>
      </c>
      <c r="GG56">
        <v>1.8692</v>
      </c>
      <c r="GH56">
        <v>1.8669100000000001</v>
      </c>
      <c r="GI56">
        <v>1.86724</v>
      </c>
      <c r="GJ56">
        <v>1.86249</v>
      </c>
      <c r="GK56">
        <v>1.8651500000000001</v>
      </c>
      <c r="GL56">
        <v>1.86846</v>
      </c>
      <c r="GM56">
        <v>1.8688499999999999</v>
      </c>
      <c r="GN56">
        <v>5</v>
      </c>
      <c r="GO56">
        <v>0</v>
      </c>
      <c r="GP56">
        <v>0</v>
      </c>
      <c r="GQ56">
        <v>0</v>
      </c>
      <c r="GR56" t="s">
        <v>385</v>
      </c>
      <c r="GS56" t="s">
        <v>386</v>
      </c>
      <c r="GT56" t="s">
        <v>387</v>
      </c>
      <c r="GU56" t="s">
        <v>387</v>
      </c>
      <c r="GV56" t="s">
        <v>387</v>
      </c>
      <c r="GW56" t="s">
        <v>387</v>
      </c>
      <c r="GX56">
        <v>0</v>
      </c>
      <c r="GY56">
        <v>100</v>
      </c>
      <c r="GZ56">
        <v>100</v>
      </c>
      <c r="HA56">
        <v>-1.113</v>
      </c>
      <c r="HB56">
        <v>0.51229999999999998</v>
      </c>
      <c r="HC56">
        <v>-1.153585256467859</v>
      </c>
      <c r="HD56">
        <v>1.6145137170229321E-3</v>
      </c>
      <c r="HE56">
        <v>-1.407043735234338E-6</v>
      </c>
      <c r="HF56">
        <v>4.3622850327847239E-10</v>
      </c>
      <c r="HG56">
        <v>0.51230499999999779</v>
      </c>
      <c r="HH56">
        <v>0</v>
      </c>
      <c r="HI56">
        <v>0</v>
      </c>
      <c r="HJ56">
        <v>0</v>
      </c>
      <c r="HK56">
        <v>2</v>
      </c>
      <c r="HL56">
        <v>2094</v>
      </c>
      <c r="HM56">
        <v>1</v>
      </c>
      <c r="HN56">
        <v>26</v>
      </c>
      <c r="HO56">
        <v>4.2</v>
      </c>
      <c r="HP56">
        <v>1.3</v>
      </c>
      <c r="HQ56">
        <v>0.20141600000000001</v>
      </c>
      <c r="HR56">
        <v>2.67822</v>
      </c>
      <c r="HS56">
        <v>1.4978</v>
      </c>
      <c r="HT56">
        <v>2.2973599999999998</v>
      </c>
      <c r="HU56">
        <v>1.49902</v>
      </c>
      <c r="HV56">
        <v>2.4279799999999998</v>
      </c>
      <c r="HW56">
        <v>48.516199999999998</v>
      </c>
      <c r="HX56">
        <v>23.903600000000001</v>
      </c>
      <c r="HY56">
        <v>18</v>
      </c>
      <c r="HZ56">
        <v>505.90499999999997</v>
      </c>
      <c r="IA56">
        <v>455.88799999999998</v>
      </c>
      <c r="IB56">
        <v>33.739600000000003</v>
      </c>
      <c r="IC56">
        <v>34.798299999999998</v>
      </c>
      <c r="ID56">
        <v>29.9999</v>
      </c>
      <c r="IE56">
        <v>34.689700000000002</v>
      </c>
      <c r="IF56">
        <v>34.601399999999998</v>
      </c>
      <c r="IG56">
        <v>4.0365099999999998</v>
      </c>
      <c r="IH56">
        <v>26.261299999999999</v>
      </c>
      <c r="II56">
        <v>36.291899999999998</v>
      </c>
      <c r="IJ56">
        <v>33.754800000000003</v>
      </c>
      <c r="IK56">
        <v>20</v>
      </c>
      <c r="IL56">
        <v>33.099699999999999</v>
      </c>
      <c r="IM56">
        <v>99.334299999999999</v>
      </c>
      <c r="IN56">
        <v>100.354</v>
      </c>
    </row>
    <row r="57" spans="1:248" x14ac:dyDescent="0.3">
      <c r="A57">
        <v>41</v>
      </c>
      <c r="B57">
        <v>1658421296</v>
      </c>
      <c r="C57">
        <v>6386.4000000953674</v>
      </c>
      <c r="D57" t="s">
        <v>586</v>
      </c>
      <c r="E57" t="s">
        <v>587</v>
      </c>
      <c r="F57" t="s">
        <v>374</v>
      </c>
      <c r="G57" t="s">
        <v>546</v>
      </c>
      <c r="H57" t="s">
        <v>376</v>
      </c>
      <c r="I57" t="s">
        <v>465</v>
      </c>
      <c r="J57" t="s">
        <v>378</v>
      </c>
      <c r="K57">
        <f t="shared" si="0"/>
        <v>4.4005911265549527</v>
      </c>
      <c r="L57">
        <v>1658421296</v>
      </c>
      <c r="M57">
        <f t="shared" si="1"/>
        <v>5.811073364394766E-3</v>
      </c>
      <c r="N57">
        <f t="shared" si="2"/>
        <v>5.8110733643947663</v>
      </c>
      <c r="O57">
        <f t="shared" si="3"/>
        <v>23.269183808744483</v>
      </c>
      <c r="P57">
        <f t="shared" si="4"/>
        <v>369.447</v>
      </c>
      <c r="Q57">
        <f t="shared" si="5"/>
        <v>265.17036812202974</v>
      </c>
      <c r="R57">
        <f t="shared" si="6"/>
        <v>26.220656130406315</v>
      </c>
      <c r="S57">
        <f t="shared" si="7"/>
        <v>36.531769420602302</v>
      </c>
      <c r="T57">
        <f t="shared" si="8"/>
        <v>0.41105695384531837</v>
      </c>
      <c r="U57">
        <f>IF(LEFT(BW57,1)&lt;&gt;"0",IF(LEFT(BW57,1)="1",3,#REF!),$D$5+$E$5*(CM57*CF57/($K$5*1000))+$F$5*(CM57*CF57/($K$5*1000))*MAX(MIN(BU57,$J$5),$I$5)*MAX(MIN(BU57,$J$5),$I$5)+$G$5*MAX(MIN(BU57,$J$5),$I$5)*(CM57*CF57/($K$5*1000))+$H$5*(CM57*CF57/($K$5*1000))*(CM57*CF57/($K$5*1000)))</f>
        <v>2.9138058871435053</v>
      </c>
      <c r="V57">
        <f t="shared" si="9"/>
        <v>0.3813459002182813</v>
      </c>
      <c r="W57">
        <f t="shared" si="10"/>
        <v>0.24083140583569285</v>
      </c>
      <c r="X57">
        <f t="shared" si="11"/>
        <v>289.58562329214072</v>
      </c>
      <c r="Y57">
        <f t="shared" si="12"/>
        <v>35.06617238882351</v>
      </c>
      <c r="Z57">
        <f t="shared" si="13"/>
        <v>34.037599999999998</v>
      </c>
      <c r="AA57">
        <f t="shared" si="14"/>
        <v>5.3542263702977921</v>
      </c>
      <c r="AB57">
        <f t="shared" si="15"/>
        <v>69.868595447743331</v>
      </c>
      <c r="AC57">
        <f t="shared" si="16"/>
        <v>3.9180727379412406</v>
      </c>
      <c r="AD57">
        <f t="shared" si="17"/>
        <v>5.6077737255669842</v>
      </c>
      <c r="AE57">
        <f t="shared" si="18"/>
        <v>1.4361536323565516</v>
      </c>
      <c r="AF57">
        <f t="shared" si="19"/>
        <v>-256.26833536980917</v>
      </c>
      <c r="AG57">
        <f t="shared" si="20"/>
        <v>130.72955150634789</v>
      </c>
      <c r="AH57">
        <f t="shared" si="21"/>
        <v>10.422318232215979</v>
      </c>
      <c r="AI57">
        <f t="shared" si="22"/>
        <v>174.46915766089541</v>
      </c>
      <c r="AJ57">
        <v>0</v>
      </c>
      <c r="AK57">
        <v>0</v>
      </c>
      <c r="AL57">
        <f t="shared" si="23"/>
        <v>1</v>
      </c>
      <c r="AM57">
        <f t="shared" si="24"/>
        <v>0</v>
      </c>
      <c r="AN57">
        <f t="shared" si="25"/>
        <v>51057.657870558789</v>
      </c>
      <c r="AO57" t="s">
        <v>379</v>
      </c>
      <c r="AP57">
        <v>10238.9</v>
      </c>
      <c r="AQ57">
        <v>302.21199999999999</v>
      </c>
      <c r="AR57">
        <v>4052.3</v>
      </c>
      <c r="AS57">
        <f t="shared" si="26"/>
        <v>0.92542210596451402</v>
      </c>
      <c r="AT57">
        <v>-0.32343011824092421</v>
      </c>
      <c r="AU57" t="s">
        <v>588</v>
      </c>
      <c r="AV57">
        <v>10332.6</v>
      </c>
      <c r="AW57">
        <v>919.62838461538445</v>
      </c>
      <c r="AX57">
        <v>1435.28</v>
      </c>
      <c r="AY57">
        <f t="shared" si="27"/>
        <v>0.35926900352866031</v>
      </c>
      <c r="AZ57">
        <v>0.5</v>
      </c>
      <c r="BA57">
        <f t="shared" si="28"/>
        <v>1513.2855001513681</v>
      </c>
      <c r="BB57">
        <f t="shared" si="29"/>
        <v>23.269183808744483</v>
      </c>
      <c r="BC57">
        <f t="shared" si="30"/>
        <v>271.83828684687614</v>
      </c>
      <c r="BD57">
        <f t="shared" si="31"/>
        <v>1.5590325767758649E-2</v>
      </c>
      <c r="BE57">
        <f t="shared" si="32"/>
        <v>1.8233515411627004</v>
      </c>
      <c r="BF57">
        <f t="shared" si="33"/>
        <v>266.03597153401608</v>
      </c>
      <c r="BG57" t="s">
        <v>589</v>
      </c>
      <c r="BH57">
        <v>661.25</v>
      </c>
      <c r="BI57">
        <f t="shared" si="34"/>
        <v>661.25</v>
      </c>
      <c r="BJ57">
        <f t="shared" si="35"/>
        <v>0.53928850119837246</v>
      </c>
      <c r="BK57">
        <f t="shared" si="36"/>
        <v>0.66619073599810796</v>
      </c>
      <c r="BL57">
        <f t="shared" si="37"/>
        <v>0.7717432653602867</v>
      </c>
      <c r="BM57">
        <f t="shared" si="38"/>
        <v>0.45509326482136603</v>
      </c>
      <c r="BN57">
        <f t="shared" si="39"/>
        <v>0.69785562365469833</v>
      </c>
      <c r="BO57">
        <f t="shared" si="40"/>
        <v>0.47901808116001843</v>
      </c>
      <c r="BP57">
        <f t="shared" si="41"/>
        <v>0.52098191883998157</v>
      </c>
      <c r="BQ57">
        <f t="shared" si="42"/>
        <v>1800.12</v>
      </c>
      <c r="BR57">
        <f t="shared" si="43"/>
        <v>1513.2855001513681</v>
      </c>
      <c r="BS57">
        <f t="shared" si="44"/>
        <v>0.84065812287590169</v>
      </c>
      <c r="BT57">
        <f t="shared" si="45"/>
        <v>0.16087017715049037</v>
      </c>
      <c r="BU57">
        <v>6</v>
      </c>
      <c r="BV57">
        <v>0.5</v>
      </c>
      <c r="BW57" t="s">
        <v>382</v>
      </c>
      <c r="BX57">
        <v>1658421296</v>
      </c>
      <c r="BY57">
        <v>369.447</v>
      </c>
      <c r="BZ57">
        <v>399.94499999999999</v>
      </c>
      <c r="CA57">
        <v>39.623600000000003</v>
      </c>
      <c r="CB57">
        <v>32.926900000000003</v>
      </c>
      <c r="CC57">
        <v>370.92599999999999</v>
      </c>
      <c r="CD57">
        <v>39.1066</v>
      </c>
      <c r="CE57">
        <v>500.02100000000002</v>
      </c>
      <c r="CF57">
        <v>98.784199999999998</v>
      </c>
      <c r="CG57">
        <v>9.8100900000000005E-2</v>
      </c>
      <c r="CH57">
        <v>34.869799999999998</v>
      </c>
      <c r="CI57">
        <v>34.037599999999998</v>
      </c>
      <c r="CJ57">
        <v>999.9</v>
      </c>
      <c r="CK57">
        <v>0</v>
      </c>
      <c r="CL57">
        <v>0</v>
      </c>
      <c r="CM57">
        <v>10032.5</v>
      </c>
      <c r="CN57">
        <v>0</v>
      </c>
      <c r="CO57">
        <v>1.91117E-3</v>
      </c>
      <c r="CP57">
        <v>-30.4984</v>
      </c>
      <c r="CQ57">
        <v>384.68900000000002</v>
      </c>
      <c r="CR57">
        <v>413.56200000000001</v>
      </c>
      <c r="CS57">
        <v>6.6967100000000004</v>
      </c>
      <c r="CT57">
        <v>399.94499999999999</v>
      </c>
      <c r="CU57">
        <v>32.926900000000003</v>
      </c>
      <c r="CV57">
        <v>3.91418</v>
      </c>
      <c r="CW57">
        <v>3.25265</v>
      </c>
      <c r="CX57">
        <v>28.5322</v>
      </c>
      <c r="CY57">
        <v>25.3811</v>
      </c>
      <c r="CZ57">
        <v>1800.12</v>
      </c>
      <c r="DA57">
        <v>0.97799999999999998</v>
      </c>
      <c r="DB57">
        <v>2.2000100000000002E-2</v>
      </c>
      <c r="DC57">
        <v>0</v>
      </c>
      <c r="DD57">
        <v>920.97799999999995</v>
      </c>
      <c r="DE57">
        <v>4.9997699999999998</v>
      </c>
      <c r="DF57">
        <v>19019.400000000001</v>
      </c>
      <c r="DG57">
        <v>15785.6</v>
      </c>
      <c r="DH57">
        <v>45.061999999999998</v>
      </c>
      <c r="DI57">
        <v>45.936999999999998</v>
      </c>
      <c r="DJ57">
        <v>44.75</v>
      </c>
      <c r="DK57">
        <v>44.875</v>
      </c>
      <c r="DL57">
        <v>46.125</v>
      </c>
      <c r="DM57">
        <v>1755.63</v>
      </c>
      <c r="DN57">
        <v>39.49</v>
      </c>
      <c r="DO57">
        <v>0</v>
      </c>
      <c r="DP57">
        <v>189.20000004768369</v>
      </c>
      <c r="DQ57">
        <v>0</v>
      </c>
      <c r="DR57">
        <v>919.62838461538445</v>
      </c>
      <c r="DS57">
        <v>9.7510427172265608</v>
      </c>
      <c r="DT57">
        <v>43.374359526607748</v>
      </c>
      <c r="DU57">
        <v>19009.48076923077</v>
      </c>
      <c r="DV57">
        <v>15</v>
      </c>
      <c r="DW57">
        <v>1658421215</v>
      </c>
      <c r="DX57" t="s">
        <v>590</v>
      </c>
      <c r="DY57">
        <v>1658421211.5</v>
      </c>
      <c r="DZ57">
        <v>1658421215</v>
      </c>
      <c r="EA57">
        <v>43</v>
      </c>
      <c r="EB57">
        <v>-0.753</v>
      </c>
      <c r="EC57">
        <v>5.0000000000000001E-3</v>
      </c>
      <c r="ED57">
        <v>-1.4570000000000001</v>
      </c>
      <c r="EE57">
        <v>0.51700000000000002</v>
      </c>
      <c r="EF57">
        <v>400</v>
      </c>
      <c r="EG57">
        <v>33</v>
      </c>
      <c r="EH57">
        <v>0.31</v>
      </c>
      <c r="EI57">
        <v>0.01</v>
      </c>
      <c r="EJ57">
        <v>23.177769657862559</v>
      </c>
      <c r="EK57">
        <v>1.4499399315639561</v>
      </c>
      <c r="EL57">
        <v>0.3781701979514141</v>
      </c>
      <c r="EM57">
        <v>0</v>
      </c>
      <c r="EN57">
        <v>0.40949438691738738</v>
      </c>
      <c r="EO57">
        <v>4.5502658188637862E-3</v>
      </c>
      <c r="EP57">
        <v>1.0090627296614359E-3</v>
      </c>
      <c r="EQ57">
        <v>1</v>
      </c>
      <c r="ER57">
        <v>1</v>
      </c>
      <c r="ES57">
        <v>2</v>
      </c>
      <c r="ET57" t="s">
        <v>580</v>
      </c>
      <c r="EU57">
        <v>2.9610599999999998</v>
      </c>
      <c r="EV57">
        <v>2.6976200000000001</v>
      </c>
      <c r="EW57">
        <v>9.0325299999999997E-2</v>
      </c>
      <c r="EX57">
        <v>9.5037200000000002E-2</v>
      </c>
      <c r="EY57">
        <v>0.15926399999999999</v>
      </c>
      <c r="EZ57">
        <v>0.13623199999999999</v>
      </c>
      <c r="FA57">
        <v>30835.4</v>
      </c>
      <c r="FB57">
        <v>19753.400000000001</v>
      </c>
      <c r="FC57">
        <v>31828.799999999999</v>
      </c>
      <c r="FD57">
        <v>24965.4</v>
      </c>
      <c r="FE57">
        <v>37006.800000000003</v>
      </c>
      <c r="FF57">
        <v>37416.199999999997</v>
      </c>
      <c r="FG57">
        <v>45707.9</v>
      </c>
      <c r="FH57">
        <v>45331.7</v>
      </c>
      <c r="FI57">
        <v>1.91025</v>
      </c>
      <c r="FJ57">
        <v>1.7761499999999999</v>
      </c>
      <c r="FK57">
        <v>6.8452200000000005E-2</v>
      </c>
      <c r="FL57">
        <v>0</v>
      </c>
      <c r="FM57">
        <v>32.93</v>
      </c>
      <c r="FN57">
        <v>999.9</v>
      </c>
      <c r="FO57">
        <v>40.5</v>
      </c>
      <c r="FP57">
        <v>45.2</v>
      </c>
      <c r="FQ57">
        <v>39.927399999999999</v>
      </c>
      <c r="FR57">
        <v>63.8887</v>
      </c>
      <c r="FS57">
        <v>16.750800000000002</v>
      </c>
      <c r="FT57">
        <v>1</v>
      </c>
      <c r="FU57">
        <v>0.59566600000000003</v>
      </c>
      <c r="FV57">
        <v>0.60972199999999999</v>
      </c>
      <c r="FW57">
        <v>20.2242</v>
      </c>
      <c r="FX57">
        <v>5.2339099999999998</v>
      </c>
      <c r="FY57">
        <v>11.955</v>
      </c>
      <c r="FZ57">
        <v>4.9855999999999998</v>
      </c>
      <c r="GA57">
        <v>3.2897500000000002</v>
      </c>
      <c r="GB57">
        <v>4364.5</v>
      </c>
      <c r="GC57">
        <v>9999</v>
      </c>
      <c r="GD57">
        <v>9999</v>
      </c>
      <c r="GE57">
        <v>62.9</v>
      </c>
      <c r="GF57">
        <v>1.8669899999999999</v>
      </c>
      <c r="GG57">
        <v>1.8692299999999999</v>
      </c>
      <c r="GH57">
        <v>1.86693</v>
      </c>
      <c r="GI57">
        <v>1.86734</v>
      </c>
      <c r="GJ57">
        <v>1.86252</v>
      </c>
      <c r="GK57">
        <v>1.8652299999999999</v>
      </c>
      <c r="GL57">
        <v>1.8685400000000001</v>
      </c>
      <c r="GM57">
        <v>1.8689</v>
      </c>
      <c r="GN57">
        <v>5</v>
      </c>
      <c r="GO57">
        <v>0</v>
      </c>
      <c r="GP57">
        <v>0</v>
      </c>
      <c r="GQ57">
        <v>0</v>
      </c>
      <c r="GR57" t="s">
        <v>385</v>
      </c>
      <c r="GS57" t="s">
        <v>386</v>
      </c>
      <c r="GT57" t="s">
        <v>387</v>
      </c>
      <c r="GU57" t="s">
        <v>387</v>
      </c>
      <c r="GV57" t="s">
        <v>387</v>
      </c>
      <c r="GW57" t="s">
        <v>387</v>
      </c>
      <c r="GX57">
        <v>0</v>
      </c>
      <c r="GY57">
        <v>100</v>
      </c>
      <c r="GZ57">
        <v>100</v>
      </c>
      <c r="HA57">
        <v>-1.4790000000000001</v>
      </c>
      <c r="HB57">
        <v>0.51700000000000002</v>
      </c>
      <c r="HC57">
        <v>-1.9065000000000001</v>
      </c>
      <c r="HD57">
        <v>1.61451E-3</v>
      </c>
      <c r="HE57">
        <v>-1.4070400000000001E-6</v>
      </c>
      <c r="HF57">
        <v>4.3622799999999999E-10</v>
      </c>
      <c r="HG57">
        <v>0.51696499999999901</v>
      </c>
      <c r="HH57">
        <v>0</v>
      </c>
      <c r="HI57">
        <v>0</v>
      </c>
      <c r="HJ57">
        <v>0</v>
      </c>
      <c r="HK57">
        <v>2</v>
      </c>
      <c r="HL57">
        <v>2094</v>
      </c>
      <c r="HM57">
        <v>1</v>
      </c>
      <c r="HN57">
        <v>26</v>
      </c>
      <c r="HO57">
        <v>1.4</v>
      </c>
      <c r="HP57">
        <v>1.4</v>
      </c>
      <c r="HQ57">
        <v>1.0803199999999999</v>
      </c>
      <c r="HR57">
        <v>2.63184</v>
      </c>
      <c r="HS57">
        <v>1.4978</v>
      </c>
      <c r="HT57">
        <v>2.2973599999999998</v>
      </c>
      <c r="HU57">
        <v>1.49902</v>
      </c>
      <c r="HV57">
        <v>2.3718300000000001</v>
      </c>
      <c r="HW57">
        <v>48.639699999999998</v>
      </c>
      <c r="HX57">
        <v>23.903600000000001</v>
      </c>
      <c r="HY57">
        <v>18</v>
      </c>
      <c r="HZ57">
        <v>505.97800000000001</v>
      </c>
      <c r="IA57">
        <v>456.23399999999998</v>
      </c>
      <c r="IB57">
        <v>32.847700000000003</v>
      </c>
      <c r="IC57">
        <v>34.773699999999998</v>
      </c>
      <c r="ID57">
        <v>30</v>
      </c>
      <c r="IE57">
        <v>34.673099999999998</v>
      </c>
      <c r="IF57">
        <v>34.591999999999999</v>
      </c>
      <c r="IG57">
        <v>21.628699999999998</v>
      </c>
      <c r="IH57">
        <v>25.909300000000002</v>
      </c>
      <c r="II57">
        <v>36.5242</v>
      </c>
      <c r="IJ57">
        <v>32.8187</v>
      </c>
      <c r="IK57">
        <v>400</v>
      </c>
      <c r="IL57">
        <v>32.908999999999999</v>
      </c>
      <c r="IM57">
        <v>99.337500000000006</v>
      </c>
      <c r="IN57">
        <v>100.354</v>
      </c>
    </row>
    <row r="58" spans="1:248" x14ac:dyDescent="0.3">
      <c r="A58">
        <v>42</v>
      </c>
      <c r="B58">
        <v>1658421485.5999999</v>
      </c>
      <c r="C58">
        <v>6576</v>
      </c>
      <c r="D58" t="s">
        <v>591</v>
      </c>
      <c r="E58" t="s">
        <v>592</v>
      </c>
      <c r="F58" t="s">
        <v>374</v>
      </c>
      <c r="G58" t="s">
        <v>546</v>
      </c>
      <c r="H58" t="s">
        <v>376</v>
      </c>
      <c r="I58" t="s">
        <v>465</v>
      </c>
      <c r="J58" t="s">
        <v>378</v>
      </c>
      <c r="K58">
        <f t="shared" si="0"/>
        <v>4.740519782185288</v>
      </c>
      <c r="L58">
        <v>1658421485.5999999</v>
      </c>
      <c r="M58">
        <f t="shared" si="1"/>
        <v>6.2226956466754964E-3</v>
      </c>
      <c r="N58">
        <f t="shared" si="2"/>
        <v>6.2226956466754961</v>
      </c>
      <c r="O58">
        <f t="shared" si="3"/>
        <v>24.948309346802581</v>
      </c>
      <c r="P58">
        <f t="shared" si="4"/>
        <v>367.375</v>
      </c>
      <c r="Q58">
        <f t="shared" si="5"/>
        <v>263.78617130050179</v>
      </c>
      <c r="R58">
        <f t="shared" si="6"/>
        <v>26.082924702400025</v>
      </c>
      <c r="S58">
        <f t="shared" si="7"/>
        <v>36.325689156875001</v>
      </c>
      <c r="T58">
        <f t="shared" si="8"/>
        <v>0.4458367808534599</v>
      </c>
      <c r="U58">
        <f>IF(LEFT(BW58,1)&lt;&gt;"0",IF(LEFT(BW58,1)="1",3,#REF!),$D$5+$E$5*(CM58*CF58/($K$5*1000))+$F$5*(CM58*CF58/($K$5*1000))*MAX(MIN(BU58,$J$5),$I$5)*MAX(MIN(BU58,$J$5),$I$5)+$G$5*MAX(MIN(BU58,$J$5),$I$5)*(CM58*CF58/($K$5*1000))+$H$5*(CM58*CF58/($K$5*1000))*(CM58*CF58/($K$5*1000)))</f>
        <v>2.9067201467153549</v>
      </c>
      <c r="V58">
        <f t="shared" si="9"/>
        <v>0.41103522173328372</v>
      </c>
      <c r="W58">
        <f t="shared" si="10"/>
        <v>0.2597970420282788</v>
      </c>
      <c r="X58">
        <f t="shared" si="11"/>
        <v>289.54311029225858</v>
      </c>
      <c r="Y58">
        <f t="shared" si="12"/>
        <v>34.924033974543519</v>
      </c>
      <c r="Z58">
        <f t="shared" si="13"/>
        <v>33.9696</v>
      </c>
      <c r="AA58">
        <f t="shared" si="14"/>
        <v>5.3339565015326329</v>
      </c>
      <c r="AB58">
        <f t="shared" si="15"/>
        <v>69.806271469995224</v>
      </c>
      <c r="AC58">
        <f t="shared" si="16"/>
        <v>3.9069681534670004</v>
      </c>
      <c r="AD58">
        <f t="shared" si="17"/>
        <v>5.596872703831961</v>
      </c>
      <c r="AE58">
        <f t="shared" si="18"/>
        <v>1.4269883480656325</v>
      </c>
      <c r="AF58">
        <f t="shared" si="19"/>
        <v>-274.42087801838937</v>
      </c>
      <c r="AG58">
        <f t="shared" si="20"/>
        <v>135.56730922516095</v>
      </c>
      <c r="AH58">
        <f t="shared" si="21"/>
        <v>10.828904534988528</v>
      </c>
      <c r="AI58">
        <f t="shared" si="22"/>
        <v>161.51844603401867</v>
      </c>
      <c r="AJ58">
        <v>0</v>
      </c>
      <c r="AK58">
        <v>0</v>
      </c>
      <c r="AL58">
        <f t="shared" si="23"/>
        <v>1</v>
      </c>
      <c r="AM58">
        <f t="shared" si="24"/>
        <v>0</v>
      </c>
      <c r="AN58">
        <f t="shared" si="25"/>
        <v>50865.267112677568</v>
      </c>
      <c r="AO58" t="s">
        <v>379</v>
      </c>
      <c r="AP58">
        <v>10238.9</v>
      </c>
      <c r="AQ58">
        <v>302.21199999999999</v>
      </c>
      <c r="AR58">
        <v>4052.3</v>
      </c>
      <c r="AS58">
        <f t="shared" si="26"/>
        <v>0.92542210596451402</v>
      </c>
      <c r="AT58">
        <v>-0.32343011824092421</v>
      </c>
      <c r="AU58" t="s">
        <v>593</v>
      </c>
      <c r="AV58">
        <v>10334.200000000001</v>
      </c>
      <c r="AW58">
        <v>942.29661538461539</v>
      </c>
      <c r="AX58">
        <v>1510.84</v>
      </c>
      <c r="AY58">
        <f t="shared" si="27"/>
        <v>0.37630946004565968</v>
      </c>
      <c r="AZ58">
        <v>0.5</v>
      </c>
      <c r="BA58">
        <f t="shared" si="28"/>
        <v>1513.0590001514292</v>
      </c>
      <c r="BB58">
        <f t="shared" si="29"/>
        <v>24.948309346802581</v>
      </c>
      <c r="BC58">
        <f t="shared" si="30"/>
        <v>284.68920768210501</v>
      </c>
      <c r="BD58">
        <f t="shared" si="31"/>
        <v>1.670241508263344E-2</v>
      </c>
      <c r="BE58">
        <f t="shared" si="32"/>
        <v>1.6821503269704272</v>
      </c>
      <c r="BF58">
        <f t="shared" si="33"/>
        <v>268.52518550485149</v>
      </c>
      <c r="BG58" t="s">
        <v>594</v>
      </c>
      <c r="BH58">
        <v>667.51</v>
      </c>
      <c r="BI58">
        <f t="shared" si="34"/>
        <v>667.51</v>
      </c>
      <c r="BJ58">
        <f t="shared" si="35"/>
        <v>0.55818617457838027</v>
      </c>
      <c r="BK58">
        <f t="shared" si="36"/>
        <v>0.67416478082765297</v>
      </c>
      <c r="BL58">
        <f t="shared" si="37"/>
        <v>0.7508471722027068</v>
      </c>
      <c r="BM58">
        <f t="shared" si="38"/>
        <v>0.47040394944961111</v>
      </c>
      <c r="BN58">
        <f t="shared" si="39"/>
        <v>0.67770676314795808</v>
      </c>
      <c r="BO58">
        <f t="shared" si="40"/>
        <v>0.47756908546953258</v>
      </c>
      <c r="BP58">
        <f t="shared" si="41"/>
        <v>0.52243091453046742</v>
      </c>
      <c r="BQ58">
        <f t="shared" si="42"/>
        <v>1799.85</v>
      </c>
      <c r="BR58">
        <f t="shared" si="43"/>
        <v>1513.0590001514292</v>
      </c>
      <c r="BS58">
        <f t="shared" si="44"/>
        <v>0.84065838828315098</v>
      </c>
      <c r="BT58">
        <f t="shared" si="45"/>
        <v>0.16087068938648141</v>
      </c>
      <c r="BU58">
        <v>6</v>
      </c>
      <c r="BV58">
        <v>0.5</v>
      </c>
      <c r="BW58" t="s">
        <v>382</v>
      </c>
      <c r="BX58">
        <v>1658421485.5999999</v>
      </c>
      <c r="BY58">
        <v>367.375</v>
      </c>
      <c r="BZ58">
        <v>400.03899999999999</v>
      </c>
      <c r="CA58">
        <v>39.512599999999999</v>
      </c>
      <c r="CB58">
        <v>32.344200000000001</v>
      </c>
      <c r="CC58">
        <v>369.02699999999999</v>
      </c>
      <c r="CD58">
        <v>39.009799999999998</v>
      </c>
      <c r="CE58">
        <v>500.26400000000001</v>
      </c>
      <c r="CF58">
        <v>98.778400000000005</v>
      </c>
      <c r="CG58">
        <v>0.100645</v>
      </c>
      <c r="CH58">
        <v>34.834699999999998</v>
      </c>
      <c r="CI58">
        <v>33.9696</v>
      </c>
      <c r="CJ58">
        <v>999.9</v>
      </c>
      <c r="CK58">
        <v>0</v>
      </c>
      <c r="CL58">
        <v>0</v>
      </c>
      <c r="CM58">
        <v>9992.5</v>
      </c>
      <c r="CN58">
        <v>0</v>
      </c>
      <c r="CO58">
        <v>1.91117E-3</v>
      </c>
      <c r="CP58">
        <v>-32.664400000000001</v>
      </c>
      <c r="CQ58">
        <v>382.488</v>
      </c>
      <c r="CR58">
        <v>413.41</v>
      </c>
      <c r="CS58">
        <v>7.1683899999999996</v>
      </c>
      <c r="CT58">
        <v>400.03899999999999</v>
      </c>
      <c r="CU58">
        <v>32.344200000000001</v>
      </c>
      <c r="CV58">
        <v>3.903</v>
      </c>
      <c r="CW58">
        <v>3.1949100000000001</v>
      </c>
      <c r="CX58">
        <v>28.482900000000001</v>
      </c>
      <c r="CY58">
        <v>25.080200000000001</v>
      </c>
      <c r="CZ58">
        <v>1799.85</v>
      </c>
      <c r="DA58">
        <v>0.977993</v>
      </c>
      <c r="DB58">
        <v>2.20074E-2</v>
      </c>
      <c r="DC58">
        <v>0</v>
      </c>
      <c r="DD58">
        <v>943.61699999999996</v>
      </c>
      <c r="DE58">
        <v>4.9997699999999998</v>
      </c>
      <c r="DF58">
        <v>19442</v>
      </c>
      <c r="DG58">
        <v>15783.1</v>
      </c>
      <c r="DH58">
        <v>44.875</v>
      </c>
      <c r="DI58">
        <v>45.811999999999998</v>
      </c>
      <c r="DJ58">
        <v>44.625</v>
      </c>
      <c r="DK58">
        <v>44.436999999999998</v>
      </c>
      <c r="DL58">
        <v>45.936999999999998</v>
      </c>
      <c r="DM58">
        <v>1755.35</v>
      </c>
      <c r="DN58">
        <v>39.5</v>
      </c>
      <c r="DO58">
        <v>0</v>
      </c>
      <c r="DP58">
        <v>189.19999980926511</v>
      </c>
      <c r="DQ58">
        <v>0</v>
      </c>
      <c r="DR58">
        <v>942.29661538461539</v>
      </c>
      <c r="DS58">
        <v>9.1859145308719476</v>
      </c>
      <c r="DT58">
        <v>81.193161503719267</v>
      </c>
      <c r="DU58">
        <v>19398.56538461538</v>
      </c>
      <c r="DV58">
        <v>15</v>
      </c>
      <c r="DW58">
        <v>1658421372</v>
      </c>
      <c r="DX58" t="s">
        <v>595</v>
      </c>
      <c r="DY58">
        <v>1658421372</v>
      </c>
      <c r="DZ58">
        <v>1658421361.5</v>
      </c>
      <c r="EA58">
        <v>44</v>
      </c>
      <c r="EB58">
        <v>-0.17199999999999999</v>
      </c>
      <c r="EC58">
        <v>-1.4E-2</v>
      </c>
      <c r="ED58">
        <v>-1.629</v>
      </c>
      <c r="EE58">
        <v>0.503</v>
      </c>
      <c r="EF58">
        <v>400</v>
      </c>
      <c r="EG58">
        <v>33</v>
      </c>
      <c r="EH58">
        <v>0.63</v>
      </c>
      <c r="EI58">
        <v>0.01</v>
      </c>
      <c r="EJ58">
        <v>25.00490816276438</v>
      </c>
      <c r="EK58">
        <v>-0.43871979938206568</v>
      </c>
      <c r="EL58">
        <v>0.30967543048203922</v>
      </c>
      <c r="EM58">
        <v>0</v>
      </c>
      <c r="EN58">
        <v>0.44962520039082432</v>
      </c>
      <c r="EO58">
        <v>-4.7495187788645756E-3</v>
      </c>
      <c r="EP58">
        <v>2.624041401107116E-3</v>
      </c>
      <c r="EQ58">
        <v>1</v>
      </c>
      <c r="ER58">
        <v>1</v>
      </c>
      <c r="ES58">
        <v>2</v>
      </c>
      <c r="ET58" t="s">
        <v>580</v>
      </c>
      <c r="EU58">
        <v>2.9617100000000001</v>
      </c>
      <c r="EV58">
        <v>2.6998099999999998</v>
      </c>
      <c r="EW58">
        <v>8.9953699999999998E-2</v>
      </c>
      <c r="EX58">
        <v>9.5042199999999993E-2</v>
      </c>
      <c r="EY58">
        <v>0.15899099999999999</v>
      </c>
      <c r="EZ58">
        <v>0.134598</v>
      </c>
      <c r="FA58">
        <v>30844.7</v>
      </c>
      <c r="FB58">
        <v>19751.900000000001</v>
      </c>
      <c r="FC58">
        <v>31825.4</v>
      </c>
      <c r="FD58">
        <v>24963.599999999999</v>
      </c>
      <c r="FE58">
        <v>37015.1</v>
      </c>
      <c r="FF58">
        <v>37484.5</v>
      </c>
      <c r="FG58">
        <v>45703.4</v>
      </c>
      <c r="FH58">
        <v>45328.7</v>
      </c>
      <c r="FI58">
        <v>1.9113</v>
      </c>
      <c r="FJ58">
        <v>1.77315</v>
      </c>
      <c r="FK58">
        <v>7.4405200000000005E-2</v>
      </c>
      <c r="FL58">
        <v>0</v>
      </c>
      <c r="FM58">
        <v>32.7654</v>
      </c>
      <c r="FN58">
        <v>999.9</v>
      </c>
      <c r="FO58">
        <v>39.6</v>
      </c>
      <c r="FP58">
        <v>45.3</v>
      </c>
      <c r="FQ58">
        <v>39.243000000000002</v>
      </c>
      <c r="FR58">
        <v>63.959499999999998</v>
      </c>
      <c r="FS58">
        <v>17.055299999999999</v>
      </c>
      <c r="FT58">
        <v>1</v>
      </c>
      <c r="FU58">
        <v>0.596499</v>
      </c>
      <c r="FV58">
        <v>-0.69544399999999995</v>
      </c>
      <c r="FW58">
        <v>20.2239</v>
      </c>
      <c r="FX58">
        <v>5.23346</v>
      </c>
      <c r="FY58">
        <v>11.955</v>
      </c>
      <c r="FZ58">
        <v>4.9852999999999996</v>
      </c>
      <c r="GA58">
        <v>3.2898999999999998</v>
      </c>
      <c r="GB58">
        <v>4368.2</v>
      </c>
      <c r="GC58">
        <v>9999</v>
      </c>
      <c r="GD58">
        <v>9999</v>
      </c>
      <c r="GE58">
        <v>62.9</v>
      </c>
      <c r="GF58">
        <v>1.8670599999999999</v>
      </c>
      <c r="GG58">
        <v>1.8692899999999999</v>
      </c>
      <c r="GH58">
        <v>1.8669800000000001</v>
      </c>
      <c r="GI58">
        <v>1.8673599999999999</v>
      </c>
      <c r="GJ58">
        <v>1.8625499999999999</v>
      </c>
      <c r="GK58">
        <v>1.8652299999999999</v>
      </c>
      <c r="GL58">
        <v>1.86859</v>
      </c>
      <c r="GM58">
        <v>1.8689100000000001</v>
      </c>
      <c r="GN58">
        <v>5</v>
      </c>
      <c r="GO58">
        <v>0</v>
      </c>
      <c r="GP58">
        <v>0</v>
      </c>
      <c r="GQ58">
        <v>0</v>
      </c>
      <c r="GR58" t="s">
        <v>385</v>
      </c>
      <c r="GS58" t="s">
        <v>386</v>
      </c>
      <c r="GT58" t="s">
        <v>387</v>
      </c>
      <c r="GU58" t="s">
        <v>387</v>
      </c>
      <c r="GV58" t="s">
        <v>387</v>
      </c>
      <c r="GW58" t="s">
        <v>387</v>
      </c>
      <c r="GX58">
        <v>0</v>
      </c>
      <c r="GY58">
        <v>100</v>
      </c>
      <c r="GZ58">
        <v>100</v>
      </c>
      <c r="HA58">
        <v>-1.6519999999999999</v>
      </c>
      <c r="HB58">
        <v>0.50280000000000002</v>
      </c>
      <c r="HC58">
        <v>-2.078672143400655</v>
      </c>
      <c r="HD58">
        <v>1.6145137170229321E-3</v>
      </c>
      <c r="HE58">
        <v>-1.407043735234338E-6</v>
      </c>
      <c r="HF58">
        <v>4.3622850327847239E-10</v>
      </c>
      <c r="HG58">
        <v>0.50277999999999423</v>
      </c>
      <c r="HH58">
        <v>0</v>
      </c>
      <c r="HI58">
        <v>0</v>
      </c>
      <c r="HJ58">
        <v>0</v>
      </c>
      <c r="HK58">
        <v>2</v>
      </c>
      <c r="HL58">
        <v>2094</v>
      </c>
      <c r="HM58">
        <v>1</v>
      </c>
      <c r="HN58">
        <v>26</v>
      </c>
      <c r="HO58">
        <v>1.9</v>
      </c>
      <c r="HP58">
        <v>2.1</v>
      </c>
      <c r="HQ58">
        <v>1.0803199999999999</v>
      </c>
      <c r="HR58">
        <v>2.63916</v>
      </c>
      <c r="HS58">
        <v>1.4978</v>
      </c>
      <c r="HT58">
        <v>2.2961399999999998</v>
      </c>
      <c r="HU58">
        <v>1.49902</v>
      </c>
      <c r="HV58">
        <v>2.2851599999999999</v>
      </c>
      <c r="HW58">
        <v>48.670699999999997</v>
      </c>
      <c r="HX58">
        <v>23.903600000000001</v>
      </c>
      <c r="HY58">
        <v>18</v>
      </c>
      <c r="HZ58">
        <v>506.71800000000002</v>
      </c>
      <c r="IA58">
        <v>454.31099999999998</v>
      </c>
      <c r="IB58">
        <v>34.447699999999998</v>
      </c>
      <c r="IC58">
        <v>34.773699999999998</v>
      </c>
      <c r="ID58">
        <v>30.0001</v>
      </c>
      <c r="IE58">
        <v>34.679400000000001</v>
      </c>
      <c r="IF58">
        <v>34.598300000000002</v>
      </c>
      <c r="IG58">
        <v>21.6144</v>
      </c>
      <c r="IH58">
        <v>25.697099999999999</v>
      </c>
      <c r="II58">
        <v>36.299799999999998</v>
      </c>
      <c r="IJ58">
        <v>34.458199999999998</v>
      </c>
      <c r="IK58">
        <v>400</v>
      </c>
      <c r="IL58">
        <v>32.393099999999997</v>
      </c>
      <c r="IM58">
        <v>99.327399999999997</v>
      </c>
      <c r="IN58">
        <v>100.34699999999999</v>
      </c>
    </row>
    <row r="59" spans="1:248" x14ac:dyDescent="0.3">
      <c r="A59">
        <v>43</v>
      </c>
      <c r="B59">
        <v>1658421675.0999999</v>
      </c>
      <c r="C59">
        <v>6765.5</v>
      </c>
      <c r="D59" t="s">
        <v>596</v>
      </c>
      <c r="E59" t="s">
        <v>597</v>
      </c>
      <c r="F59" t="s">
        <v>374</v>
      </c>
      <c r="G59" t="s">
        <v>546</v>
      </c>
      <c r="H59" t="s">
        <v>376</v>
      </c>
      <c r="I59" t="s">
        <v>465</v>
      </c>
      <c r="J59" t="s">
        <v>378</v>
      </c>
      <c r="K59">
        <f t="shared" si="0"/>
        <v>4.8973515479826197</v>
      </c>
      <c r="L59">
        <v>1658421675.0999999</v>
      </c>
      <c r="M59">
        <f t="shared" si="1"/>
        <v>6.6949595625765308E-3</v>
      </c>
      <c r="N59">
        <f t="shared" si="2"/>
        <v>6.694959562576531</v>
      </c>
      <c r="O59">
        <f t="shared" si="3"/>
        <v>38.474682276617827</v>
      </c>
      <c r="P59">
        <f t="shared" si="4"/>
        <v>549.53099999999995</v>
      </c>
      <c r="Q59">
        <f t="shared" si="5"/>
        <v>402.5695220267209</v>
      </c>
      <c r="R59">
        <f t="shared" si="6"/>
        <v>39.805896804842952</v>
      </c>
      <c r="S59">
        <f t="shared" si="7"/>
        <v>54.337382936828995</v>
      </c>
      <c r="T59">
        <f t="shared" si="8"/>
        <v>0.48962859847896723</v>
      </c>
      <c r="U59">
        <f>IF(LEFT(BW59,1)&lt;&gt;"0",IF(LEFT(BW59,1)="1",3,#REF!),$D$5+$E$5*(CM59*CF59/($K$5*1000))+$F$5*(CM59*CF59/($K$5*1000))*MAX(MIN(BU59,$J$5),$I$5)*MAX(MIN(BU59,$J$5),$I$5)+$G$5*MAX(MIN(BU59,$J$5),$I$5)*(CM59*CF59/($K$5*1000))+$H$5*(CM59*CF59/($K$5*1000))*(CM59*CF59/($K$5*1000)))</f>
        <v>2.9130810551362227</v>
      </c>
      <c r="V59">
        <f t="shared" si="9"/>
        <v>0.44807898552513392</v>
      </c>
      <c r="W59">
        <f t="shared" si="10"/>
        <v>0.28348802760020769</v>
      </c>
      <c r="X59">
        <f t="shared" si="11"/>
        <v>289.55747429224391</v>
      </c>
      <c r="Y59">
        <f t="shared" si="12"/>
        <v>34.934656319753273</v>
      </c>
      <c r="Z59">
        <f t="shared" si="13"/>
        <v>34.03</v>
      </c>
      <c r="AA59">
        <f t="shared" si="14"/>
        <v>5.351957594612867</v>
      </c>
      <c r="AB59">
        <f t="shared" si="15"/>
        <v>69.948504685897944</v>
      </c>
      <c r="AC59">
        <f t="shared" si="16"/>
        <v>3.9439990818770996</v>
      </c>
      <c r="AD59">
        <f t="shared" si="17"/>
        <v>5.6384323004294821</v>
      </c>
      <c r="AE59">
        <f t="shared" si="18"/>
        <v>1.4079585127357674</v>
      </c>
      <c r="AF59">
        <f t="shared" si="19"/>
        <v>-295.24771670962502</v>
      </c>
      <c r="AG59">
        <f t="shared" si="20"/>
        <v>147.34433424731398</v>
      </c>
      <c r="AH59">
        <f t="shared" si="21"/>
        <v>11.7550542434184</v>
      </c>
      <c r="AI59">
        <f t="shared" si="22"/>
        <v>153.40914607335125</v>
      </c>
      <c r="AJ59">
        <v>0</v>
      </c>
      <c r="AK59">
        <v>0</v>
      </c>
      <c r="AL59">
        <f t="shared" si="23"/>
        <v>1</v>
      </c>
      <c r="AM59">
        <f t="shared" si="24"/>
        <v>0</v>
      </c>
      <c r="AN59">
        <f t="shared" si="25"/>
        <v>51020.978953121848</v>
      </c>
      <c r="AO59" t="s">
        <v>379</v>
      </c>
      <c r="AP59">
        <v>10238.9</v>
      </c>
      <c r="AQ59">
        <v>302.21199999999999</v>
      </c>
      <c r="AR59">
        <v>4052.3</v>
      </c>
      <c r="AS59">
        <f t="shared" si="26"/>
        <v>0.92542210596451402</v>
      </c>
      <c r="AT59">
        <v>-0.32343011824092421</v>
      </c>
      <c r="AU59" t="s">
        <v>598</v>
      </c>
      <c r="AV59">
        <v>10336</v>
      </c>
      <c r="AW59">
        <v>1040.5376923076919</v>
      </c>
      <c r="AX59">
        <v>1762.84</v>
      </c>
      <c r="AY59">
        <f t="shared" si="27"/>
        <v>0.40973787053408595</v>
      </c>
      <c r="AZ59">
        <v>0.5</v>
      </c>
      <c r="BA59">
        <f t="shared" si="28"/>
        <v>1513.1346001514219</v>
      </c>
      <c r="BB59">
        <f t="shared" si="29"/>
        <v>38.474682276617827</v>
      </c>
      <c r="BC59">
        <f t="shared" si="30"/>
        <v>309.99427444874459</v>
      </c>
      <c r="BD59">
        <f t="shared" si="31"/>
        <v>2.5640886402951962E-2</v>
      </c>
      <c r="BE59">
        <f t="shared" si="32"/>
        <v>1.2987338612693156</v>
      </c>
      <c r="BF59">
        <f t="shared" si="33"/>
        <v>275.52547424811644</v>
      </c>
      <c r="BG59" t="s">
        <v>599</v>
      </c>
      <c r="BH59">
        <v>706.72</v>
      </c>
      <c r="BI59">
        <f t="shared" si="34"/>
        <v>706.72</v>
      </c>
      <c r="BJ59">
        <f t="shared" si="35"/>
        <v>0.59910144993306247</v>
      </c>
      <c r="BK59">
        <f t="shared" si="36"/>
        <v>0.68392067917690036</v>
      </c>
      <c r="BL59">
        <f t="shared" si="37"/>
        <v>0.6843237943794499</v>
      </c>
      <c r="BM59">
        <f t="shared" si="38"/>
        <v>0.49451489886015332</v>
      </c>
      <c r="BN59">
        <f t="shared" si="39"/>
        <v>0.610508340070953</v>
      </c>
      <c r="BO59">
        <f t="shared" si="40"/>
        <v>0.46451024884639447</v>
      </c>
      <c r="BP59">
        <f t="shared" si="41"/>
        <v>0.53548975115360553</v>
      </c>
      <c r="BQ59">
        <f t="shared" si="42"/>
        <v>1799.94</v>
      </c>
      <c r="BR59">
        <f t="shared" si="43"/>
        <v>1513.1346001514219</v>
      </c>
      <c r="BS59">
        <f t="shared" si="44"/>
        <v>0.84065835536263533</v>
      </c>
      <c r="BT59">
        <f t="shared" si="45"/>
        <v>0.16087062584988607</v>
      </c>
      <c r="BU59">
        <v>6</v>
      </c>
      <c r="BV59">
        <v>0.5</v>
      </c>
      <c r="BW59" t="s">
        <v>382</v>
      </c>
      <c r="BX59">
        <v>1658421675.0999999</v>
      </c>
      <c r="BY59">
        <v>549.53099999999995</v>
      </c>
      <c r="BZ59">
        <v>600.08600000000001</v>
      </c>
      <c r="CA59">
        <v>39.886899999999997</v>
      </c>
      <c r="CB59">
        <v>32.177900000000001</v>
      </c>
      <c r="CC59">
        <v>551.07500000000005</v>
      </c>
      <c r="CD59">
        <v>39.399900000000002</v>
      </c>
      <c r="CE59">
        <v>500.29199999999997</v>
      </c>
      <c r="CF59">
        <v>98.779700000000005</v>
      </c>
      <c r="CG59">
        <v>9.9859000000000003E-2</v>
      </c>
      <c r="CH59">
        <v>34.968200000000003</v>
      </c>
      <c r="CI59">
        <v>34.03</v>
      </c>
      <c r="CJ59">
        <v>999.9</v>
      </c>
      <c r="CK59">
        <v>0</v>
      </c>
      <c r="CL59">
        <v>0</v>
      </c>
      <c r="CM59">
        <v>10028.799999999999</v>
      </c>
      <c r="CN59">
        <v>0</v>
      </c>
      <c r="CO59">
        <v>1.91117E-3</v>
      </c>
      <c r="CP59">
        <v>-50.555</v>
      </c>
      <c r="CQ59">
        <v>572.36099999999999</v>
      </c>
      <c r="CR59">
        <v>620.03800000000001</v>
      </c>
      <c r="CS59">
        <v>7.7089499999999997</v>
      </c>
      <c r="CT59">
        <v>600.08600000000001</v>
      </c>
      <c r="CU59">
        <v>32.177900000000001</v>
      </c>
      <c r="CV59">
        <v>3.94001</v>
      </c>
      <c r="CW59">
        <v>3.1785299999999999</v>
      </c>
      <c r="CX59">
        <v>28.645499999999998</v>
      </c>
      <c r="CY59">
        <v>24.9939</v>
      </c>
      <c r="CZ59">
        <v>1799.94</v>
      </c>
      <c r="DA59">
        <v>0.977993</v>
      </c>
      <c r="DB59">
        <v>2.20074E-2</v>
      </c>
      <c r="DC59">
        <v>0</v>
      </c>
      <c r="DD59">
        <v>1041.23</v>
      </c>
      <c r="DE59">
        <v>4.9997699999999998</v>
      </c>
      <c r="DF59">
        <v>21236.9</v>
      </c>
      <c r="DG59">
        <v>15783.9</v>
      </c>
      <c r="DH59">
        <v>44.811999999999998</v>
      </c>
      <c r="DI59">
        <v>45.686999999999998</v>
      </c>
      <c r="DJ59">
        <v>44.5</v>
      </c>
      <c r="DK59">
        <v>44.561999999999998</v>
      </c>
      <c r="DL59">
        <v>45.875</v>
      </c>
      <c r="DM59">
        <v>1755.44</v>
      </c>
      <c r="DN59">
        <v>39.5</v>
      </c>
      <c r="DO59">
        <v>0</v>
      </c>
      <c r="DP59">
        <v>189.29999995231631</v>
      </c>
      <c r="DQ59">
        <v>0</v>
      </c>
      <c r="DR59">
        <v>1040.5376923076919</v>
      </c>
      <c r="DS59">
        <v>7.1124786274804386</v>
      </c>
      <c r="DT59">
        <v>175.43589725549401</v>
      </c>
      <c r="DU59">
        <v>21193.857692307691</v>
      </c>
      <c r="DV59">
        <v>15</v>
      </c>
      <c r="DW59">
        <v>1658421572.5999999</v>
      </c>
      <c r="DX59" t="s">
        <v>600</v>
      </c>
      <c r="DY59">
        <v>1658421372</v>
      </c>
      <c r="DZ59">
        <v>1658421559.0999999</v>
      </c>
      <c r="EA59">
        <v>45</v>
      </c>
      <c r="EB59">
        <v>-0.17199999999999999</v>
      </c>
      <c r="EC59">
        <v>-1.6E-2</v>
      </c>
      <c r="ED59">
        <v>-1.629</v>
      </c>
      <c r="EE59">
        <v>0.48699999999999999</v>
      </c>
      <c r="EF59">
        <v>400</v>
      </c>
      <c r="EG59">
        <v>32</v>
      </c>
      <c r="EH59">
        <v>0.63</v>
      </c>
      <c r="EI59">
        <v>0.03</v>
      </c>
      <c r="EJ59">
        <v>38.39056478452207</v>
      </c>
      <c r="EK59">
        <v>0.64073086750410169</v>
      </c>
      <c r="EL59">
        <v>0.31393319773494988</v>
      </c>
      <c r="EM59">
        <v>0</v>
      </c>
      <c r="EN59">
        <v>0.48288492057410831</v>
      </c>
      <c r="EO59">
        <v>1.014102391238101E-2</v>
      </c>
      <c r="EP59">
        <v>1.8559422886278219E-3</v>
      </c>
      <c r="EQ59">
        <v>1</v>
      </c>
      <c r="ER59">
        <v>1</v>
      </c>
      <c r="ES59">
        <v>2</v>
      </c>
      <c r="ET59" t="s">
        <v>580</v>
      </c>
      <c r="EU59">
        <v>2.9617599999999999</v>
      </c>
      <c r="EV59">
        <v>2.6993399999999999</v>
      </c>
      <c r="EW59">
        <v>0.121684</v>
      </c>
      <c r="EX59">
        <v>0.12817300000000001</v>
      </c>
      <c r="EY59">
        <v>0.16003800000000001</v>
      </c>
      <c r="EZ59">
        <v>0.134127</v>
      </c>
      <c r="FA59">
        <v>29765.599999999999</v>
      </c>
      <c r="FB59">
        <v>19026.7</v>
      </c>
      <c r="FC59">
        <v>31822.9</v>
      </c>
      <c r="FD59">
        <v>24962.2</v>
      </c>
      <c r="FE59">
        <v>36966.300000000003</v>
      </c>
      <c r="FF59">
        <v>37503.5</v>
      </c>
      <c r="FG59">
        <v>45699.5</v>
      </c>
      <c r="FH59">
        <v>45326.7</v>
      </c>
      <c r="FI59">
        <v>1.9114199999999999</v>
      </c>
      <c r="FJ59">
        <v>1.7730999999999999</v>
      </c>
      <c r="FK59">
        <v>7.0110000000000006E-2</v>
      </c>
      <c r="FL59">
        <v>0</v>
      </c>
      <c r="FM59">
        <v>32.895499999999998</v>
      </c>
      <c r="FN59">
        <v>999.9</v>
      </c>
      <c r="FO59">
        <v>39</v>
      </c>
      <c r="FP59">
        <v>45.4</v>
      </c>
      <c r="FQ59">
        <v>38.8444</v>
      </c>
      <c r="FR59">
        <v>64.039500000000004</v>
      </c>
      <c r="FS59">
        <v>16.2941</v>
      </c>
      <c r="FT59">
        <v>1</v>
      </c>
      <c r="FU59">
        <v>0.59897900000000004</v>
      </c>
      <c r="FV59">
        <v>4.5708100000000002E-2</v>
      </c>
      <c r="FW59">
        <v>20.2256</v>
      </c>
      <c r="FX59">
        <v>5.2343599999999997</v>
      </c>
      <c r="FY59">
        <v>11.9556</v>
      </c>
      <c r="FZ59">
        <v>4.9856999999999996</v>
      </c>
      <c r="GA59">
        <v>3.2898000000000001</v>
      </c>
      <c r="GB59">
        <v>4372</v>
      </c>
      <c r="GC59">
        <v>9999</v>
      </c>
      <c r="GD59">
        <v>9999</v>
      </c>
      <c r="GE59">
        <v>63</v>
      </c>
      <c r="GF59">
        <v>1.8669899999999999</v>
      </c>
      <c r="GG59">
        <v>1.8692</v>
      </c>
      <c r="GH59">
        <v>1.8669</v>
      </c>
      <c r="GI59">
        <v>1.8672500000000001</v>
      </c>
      <c r="GJ59">
        <v>1.86249</v>
      </c>
      <c r="GK59">
        <v>1.86521</v>
      </c>
      <c r="GL59">
        <v>1.86853</v>
      </c>
      <c r="GM59">
        <v>1.8689</v>
      </c>
      <c r="GN59">
        <v>5</v>
      </c>
      <c r="GO59">
        <v>0</v>
      </c>
      <c r="GP59">
        <v>0</v>
      </c>
      <c r="GQ59">
        <v>0</v>
      </c>
      <c r="GR59" t="s">
        <v>385</v>
      </c>
      <c r="GS59" t="s">
        <v>386</v>
      </c>
      <c r="GT59" t="s">
        <v>387</v>
      </c>
      <c r="GU59" t="s">
        <v>387</v>
      </c>
      <c r="GV59" t="s">
        <v>387</v>
      </c>
      <c r="GW59" t="s">
        <v>387</v>
      </c>
      <c r="GX59">
        <v>0</v>
      </c>
      <c r="GY59">
        <v>100</v>
      </c>
      <c r="GZ59">
        <v>100</v>
      </c>
      <c r="HA59">
        <v>-1.544</v>
      </c>
      <c r="HB59">
        <v>0.48699999999999999</v>
      </c>
      <c r="HC59">
        <v>-2.078672143400655</v>
      </c>
      <c r="HD59">
        <v>1.6145137170229321E-3</v>
      </c>
      <c r="HE59">
        <v>-1.407043735234338E-6</v>
      </c>
      <c r="HF59">
        <v>4.3622850327847239E-10</v>
      </c>
      <c r="HG59">
        <v>0.48695999999999628</v>
      </c>
      <c r="HH59">
        <v>0</v>
      </c>
      <c r="HI59">
        <v>0</v>
      </c>
      <c r="HJ59">
        <v>0</v>
      </c>
      <c r="HK59">
        <v>2</v>
      </c>
      <c r="HL59">
        <v>2094</v>
      </c>
      <c r="HM59">
        <v>1</v>
      </c>
      <c r="HN59">
        <v>26</v>
      </c>
      <c r="HO59">
        <v>5.0999999999999996</v>
      </c>
      <c r="HP59">
        <v>1.9</v>
      </c>
      <c r="HQ59">
        <v>1.49658</v>
      </c>
      <c r="HR59">
        <v>2.6074199999999998</v>
      </c>
      <c r="HS59">
        <v>1.4978</v>
      </c>
      <c r="HT59">
        <v>2.2973599999999998</v>
      </c>
      <c r="HU59">
        <v>1.49902</v>
      </c>
      <c r="HV59">
        <v>2.4352999999999998</v>
      </c>
      <c r="HW59">
        <v>48.670699999999997</v>
      </c>
      <c r="HX59">
        <v>23.903600000000001</v>
      </c>
      <c r="HY59">
        <v>18</v>
      </c>
      <c r="HZ59">
        <v>506.98899999999998</v>
      </c>
      <c r="IA59">
        <v>454.44900000000001</v>
      </c>
      <c r="IB59">
        <v>33.777700000000003</v>
      </c>
      <c r="IC59">
        <v>34.798699999999997</v>
      </c>
      <c r="ID59">
        <v>30.0001</v>
      </c>
      <c r="IE59">
        <v>34.704599999999999</v>
      </c>
      <c r="IF59">
        <v>34.6233</v>
      </c>
      <c r="IG59">
        <v>29.962800000000001</v>
      </c>
      <c r="IH59">
        <v>25.245899999999999</v>
      </c>
      <c r="II59">
        <v>36.9223</v>
      </c>
      <c r="IJ59">
        <v>33.750300000000003</v>
      </c>
      <c r="IK59">
        <v>600</v>
      </c>
      <c r="IL59">
        <v>32.156199999999998</v>
      </c>
      <c r="IM59">
        <v>99.319299999999998</v>
      </c>
      <c r="IN59">
        <v>100.343</v>
      </c>
    </row>
    <row r="60" spans="1:248" x14ac:dyDescent="0.3">
      <c r="A60">
        <v>44</v>
      </c>
      <c r="B60">
        <v>1658421810.5999999</v>
      </c>
      <c r="C60">
        <v>6901</v>
      </c>
      <c r="D60" t="s">
        <v>601</v>
      </c>
      <c r="E60" t="s">
        <v>602</v>
      </c>
      <c r="F60" t="s">
        <v>374</v>
      </c>
      <c r="G60" t="s">
        <v>546</v>
      </c>
      <c r="H60" t="s">
        <v>376</v>
      </c>
      <c r="I60" t="s">
        <v>465</v>
      </c>
      <c r="J60" t="s">
        <v>378</v>
      </c>
      <c r="K60">
        <f t="shared" si="0"/>
        <v>4.5281182635780306</v>
      </c>
      <c r="L60">
        <v>1658421810.5999999</v>
      </c>
      <c r="M60">
        <f t="shared" si="1"/>
        <v>6.8397877338664849E-3</v>
      </c>
      <c r="N60">
        <f t="shared" si="2"/>
        <v>6.8397877338664852</v>
      </c>
      <c r="O60">
        <f t="shared" si="3"/>
        <v>47.670685630304781</v>
      </c>
      <c r="P60">
        <f t="shared" si="4"/>
        <v>736.67100000000005</v>
      </c>
      <c r="Q60">
        <f t="shared" si="5"/>
        <v>555.3634514365308</v>
      </c>
      <c r="R60">
        <f t="shared" si="6"/>
        <v>54.918112328060133</v>
      </c>
      <c r="S60">
        <f t="shared" si="7"/>
        <v>72.847034896116</v>
      </c>
      <c r="T60">
        <f t="shared" si="8"/>
        <v>0.49677364057303569</v>
      </c>
      <c r="U60">
        <f>IF(LEFT(BW60,1)&lt;&gt;"0",IF(LEFT(BW60,1)="1",3,#REF!),$D$5+$E$5*(CM60*CF60/($K$5*1000))+$F$5*(CM60*CF60/($K$5*1000))*MAX(MIN(BU60,$J$5),$I$5)*MAX(MIN(BU60,$J$5),$I$5)+$G$5*MAX(MIN(BU60,$J$5),$I$5)*(CM60*CF60/($K$5*1000))+$H$5*(CM60*CF60/($K$5*1000))*(CM60*CF60/($K$5*1000)))</f>
        <v>2.9103573285049356</v>
      </c>
      <c r="V60">
        <f t="shared" si="9"/>
        <v>0.45402284364199846</v>
      </c>
      <c r="W60">
        <f t="shared" si="10"/>
        <v>0.28729805647559381</v>
      </c>
      <c r="X60">
        <f t="shared" si="11"/>
        <v>289.59156929228379</v>
      </c>
      <c r="Y60">
        <f t="shared" si="12"/>
        <v>34.934347141768811</v>
      </c>
      <c r="Z60">
        <f t="shared" si="13"/>
        <v>34.1006</v>
      </c>
      <c r="AA60">
        <f t="shared" si="14"/>
        <v>5.3730655501796276</v>
      </c>
      <c r="AB60">
        <f t="shared" si="15"/>
        <v>69.974521348770551</v>
      </c>
      <c r="AC60">
        <f t="shared" si="16"/>
        <v>3.9536028795556</v>
      </c>
      <c r="AD60">
        <f t="shared" si="17"/>
        <v>5.6500606268528113</v>
      </c>
      <c r="AE60">
        <f t="shared" si="18"/>
        <v>1.4194626706240276</v>
      </c>
      <c r="AF60">
        <f t="shared" si="19"/>
        <v>-301.634639063512</v>
      </c>
      <c r="AG60">
        <f t="shared" si="20"/>
        <v>141.96600114953546</v>
      </c>
      <c r="AH60">
        <f t="shared" si="21"/>
        <v>11.342533896394642</v>
      </c>
      <c r="AI60">
        <f t="shared" si="22"/>
        <v>141.26546527470188</v>
      </c>
      <c r="AJ60">
        <v>0</v>
      </c>
      <c r="AK60">
        <v>0</v>
      </c>
      <c r="AL60">
        <f t="shared" si="23"/>
        <v>1</v>
      </c>
      <c r="AM60">
        <f t="shared" si="24"/>
        <v>0</v>
      </c>
      <c r="AN60">
        <f t="shared" si="25"/>
        <v>50938.835292463707</v>
      </c>
      <c r="AO60" t="s">
        <v>379</v>
      </c>
      <c r="AP60">
        <v>10238.9</v>
      </c>
      <c r="AQ60">
        <v>302.21199999999999</v>
      </c>
      <c r="AR60">
        <v>4052.3</v>
      </c>
      <c r="AS60">
        <f t="shared" si="26"/>
        <v>0.92542210596451402</v>
      </c>
      <c r="AT60">
        <v>-0.32343011824092421</v>
      </c>
      <c r="AU60" t="s">
        <v>603</v>
      </c>
      <c r="AV60">
        <v>10336.299999999999</v>
      </c>
      <c r="AW60">
        <v>1082.3632</v>
      </c>
      <c r="AX60">
        <v>1879.31</v>
      </c>
      <c r="AY60">
        <f t="shared" si="27"/>
        <v>0.4240635126722041</v>
      </c>
      <c r="AZ60">
        <v>0.5</v>
      </c>
      <c r="BA60">
        <f t="shared" si="28"/>
        <v>1513.3113001514423</v>
      </c>
      <c r="BB60">
        <f t="shared" si="29"/>
        <v>47.670685630304781</v>
      </c>
      <c r="BC60">
        <f t="shared" si="30"/>
        <v>320.87005285438039</v>
      </c>
      <c r="BD60">
        <f t="shared" si="31"/>
        <v>3.1714635147271263E-2</v>
      </c>
      <c r="BE60">
        <f t="shared" si="32"/>
        <v>1.156270120416536</v>
      </c>
      <c r="BF60">
        <f t="shared" si="33"/>
        <v>278.22044185250047</v>
      </c>
      <c r="BG60" t="s">
        <v>604</v>
      </c>
      <c r="BH60">
        <v>718.74</v>
      </c>
      <c r="BI60">
        <f t="shared" si="34"/>
        <v>718.74</v>
      </c>
      <c r="BJ60">
        <f t="shared" si="35"/>
        <v>0.6175511224864445</v>
      </c>
      <c r="BK60">
        <f t="shared" si="36"/>
        <v>0.68668568031226029</v>
      </c>
      <c r="BL60">
        <f t="shared" si="37"/>
        <v>0.65185267401816671</v>
      </c>
      <c r="BM60">
        <f t="shared" si="38"/>
        <v>0.50532484347833806</v>
      </c>
      <c r="BN60">
        <f t="shared" si="39"/>
        <v>0.57945040223056099</v>
      </c>
      <c r="BO60">
        <f t="shared" si="40"/>
        <v>0.45599154319699153</v>
      </c>
      <c r="BP60">
        <f t="shared" si="41"/>
        <v>0.54400845680300847</v>
      </c>
      <c r="BQ60">
        <f t="shared" si="42"/>
        <v>1800.15</v>
      </c>
      <c r="BR60">
        <f t="shared" si="43"/>
        <v>1513.3113001514423</v>
      </c>
      <c r="BS60">
        <f t="shared" si="44"/>
        <v>0.84065844521370015</v>
      </c>
      <c r="BT60">
        <f t="shared" si="45"/>
        <v>0.16087079926244136</v>
      </c>
      <c r="BU60">
        <v>6</v>
      </c>
      <c r="BV60">
        <v>0.5</v>
      </c>
      <c r="BW60" t="s">
        <v>382</v>
      </c>
      <c r="BX60">
        <v>1658421810.5999999</v>
      </c>
      <c r="BY60">
        <v>736.67100000000005</v>
      </c>
      <c r="BZ60">
        <v>799.89099999999996</v>
      </c>
      <c r="CA60">
        <v>39.981099999999998</v>
      </c>
      <c r="CB60">
        <v>32.105400000000003</v>
      </c>
      <c r="CC60">
        <v>738.19500000000005</v>
      </c>
      <c r="CD60">
        <v>39.508400000000002</v>
      </c>
      <c r="CE60">
        <v>500.24700000000001</v>
      </c>
      <c r="CF60">
        <v>98.786500000000004</v>
      </c>
      <c r="CG60">
        <v>0.100296</v>
      </c>
      <c r="CH60">
        <v>35.005400000000002</v>
      </c>
      <c r="CI60">
        <v>34.1006</v>
      </c>
      <c r="CJ60">
        <v>999.9</v>
      </c>
      <c r="CK60">
        <v>0</v>
      </c>
      <c r="CL60">
        <v>0</v>
      </c>
      <c r="CM60">
        <v>10012.5</v>
      </c>
      <c r="CN60">
        <v>0</v>
      </c>
      <c r="CO60">
        <v>1.91117E-3</v>
      </c>
      <c r="CP60">
        <v>-63.219900000000003</v>
      </c>
      <c r="CQ60">
        <v>767.351</v>
      </c>
      <c r="CR60">
        <v>826.42399999999998</v>
      </c>
      <c r="CS60">
        <v>7.8757200000000003</v>
      </c>
      <c r="CT60">
        <v>799.89099999999996</v>
      </c>
      <c r="CU60">
        <v>32.105400000000003</v>
      </c>
      <c r="CV60">
        <v>3.9496000000000002</v>
      </c>
      <c r="CW60">
        <v>3.1715800000000001</v>
      </c>
      <c r="CX60">
        <v>28.6874</v>
      </c>
      <c r="CY60">
        <v>24.9572</v>
      </c>
      <c r="CZ60">
        <v>1800.15</v>
      </c>
      <c r="DA60">
        <v>0.977993</v>
      </c>
      <c r="DB60">
        <v>2.20074E-2</v>
      </c>
      <c r="DC60">
        <v>0</v>
      </c>
      <c r="DD60">
        <v>1083.8800000000001</v>
      </c>
      <c r="DE60">
        <v>4.9997699999999998</v>
      </c>
      <c r="DF60">
        <v>21974.9</v>
      </c>
      <c r="DG60">
        <v>15785.8</v>
      </c>
      <c r="DH60">
        <v>44.936999999999998</v>
      </c>
      <c r="DI60">
        <v>45.811999999999998</v>
      </c>
      <c r="DJ60">
        <v>44.625</v>
      </c>
      <c r="DK60">
        <v>44.75</v>
      </c>
      <c r="DL60">
        <v>45.936999999999998</v>
      </c>
      <c r="DM60">
        <v>1755.64</v>
      </c>
      <c r="DN60">
        <v>39.51</v>
      </c>
      <c r="DO60">
        <v>0</v>
      </c>
      <c r="DP60">
        <v>135.29999995231631</v>
      </c>
      <c r="DQ60">
        <v>0</v>
      </c>
      <c r="DR60">
        <v>1082.3632</v>
      </c>
      <c r="DS60">
        <v>7.8338461463706546</v>
      </c>
      <c r="DT60">
        <v>-42.453846509832488</v>
      </c>
      <c r="DU60">
        <v>21954.696</v>
      </c>
      <c r="DV60">
        <v>15</v>
      </c>
      <c r="DW60">
        <v>1658421769.5999999</v>
      </c>
      <c r="DX60" t="s">
        <v>605</v>
      </c>
      <c r="DY60">
        <v>1658421769.5999999</v>
      </c>
      <c r="DZ60">
        <v>1658421765.5999999</v>
      </c>
      <c r="EA60">
        <v>46</v>
      </c>
      <c r="EB60">
        <v>-4.4999999999999998E-2</v>
      </c>
      <c r="EC60">
        <v>-1.4E-2</v>
      </c>
      <c r="ED60">
        <v>-1.5089999999999999</v>
      </c>
      <c r="EE60">
        <v>0.47299999999999998</v>
      </c>
      <c r="EF60">
        <v>800</v>
      </c>
      <c r="EG60">
        <v>32</v>
      </c>
      <c r="EH60">
        <v>0.03</v>
      </c>
      <c r="EI60">
        <v>0.02</v>
      </c>
      <c r="EJ60">
        <v>47.653187356134723</v>
      </c>
      <c r="EK60">
        <v>-0.19232567818631549</v>
      </c>
      <c r="EL60">
        <v>0.16576513328235709</v>
      </c>
      <c r="EM60">
        <v>1</v>
      </c>
      <c r="EN60">
        <v>0.50503819991960019</v>
      </c>
      <c r="EO60">
        <v>-2.591919550087371E-2</v>
      </c>
      <c r="EP60">
        <v>5.7299957538757091E-3</v>
      </c>
      <c r="EQ60">
        <v>1</v>
      </c>
      <c r="ER60">
        <v>2</v>
      </c>
      <c r="ES60">
        <v>2</v>
      </c>
      <c r="ET60" t="s">
        <v>384</v>
      </c>
      <c r="EU60">
        <v>2.9615200000000002</v>
      </c>
      <c r="EV60">
        <v>2.69964</v>
      </c>
      <c r="EW60">
        <v>0.14931</v>
      </c>
      <c r="EX60">
        <v>0.156137</v>
      </c>
      <c r="EY60">
        <v>0.16030900000000001</v>
      </c>
      <c r="EZ60">
        <v>0.133906</v>
      </c>
      <c r="FA60">
        <v>28820.1</v>
      </c>
      <c r="FB60">
        <v>18410</v>
      </c>
      <c r="FC60">
        <v>31815.200000000001</v>
      </c>
      <c r="FD60">
        <v>24956.1</v>
      </c>
      <c r="FE60">
        <v>36947.300000000003</v>
      </c>
      <c r="FF60">
        <v>37505.199999999997</v>
      </c>
      <c r="FG60">
        <v>45689.9</v>
      </c>
      <c r="FH60">
        <v>45317.1</v>
      </c>
      <c r="FI60">
        <v>1.9100299999999999</v>
      </c>
      <c r="FJ60">
        <v>1.77153</v>
      </c>
      <c r="FK60">
        <v>5.7592999999999998E-2</v>
      </c>
      <c r="FL60">
        <v>0</v>
      </c>
      <c r="FM60">
        <v>33.168799999999997</v>
      </c>
      <c r="FN60">
        <v>999.9</v>
      </c>
      <c r="FO60">
        <v>38.6</v>
      </c>
      <c r="FP60">
        <v>45.5</v>
      </c>
      <c r="FQ60">
        <v>38.642200000000003</v>
      </c>
      <c r="FR60">
        <v>63.889499999999998</v>
      </c>
      <c r="FS60">
        <v>16.350200000000001</v>
      </c>
      <c r="FT60">
        <v>1</v>
      </c>
      <c r="FU60">
        <v>0.61179099999999997</v>
      </c>
      <c r="FV60">
        <v>0.60485800000000001</v>
      </c>
      <c r="FW60">
        <v>20.223700000000001</v>
      </c>
      <c r="FX60">
        <v>5.2343599999999997</v>
      </c>
      <c r="FY60">
        <v>11.9559</v>
      </c>
      <c r="FZ60">
        <v>4.9855</v>
      </c>
      <c r="GA60">
        <v>3.2899500000000002</v>
      </c>
      <c r="GB60">
        <v>4374.7</v>
      </c>
      <c r="GC60">
        <v>9999</v>
      </c>
      <c r="GD60">
        <v>9999</v>
      </c>
      <c r="GE60">
        <v>63</v>
      </c>
      <c r="GF60">
        <v>1.86694</v>
      </c>
      <c r="GG60">
        <v>1.8692</v>
      </c>
      <c r="GH60">
        <v>1.8669100000000001</v>
      </c>
      <c r="GI60">
        <v>1.86727</v>
      </c>
      <c r="GJ60">
        <v>1.86249</v>
      </c>
      <c r="GK60">
        <v>1.86521</v>
      </c>
      <c r="GL60">
        <v>1.8685099999999999</v>
      </c>
      <c r="GM60">
        <v>1.8688899999999999</v>
      </c>
      <c r="GN60">
        <v>5</v>
      </c>
      <c r="GO60">
        <v>0</v>
      </c>
      <c r="GP60">
        <v>0</v>
      </c>
      <c r="GQ60">
        <v>0</v>
      </c>
      <c r="GR60" t="s">
        <v>385</v>
      </c>
      <c r="GS60" t="s">
        <v>386</v>
      </c>
      <c r="GT60" t="s">
        <v>387</v>
      </c>
      <c r="GU60" t="s">
        <v>387</v>
      </c>
      <c r="GV60" t="s">
        <v>387</v>
      </c>
      <c r="GW60" t="s">
        <v>387</v>
      </c>
      <c r="GX60">
        <v>0</v>
      </c>
      <c r="GY60">
        <v>100</v>
      </c>
      <c r="GZ60">
        <v>100</v>
      </c>
      <c r="HA60">
        <v>-1.524</v>
      </c>
      <c r="HB60">
        <v>0.47270000000000001</v>
      </c>
      <c r="HC60">
        <v>-2.1236937693164131</v>
      </c>
      <c r="HD60">
        <v>1.6145137170229321E-3</v>
      </c>
      <c r="HE60">
        <v>-1.407043735234338E-6</v>
      </c>
      <c r="HF60">
        <v>4.3622850327847239E-10</v>
      </c>
      <c r="HG60">
        <v>0.47277000000000058</v>
      </c>
      <c r="HH60">
        <v>0</v>
      </c>
      <c r="HI60">
        <v>0</v>
      </c>
      <c r="HJ60">
        <v>0</v>
      </c>
      <c r="HK60">
        <v>2</v>
      </c>
      <c r="HL60">
        <v>2094</v>
      </c>
      <c r="HM60">
        <v>1</v>
      </c>
      <c r="HN60">
        <v>26</v>
      </c>
      <c r="HO60">
        <v>0.7</v>
      </c>
      <c r="HP60">
        <v>0.8</v>
      </c>
      <c r="HQ60">
        <v>1.8896500000000001</v>
      </c>
      <c r="HR60">
        <v>2.6122999999999998</v>
      </c>
      <c r="HS60">
        <v>1.4978</v>
      </c>
      <c r="HT60">
        <v>2.2961399999999998</v>
      </c>
      <c r="HU60">
        <v>1.49902</v>
      </c>
      <c r="HV60">
        <v>2.34619</v>
      </c>
      <c r="HW60">
        <v>48.732599999999998</v>
      </c>
      <c r="HX60">
        <v>23.903600000000001</v>
      </c>
      <c r="HY60">
        <v>18</v>
      </c>
      <c r="HZ60">
        <v>506.75799999999998</v>
      </c>
      <c r="IA60">
        <v>454.03800000000001</v>
      </c>
      <c r="IB60">
        <v>33.438400000000001</v>
      </c>
      <c r="IC60">
        <v>34.909599999999998</v>
      </c>
      <c r="ID60">
        <v>30.001000000000001</v>
      </c>
      <c r="IE60">
        <v>34.797600000000003</v>
      </c>
      <c r="IF60">
        <v>34.714599999999997</v>
      </c>
      <c r="IG60">
        <v>37.824800000000003</v>
      </c>
      <c r="IH60">
        <v>25.052900000000001</v>
      </c>
      <c r="II60">
        <v>37.096899999999998</v>
      </c>
      <c r="IJ60">
        <v>33.368200000000002</v>
      </c>
      <c r="IK60">
        <v>800</v>
      </c>
      <c r="IL60">
        <v>31.979500000000002</v>
      </c>
      <c r="IM60">
        <v>99.296999999999997</v>
      </c>
      <c r="IN60">
        <v>100.32</v>
      </c>
    </row>
    <row r="61" spans="1:248" x14ac:dyDescent="0.3">
      <c r="A61">
        <v>45</v>
      </c>
      <c r="B61">
        <v>1658421925.5999999</v>
      </c>
      <c r="C61">
        <v>7016</v>
      </c>
      <c r="D61" t="s">
        <v>606</v>
      </c>
      <c r="E61" t="s">
        <v>607</v>
      </c>
      <c r="F61" t="s">
        <v>374</v>
      </c>
      <c r="G61" t="s">
        <v>546</v>
      </c>
      <c r="H61" t="s">
        <v>376</v>
      </c>
      <c r="I61" t="s">
        <v>465</v>
      </c>
      <c r="J61" t="s">
        <v>378</v>
      </c>
      <c r="K61">
        <f t="shared" si="0"/>
        <v>3.9778584788579385</v>
      </c>
      <c r="L61">
        <v>1658421925.5999999</v>
      </c>
      <c r="M61">
        <f t="shared" si="1"/>
        <v>6.8345416542539127E-3</v>
      </c>
      <c r="N61">
        <f t="shared" si="2"/>
        <v>6.834541654253913</v>
      </c>
      <c r="O61">
        <f t="shared" si="3"/>
        <v>52.717149674032669</v>
      </c>
      <c r="P61">
        <f t="shared" si="4"/>
        <v>929.1</v>
      </c>
      <c r="Q61">
        <f t="shared" si="5"/>
        <v>726.79890736168932</v>
      </c>
      <c r="R61">
        <f t="shared" si="6"/>
        <v>71.868068712227355</v>
      </c>
      <c r="S61">
        <f t="shared" si="7"/>
        <v>91.872211094700006</v>
      </c>
      <c r="T61">
        <f t="shared" si="8"/>
        <v>0.49921226078947761</v>
      </c>
      <c r="U61">
        <f>IF(LEFT(BW61,1)&lt;&gt;"0",IF(LEFT(BW61,1)="1",3,#REF!),$D$5+$E$5*(CM61*CF61/($K$5*1000))+$F$5*(CM61*CF61/($K$5*1000))*MAX(MIN(BU61,$J$5),$I$5)*MAX(MIN(BU61,$J$5),$I$5)+$G$5*MAX(MIN(BU61,$J$5),$I$5)*(CM61*CF61/($K$5*1000))+$H$5*(CM61*CF61/($K$5*1000))*(CM61*CF61/($K$5*1000)))</f>
        <v>2.9043949586251165</v>
      </c>
      <c r="V61">
        <f t="shared" si="9"/>
        <v>0.45597984354772653</v>
      </c>
      <c r="W61">
        <f t="shared" si="10"/>
        <v>0.28855901834993991</v>
      </c>
      <c r="X61">
        <f t="shared" si="11"/>
        <v>289.55907029224232</v>
      </c>
      <c r="Y61">
        <f t="shared" si="12"/>
        <v>34.893785465947559</v>
      </c>
      <c r="Z61">
        <f t="shared" si="13"/>
        <v>34.071199999999997</v>
      </c>
      <c r="AA61">
        <f t="shared" si="14"/>
        <v>5.3642667721729111</v>
      </c>
      <c r="AB61">
        <f t="shared" si="15"/>
        <v>70.106755307512316</v>
      </c>
      <c r="AC61">
        <f t="shared" si="16"/>
        <v>3.9519586574219998</v>
      </c>
      <c r="AD61">
        <f t="shared" si="17"/>
        <v>5.6370582835952847</v>
      </c>
      <c r="AE61">
        <f t="shared" si="18"/>
        <v>1.4123081147509113</v>
      </c>
      <c r="AF61">
        <f t="shared" si="19"/>
        <v>-301.40328695259757</v>
      </c>
      <c r="AG61">
        <f t="shared" si="20"/>
        <v>139.76486202498828</v>
      </c>
      <c r="AH61">
        <f t="shared" si="21"/>
        <v>11.185720272402262</v>
      </c>
      <c r="AI61">
        <f t="shared" si="22"/>
        <v>139.10636563703528</v>
      </c>
      <c r="AJ61">
        <v>0</v>
      </c>
      <c r="AK61">
        <v>0</v>
      </c>
      <c r="AL61">
        <f t="shared" si="23"/>
        <v>1</v>
      </c>
      <c r="AM61">
        <f t="shared" si="24"/>
        <v>0</v>
      </c>
      <c r="AN61">
        <f t="shared" si="25"/>
        <v>50779.127912218602</v>
      </c>
      <c r="AO61" t="s">
        <v>379</v>
      </c>
      <c r="AP61">
        <v>10238.9</v>
      </c>
      <c r="AQ61">
        <v>302.21199999999999</v>
      </c>
      <c r="AR61">
        <v>4052.3</v>
      </c>
      <c r="AS61">
        <f t="shared" si="26"/>
        <v>0.92542210596451402</v>
      </c>
      <c r="AT61">
        <v>-0.32343011824092421</v>
      </c>
      <c r="AU61" t="s">
        <v>608</v>
      </c>
      <c r="AV61">
        <v>10335.200000000001</v>
      </c>
      <c r="AW61">
        <v>1076.5784615384621</v>
      </c>
      <c r="AX61">
        <v>1889.86</v>
      </c>
      <c r="AY61">
        <f t="shared" si="27"/>
        <v>0.43033956931282624</v>
      </c>
      <c r="AZ61">
        <v>0.5</v>
      </c>
      <c r="BA61">
        <f t="shared" si="28"/>
        <v>1513.1430001514211</v>
      </c>
      <c r="BB61">
        <f t="shared" si="29"/>
        <v>52.717149674032669</v>
      </c>
      <c r="BC61">
        <f t="shared" si="30"/>
        <v>325.58265349694017</v>
      </c>
      <c r="BD61">
        <f t="shared" si="31"/>
        <v>3.5053249948594274E-2</v>
      </c>
      <c r="BE61">
        <f t="shared" si="32"/>
        <v>1.144232906141196</v>
      </c>
      <c r="BF61">
        <f t="shared" si="33"/>
        <v>278.4505656554357</v>
      </c>
      <c r="BG61" t="s">
        <v>609</v>
      </c>
      <c r="BH61">
        <v>716.69</v>
      </c>
      <c r="BI61">
        <f t="shared" si="34"/>
        <v>716.69</v>
      </c>
      <c r="BJ61">
        <f t="shared" si="35"/>
        <v>0.62077085075084915</v>
      </c>
      <c r="BK61">
        <f t="shared" si="36"/>
        <v>0.6932341761735622</v>
      </c>
      <c r="BL61">
        <f t="shared" si="37"/>
        <v>0.6482892184637894</v>
      </c>
      <c r="BM61">
        <f t="shared" si="38"/>
        <v>0.51225557457417381</v>
      </c>
      <c r="BN61">
        <f t="shared" si="39"/>
        <v>0.57663713491523405</v>
      </c>
      <c r="BO61">
        <f t="shared" si="40"/>
        <v>0.46149353667343485</v>
      </c>
      <c r="BP61">
        <f t="shared" si="41"/>
        <v>0.53850646332656515</v>
      </c>
      <c r="BQ61">
        <f t="shared" si="42"/>
        <v>1799.95</v>
      </c>
      <c r="BR61">
        <f t="shared" si="43"/>
        <v>1513.1430001514211</v>
      </c>
      <c r="BS61">
        <f t="shared" si="44"/>
        <v>0.84065835170500347</v>
      </c>
      <c r="BT61">
        <f t="shared" si="45"/>
        <v>0.16087061879065659</v>
      </c>
      <c r="BU61">
        <v>6</v>
      </c>
      <c r="BV61">
        <v>0.5</v>
      </c>
      <c r="BW61" t="s">
        <v>382</v>
      </c>
      <c r="BX61">
        <v>1658421925.5999999</v>
      </c>
      <c r="BY61">
        <v>929.1</v>
      </c>
      <c r="BZ61">
        <v>999.94299999999998</v>
      </c>
      <c r="CA61">
        <v>39.966000000000001</v>
      </c>
      <c r="CB61">
        <v>32.096499999999999</v>
      </c>
      <c r="CC61">
        <v>930.48900000000003</v>
      </c>
      <c r="CD61">
        <v>39.494300000000003</v>
      </c>
      <c r="CE61">
        <v>500.26499999999999</v>
      </c>
      <c r="CF61">
        <v>98.782899999999998</v>
      </c>
      <c r="CG61">
        <v>0.100117</v>
      </c>
      <c r="CH61">
        <v>34.963799999999999</v>
      </c>
      <c r="CI61">
        <v>34.071199999999997</v>
      </c>
      <c r="CJ61">
        <v>999.9</v>
      </c>
      <c r="CK61">
        <v>0</v>
      </c>
      <c r="CL61">
        <v>0</v>
      </c>
      <c r="CM61">
        <v>9978.75</v>
      </c>
      <c r="CN61">
        <v>0</v>
      </c>
      <c r="CO61">
        <v>1.91117E-3</v>
      </c>
      <c r="CP61">
        <v>-70.842799999999997</v>
      </c>
      <c r="CQ61">
        <v>967.77800000000002</v>
      </c>
      <c r="CR61">
        <v>1033.0999999999999</v>
      </c>
      <c r="CS61">
        <v>7.8694800000000003</v>
      </c>
      <c r="CT61">
        <v>999.94299999999998</v>
      </c>
      <c r="CU61">
        <v>32.096499999999999</v>
      </c>
      <c r="CV61">
        <v>3.9479600000000001</v>
      </c>
      <c r="CW61">
        <v>3.1705899999999998</v>
      </c>
      <c r="CX61">
        <v>28.680299999999999</v>
      </c>
      <c r="CY61">
        <v>24.952000000000002</v>
      </c>
      <c r="CZ61">
        <v>1799.95</v>
      </c>
      <c r="DA61">
        <v>0.97799599999999998</v>
      </c>
      <c r="DB61">
        <v>2.20038E-2</v>
      </c>
      <c r="DC61">
        <v>0</v>
      </c>
      <c r="DD61">
        <v>1077.1500000000001</v>
      </c>
      <c r="DE61">
        <v>4.9997699999999998</v>
      </c>
      <c r="DF61">
        <v>21897.5</v>
      </c>
      <c r="DG61">
        <v>15784.1</v>
      </c>
      <c r="DH61">
        <v>45.186999999999998</v>
      </c>
      <c r="DI61">
        <v>46.125</v>
      </c>
      <c r="DJ61">
        <v>44.811999999999998</v>
      </c>
      <c r="DK61">
        <v>45.061999999999998</v>
      </c>
      <c r="DL61">
        <v>46.186999999999998</v>
      </c>
      <c r="DM61">
        <v>1755.45</v>
      </c>
      <c r="DN61">
        <v>39.5</v>
      </c>
      <c r="DO61">
        <v>0</v>
      </c>
      <c r="DP61">
        <v>114.4000000953674</v>
      </c>
      <c r="DQ61">
        <v>0</v>
      </c>
      <c r="DR61">
        <v>1076.5784615384621</v>
      </c>
      <c r="DS61">
        <v>3.5364102631124732</v>
      </c>
      <c r="DT61">
        <v>-95.494017046683524</v>
      </c>
      <c r="DU61">
        <v>21905.3</v>
      </c>
      <c r="DV61">
        <v>15</v>
      </c>
      <c r="DW61">
        <v>1658421884.0999999</v>
      </c>
      <c r="DX61" t="s">
        <v>610</v>
      </c>
      <c r="DY61">
        <v>1658421880.0999999</v>
      </c>
      <c r="DZ61">
        <v>1658421884.0999999</v>
      </c>
      <c r="EA61">
        <v>47</v>
      </c>
      <c r="EB61">
        <v>9.9000000000000005E-2</v>
      </c>
      <c r="EC61">
        <v>-1E-3</v>
      </c>
      <c r="ED61">
        <v>-1.38</v>
      </c>
      <c r="EE61">
        <v>0.47199999999999998</v>
      </c>
      <c r="EF61">
        <v>1000</v>
      </c>
      <c r="EG61">
        <v>32</v>
      </c>
      <c r="EH61">
        <v>0.04</v>
      </c>
      <c r="EI61">
        <v>0.01</v>
      </c>
      <c r="EJ61">
        <v>52.686898600371983</v>
      </c>
      <c r="EK61">
        <v>-0.63976877012221645</v>
      </c>
      <c r="EL61">
        <v>0.18026445337266581</v>
      </c>
      <c r="EM61">
        <v>1</v>
      </c>
      <c r="EN61">
        <v>0.51062339548938396</v>
      </c>
      <c r="EO61">
        <v>-3.2242234153316868E-2</v>
      </c>
      <c r="EP61">
        <v>6.2213149033896629E-3</v>
      </c>
      <c r="EQ61">
        <v>1</v>
      </c>
      <c r="ER61">
        <v>2</v>
      </c>
      <c r="ES61">
        <v>2</v>
      </c>
      <c r="ET61" t="s">
        <v>384</v>
      </c>
      <c r="EU61">
        <v>2.9613800000000001</v>
      </c>
      <c r="EV61">
        <v>2.6991700000000001</v>
      </c>
      <c r="EW61">
        <v>0.17419000000000001</v>
      </c>
      <c r="EX61">
        <v>0.180731</v>
      </c>
      <c r="EY61">
        <v>0.160214</v>
      </c>
      <c r="EZ61">
        <v>0.13383400000000001</v>
      </c>
      <c r="FA61">
        <v>27962.6</v>
      </c>
      <c r="FB61">
        <v>17864.3</v>
      </c>
      <c r="FC61">
        <v>31802.1</v>
      </c>
      <c r="FD61">
        <v>24946.799999999999</v>
      </c>
      <c r="FE61">
        <v>36938.1</v>
      </c>
      <c r="FF61">
        <v>37495.5</v>
      </c>
      <c r="FG61">
        <v>45672.1</v>
      </c>
      <c r="FH61">
        <v>45301.599999999999</v>
      </c>
      <c r="FI61">
        <v>1.90832</v>
      </c>
      <c r="FJ61">
        <v>1.76925</v>
      </c>
      <c r="FK61">
        <v>4.0084099999999998E-2</v>
      </c>
      <c r="FL61">
        <v>0</v>
      </c>
      <c r="FM61">
        <v>33.422800000000002</v>
      </c>
      <c r="FN61">
        <v>999.9</v>
      </c>
      <c r="FO61">
        <v>38.6</v>
      </c>
      <c r="FP61">
        <v>45.5</v>
      </c>
      <c r="FQ61">
        <v>38.642299999999999</v>
      </c>
      <c r="FR61">
        <v>64.299499999999995</v>
      </c>
      <c r="FS61">
        <v>16.394200000000001</v>
      </c>
      <c r="FT61">
        <v>1</v>
      </c>
      <c r="FU61">
        <v>0.62848800000000005</v>
      </c>
      <c r="FV61">
        <v>1.04752</v>
      </c>
      <c r="FW61">
        <v>20.2211</v>
      </c>
      <c r="FX61">
        <v>5.2295699999999998</v>
      </c>
      <c r="FY61">
        <v>11.9559</v>
      </c>
      <c r="FZ61">
        <v>4.98515</v>
      </c>
      <c r="GA61">
        <v>3.2898000000000001</v>
      </c>
      <c r="GB61">
        <v>4376.8999999999996</v>
      </c>
      <c r="GC61">
        <v>9999</v>
      </c>
      <c r="GD61">
        <v>9999</v>
      </c>
      <c r="GE61">
        <v>63.1</v>
      </c>
      <c r="GF61">
        <v>1.86697</v>
      </c>
      <c r="GG61">
        <v>1.8692</v>
      </c>
      <c r="GH61">
        <v>1.8669199999999999</v>
      </c>
      <c r="GI61">
        <v>1.86731</v>
      </c>
      <c r="GJ61">
        <v>1.86249</v>
      </c>
      <c r="GK61">
        <v>1.86521</v>
      </c>
      <c r="GL61">
        <v>1.86852</v>
      </c>
      <c r="GM61">
        <v>1.8689</v>
      </c>
      <c r="GN61">
        <v>5</v>
      </c>
      <c r="GO61">
        <v>0</v>
      </c>
      <c r="GP61">
        <v>0</v>
      </c>
      <c r="GQ61">
        <v>0</v>
      </c>
      <c r="GR61" t="s">
        <v>385</v>
      </c>
      <c r="GS61" t="s">
        <v>386</v>
      </c>
      <c r="GT61" t="s">
        <v>387</v>
      </c>
      <c r="GU61" t="s">
        <v>387</v>
      </c>
      <c r="GV61" t="s">
        <v>387</v>
      </c>
      <c r="GW61" t="s">
        <v>387</v>
      </c>
      <c r="GX61">
        <v>0</v>
      </c>
      <c r="GY61">
        <v>100</v>
      </c>
      <c r="GZ61">
        <v>100</v>
      </c>
      <c r="HA61">
        <v>-1.389</v>
      </c>
      <c r="HB61">
        <v>0.47170000000000001</v>
      </c>
      <c r="HC61">
        <v>-2.0243947876154151</v>
      </c>
      <c r="HD61">
        <v>1.6145137170229321E-3</v>
      </c>
      <c r="HE61">
        <v>-1.407043735234338E-6</v>
      </c>
      <c r="HF61">
        <v>4.3622850327847239E-10</v>
      </c>
      <c r="HG61">
        <v>0.47167999999999211</v>
      </c>
      <c r="HH61">
        <v>0</v>
      </c>
      <c r="HI61">
        <v>0</v>
      </c>
      <c r="HJ61">
        <v>0</v>
      </c>
      <c r="HK61">
        <v>2</v>
      </c>
      <c r="HL61">
        <v>2094</v>
      </c>
      <c r="HM61">
        <v>1</v>
      </c>
      <c r="HN61">
        <v>26</v>
      </c>
      <c r="HO61">
        <v>0.8</v>
      </c>
      <c r="HP61">
        <v>0.7</v>
      </c>
      <c r="HQ61">
        <v>2.2656200000000002</v>
      </c>
      <c r="HR61">
        <v>2.5903299999999998</v>
      </c>
      <c r="HS61">
        <v>1.4978</v>
      </c>
      <c r="HT61">
        <v>2.2961399999999998</v>
      </c>
      <c r="HU61">
        <v>1.49902</v>
      </c>
      <c r="HV61">
        <v>2.4267599999999998</v>
      </c>
      <c r="HW61">
        <v>48.856900000000003</v>
      </c>
      <c r="HX61">
        <v>23.903600000000001</v>
      </c>
      <c r="HY61">
        <v>18</v>
      </c>
      <c r="HZ61">
        <v>506.74700000000001</v>
      </c>
      <c r="IA61">
        <v>453.517</v>
      </c>
      <c r="IB61">
        <v>32.605899999999998</v>
      </c>
      <c r="IC61">
        <v>35.088700000000003</v>
      </c>
      <c r="ID61">
        <v>30.000900000000001</v>
      </c>
      <c r="IE61">
        <v>34.9467</v>
      </c>
      <c r="IF61">
        <v>34.857500000000002</v>
      </c>
      <c r="IG61">
        <v>45.340299999999999</v>
      </c>
      <c r="IH61">
        <v>25.2362</v>
      </c>
      <c r="II61">
        <v>37.6477</v>
      </c>
      <c r="IJ61">
        <v>32.5443</v>
      </c>
      <c r="IK61">
        <v>1000</v>
      </c>
      <c r="IL61">
        <v>32.032899999999998</v>
      </c>
      <c r="IM61">
        <v>99.257400000000004</v>
      </c>
      <c r="IN61">
        <v>100.285</v>
      </c>
    </row>
    <row r="62" spans="1:248" x14ac:dyDescent="0.3">
      <c r="A62">
        <v>46</v>
      </c>
      <c r="B62">
        <v>1658422042.5999999</v>
      </c>
      <c r="C62">
        <v>7133</v>
      </c>
      <c r="D62" t="s">
        <v>611</v>
      </c>
      <c r="E62" t="s">
        <v>612</v>
      </c>
      <c r="F62" t="s">
        <v>374</v>
      </c>
      <c r="G62" t="s">
        <v>546</v>
      </c>
      <c r="H62" t="s">
        <v>376</v>
      </c>
      <c r="I62" t="s">
        <v>465</v>
      </c>
      <c r="J62" t="s">
        <v>378</v>
      </c>
      <c r="K62">
        <f t="shared" si="0"/>
        <v>3.4356859578851662</v>
      </c>
      <c r="L62">
        <v>1658422042.5999999</v>
      </c>
      <c r="M62">
        <f t="shared" si="1"/>
        <v>6.7947651593909105E-3</v>
      </c>
      <c r="N62">
        <f t="shared" si="2"/>
        <v>6.7947651593909102</v>
      </c>
      <c r="O62">
        <f t="shared" si="3"/>
        <v>54.983343907882734</v>
      </c>
      <c r="P62">
        <f t="shared" si="4"/>
        <v>1124.9100000000001</v>
      </c>
      <c r="Q62">
        <f t="shared" si="5"/>
        <v>913.21034604855322</v>
      </c>
      <c r="R62">
        <f t="shared" si="6"/>
        <v>90.307663348052174</v>
      </c>
      <c r="S62">
        <f t="shared" si="7"/>
        <v>111.24270987120002</v>
      </c>
      <c r="T62">
        <f t="shared" si="8"/>
        <v>0.50643351226842537</v>
      </c>
      <c r="U62">
        <f>IF(LEFT(BW62,1)&lt;&gt;"0",IF(LEFT(BW62,1)="1",3,#REF!),$D$5+$E$5*(CM62*CF62/($K$5*1000))+$F$5*(CM62*CF62/($K$5*1000))*MAX(MIN(BU62,$J$5),$I$5)*MAX(MIN(BU62,$J$5),$I$5)+$G$5*MAX(MIN(BU62,$J$5),$I$5)*(CM62*CF62/($K$5*1000))+$H$5*(CM62*CF62/($K$5*1000))*(CM62*CF62/($K$5*1000)))</f>
        <v>2.9062696291863785</v>
      </c>
      <c r="V62">
        <f t="shared" si="9"/>
        <v>0.46202683803157613</v>
      </c>
      <c r="W62">
        <f t="shared" si="10"/>
        <v>0.29243136354426669</v>
      </c>
      <c r="X62">
        <f t="shared" si="11"/>
        <v>289.5622622922391</v>
      </c>
      <c r="Y62">
        <f t="shared" si="12"/>
        <v>34.749802515440543</v>
      </c>
      <c r="Z62">
        <f t="shared" si="13"/>
        <v>33.9056</v>
      </c>
      <c r="AA62">
        <f t="shared" si="14"/>
        <v>5.3149399707018521</v>
      </c>
      <c r="AB62">
        <f t="shared" si="15"/>
        <v>70.291059368081051</v>
      </c>
      <c r="AC62">
        <f t="shared" si="16"/>
        <v>3.9285860755440005</v>
      </c>
      <c r="AD62">
        <f t="shared" si="17"/>
        <v>5.5890266996430542</v>
      </c>
      <c r="AE62">
        <f t="shared" si="18"/>
        <v>1.3863538951578516</v>
      </c>
      <c r="AF62">
        <f t="shared" si="19"/>
        <v>-299.64914352913917</v>
      </c>
      <c r="AG62">
        <f t="shared" si="20"/>
        <v>141.60992209517099</v>
      </c>
      <c r="AH62">
        <f t="shared" si="21"/>
        <v>11.308405473216659</v>
      </c>
      <c r="AI62">
        <f t="shared" si="22"/>
        <v>142.8314463314876</v>
      </c>
      <c r="AJ62">
        <v>0</v>
      </c>
      <c r="AK62">
        <v>0</v>
      </c>
      <c r="AL62">
        <f t="shared" si="23"/>
        <v>1</v>
      </c>
      <c r="AM62">
        <f t="shared" si="24"/>
        <v>0</v>
      </c>
      <c r="AN62">
        <f t="shared" si="25"/>
        <v>50857.105062476716</v>
      </c>
      <c r="AO62" t="s">
        <v>379</v>
      </c>
      <c r="AP62">
        <v>10238.9</v>
      </c>
      <c r="AQ62">
        <v>302.21199999999999</v>
      </c>
      <c r="AR62">
        <v>4052.3</v>
      </c>
      <c r="AS62">
        <f t="shared" si="26"/>
        <v>0.92542210596451402</v>
      </c>
      <c r="AT62">
        <v>-0.32343011824092421</v>
      </c>
      <c r="AU62" t="s">
        <v>613</v>
      </c>
      <c r="AV62">
        <v>10334.799999999999</v>
      </c>
      <c r="AW62">
        <v>1055.5732</v>
      </c>
      <c r="AX62">
        <v>1843.62</v>
      </c>
      <c r="AY62">
        <f t="shared" si="27"/>
        <v>0.42744535207906176</v>
      </c>
      <c r="AZ62">
        <v>0.5</v>
      </c>
      <c r="BA62">
        <f t="shared" si="28"/>
        <v>1513.1598001514192</v>
      </c>
      <c r="BB62">
        <f t="shared" si="29"/>
        <v>54.983343907882734</v>
      </c>
      <c r="BC62">
        <f t="shared" si="30"/>
        <v>323.39656176380305</v>
      </c>
      <c r="BD62">
        <f t="shared" si="31"/>
        <v>3.6550517678694085E-2</v>
      </c>
      <c r="BE62">
        <f t="shared" si="32"/>
        <v>1.198012605634567</v>
      </c>
      <c r="BF62">
        <f t="shared" si="33"/>
        <v>277.42535987988293</v>
      </c>
      <c r="BG62" t="s">
        <v>614</v>
      </c>
      <c r="BH62">
        <v>704.42</v>
      </c>
      <c r="BI62">
        <f t="shared" si="34"/>
        <v>704.42</v>
      </c>
      <c r="BJ62">
        <f t="shared" si="35"/>
        <v>0.61791475466744772</v>
      </c>
      <c r="BK62">
        <f t="shared" si="36"/>
        <v>0.69175456460674156</v>
      </c>
      <c r="BL62">
        <f t="shared" si="37"/>
        <v>0.65972496027336713</v>
      </c>
      <c r="BM62">
        <f t="shared" si="38"/>
        <v>0.51125127156469918</v>
      </c>
      <c r="BN62">
        <f t="shared" si="39"/>
        <v>0.58896751222904642</v>
      </c>
      <c r="BO62">
        <f t="shared" si="40"/>
        <v>0.46163141542460612</v>
      </c>
      <c r="BP62">
        <f t="shared" si="41"/>
        <v>0.53836858457539383</v>
      </c>
      <c r="BQ62">
        <f t="shared" si="42"/>
        <v>1799.97</v>
      </c>
      <c r="BR62">
        <f t="shared" si="43"/>
        <v>1513.1598001514192</v>
      </c>
      <c r="BS62">
        <f t="shared" si="44"/>
        <v>0.84065834438986164</v>
      </c>
      <c r="BT62">
        <f t="shared" si="45"/>
        <v>0.16087060467243292</v>
      </c>
      <c r="BU62">
        <v>6</v>
      </c>
      <c r="BV62">
        <v>0.5</v>
      </c>
      <c r="BW62" t="s">
        <v>382</v>
      </c>
      <c r="BX62">
        <v>1658422042.5999999</v>
      </c>
      <c r="BY62">
        <v>1124.9100000000001</v>
      </c>
      <c r="BZ62">
        <v>1200.02</v>
      </c>
      <c r="CA62">
        <v>39.726700000000001</v>
      </c>
      <c r="CB62">
        <v>31.901299999999999</v>
      </c>
      <c r="CC62">
        <v>1126.72</v>
      </c>
      <c r="CD62">
        <v>39.262900000000002</v>
      </c>
      <c r="CE62">
        <v>500.28100000000001</v>
      </c>
      <c r="CF62">
        <v>98.79</v>
      </c>
      <c r="CG62">
        <v>0.10032000000000001</v>
      </c>
      <c r="CH62">
        <v>34.809399999999997</v>
      </c>
      <c r="CI62">
        <v>33.9056</v>
      </c>
      <c r="CJ62">
        <v>999.9</v>
      </c>
      <c r="CK62">
        <v>0</v>
      </c>
      <c r="CL62">
        <v>0</v>
      </c>
      <c r="CM62">
        <v>9988.75</v>
      </c>
      <c r="CN62">
        <v>0</v>
      </c>
      <c r="CO62">
        <v>1.91117E-3</v>
      </c>
      <c r="CP62">
        <v>-75.105999999999995</v>
      </c>
      <c r="CQ62">
        <v>1171.45</v>
      </c>
      <c r="CR62">
        <v>1239.56</v>
      </c>
      <c r="CS62">
        <v>7.8254700000000001</v>
      </c>
      <c r="CT62">
        <v>1200.02</v>
      </c>
      <c r="CU62">
        <v>31.901299999999999</v>
      </c>
      <c r="CV62">
        <v>3.9245999999999999</v>
      </c>
      <c r="CW62">
        <v>3.1515300000000002</v>
      </c>
      <c r="CX62">
        <v>28.577999999999999</v>
      </c>
      <c r="CY62">
        <v>24.850899999999999</v>
      </c>
      <c r="CZ62">
        <v>1799.97</v>
      </c>
      <c r="DA62">
        <v>0.97799599999999998</v>
      </c>
      <c r="DB62">
        <v>2.20038E-2</v>
      </c>
      <c r="DC62">
        <v>0</v>
      </c>
      <c r="DD62">
        <v>1054.58</v>
      </c>
      <c r="DE62">
        <v>4.9997699999999998</v>
      </c>
      <c r="DF62">
        <v>21495.9</v>
      </c>
      <c r="DG62">
        <v>15784.2</v>
      </c>
      <c r="DH62">
        <v>45.311999999999998</v>
      </c>
      <c r="DI62">
        <v>46.311999999999998</v>
      </c>
      <c r="DJ62">
        <v>45</v>
      </c>
      <c r="DK62">
        <v>45.186999999999998</v>
      </c>
      <c r="DL62">
        <v>46.375</v>
      </c>
      <c r="DM62">
        <v>1755.47</v>
      </c>
      <c r="DN62">
        <v>39.5</v>
      </c>
      <c r="DO62">
        <v>0</v>
      </c>
      <c r="DP62">
        <v>116.69999980926509</v>
      </c>
      <c r="DQ62">
        <v>0</v>
      </c>
      <c r="DR62">
        <v>1055.5732</v>
      </c>
      <c r="DS62">
        <v>-8.2392307691686124</v>
      </c>
      <c r="DT62">
        <v>-212.98461474877971</v>
      </c>
      <c r="DU62">
        <v>21516.788</v>
      </c>
      <c r="DV62">
        <v>15</v>
      </c>
      <c r="DW62">
        <v>1658421999.0999999</v>
      </c>
      <c r="DX62" t="s">
        <v>615</v>
      </c>
      <c r="DY62">
        <v>1658421996.5999999</v>
      </c>
      <c r="DZ62">
        <v>1658421999.0999999</v>
      </c>
      <c r="EA62">
        <v>48</v>
      </c>
      <c r="EB62">
        <v>-0.436</v>
      </c>
      <c r="EC62">
        <v>-8.0000000000000002E-3</v>
      </c>
      <c r="ED62">
        <v>-1.796</v>
      </c>
      <c r="EE62">
        <v>0.46400000000000002</v>
      </c>
      <c r="EF62">
        <v>1200</v>
      </c>
      <c r="EG62">
        <v>32</v>
      </c>
      <c r="EH62">
        <v>0.08</v>
      </c>
      <c r="EI62">
        <v>0.01</v>
      </c>
      <c r="EJ62">
        <v>55.02367638201919</v>
      </c>
      <c r="EK62">
        <v>-0.7337764067616388</v>
      </c>
      <c r="EL62">
        <v>0.15849819067031001</v>
      </c>
      <c r="EM62">
        <v>1</v>
      </c>
      <c r="EN62">
        <v>0.511529086063641</v>
      </c>
      <c r="EO62">
        <v>-2.071180959806404E-2</v>
      </c>
      <c r="EP62">
        <v>3.807090171473453E-3</v>
      </c>
      <c r="EQ62">
        <v>1</v>
      </c>
      <c r="ER62">
        <v>2</v>
      </c>
      <c r="ES62">
        <v>2</v>
      </c>
      <c r="ET62" t="s">
        <v>384</v>
      </c>
      <c r="EU62">
        <v>2.9611999999999998</v>
      </c>
      <c r="EV62">
        <v>2.6994799999999999</v>
      </c>
      <c r="EW62">
        <v>0.196989</v>
      </c>
      <c r="EX62">
        <v>0.20289299999999999</v>
      </c>
      <c r="EY62">
        <v>0.15953999999999999</v>
      </c>
      <c r="EZ62">
        <v>0.133246</v>
      </c>
      <c r="FA62">
        <v>27174.400000000001</v>
      </c>
      <c r="FB62">
        <v>17371.599999999999</v>
      </c>
      <c r="FC62">
        <v>31787.5</v>
      </c>
      <c r="FD62">
        <v>24937.5</v>
      </c>
      <c r="FE62">
        <v>36952.9</v>
      </c>
      <c r="FF62">
        <v>37508.699999999997</v>
      </c>
      <c r="FG62">
        <v>45652.2</v>
      </c>
      <c r="FH62">
        <v>45286.7</v>
      </c>
      <c r="FI62">
        <v>1.90605</v>
      </c>
      <c r="FJ62">
        <v>1.7663500000000001</v>
      </c>
      <c r="FK62">
        <v>3.01376E-2</v>
      </c>
      <c r="FL62">
        <v>0</v>
      </c>
      <c r="FM62">
        <v>33.417999999999999</v>
      </c>
      <c r="FN62">
        <v>999.9</v>
      </c>
      <c r="FO62">
        <v>38.5</v>
      </c>
      <c r="FP62">
        <v>45.6</v>
      </c>
      <c r="FQ62">
        <v>38.74</v>
      </c>
      <c r="FR62">
        <v>64.569500000000005</v>
      </c>
      <c r="FS62">
        <v>17.5641</v>
      </c>
      <c r="FT62">
        <v>1</v>
      </c>
      <c r="FU62">
        <v>0.64371400000000001</v>
      </c>
      <c r="FV62">
        <v>0.20818600000000001</v>
      </c>
      <c r="FW62">
        <v>20.224699999999999</v>
      </c>
      <c r="FX62">
        <v>5.2330100000000002</v>
      </c>
      <c r="FY62">
        <v>11.956</v>
      </c>
      <c r="FZ62">
        <v>4.9856499999999997</v>
      </c>
      <c r="GA62">
        <v>3.28993</v>
      </c>
      <c r="GB62">
        <v>4379.2</v>
      </c>
      <c r="GC62">
        <v>9999</v>
      </c>
      <c r="GD62">
        <v>9999</v>
      </c>
      <c r="GE62">
        <v>63.1</v>
      </c>
      <c r="GF62">
        <v>1.8669500000000001</v>
      </c>
      <c r="GG62">
        <v>1.86921</v>
      </c>
      <c r="GH62">
        <v>1.8669199999999999</v>
      </c>
      <c r="GI62">
        <v>1.8672599999999999</v>
      </c>
      <c r="GJ62">
        <v>1.86249</v>
      </c>
      <c r="GK62">
        <v>1.8652299999999999</v>
      </c>
      <c r="GL62">
        <v>1.8685099999999999</v>
      </c>
      <c r="GM62">
        <v>1.8688899999999999</v>
      </c>
      <c r="GN62">
        <v>5</v>
      </c>
      <c r="GO62">
        <v>0</v>
      </c>
      <c r="GP62">
        <v>0</v>
      </c>
      <c r="GQ62">
        <v>0</v>
      </c>
      <c r="GR62" t="s">
        <v>385</v>
      </c>
      <c r="GS62" t="s">
        <v>386</v>
      </c>
      <c r="GT62" t="s">
        <v>387</v>
      </c>
      <c r="GU62" t="s">
        <v>387</v>
      </c>
      <c r="GV62" t="s">
        <v>387</v>
      </c>
      <c r="GW62" t="s">
        <v>387</v>
      </c>
      <c r="GX62">
        <v>0</v>
      </c>
      <c r="GY62">
        <v>100</v>
      </c>
      <c r="GZ62">
        <v>100</v>
      </c>
      <c r="HA62">
        <v>-1.81</v>
      </c>
      <c r="HB62">
        <v>0.46379999999999999</v>
      </c>
      <c r="HC62">
        <v>-2.461055567469066</v>
      </c>
      <c r="HD62">
        <v>1.6145137170229321E-3</v>
      </c>
      <c r="HE62">
        <v>-1.407043735234338E-6</v>
      </c>
      <c r="HF62">
        <v>4.3622850327847239E-10</v>
      </c>
      <c r="HG62">
        <v>0.46382999999999802</v>
      </c>
      <c r="HH62">
        <v>0</v>
      </c>
      <c r="HI62">
        <v>0</v>
      </c>
      <c r="HJ62">
        <v>0</v>
      </c>
      <c r="HK62">
        <v>2</v>
      </c>
      <c r="HL62">
        <v>2094</v>
      </c>
      <c r="HM62">
        <v>1</v>
      </c>
      <c r="HN62">
        <v>26</v>
      </c>
      <c r="HO62">
        <v>0.8</v>
      </c>
      <c r="HP62">
        <v>0.7</v>
      </c>
      <c r="HQ62">
        <v>2.6293899999999999</v>
      </c>
      <c r="HR62">
        <v>2.6037599999999999</v>
      </c>
      <c r="HS62">
        <v>1.4978</v>
      </c>
      <c r="HT62">
        <v>2.2961399999999998</v>
      </c>
      <c r="HU62">
        <v>1.49902</v>
      </c>
      <c r="HV62">
        <v>2.4072300000000002</v>
      </c>
      <c r="HW62">
        <v>49.012700000000002</v>
      </c>
      <c r="HX62">
        <v>23.903600000000001</v>
      </c>
      <c r="HY62">
        <v>18</v>
      </c>
      <c r="HZ62">
        <v>506.57900000000001</v>
      </c>
      <c r="IA62">
        <v>452.75</v>
      </c>
      <c r="IB62">
        <v>32.891800000000003</v>
      </c>
      <c r="IC62">
        <v>35.2943</v>
      </c>
      <c r="ID62">
        <v>30.000299999999999</v>
      </c>
      <c r="IE62">
        <v>35.126399999999997</v>
      </c>
      <c r="IF62">
        <v>35.024900000000002</v>
      </c>
      <c r="IG62">
        <v>52.601599999999998</v>
      </c>
      <c r="IH62">
        <v>25.7056</v>
      </c>
      <c r="II62">
        <v>37.764000000000003</v>
      </c>
      <c r="IJ62">
        <v>32.9221</v>
      </c>
      <c r="IK62">
        <v>1200</v>
      </c>
      <c r="IL62">
        <v>31.964500000000001</v>
      </c>
      <c r="IM62">
        <v>99.213300000000004</v>
      </c>
      <c r="IN62">
        <v>100.25</v>
      </c>
    </row>
    <row r="63" spans="1:248" x14ac:dyDescent="0.3">
      <c r="A63">
        <v>47</v>
      </c>
      <c r="B63">
        <v>1658422177.5999999</v>
      </c>
      <c r="C63">
        <v>7268</v>
      </c>
      <c r="D63" t="s">
        <v>616</v>
      </c>
      <c r="E63" t="s">
        <v>617</v>
      </c>
      <c r="F63" t="s">
        <v>374</v>
      </c>
      <c r="G63" t="s">
        <v>546</v>
      </c>
      <c r="H63" t="s">
        <v>376</v>
      </c>
      <c r="I63" t="s">
        <v>465</v>
      </c>
      <c r="J63" t="s">
        <v>378</v>
      </c>
      <c r="K63">
        <f t="shared" si="0"/>
        <v>2.6979351847490256</v>
      </c>
      <c r="L63">
        <v>1658422177.5999999</v>
      </c>
      <c r="M63">
        <f t="shared" si="1"/>
        <v>6.5866401359089069E-3</v>
      </c>
      <c r="N63">
        <f t="shared" si="2"/>
        <v>6.5866401359089073</v>
      </c>
      <c r="O63">
        <f t="shared" si="3"/>
        <v>54.88549933341784</v>
      </c>
      <c r="P63">
        <f t="shared" si="4"/>
        <v>1422.88</v>
      </c>
      <c r="Q63">
        <f t="shared" si="5"/>
        <v>1196.4322427525412</v>
      </c>
      <c r="R63">
        <f t="shared" si="6"/>
        <v>118.30667880969862</v>
      </c>
      <c r="S63">
        <f t="shared" si="7"/>
        <v>140.698487661504</v>
      </c>
      <c r="T63">
        <f t="shared" si="8"/>
        <v>0.48407022391609728</v>
      </c>
      <c r="U63">
        <f>IF(LEFT(BW63,1)&lt;&gt;"0",IF(LEFT(BW63,1)="1",3,#REF!),$D$5+$E$5*(CM63*CF63/($K$5*1000))+$F$5*(CM63*CF63/($K$5*1000))*MAX(MIN(BU63,$J$5),$I$5)*MAX(MIN(BU63,$J$5),$I$5)+$G$5*MAX(MIN(BU63,$J$5),$I$5)*(CM63*CF63/($K$5*1000))+$H$5*(CM63*CF63/($K$5*1000))*(CM63*CF63/($K$5*1000)))</f>
        <v>2.9083236818271292</v>
      </c>
      <c r="V63">
        <f t="shared" si="9"/>
        <v>0.44335618789797698</v>
      </c>
      <c r="W63">
        <f t="shared" si="10"/>
        <v>0.28046969278352729</v>
      </c>
      <c r="X63">
        <f t="shared" si="11"/>
        <v>289.60374558805421</v>
      </c>
      <c r="Y63">
        <f t="shared" si="12"/>
        <v>34.911580652321454</v>
      </c>
      <c r="Z63">
        <f t="shared" si="13"/>
        <v>33.965200000000003</v>
      </c>
      <c r="AA63">
        <f t="shared" si="14"/>
        <v>5.3326472235820477</v>
      </c>
      <c r="AB63">
        <f t="shared" si="15"/>
        <v>69.942663586889537</v>
      </c>
      <c r="AC63">
        <f t="shared" si="16"/>
        <v>3.9324341310688795</v>
      </c>
      <c r="AD63">
        <f t="shared" si="17"/>
        <v>5.6223682791028251</v>
      </c>
      <c r="AE63">
        <f t="shared" si="18"/>
        <v>1.4002130925131682</v>
      </c>
      <c r="AF63">
        <f t="shared" si="19"/>
        <v>-290.47082999358281</v>
      </c>
      <c r="AG63">
        <f t="shared" si="20"/>
        <v>149.18905933743233</v>
      </c>
      <c r="AH63">
        <f t="shared" si="21"/>
        <v>11.914933535260044</v>
      </c>
      <c r="AI63">
        <f t="shared" si="22"/>
        <v>160.23690846716377</v>
      </c>
      <c r="AJ63">
        <v>0</v>
      </c>
      <c r="AK63">
        <v>0</v>
      </c>
      <c r="AL63">
        <f t="shared" si="23"/>
        <v>1</v>
      </c>
      <c r="AM63">
        <f t="shared" si="24"/>
        <v>0</v>
      </c>
      <c r="AN63">
        <f t="shared" si="25"/>
        <v>50896.61020872098</v>
      </c>
      <c r="AO63" t="s">
        <v>379</v>
      </c>
      <c r="AP63">
        <v>10238.9</v>
      </c>
      <c r="AQ63">
        <v>302.21199999999999</v>
      </c>
      <c r="AR63">
        <v>4052.3</v>
      </c>
      <c r="AS63">
        <f t="shared" si="26"/>
        <v>0.92542210596451402</v>
      </c>
      <c r="AT63">
        <v>-0.32343011824092421</v>
      </c>
      <c r="AU63" t="s">
        <v>618</v>
      </c>
      <c r="AV63">
        <v>10334.200000000001</v>
      </c>
      <c r="AW63">
        <v>1007.3516</v>
      </c>
      <c r="AX63">
        <v>1734.25</v>
      </c>
      <c r="AY63">
        <f t="shared" si="27"/>
        <v>0.41914279948104372</v>
      </c>
      <c r="AZ63">
        <v>0.5</v>
      </c>
      <c r="BA63">
        <f t="shared" si="28"/>
        <v>1513.3781935689401</v>
      </c>
      <c r="BB63">
        <f t="shared" si="29"/>
        <v>54.88549933341784</v>
      </c>
      <c r="BC63">
        <f t="shared" si="30"/>
        <v>317.16078636302524</v>
      </c>
      <c r="BD63">
        <f t="shared" si="31"/>
        <v>3.6480590037749734E-2</v>
      </c>
      <c r="BE63">
        <f t="shared" si="32"/>
        <v>1.3366296670030273</v>
      </c>
      <c r="BF63">
        <f t="shared" si="33"/>
        <v>274.81737277498826</v>
      </c>
      <c r="BG63" t="s">
        <v>619</v>
      </c>
      <c r="BH63">
        <v>687.27</v>
      </c>
      <c r="BI63">
        <f t="shared" si="34"/>
        <v>687.27</v>
      </c>
      <c r="BJ63">
        <f t="shared" si="35"/>
        <v>0.60370765460573739</v>
      </c>
      <c r="BK63">
        <f t="shared" si="36"/>
        <v>0.69428107509216985</v>
      </c>
      <c r="BL63">
        <f t="shared" si="37"/>
        <v>0.68886458664558714</v>
      </c>
      <c r="BM63">
        <f t="shared" si="38"/>
        <v>0.50759714476850482</v>
      </c>
      <c r="BN63">
        <f t="shared" si="39"/>
        <v>0.61813216116528469</v>
      </c>
      <c r="BO63">
        <f t="shared" si="40"/>
        <v>0.4736762759681879</v>
      </c>
      <c r="BP63">
        <f t="shared" si="41"/>
        <v>0.52632372403181216</v>
      </c>
      <c r="BQ63">
        <f t="shared" si="42"/>
        <v>1800.23</v>
      </c>
      <c r="BR63">
        <f t="shared" si="43"/>
        <v>1513.3781935689401</v>
      </c>
      <c r="BS63">
        <f t="shared" si="44"/>
        <v>0.84065824565135572</v>
      </c>
      <c r="BT63">
        <f t="shared" si="45"/>
        <v>0.16087041410711642</v>
      </c>
      <c r="BU63">
        <v>6</v>
      </c>
      <c r="BV63">
        <v>0.5</v>
      </c>
      <c r="BW63" t="s">
        <v>382</v>
      </c>
      <c r="BX63">
        <v>1658422177.5999999</v>
      </c>
      <c r="BY63">
        <v>1422.88</v>
      </c>
      <c r="BZ63">
        <v>1499.95</v>
      </c>
      <c r="CA63">
        <v>39.768599999999999</v>
      </c>
      <c r="CB63">
        <v>32.1828</v>
      </c>
      <c r="CC63">
        <v>1424.62</v>
      </c>
      <c r="CD63">
        <v>39.3185</v>
      </c>
      <c r="CE63">
        <v>500.25299999999999</v>
      </c>
      <c r="CF63">
        <v>98.783100000000005</v>
      </c>
      <c r="CG63">
        <v>9.9790799999999999E-2</v>
      </c>
      <c r="CH63">
        <v>34.916699999999999</v>
      </c>
      <c r="CI63">
        <v>33.965200000000003</v>
      </c>
      <c r="CJ63">
        <v>999.9</v>
      </c>
      <c r="CK63">
        <v>0</v>
      </c>
      <c r="CL63">
        <v>0</v>
      </c>
      <c r="CM63">
        <v>10001.200000000001</v>
      </c>
      <c r="CN63">
        <v>0</v>
      </c>
      <c r="CO63">
        <v>1.91117E-3</v>
      </c>
      <c r="CP63">
        <v>-77.071200000000005</v>
      </c>
      <c r="CQ63">
        <v>1481.81</v>
      </c>
      <c r="CR63">
        <v>1549.83</v>
      </c>
      <c r="CS63">
        <v>7.5857400000000004</v>
      </c>
      <c r="CT63">
        <v>1499.95</v>
      </c>
      <c r="CU63">
        <v>32.1828</v>
      </c>
      <c r="CV63">
        <v>3.9284599999999998</v>
      </c>
      <c r="CW63">
        <v>3.1791200000000002</v>
      </c>
      <c r="CX63">
        <v>28.594899999999999</v>
      </c>
      <c r="CY63">
        <v>24.9971</v>
      </c>
      <c r="CZ63">
        <v>1800.23</v>
      </c>
      <c r="DA63">
        <v>0.97799999999999998</v>
      </c>
      <c r="DB63">
        <v>2.2000100000000002E-2</v>
      </c>
      <c r="DC63">
        <v>0</v>
      </c>
      <c r="DD63">
        <v>1006.39</v>
      </c>
      <c r="DE63">
        <v>4.9997699999999998</v>
      </c>
      <c r="DF63">
        <v>20677.900000000001</v>
      </c>
      <c r="DG63">
        <v>15786.5</v>
      </c>
      <c r="DH63">
        <v>45.25</v>
      </c>
      <c r="DI63">
        <v>46.25</v>
      </c>
      <c r="DJ63">
        <v>45</v>
      </c>
      <c r="DK63">
        <v>45.061999999999998</v>
      </c>
      <c r="DL63">
        <v>46.311999999999998</v>
      </c>
      <c r="DM63">
        <v>1755.74</v>
      </c>
      <c r="DN63">
        <v>39.5</v>
      </c>
      <c r="DO63">
        <v>0</v>
      </c>
      <c r="DP63">
        <v>134.5999999046326</v>
      </c>
      <c r="DQ63">
        <v>0</v>
      </c>
      <c r="DR63">
        <v>1007.3516</v>
      </c>
      <c r="DS63">
        <v>-13.120769256693601</v>
      </c>
      <c r="DT63">
        <v>-259.63846176779401</v>
      </c>
      <c r="DU63">
        <v>20700.403999999999</v>
      </c>
      <c r="DV63">
        <v>15</v>
      </c>
      <c r="DW63">
        <v>1658422128.5999999</v>
      </c>
      <c r="DX63" t="s">
        <v>620</v>
      </c>
      <c r="DY63">
        <v>1658422128.5999999</v>
      </c>
      <c r="DZ63">
        <v>1658422125.0999999</v>
      </c>
      <c r="EA63">
        <v>49</v>
      </c>
      <c r="EB63">
        <v>1.7999999999999999E-2</v>
      </c>
      <c r="EC63">
        <v>-1.4E-2</v>
      </c>
      <c r="ED63">
        <v>-1.714</v>
      </c>
      <c r="EE63">
        <v>0.45</v>
      </c>
      <c r="EF63">
        <v>1501</v>
      </c>
      <c r="EG63">
        <v>32</v>
      </c>
      <c r="EH63">
        <v>0.05</v>
      </c>
      <c r="EI63">
        <v>0.02</v>
      </c>
      <c r="EJ63">
        <v>55.106998462288722</v>
      </c>
      <c r="EK63">
        <v>-0.77123099422111685</v>
      </c>
      <c r="EL63">
        <v>0.1859107322255989</v>
      </c>
      <c r="EM63">
        <v>1</v>
      </c>
      <c r="EN63">
        <v>0.48951910387787728</v>
      </c>
      <c r="EO63">
        <v>-1.9579263363771471E-2</v>
      </c>
      <c r="EP63">
        <v>2.9278309515744132E-3</v>
      </c>
      <c r="EQ63">
        <v>1</v>
      </c>
      <c r="ER63">
        <v>2</v>
      </c>
      <c r="ES63">
        <v>2</v>
      </c>
      <c r="ET63" t="s">
        <v>384</v>
      </c>
      <c r="EU63">
        <v>2.9610500000000002</v>
      </c>
      <c r="EV63">
        <v>2.6990500000000002</v>
      </c>
      <c r="EW63">
        <v>0.22795299999999999</v>
      </c>
      <c r="EX63">
        <v>0.232711</v>
      </c>
      <c r="EY63">
        <v>0.15964400000000001</v>
      </c>
      <c r="EZ63">
        <v>0.13399800000000001</v>
      </c>
      <c r="FA63">
        <v>26117.7</v>
      </c>
      <c r="FB63">
        <v>16715.7</v>
      </c>
      <c r="FC63">
        <v>31782.5</v>
      </c>
      <c r="FD63">
        <v>24933.3</v>
      </c>
      <c r="FE63">
        <v>36944</v>
      </c>
      <c r="FF63">
        <v>37471.300000000003</v>
      </c>
      <c r="FG63">
        <v>45646.2</v>
      </c>
      <c r="FH63">
        <v>45280.800000000003</v>
      </c>
      <c r="FI63">
        <v>1.9049499999999999</v>
      </c>
      <c r="FJ63">
        <v>1.7665999999999999</v>
      </c>
      <c r="FK63">
        <v>4.9248300000000002E-2</v>
      </c>
      <c r="FL63">
        <v>0</v>
      </c>
      <c r="FM63">
        <v>33.168399999999998</v>
      </c>
      <c r="FN63">
        <v>999.9</v>
      </c>
      <c r="FO63">
        <v>38</v>
      </c>
      <c r="FP63">
        <v>45.7</v>
      </c>
      <c r="FQ63">
        <v>38.436100000000003</v>
      </c>
      <c r="FR63">
        <v>64.149500000000003</v>
      </c>
      <c r="FS63">
        <v>16.9391</v>
      </c>
      <c r="FT63">
        <v>1</v>
      </c>
      <c r="FU63">
        <v>0.64844000000000002</v>
      </c>
      <c r="FV63">
        <v>-8.5898699999999995E-2</v>
      </c>
      <c r="FW63">
        <v>20.225000000000001</v>
      </c>
      <c r="FX63">
        <v>5.2324099999999998</v>
      </c>
      <c r="FY63">
        <v>11.956</v>
      </c>
      <c r="FZ63">
        <v>4.9851999999999999</v>
      </c>
      <c r="GA63">
        <v>3.28993</v>
      </c>
      <c r="GB63">
        <v>4381.8</v>
      </c>
      <c r="GC63">
        <v>9999</v>
      </c>
      <c r="GD63">
        <v>9999</v>
      </c>
      <c r="GE63">
        <v>63.1</v>
      </c>
      <c r="GF63">
        <v>1.8670100000000001</v>
      </c>
      <c r="GG63">
        <v>1.8692299999999999</v>
      </c>
      <c r="GH63">
        <v>1.86693</v>
      </c>
      <c r="GI63">
        <v>1.8673500000000001</v>
      </c>
      <c r="GJ63">
        <v>1.8625700000000001</v>
      </c>
      <c r="GK63">
        <v>1.8652299999999999</v>
      </c>
      <c r="GL63">
        <v>1.8685799999999999</v>
      </c>
      <c r="GM63">
        <v>1.8689100000000001</v>
      </c>
      <c r="GN63">
        <v>5</v>
      </c>
      <c r="GO63">
        <v>0</v>
      </c>
      <c r="GP63">
        <v>0</v>
      </c>
      <c r="GQ63">
        <v>0</v>
      </c>
      <c r="GR63" t="s">
        <v>385</v>
      </c>
      <c r="GS63" t="s">
        <v>386</v>
      </c>
      <c r="GT63" t="s">
        <v>387</v>
      </c>
      <c r="GU63" t="s">
        <v>387</v>
      </c>
      <c r="GV63" t="s">
        <v>387</v>
      </c>
      <c r="GW63" t="s">
        <v>387</v>
      </c>
      <c r="GX63">
        <v>0</v>
      </c>
      <c r="GY63">
        <v>100</v>
      </c>
      <c r="GZ63">
        <v>100</v>
      </c>
      <c r="HA63">
        <v>-1.74</v>
      </c>
      <c r="HB63">
        <v>0.4501</v>
      </c>
      <c r="HC63">
        <v>-2.4427871209103889</v>
      </c>
      <c r="HD63">
        <v>1.6145137170229321E-3</v>
      </c>
      <c r="HE63">
        <v>-1.407043735234338E-6</v>
      </c>
      <c r="HF63">
        <v>4.3622850327847239E-10</v>
      </c>
      <c r="HG63">
        <v>0.45008000000001053</v>
      </c>
      <c r="HH63">
        <v>0</v>
      </c>
      <c r="HI63">
        <v>0</v>
      </c>
      <c r="HJ63">
        <v>0</v>
      </c>
      <c r="HK63">
        <v>2</v>
      </c>
      <c r="HL63">
        <v>2094</v>
      </c>
      <c r="HM63">
        <v>1</v>
      </c>
      <c r="HN63">
        <v>26</v>
      </c>
      <c r="HO63">
        <v>0.8</v>
      </c>
      <c r="HP63">
        <v>0.9</v>
      </c>
      <c r="HQ63">
        <v>3.15063</v>
      </c>
      <c r="HR63">
        <v>2.5903299999999998</v>
      </c>
      <c r="HS63">
        <v>1.4978</v>
      </c>
      <c r="HT63">
        <v>2.2961399999999998</v>
      </c>
      <c r="HU63">
        <v>1.49902</v>
      </c>
      <c r="HV63">
        <v>2.4426299999999999</v>
      </c>
      <c r="HW63">
        <v>49.043999999999997</v>
      </c>
      <c r="HX63">
        <v>23.903600000000001</v>
      </c>
      <c r="HY63">
        <v>18</v>
      </c>
      <c r="HZ63">
        <v>506.59500000000003</v>
      </c>
      <c r="IA63">
        <v>453.58600000000001</v>
      </c>
      <c r="IB63">
        <v>33.628900000000002</v>
      </c>
      <c r="IC63">
        <v>35.367199999999997</v>
      </c>
      <c r="ID63">
        <v>30.0002</v>
      </c>
      <c r="IE63">
        <v>35.226799999999997</v>
      </c>
      <c r="IF63">
        <v>35.124699999999997</v>
      </c>
      <c r="IG63">
        <v>63.042099999999998</v>
      </c>
      <c r="IH63">
        <v>23.6874</v>
      </c>
      <c r="II63">
        <v>37.999400000000001</v>
      </c>
      <c r="IJ63">
        <v>33.649000000000001</v>
      </c>
      <c r="IK63">
        <v>1500</v>
      </c>
      <c r="IL63">
        <v>32.3001</v>
      </c>
      <c r="IM63">
        <v>99.199200000000005</v>
      </c>
      <c r="IN63">
        <v>100.236</v>
      </c>
    </row>
    <row r="64" spans="1:248" x14ac:dyDescent="0.3">
      <c r="A64">
        <v>48</v>
      </c>
      <c r="B64">
        <v>1658422311.5999999</v>
      </c>
      <c r="C64">
        <v>7402</v>
      </c>
      <c r="D64" t="s">
        <v>621</v>
      </c>
      <c r="E64" t="s">
        <v>622</v>
      </c>
      <c r="F64" t="s">
        <v>374</v>
      </c>
      <c r="G64" t="s">
        <v>546</v>
      </c>
      <c r="H64" t="s">
        <v>376</v>
      </c>
      <c r="I64" t="s">
        <v>465</v>
      </c>
      <c r="J64" t="s">
        <v>378</v>
      </c>
      <c r="K64">
        <f t="shared" si="0"/>
        <v>2.21534770125119</v>
      </c>
      <c r="L64">
        <v>1658422311.5999999</v>
      </c>
      <c r="M64">
        <f t="shared" si="1"/>
        <v>6.250700541344684E-3</v>
      </c>
      <c r="N64">
        <f t="shared" si="2"/>
        <v>6.2507005413446839</v>
      </c>
      <c r="O64">
        <f t="shared" si="3"/>
        <v>54.487609721693076</v>
      </c>
      <c r="P64">
        <f t="shared" si="4"/>
        <v>1721.59</v>
      </c>
      <c r="Q64">
        <f t="shared" si="5"/>
        <v>1477.9532803431421</v>
      </c>
      <c r="R64">
        <f t="shared" si="6"/>
        <v>146.15234412596274</v>
      </c>
      <c r="S64">
        <f t="shared" si="7"/>
        <v>170.245174506056</v>
      </c>
      <c r="T64">
        <f t="shared" si="8"/>
        <v>0.45478630103922663</v>
      </c>
      <c r="U64">
        <f>IF(LEFT(BW64,1)&lt;&gt;"0",IF(LEFT(BW64,1)="1",3,#REF!),$D$5+$E$5*(CM64*CF64/($K$5*1000))+$F$5*(CM64*CF64/($K$5*1000))*MAX(MIN(BU64,$J$5),$I$5)*MAX(MIN(BU64,$J$5),$I$5)+$G$5*MAX(MIN(BU64,$J$5),$I$5)*(CM64*CF64/($K$5*1000))+$H$5*(CM64*CF64/($K$5*1000))*(CM64*CF64/($K$5*1000)))</f>
        <v>2.9118082185430354</v>
      </c>
      <c r="V64">
        <f t="shared" si="9"/>
        <v>0.41869200685208419</v>
      </c>
      <c r="W64">
        <f t="shared" si="10"/>
        <v>0.2646863053720574</v>
      </c>
      <c r="X64">
        <f t="shared" si="11"/>
        <v>289.58721929213908</v>
      </c>
      <c r="Y64">
        <f t="shared" si="12"/>
        <v>35.016359685701865</v>
      </c>
      <c r="Z64">
        <f t="shared" si="13"/>
        <v>34.010899999999999</v>
      </c>
      <c r="AA64">
        <f t="shared" si="14"/>
        <v>5.3462594932429015</v>
      </c>
      <c r="AB64">
        <f t="shared" si="15"/>
        <v>69.996104958126011</v>
      </c>
      <c r="AC64">
        <f t="shared" si="16"/>
        <v>3.9392565154993604</v>
      </c>
      <c r="AD64">
        <f t="shared" si="17"/>
        <v>5.6278224593439221</v>
      </c>
      <c r="AE64">
        <f t="shared" si="18"/>
        <v>1.4070029777435411</v>
      </c>
      <c r="AF64">
        <f t="shared" si="19"/>
        <v>-275.65589387330056</v>
      </c>
      <c r="AG64">
        <f t="shared" si="20"/>
        <v>144.94093093928208</v>
      </c>
      <c r="AH64">
        <f t="shared" si="21"/>
        <v>11.565369558590945</v>
      </c>
      <c r="AI64">
        <f t="shared" si="22"/>
        <v>170.43762591671154</v>
      </c>
      <c r="AJ64">
        <v>0</v>
      </c>
      <c r="AK64">
        <v>0</v>
      </c>
      <c r="AL64">
        <f t="shared" si="23"/>
        <v>1</v>
      </c>
      <c r="AM64">
        <f t="shared" si="24"/>
        <v>0</v>
      </c>
      <c r="AN64">
        <f t="shared" si="25"/>
        <v>50991.213921463757</v>
      </c>
      <c r="AO64" t="s">
        <v>379</v>
      </c>
      <c r="AP64">
        <v>10238.9</v>
      </c>
      <c r="AQ64">
        <v>302.21199999999999</v>
      </c>
      <c r="AR64">
        <v>4052.3</v>
      </c>
      <c r="AS64">
        <f t="shared" si="26"/>
        <v>0.92542210596451402</v>
      </c>
      <c r="AT64">
        <v>-0.32343011824092421</v>
      </c>
      <c r="AU64" t="s">
        <v>623</v>
      </c>
      <c r="AV64">
        <v>10333.5</v>
      </c>
      <c r="AW64">
        <v>972.66739999999993</v>
      </c>
      <c r="AX64">
        <v>1651.27</v>
      </c>
      <c r="AY64">
        <f t="shared" si="27"/>
        <v>0.41095798991079602</v>
      </c>
      <c r="AZ64">
        <v>0.5</v>
      </c>
      <c r="BA64">
        <f t="shared" si="28"/>
        <v>1513.2939001513673</v>
      </c>
      <c r="BB64">
        <f t="shared" si="29"/>
        <v>54.487609721693076</v>
      </c>
      <c r="BC64">
        <f t="shared" si="30"/>
        <v>310.9501096752374</v>
      </c>
      <c r="BD64">
        <f t="shared" si="31"/>
        <v>3.6219692575547628E-2</v>
      </c>
      <c r="BE64">
        <f t="shared" si="32"/>
        <v>1.4540505186916739</v>
      </c>
      <c r="BF64">
        <f t="shared" si="33"/>
        <v>272.64623529112515</v>
      </c>
      <c r="BG64" t="s">
        <v>624</v>
      </c>
      <c r="BH64">
        <v>671.09</v>
      </c>
      <c r="BI64">
        <f t="shared" si="34"/>
        <v>671.09</v>
      </c>
      <c r="BJ64">
        <f t="shared" si="35"/>
        <v>0.59359159919334814</v>
      </c>
      <c r="BK64">
        <f t="shared" si="36"/>
        <v>0.69232447101552785</v>
      </c>
      <c r="BL64">
        <f t="shared" si="37"/>
        <v>0.7101096944584927</v>
      </c>
      <c r="BM64">
        <f t="shared" si="38"/>
        <v>0.50301958848322315</v>
      </c>
      <c r="BN64">
        <f t="shared" si="39"/>
        <v>0.64025964190706997</v>
      </c>
      <c r="BO64">
        <f t="shared" si="40"/>
        <v>0.47766793587798934</v>
      </c>
      <c r="BP64">
        <f t="shared" si="41"/>
        <v>0.52233206412201061</v>
      </c>
      <c r="BQ64">
        <f t="shared" si="42"/>
        <v>1800.13</v>
      </c>
      <c r="BR64">
        <f t="shared" si="43"/>
        <v>1513.2939001513673</v>
      </c>
      <c r="BS64">
        <f t="shared" si="44"/>
        <v>0.84065811921992706</v>
      </c>
      <c r="BT64">
        <f t="shared" si="45"/>
        <v>0.16087017009445934</v>
      </c>
      <c r="BU64">
        <v>6</v>
      </c>
      <c r="BV64">
        <v>0.5</v>
      </c>
      <c r="BW64" t="s">
        <v>382</v>
      </c>
      <c r="BX64">
        <v>1658422311.5999999</v>
      </c>
      <c r="BY64">
        <v>1721.59</v>
      </c>
      <c r="BZ64">
        <v>1799.85</v>
      </c>
      <c r="CA64">
        <v>39.8354</v>
      </c>
      <c r="CB64">
        <v>32.636899999999997</v>
      </c>
      <c r="CC64">
        <v>1723.5</v>
      </c>
      <c r="CD64">
        <v>39.364100000000001</v>
      </c>
      <c r="CE64">
        <v>500.24599999999998</v>
      </c>
      <c r="CF64">
        <v>98.788600000000002</v>
      </c>
      <c r="CG64">
        <v>9.9738400000000005E-2</v>
      </c>
      <c r="CH64">
        <v>34.934199999999997</v>
      </c>
      <c r="CI64">
        <v>34.010899999999999</v>
      </c>
      <c r="CJ64">
        <v>999.9</v>
      </c>
      <c r="CK64">
        <v>0</v>
      </c>
      <c r="CL64">
        <v>0</v>
      </c>
      <c r="CM64">
        <v>10020.6</v>
      </c>
      <c r="CN64">
        <v>0</v>
      </c>
      <c r="CO64">
        <v>1.91117E-3</v>
      </c>
      <c r="CP64">
        <v>-78.255099999999999</v>
      </c>
      <c r="CQ64">
        <v>1793.02</v>
      </c>
      <c r="CR64">
        <v>1860.57</v>
      </c>
      <c r="CS64">
        <v>7.1984700000000004</v>
      </c>
      <c r="CT64">
        <v>1799.85</v>
      </c>
      <c r="CU64">
        <v>32.636899999999997</v>
      </c>
      <c r="CV64">
        <v>3.9352800000000001</v>
      </c>
      <c r="CW64">
        <v>3.2241599999999999</v>
      </c>
      <c r="CX64">
        <v>28.6248</v>
      </c>
      <c r="CY64">
        <v>25.2332</v>
      </c>
      <c r="CZ64">
        <v>1800.13</v>
      </c>
      <c r="DA64">
        <v>0.97799999999999998</v>
      </c>
      <c r="DB64">
        <v>2.2000100000000002E-2</v>
      </c>
      <c r="DC64">
        <v>0</v>
      </c>
      <c r="DD64">
        <v>971.322</v>
      </c>
      <c r="DE64">
        <v>4.9997699999999998</v>
      </c>
      <c r="DF64">
        <v>20042.3</v>
      </c>
      <c r="DG64">
        <v>15785.6</v>
      </c>
      <c r="DH64">
        <v>45.311999999999998</v>
      </c>
      <c r="DI64">
        <v>46.311999999999998</v>
      </c>
      <c r="DJ64">
        <v>45.061999999999998</v>
      </c>
      <c r="DK64">
        <v>45.186999999999998</v>
      </c>
      <c r="DL64">
        <v>46.375</v>
      </c>
      <c r="DM64">
        <v>1755.64</v>
      </c>
      <c r="DN64">
        <v>39.49</v>
      </c>
      <c r="DO64">
        <v>0</v>
      </c>
      <c r="DP64">
        <v>133.4000000953674</v>
      </c>
      <c r="DQ64">
        <v>0</v>
      </c>
      <c r="DR64">
        <v>972.66739999999993</v>
      </c>
      <c r="DS64">
        <v>-12.04769230482426</v>
      </c>
      <c r="DT64">
        <v>-259.1153835604307</v>
      </c>
      <c r="DU64">
        <v>20048.04</v>
      </c>
      <c r="DV64">
        <v>15</v>
      </c>
      <c r="DW64">
        <v>1658422268.0999999</v>
      </c>
      <c r="DX64" t="s">
        <v>625</v>
      </c>
      <c r="DY64">
        <v>1658422268.0999999</v>
      </c>
      <c r="DZ64">
        <v>1658422264.0999999</v>
      </c>
      <c r="EA64">
        <v>50</v>
      </c>
      <c r="EB64">
        <v>-0.30399999999999999</v>
      </c>
      <c r="EC64">
        <v>2.1000000000000001E-2</v>
      </c>
      <c r="ED64">
        <v>-1.853</v>
      </c>
      <c r="EE64">
        <v>0.47099999999999997</v>
      </c>
      <c r="EF64">
        <v>1800</v>
      </c>
      <c r="EG64">
        <v>32</v>
      </c>
      <c r="EH64">
        <v>7.0000000000000007E-2</v>
      </c>
      <c r="EI64">
        <v>0.01</v>
      </c>
      <c r="EJ64">
        <v>54.564659620160583</v>
      </c>
      <c r="EK64">
        <v>-0.93448616563795051</v>
      </c>
      <c r="EL64">
        <v>0.18853854473396889</v>
      </c>
      <c r="EM64">
        <v>1</v>
      </c>
      <c r="EN64">
        <v>0.46871157091691312</v>
      </c>
      <c r="EO64">
        <v>-6.3901963907212353E-2</v>
      </c>
      <c r="EP64">
        <v>9.5561707580541257E-3</v>
      </c>
      <c r="EQ64">
        <v>1</v>
      </c>
      <c r="ER64">
        <v>2</v>
      </c>
      <c r="ES64">
        <v>2</v>
      </c>
      <c r="ET64" t="s">
        <v>384</v>
      </c>
      <c r="EU64">
        <v>2.96095</v>
      </c>
      <c r="EV64">
        <v>2.6991499999999999</v>
      </c>
      <c r="EW64">
        <v>0.25558599999999998</v>
      </c>
      <c r="EX64">
        <v>0.25928699999999999</v>
      </c>
      <c r="EY64">
        <v>0.15975</v>
      </c>
      <c r="EZ64">
        <v>0.13524900000000001</v>
      </c>
      <c r="FA64">
        <v>25173.8</v>
      </c>
      <c r="FB64">
        <v>16131.6</v>
      </c>
      <c r="FC64">
        <v>31777.8</v>
      </c>
      <c r="FD64">
        <v>24930.7</v>
      </c>
      <c r="FE64">
        <v>36935.1</v>
      </c>
      <c r="FF64">
        <v>37413.1</v>
      </c>
      <c r="FG64">
        <v>45640.2</v>
      </c>
      <c r="FH64">
        <v>45275.7</v>
      </c>
      <c r="FI64">
        <v>1.9039200000000001</v>
      </c>
      <c r="FJ64">
        <v>1.7675799999999999</v>
      </c>
      <c r="FK64">
        <v>4.7981700000000002E-2</v>
      </c>
      <c r="FL64">
        <v>0</v>
      </c>
      <c r="FM64">
        <v>33.234699999999997</v>
      </c>
      <c r="FN64">
        <v>999.9</v>
      </c>
      <c r="FO64">
        <v>37.9</v>
      </c>
      <c r="FP64">
        <v>45.8</v>
      </c>
      <c r="FQ64">
        <v>38.530299999999997</v>
      </c>
      <c r="FR64">
        <v>63.9495</v>
      </c>
      <c r="FS64">
        <v>16.213899999999999</v>
      </c>
      <c r="FT64">
        <v>1</v>
      </c>
      <c r="FU64">
        <v>0.65468999999999999</v>
      </c>
      <c r="FV64">
        <v>0.30641600000000002</v>
      </c>
      <c r="FW64">
        <v>20.224399999999999</v>
      </c>
      <c r="FX64">
        <v>5.2331599999999998</v>
      </c>
      <c r="FY64">
        <v>11.956</v>
      </c>
      <c r="FZ64">
        <v>4.9853500000000004</v>
      </c>
      <c r="GA64">
        <v>3.2899500000000002</v>
      </c>
      <c r="GB64">
        <v>4384.5</v>
      </c>
      <c r="GC64">
        <v>9999</v>
      </c>
      <c r="GD64">
        <v>9999</v>
      </c>
      <c r="GE64">
        <v>63.2</v>
      </c>
      <c r="GF64">
        <v>1.8670100000000001</v>
      </c>
      <c r="GG64">
        <v>1.8692200000000001</v>
      </c>
      <c r="GH64">
        <v>1.8669500000000001</v>
      </c>
      <c r="GI64">
        <v>1.86734</v>
      </c>
      <c r="GJ64">
        <v>1.86256</v>
      </c>
      <c r="GK64">
        <v>1.8652299999999999</v>
      </c>
      <c r="GL64">
        <v>1.8685799999999999</v>
      </c>
      <c r="GM64">
        <v>1.8689</v>
      </c>
      <c r="GN64">
        <v>5</v>
      </c>
      <c r="GO64">
        <v>0</v>
      </c>
      <c r="GP64">
        <v>0</v>
      </c>
      <c r="GQ64">
        <v>0</v>
      </c>
      <c r="GR64" t="s">
        <v>385</v>
      </c>
      <c r="GS64" t="s">
        <v>386</v>
      </c>
      <c r="GT64" t="s">
        <v>387</v>
      </c>
      <c r="GU64" t="s">
        <v>387</v>
      </c>
      <c r="GV64" t="s">
        <v>387</v>
      </c>
      <c r="GW64" t="s">
        <v>387</v>
      </c>
      <c r="GX64">
        <v>0</v>
      </c>
      <c r="GY64">
        <v>100</v>
      </c>
      <c r="GZ64">
        <v>100</v>
      </c>
      <c r="HA64">
        <v>-1.91</v>
      </c>
      <c r="HB64">
        <v>0.4713</v>
      </c>
      <c r="HC64">
        <v>-2.746064800761975</v>
      </c>
      <c r="HD64">
        <v>1.6145137170229321E-3</v>
      </c>
      <c r="HE64">
        <v>-1.407043735234338E-6</v>
      </c>
      <c r="HF64">
        <v>4.3622850327847239E-10</v>
      </c>
      <c r="HG64">
        <v>0.4712949999999978</v>
      </c>
      <c r="HH64">
        <v>0</v>
      </c>
      <c r="HI64">
        <v>0</v>
      </c>
      <c r="HJ64">
        <v>0</v>
      </c>
      <c r="HK64">
        <v>2</v>
      </c>
      <c r="HL64">
        <v>2094</v>
      </c>
      <c r="HM64">
        <v>1</v>
      </c>
      <c r="HN64">
        <v>26</v>
      </c>
      <c r="HO64">
        <v>0.7</v>
      </c>
      <c r="HP64">
        <v>0.8</v>
      </c>
      <c r="HQ64">
        <v>3.6462400000000001</v>
      </c>
      <c r="HR64">
        <v>2.5952099999999998</v>
      </c>
      <c r="HS64">
        <v>1.4978</v>
      </c>
      <c r="HT64">
        <v>2.2961399999999998</v>
      </c>
      <c r="HU64">
        <v>1.49902</v>
      </c>
      <c r="HV64">
        <v>2.31812</v>
      </c>
      <c r="HW64">
        <v>49.1066</v>
      </c>
      <c r="HX64">
        <v>23.8949</v>
      </c>
      <c r="HY64">
        <v>18</v>
      </c>
      <c r="HZ64">
        <v>506.49</v>
      </c>
      <c r="IA64">
        <v>454.798</v>
      </c>
      <c r="IB64">
        <v>33.293199999999999</v>
      </c>
      <c r="IC64">
        <v>35.432299999999998</v>
      </c>
      <c r="ID64">
        <v>30.0002</v>
      </c>
      <c r="IE64">
        <v>35.304099999999998</v>
      </c>
      <c r="IF64">
        <v>35.209600000000002</v>
      </c>
      <c r="IG64">
        <v>72.958100000000002</v>
      </c>
      <c r="IH64">
        <v>22.918700000000001</v>
      </c>
      <c r="II64">
        <v>39.798099999999998</v>
      </c>
      <c r="IJ64">
        <v>33.287700000000001</v>
      </c>
      <c r="IK64">
        <v>1800</v>
      </c>
      <c r="IL64">
        <v>32.652000000000001</v>
      </c>
      <c r="IM64">
        <v>99.185500000000005</v>
      </c>
      <c r="IN64">
        <v>100.22499999999999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17</v>
      </c>
    </row>
    <row r="13" spans="1:2" x14ac:dyDescent="0.3">
      <c r="A13" t="s">
        <v>23</v>
      </c>
      <c r="B13" t="s">
        <v>11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2022-07-21T16:52:19Z</dcterms:created>
  <dcterms:modified xsi:type="dcterms:W3CDTF">2022-08-04T18:43:18Z</dcterms:modified>
</cp:coreProperties>
</file>